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S Pro V0.2 BOM DK vs LCSC (Wo" sheetId="1" r:id="rId3"/>
    <sheet state="visible" name="LSS Pro Programmer V0.2 BOM" sheetId="2" r:id="rId4"/>
    <sheet state="visible" name="LSS Pro V0.1 BOM DK vs LCSC" sheetId="3" r:id="rId5"/>
    <sheet state="visible" name="LSS Pro V0.1 PnP" sheetId="4" r:id="rId6"/>
    <sheet state="visible" name="LSS Pro Programmer V0.1 BOM" sheetId="5" r:id="rId7"/>
    <sheet state="visible" name="Pro Skin Prototype V0.1 BOM" sheetId="6" r:id="rId8"/>
    <sheet state="visible" name="4.5-40V to 5V3.3V Breakout BOM " sheetId="7" r:id="rId9"/>
    <sheet state="visible" name="Sheet8" sheetId="8" r:id="rId10"/>
    <sheet state="visible" name="ICs - Power" sheetId="9" r:id="rId11"/>
    <sheet state="visible" name="Components Example" sheetId="10" r:id="rId12"/>
  </sheets>
  <definedNames/>
  <calcPr/>
</workbook>
</file>

<file path=xl/sharedStrings.xml><?xml version="1.0" encoding="utf-8"?>
<sst xmlns="http://schemas.openxmlformats.org/spreadsheetml/2006/main" count="2713" uniqueCount="753">
  <si>
    <t>LSS Pro Board V0.2</t>
  </si>
  <si>
    <t>Part</t>
  </si>
  <si>
    <t>QTY/Bd</t>
  </si>
  <si>
    <t>MF SKU</t>
  </si>
  <si>
    <t>Digikey SKU</t>
  </si>
  <si>
    <t>Value</t>
  </si>
  <si>
    <t>Manufacturer</t>
  </si>
  <si>
    <t>Package</t>
  </si>
  <si>
    <t>Description</t>
  </si>
  <si>
    <t>Digikey</t>
  </si>
  <si>
    <t>Unit Price (USD)</t>
  </si>
  <si>
    <t>100qty Price (USD)</t>
  </si>
  <si>
    <t>Total Unit Price (USD)</t>
  </si>
  <si>
    <t>Total 100qty Price (USD)</t>
  </si>
  <si>
    <t>LCSC</t>
  </si>
  <si>
    <t>Diff (DK-LCSC)</t>
  </si>
  <si>
    <t>Chosen Source</t>
  </si>
  <si>
    <t>ROHS</t>
  </si>
  <si>
    <t>Packaging</t>
  </si>
  <si>
    <t>Qty ordered</t>
  </si>
  <si>
    <t>Order Note</t>
  </si>
  <si>
    <t>RoHS</t>
  </si>
  <si>
    <t>Unit Price Digikey (USD)</t>
  </si>
  <si>
    <t>Total Digikey (USD)</t>
  </si>
  <si>
    <t>Unit Price LCI (USD)</t>
  </si>
  <si>
    <t>Total LCI (USD)</t>
  </si>
  <si>
    <t>Top PCB</t>
  </si>
  <si>
    <t>A-2014-2S-4-N-R</t>
  </si>
  <si>
    <t>AE10399-ND</t>
  </si>
  <si>
    <t>-</t>
  </si>
  <si>
    <t>Assmann WSW Components</t>
  </si>
  <si>
    <t>CONN MOD JACK 8P8C VERT SHIELDED</t>
  </si>
  <si>
    <t>https://www.digikey.ca/en/products/detail/assmann-wsw-components/A-2014-2S-4-N-R/2183650</t>
  </si>
  <si>
    <t>10132328-10011LF</t>
  </si>
  <si>
    <t>609-5380-1-ND</t>
  </si>
  <si>
    <t>Amphenol ICC (FCI)</t>
  </si>
  <si>
    <t>CONN RCPT USB3.1 TYPEC 24POS SMD</t>
  </si>
  <si>
    <t>https://www.digikey.ca/en/products/detail/amphenol-icc-fci/10132328-10011LF/8555651</t>
  </si>
  <si>
    <t>D6R90 F2 LFS</t>
  </si>
  <si>
    <t>401-1995-ND</t>
  </si>
  <si>
    <t>C&amp;K</t>
  </si>
  <si>
    <t>SWITCH PUSH SPST-NO 0.1A 32V</t>
  </si>
  <si>
    <t>https://www.digikey.ca/en/products/detail/c-k/D6R90-F2-LFS/1466352</t>
  </si>
  <si>
    <t>Bottom PCB</t>
  </si>
  <si>
    <t>U1</t>
  </si>
  <si>
    <t>STM32F413VGT6</t>
  </si>
  <si>
    <t>497-17009-ND</t>
  </si>
  <si>
    <t>STMicroelectronics</t>
  </si>
  <si>
    <t>LQFP-100</t>
  </si>
  <si>
    <t>IC MCU 32BIT 1MB FLASH 100LQFP</t>
  </si>
  <si>
    <t>https://www.digikey.ca/product-detail/en/stmicroelectronics/STM32F413VGT6/497-17009-ND/6564701</t>
  </si>
  <si>
    <t>Tray</t>
  </si>
  <si>
    <t>0 stock DK/LCSC</t>
  </si>
  <si>
    <t>U2</t>
  </si>
  <si>
    <t>AEAT-8800-Q24</t>
  </si>
  <si>
    <t>516-3787-ND</t>
  </si>
  <si>
    <t>Broadcom Limited</t>
  </si>
  <si>
    <t>QFN-24</t>
  </si>
  <si>
    <t>ROTARY ENCODER MAGNETIC 4096PPR</t>
  </si>
  <si>
    <t>https://www.digikey.ca/product-detail/en/broadcom-limited/AEAT-8800-Q24/516-3787-ND/6681014</t>
  </si>
  <si>
    <t>CT</t>
  </si>
  <si>
    <t>U3</t>
  </si>
  <si>
    <t>POWERSTEP01</t>
  </si>
  <si>
    <t>497-15441-ND</t>
  </si>
  <si>
    <t>VFQFPN-89</t>
  </si>
  <si>
    <t>IC MTR DRV BIPLR 3.3/5V 89VFQFPN</t>
  </si>
  <si>
    <t>https://www.digikey.ca/product-detail/en/stmicroelectronics/POWERSTEP01/497-15441-ND/5237153</t>
  </si>
  <si>
    <t>https://lcsc.com/product-detail/Motor-Drivers_STMicroelectronics-POWERSTEP01_C80192.html</t>
  </si>
  <si>
    <t>U4</t>
  </si>
  <si>
    <t>ICM-20600</t>
  </si>
  <si>
    <t>1428-1147-1-ND</t>
  </si>
  <si>
    <t>TDK InvenSense</t>
  </si>
  <si>
    <t>LGA-14</t>
  </si>
  <si>
    <t>LOW-POWER, HIGH-PERFORMANCE INTE</t>
  </si>
  <si>
    <t>https://www.digikey.ca/product-detail/en/tdk-invensense/ICM-20600/1428-1147-1-ND/9602942</t>
  </si>
  <si>
    <t>https://lcsc.com/product-detail/Motion-Sensors-Accelerometers_TDK-InvenSense-ICM-20600_C124140.html</t>
  </si>
  <si>
    <t>U5, U6</t>
  </si>
  <si>
    <t>SN74LVC1G126DCKR</t>
  </si>
  <si>
    <t>296-11606-1-ND</t>
  </si>
  <si>
    <t>Texas Instruments</t>
  </si>
  <si>
    <t>SC-70-5</t>
  </si>
  <si>
    <t>IC BUF NON-INVERT 5.5V SC70-5</t>
  </si>
  <si>
    <t>https://www.digikey.ca/product-detail/en/texas-instruments/SN74LVC1G126DCKR/296-11606-1-ND/385745</t>
  </si>
  <si>
    <t>https://lcsc.com/product-detail/Logic-Buffers-Drivers-Receivers-Transceivers_Texas-Instruments-SN74LVC1G126DCKR_C88039.html</t>
  </si>
  <si>
    <t>PS1</t>
  </si>
  <si>
    <t>TS30042-M050QFNR</t>
  </si>
  <si>
    <t>TS30042-M050QFNRCT-ND</t>
  </si>
  <si>
    <t>Semtech Corporation</t>
  </si>
  <si>
    <t>VFQFN-16</t>
  </si>
  <si>
    <t>IC REG BUCK 5V 2A 16QFN</t>
  </si>
  <si>
    <t>https://www.digikey.ca/product-detail/en/semtech-corporation/TS30042-M050QFNR/TS30042-M050QFNRCT-ND/6605537</t>
  </si>
  <si>
    <t>PS2, PS3</t>
  </si>
  <si>
    <t>AP7361C-33E-13</t>
  </si>
  <si>
    <t>AP7361C-33E-13DICT-ND</t>
  </si>
  <si>
    <t>Diodes Incorporated</t>
  </si>
  <si>
    <t>SOT-223</t>
  </si>
  <si>
    <t>IC REG LINEAR 3.3V 1A SOT223</t>
  </si>
  <si>
    <t>https://www.digikey.ca/product-detail/en/diodes-incorporated/AP7361C-33E-13/AP7361C-33E-13DICT-ND/5638331</t>
  </si>
  <si>
    <t>https://lcsc.com/product-detail/Linear-Voltage-Regulators_Diodes-Incorporated-AP7361C-33E-13_C500795.html</t>
  </si>
  <si>
    <t>PS4</t>
  </si>
  <si>
    <t>REF3133AIDBZR</t>
  </si>
  <si>
    <t>296-41483-1-ND</t>
  </si>
  <si>
    <t>SOT-23-3</t>
  </si>
  <si>
    <t>IC VREF SERIES 3.3V SOT23-3</t>
  </si>
  <si>
    <t>https://www.digikey.ca/product-detail/en/texas-instruments/REF3133AIDBZR/296-41483-1-ND/5222876</t>
  </si>
  <si>
    <t>D1</t>
  </si>
  <si>
    <t>PMEG4030ER,115</t>
  </si>
  <si>
    <t xml:space="preserve">	1727-5313-1-ND</t>
  </si>
  <si>
    <t>Nexperia USA Inc.</t>
  </si>
  <si>
    <t>SOD-123W</t>
  </si>
  <si>
    <t>DIODE SCHOTTKY 40V 3A SOD123W</t>
  </si>
  <si>
    <t>https://www.digikey.ca/product-detail/en/nexperia-usa-inc/PMEG4030ER115/1727-5313-1-ND/2676789</t>
  </si>
  <si>
    <t>https://lcsc.com/product-detail/Schottky-Barrier-Diodes-SBD_Nexperia-PMEG4030ER-115_C389355.html</t>
  </si>
  <si>
    <t>D2</t>
  </si>
  <si>
    <t>ESDA6V1BC6</t>
  </si>
  <si>
    <t>497-6635-1-ND</t>
  </si>
  <si>
    <t>SOT-23-6</t>
  </si>
  <si>
    <t>TVS DIODE 5V SOT23-6</t>
  </si>
  <si>
    <t>https://www.digikey.ca/product-detail/en/stmicroelectronics/ESDA6V1BC6/497-6635-1-ND/1865413</t>
  </si>
  <si>
    <t>D3</t>
  </si>
  <si>
    <t>BAR43SFILM</t>
  </si>
  <si>
    <t>497-2515-1-ND</t>
  </si>
  <si>
    <t>DIODE ARRAY SCHOTTKY 30V SOT23-3</t>
  </si>
  <si>
    <t>https://www.digikey.ca/product-detail/en/stmicroelectronics/BAR43SFILM/497-2515-1-ND/603897</t>
  </si>
  <si>
    <t>Temp</t>
  </si>
  <si>
    <t>NTCLE203E3472GB0</t>
  </si>
  <si>
    <t>BC2457-ND</t>
  </si>
  <si>
    <t>4.7k</t>
  </si>
  <si>
    <t>Vishay BC Components</t>
  </si>
  <si>
    <t>Bead</t>
  </si>
  <si>
    <t>THERM NTC 4.7KOHM 3977K BEAD</t>
  </si>
  <si>
    <t>https://www.digikey.ca/product-detail/en/vishay-bc-components/NTCLE203E3472GB0/BC2457-ND/2230785</t>
  </si>
  <si>
    <t>Bulk</t>
  </si>
  <si>
    <t>BUSY</t>
  </si>
  <si>
    <t>LTST-C191KRKT</t>
  </si>
  <si>
    <t>160-1447-1-ND</t>
  </si>
  <si>
    <t>Red</t>
  </si>
  <si>
    <t>Lite-On Inc.</t>
  </si>
  <si>
    <t>LED0603</t>
  </si>
  <si>
    <t>LED RED CLEAR SMD</t>
  </si>
  <si>
    <t>https://www.digikey.ca/product-detail/en/lite-on-inc/LTST-C191KRKT/160-1447-1-ND/386836</t>
  </si>
  <si>
    <t>https://lcsc.com/product-detail/Light-Emitting-Diodes-LED_Lite-On-LTST-C191KRKT_C125099.html</t>
  </si>
  <si>
    <t>FLAG</t>
  </si>
  <si>
    <t>LTST-C194TBKT</t>
  </si>
  <si>
    <t>160-1837-1-ND</t>
  </si>
  <si>
    <t>Blue</t>
  </si>
  <si>
    <t>LED BLUE CLEAR SMD</t>
  </si>
  <si>
    <t>https://www.digikey.ca/product-detail/en/lite-on-inc/LTST-C194TBKT/160-1837-1-ND/2356236</t>
  </si>
  <si>
    <t>https://lcsc.com/product-detail/Light-Emitting-Diodes-LED_blue_C99290.html</t>
  </si>
  <si>
    <t>PWR</t>
  </si>
  <si>
    <t>5988070107F</t>
  </si>
  <si>
    <t>350-2035-1-ND</t>
  </si>
  <si>
    <t>Green</t>
  </si>
  <si>
    <t>Dialight</t>
  </si>
  <si>
    <t>LED GREEN CLEAR 0603 SMD</t>
  </si>
  <si>
    <t>https://www.digikey.ca/product-detail/en/dialight/5988070107F/350-2035-1-ND/1291339</t>
  </si>
  <si>
    <t>https://lcsc.com/product-detail/Light-Emitting-Diodes-LED_Lite-On-LTST-C191KGKT_C125098.html</t>
  </si>
  <si>
    <t>LED1, LED2, LED3, LED4, LED5, LED6</t>
  </si>
  <si>
    <t>WS2812B</t>
  </si>
  <si>
    <t>1528-1104-ND</t>
  </si>
  <si>
    <t>RGB</t>
  </si>
  <si>
    <t>Worldsemi</t>
  </si>
  <si>
    <t>LED5050</t>
  </si>
  <si>
    <t>ADDRESS LED DISCR SER RGB</t>
  </si>
  <si>
    <t>https://www.digikey.ca/product-detail/en/sparkfun-electronics/COM-16346/1568-COM-16346-ND/11630211</t>
  </si>
  <si>
    <t>https://lcsc.com/product-detail/Light-Emitting-Diodes-LED_Worldsemi-WS2812B-B_C114586.html</t>
  </si>
  <si>
    <t>Q1</t>
  </si>
  <si>
    <t>BSS138</t>
  </si>
  <si>
    <t>BSS138CT-ND</t>
  </si>
  <si>
    <t>ON Semiconductor</t>
  </si>
  <si>
    <t>MOSFET N-CH 50V 220MA SOT-23</t>
  </si>
  <si>
    <t>https://www.digikey.ca/product-detail/en/on-semiconductor/BSS138/BSS138CT-ND/244294</t>
  </si>
  <si>
    <t>https://lcsc.com/product-detail/MOSFET_MDD-Microdiode-Electronics-BSS138_C427380.html</t>
  </si>
  <si>
    <t>S1</t>
  </si>
  <si>
    <t>TL3342F160QG/TR</t>
  </si>
  <si>
    <t>EG2531CT-ND</t>
  </si>
  <si>
    <t>E-Switch</t>
  </si>
  <si>
    <t>SWITCH TACTILE SPST-NO 0.05A 12V</t>
  </si>
  <si>
    <t>https://www.digikey.ca/product-detail/en/e-switch/TL3342F160QG-TR/EG2531CT-ND/379004</t>
  </si>
  <si>
    <t>https://lcsc.com/product-detail/Tactile-Switches_SOFNG-TS-1187-1816_C183614.html</t>
  </si>
  <si>
    <t>Y1</t>
  </si>
  <si>
    <t xml:space="preserve">NX3215SA-32.768KHZ-EXS00A-MU00525	</t>
  </si>
  <si>
    <t>644-1386-1-ND</t>
  </si>
  <si>
    <t>32.768KHz</t>
  </si>
  <si>
    <t>NDK America, Inc.</t>
  </si>
  <si>
    <t>2-SMD, No Lead</t>
  </si>
  <si>
    <t>CRYSTAL 32.768KHZ 6PF SMD</t>
  </si>
  <si>
    <t>https://www.digikey.ca/product-detail/en/ndk-america-inc/NX3215SA-32.768KHZ-EXS00A-MU00525/644-1386-1-ND/9172114</t>
  </si>
  <si>
    <t>Y2</t>
  </si>
  <si>
    <t>NX3225SA-16.000M-STD-CRS-2</t>
  </si>
  <si>
    <t>644-1129-1-ND</t>
  </si>
  <si>
    <t>16MHz</t>
  </si>
  <si>
    <t>4-SMD, No Lead</t>
  </si>
  <si>
    <t>CRYSTAL 16.0000MHZ 8PF SMD</t>
  </si>
  <si>
    <t>https://www.digikey.ca/product-detail/en/ndk-america-inc/NX3225SA-16.000M-STD-CRS-2/644-1129-1-ND/1788484</t>
  </si>
  <si>
    <t>J1, J2</t>
  </si>
  <si>
    <t>XT30-M</t>
  </si>
  <si>
    <t>Amass</t>
  </si>
  <si>
    <t>XT30 MALE CONN</t>
  </si>
  <si>
    <t>https://www.tme.eu/en/details/xt30u-m/dc-power-connectors/amass/</t>
  </si>
  <si>
    <t>Not available from DK</t>
  </si>
  <si>
    <t>J3</t>
  </si>
  <si>
    <t>732-2735-ND</t>
  </si>
  <si>
    <t>Wurth Electronics Inc.</t>
  </si>
  <si>
    <t>CONN RCPT USB2.0 MINI B VERT</t>
  </si>
  <si>
    <t>https://www.digikey.ca/products/en?keywords=651005136421</t>
  </si>
  <si>
    <t>J4</t>
  </si>
  <si>
    <t>JST-XH-4</t>
  </si>
  <si>
    <t>JST</t>
  </si>
  <si>
    <t xml:space="preserve">JST XH 4PIN CONN 2.54MM PITCH </t>
  </si>
  <si>
    <t>2.54mm version N/A</t>
  </si>
  <si>
    <t>L1</t>
  </si>
  <si>
    <t>732-1266-1-ND</t>
  </si>
  <si>
    <t>4.7µH</t>
  </si>
  <si>
    <t>FIXED IND 4.7UH 3A 71 MOHM SMD</t>
  </si>
  <si>
    <t>https://www.digikey.ca/product-detail/en/wurth-electronics-inc/744774047/732-1266-1-ND/1639327</t>
  </si>
  <si>
    <t>https://lcsc.com/product-detail/Power-Inductors_COILMX-MSA54-4R7M_C396410.html</t>
  </si>
  <si>
    <t>L2</t>
  </si>
  <si>
    <t>MI0603L301R-10</t>
  </si>
  <si>
    <t>240-2374-1-ND</t>
  </si>
  <si>
    <t>300 Ohms @ 100MHz</t>
  </si>
  <si>
    <t>Laird-Signal Integrity Products</t>
  </si>
  <si>
    <t>L0603</t>
  </si>
  <si>
    <t>FERRITE BEAD 300 OHM 0603 1LN</t>
  </si>
  <si>
    <t>https://www.digikey.ca/product-detail/en/laird-signal-integrity-products/MI0603L301R-10/240-2374-1-ND/806734</t>
  </si>
  <si>
    <t>L3</t>
  </si>
  <si>
    <t>FBMH1608HL601-T</t>
  </si>
  <si>
    <t>587-1737-1-ND</t>
  </si>
  <si>
    <t>600 Ohms @ 100MHz</t>
  </si>
  <si>
    <t>Taiyo Yuden</t>
  </si>
  <si>
    <t>FERRITE BEAD 600 OHM 0603 1LN</t>
  </si>
  <si>
    <t>https://www.digikey.ca/product-detail/en/taiyo-yuden/FBMH1608HL601-T/587-1737-1-ND/1147062</t>
  </si>
  <si>
    <t>https://lcsc.com/product-detail/Ferrite-Beads_Murata-Electronics_BLM18AG601SN1D_Murata-Electronics-BLM18AG601SN1D_C19330.html</t>
  </si>
  <si>
    <t>C1, C4, C21, C27, C28, C30, C37, C38, C42, C46, C47, C49, C50, C52, C53, C55, C56, C57, C59</t>
  </si>
  <si>
    <t>CC0603KRX7R7BB104</t>
  </si>
  <si>
    <t>311-1088-1-ND</t>
  </si>
  <si>
    <t>100nF</t>
  </si>
  <si>
    <t>Yageo</t>
  </si>
  <si>
    <t>C0603</t>
  </si>
  <si>
    <t>CAP CER 0.1UF 16V X7R 0603</t>
  </si>
  <si>
    <t>https://www.digikey.ca/product-detail/en/yageo/CC0603KRX7R7BB104/311-1088-1-ND/302998</t>
  </si>
  <si>
    <t>https://lcsc.com/product-detail/Multilayer-Ceramic-Capacitors-MLCC-SMD-SMT_Walsin-Tech-Corp-0603B104K160CT_C80516.html</t>
  </si>
  <si>
    <t>C2</t>
  </si>
  <si>
    <t>C1608X7S0J106M080AC</t>
  </si>
  <si>
    <t>445-9104-1-ND</t>
  </si>
  <si>
    <t>10uF</t>
  </si>
  <si>
    <t>TDK Corporation</t>
  </si>
  <si>
    <t>CAP CER 10UF 6.3V X7S 0603</t>
  </si>
  <si>
    <t>https://www.digikey.ca/product-detail/en/tdk-corporation/C1608X7S0J106M080AC/445-9104-1-ND/3661624</t>
  </si>
  <si>
    <t>https://lcsc.com/product-detail/Multilayer-Ceramic-Capacitors-MLCC-SMD-SMT_SAMSUNG_CL10A106MQ8NNNC_10uF-106-20-6-3V_C1691.html</t>
  </si>
  <si>
    <t>C3</t>
  </si>
  <si>
    <t>GCM21BR72A473KA37L</t>
  </si>
  <si>
    <t>490-4969-1-ND</t>
  </si>
  <si>
    <t>47nF</t>
  </si>
  <si>
    <t>Murata Electronics North America</t>
  </si>
  <si>
    <t>C0805</t>
  </si>
  <si>
    <t>CAP CER 0.047UF 100V X7R 0805</t>
  </si>
  <si>
    <t>https://www.digikey.ca/product-detail/en/murata-electronics-north-america/GCM21BR72A473KA37L/490-4969-1-ND/1765288</t>
  </si>
  <si>
    <t>https://lcsc.com/product-detail/Others_TDK-C2012X7R2A473KT0L0U_C342507.html</t>
  </si>
  <si>
    <t>C5, C6, C19, C23</t>
  </si>
  <si>
    <t>LMK212AC6106MD-T</t>
  </si>
  <si>
    <t>587-6337-1-ND</t>
  </si>
  <si>
    <t>CAP CER 10UF 10V X6S 0805</t>
  </si>
  <si>
    <t>https://www.digikey.ca/product-detail/en/taiyo-yuden/LMK212AC6106MD-T/587-6337-1-ND/9949923</t>
  </si>
  <si>
    <t>C7,C14</t>
  </si>
  <si>
    <t>GRM188R71E474KA12D</t>
  </si>
  <si>
    <t>490-3291-1-ND</t>
  </si>
  <si>
    <t>0.47uF</t>
  </si>
  <si>
    <t>Murata Electronics</t>
  </si>
  <si>
    <t>CAP CER 0.47UF 25V X7R 0603</t>
  </si>
  <si>
    <t>https://www.digikey.ca/product-detail/en/murata-electronics/GRM188R71E474KA12D/490-3291-1-ND/702832</t>
  </si>
  <si>
    <t>C8</t>
  </si>
  <si>
    <t>CL31A106MBHNNNE</t>
  </si>
  <si>
    <t>1276-6736-1-ND</t>
  </si>
  <si>
    <t>Samsung Electro-Mechanics</t>
  </si>
  <si>
    <t>C1206</t>
  </si>
  <si>
    <t>CAP CER 10UF 50V X5R 1206</t>
  </si>
  <si>
    <t>https://www.digikey.ca/product-detail/en/samsung-electro-mechanics/CL31A106MBHNNNE/1276-6736-1-ND/5961595</t>
  </si>
  <si>
    <t>https://lcsc.com/product-detail/New-Arrivals_Taiyo-Yuden-UMK316BBJ106KL-T_C105175.html</t>
  </si>
  <si>
    <t>C9, C25</t>
  </si>
  <si>
    <t>CC0603KPX7R9BB104</t>
  </si>
  <si>
    <t>311-3567-1-ND</t>
  </si>
  <si>
    <t>0.1uF</t>
  </si>
  <si>
    <t>CAP CER 0.1UF 50V X7R 0603</t>
  </si>
  <si>
    <t>https://www.digikey.ca/product-detail/en/yageo/CC0603KPX7R9BB104/311-3567-1-ND/7648494</t>
  </si>
  <si>
    <t>C10, C11</t>
  </si>
  <si>
    <t>EEE-FK1J680UP</t>
  </si>
  <si>
    <t>PCE4307CT-ND</t>
  </si>
  <si>
    <t>68uF</t>
  </si>
  <si>
    <t>Panasonic Electronic Components</t>
  </si>
  <si>
    <t>Radial, Can - SMD</t>
  </si>
  <si>
    <t>CAP ALUM 68UF 20% 63V SMD</t>
  </si>
  <si>
    <t>https://www.digikey.ca/product-detail/en/panasonic-electronic-components/EEE-FK1J680UP/PCE4307CT-ND/949813</t>
  </si>
  <si>
    <t>https://lcsc.com/product-detail/Others_PANASONIC-EEEFK1J680UP_C336251.html</t>
  </si>
  <si>
    <t>C12, C29, C36, C39</t>
  </si>
  <si>
    <t>C2012X5R1A226K125AB</t>
  </si>
  <si>
    <t>445-7664-1-ND</t>
  </si>
  <si>
    <t>22uF</t>
  </si>
  <si>
    <t>CAP CER 22UF 10V X5R 0805</t>
  </si>
  <si>
    <t>https://www.digikey.ca/product-detail/en/tdk-corporation/C2012X5R1A226K125AB/445-7664-1-ND/2733736</t>
  </si>
  <si>
    <t>https://lcsc.com/product-detail/Multilayer-Ceramic-Capacitors-MLCC-SMD-SMT_TDK_C2012X5R1A226KT000N_22uF-226-10-10V_C76634.html</t>
  </si>
  <si>
    <t>C13, C18, C20, C24</t>
  </si>
  <si>
    <t>C0805C224K1RACAUTO</t>
  </si>
  <si>
    <t>399-6946-1-ND</t>
  </si>
  <si>
    <t>220nF</t>
  </si>
  <si>
    <t>KEMET</t>
  </si>
  <si>
    <t>CAP CER 0.22UF 100V X7R 0805</t>
  </si>
  <si>
    <t>https://www.digikey.ca/product-detail/en/kemet/C0805C224K1RACAUTO/399-6946-1-ND/3314454</t>
  </si>
  <si>
    <t>https://lcsc.com/product-detail/Multilayer-Ceramic-Capacitors-MLCC-SMD-SMT_PSA-Prosperity-Dielectrics-FM21X224K101ECG_C382241.html</t>
  </si>
  <si>
    <t>C15</t>
  </si>
  <si>
    <t>GCJ188R72A104KA01D</t>
  </si>
  <si>
    <t>490-13420-1-ND</t>
  </si>
  <si>
    <t>CAP CER 0.1UF 100V X7R 0603</t>
  </si>
  <si>
    <t>https://www.digikey.ca/product-detail/en/murata-electronics/GCJ188R72A104KA01D/490-13420-1-ND/6012292</t>
  </si>
  <si>
    <t>C16</t>
  </si>
  <si>
    <t>CL31B226KQHNNNE</t>
  </si>
  <si>
    <t>1276-3146-1-ND</t>
  </si>
  <si>
    <t>CAP CER 22UF 6.3V X7R 1206</t>
  </si>
  <si>
    <t>https://www.digikey.ca/product-detail/en/samsung-electro-mechanics/CL31B226KQHNNNE/1276-3146-1-ND/3891232</t>
  </si>
  <si>
    <t>https://lcsc.com/product-detail/Others_Taiyo-Yuden_JMK316AB7226KLHT_Taiyo-Yuden-JMK316AB7226KLHT_C268007.html</t>
  </si>
  <si>
    <t>C17, C22</t>
  </si>
  <si>
    <t>C0603C104K9RAC7867</t>
  </si>
  <si>
    <t>399-15351-1-ND</t>
  </si>
  <si>
    <t>CAP CER 0.1UF 6.3V X7R 0603</t>
  </si>
  <si>
    <t>https://www.digikey.ca/product-detail/en/kemet/C0603C104K9RAC7867/399-15351-1-ND/7386749</t>
  </si>
  <si>
    <t>C26</t>
  </si>
  <si>
    <t>C0402C223J4RAC7867</t>
  </si>
  <si>
    <t>399-14435-1-ND</t>
  </si>
  <si>
    <t>0.022µF</t>
  </si>
  <si>
    <t>C0402</t>
  </si>
  <si>
    <t>CAP CER 0.022UF 16V X7R 0402</t>
  </si>
  <si>
    <t>https://www.digikey.ca/product-detail/en/kemet/C0402C223J4RAC7867/399-14435-1-ND/7103727</t>
  </si>
  <si>
    <t>C31, C41</t>
  </si>
  <si>
    <t>LMK212BJ105MD-T</t>
  </si>
  <si>
    <t>587-4918-1-ND</t>
  </si>
  <si>
    <t>1uF</t>
  </si>
  <si>
    <t>CAP CER 1UF 10V X5R 0805</t>
  </si>
  <si>
    <t>https://www.digikey.ca/product-detail/en/taiyo-yuden/LMK212BJ105MD-T/587-4918-1-ND/6563761</t>
  </si>
  <si>
    <t>C32, C33</t>
  </si>
  <si>
    <t>CC0603BRNPO9BN2R0</t>
  </si>
  <si>
    <t>311-3827-1-ND</t>
  </si>
  <si>
    <t>2pF</t>
  </si>
  <si>
    <t>CAP CER 2PF 50V NPO 0603</t>
  </si>
  <si>
    <t>https://www.digikey.ca/product-detail/en/yageo/CC0603BRNPO9BN2R0/311-3827-1-ND/8024916</t>
  </si>
  <si>
    <t>C34, C35</t>
  </si>
  <si>
    <t>CC0603BRNPO9BN4R7</t>
  </si>
  <si>
    <t>399-16185-1-ND</t>
  </si>
  <si>
    <t>4.3pF</t>
  </si>
  <si>
    <t>CAP CER RF 4.3PF 50V +/-0.1 PF C</t>
  </si>
  <si>
    <t>https://www.digikey.ca/product-detail/en/kemet/CBR06C439B5GAC/399-16185-1-ND/7649770</t>
  </si>
  <si>
    <t>C40, C43, C48</t>
  </si>
  <si>
    <t>JMK107B7105KA-T</t>
  </si>
  <si>
    <t>587-2834-1-ND</t>
  </si>
  <si>
    <t>CAP CER 1UF 6.3V X7R 0603</t>
  </si>
  <si>
    <t>https://www.digikey.ca/product-detail/en/taiyo-yuden/JMK107B7105KA-T/587-2834-1-ND/2607801</t>
  </si>
  <si>
    <t>C44</t>
  </si>
  <si>
    <t>TAJA106K010RNJ</t>
  </si>
  <si>
    <t>478-1654-1-ND</t>
  </si>
  <si>
    <t>AVX Corporation</t>
  </si>
  <si>
    <t>CAP TANT 10UF 10% 10V 1206</t>
  </si>
  <si>
    <t>https://www.digikey.ca/product-detail/en/avx-corporation/TAJA106K010RNJ/478-1654-1-ND/564686</t>
  </si>
  <si>
    <t>C45</t>
  </si>
  <si>
    <t>CC0603KRX7R9BB103</t>
  </si>
  <si>
    <t>311-1085-1-ND</t>
  </si>
  <si>
    <t>10nF</t>
  </si>
  <si>
    <t>CAP CER 10000PF 50V X7R 0603</t>
  </si>
  <si>
    <t>https://www.digikey.ca/product-detail/en/yageo/CC0603KRX7R9BB103/311-1085-1-ND/302995</t>
  </si>
  <si>
    <t>C51, C54, C58</t>
  </si>
  <si>
    <t>CL31B225KAHNNNE</t>
  </si>
  <si>
    <t>1276-1072-1-ND</t>
  </si>
  <si>
    <t>2.2uF</t>
  </si>
  <si>
    <t>CAP CER 2.2UF 25V X7R 1206</t>
  </si>
  <si>
    <t>https://www.digikey.ca/product-detail/en/samsung-electro-mechanics/CL31B225KAHNNNE/1276-1072-1-ND/3889158</t>
  </si>
  <si>
    <t>https://lcsc.com/product-detail/Multilayer-Ceramic-Capacitors-MLCC-SMD-SMT_Samsung-Electro-Mechanics-CL31B225KAHNNNE_C170102.html</t>
  </si>
  <si>
    <t>R1</t>
  </si>
  <si>
    <t>RNCP0603FTD10K0</t>
  </si>
  <si>
    <t>RNCP0603FTD10K0CT-ND</t>
  </si>
  <si>
    <t>10K</t>
  </si>
  <si>
    <t>Stackpole Electronics Inc</t>
  </si>
  <si>
    <t>R0603</t>
  </si>
  <si>
    <t>RES 10K OHM 1% 1/8W 0603</t>
  </si>
  <si>
    <t>https://www.digikey.ca/product-detail/en/stackpole-electronics-inc/RNCP0603FTD10K0/RNCP0603FTD10K0CT-ND/2240478</t>
  </si>
  <si>
    <t>R4, R6</t>
  </si>
  <si>
    <t>CRA2512-FZ-R100ELF</t>
  </si>
  <si>
    <t>CRA2512-FZ-R100ELFCT-ND</t>
  </si>
  <si>
    <t>Bourns Inc.</t>
  </si>
  <si>
    <t>R2512</t>
  </si>
  <si>
    <t>RES 0.1 OHM 1% 3W 2512</t>
  </si>
  <si>
    <t>https://www.digikey.ca/product-detail/en/bourns-inc/CRA2512-FZ-R100ELF/CRA2512-FZ-R100ELFCT-ND/1775059</t>
  </si>
  <si>
    <t>R5, R17, R18, R23</t>
  </si>
  <si>
    <t>RT0603BRD0710KL</t>
  </si>
  <si>
    <t>YAG1236CT-ND</t>
  </si>
  <si>
    <t>RES SMD 10K OHM 0.1% 1/10W 0603</t>
  </si>
  <si>
    <t>https://www.digikey.ca/product-detail/en/yageo/RT0603BRD0710KL/YAG1236CT-ND/4340589</t>
  </si>
  <si>
    <t>https://lcsc.com/product-detail/High-Precision-Low-TCR-SMD-Resistors_Resistor-Today-PTFR0603B10K0P9_C328421.html</t>
  </si>
  <si>
    <t>R7, R8</t>
  </si>
  <si>
    <t>ESR03EZPJ102</t>
  </si>
  <si>
    <t>RHM1.0KDCT-ND</t>
  </si>
  <si>
    <t>1K</t>
  </si>
  <si>
    <t>Rohm Semiconductor</t>
  </si>
  <si>
    <t>RES SMD 1K OHM 5% 1/4W 0603</t>
  </si>
  <si>
    <t>https://www.digikey.ca/product-detail/en/rohm-semiconductor/ESR03EZPJ102/RHM1.0KDCT-ND/1762924</t>
  </si>
  <si>
    <t>https://lcsc.com/product-detail/Chip-Resistor-Surface-Mount_ROHM-Semicon-ESR03EZPJ102_C253329.html</t>
  </si>
  <si>
    <t>R9, R10, R12, R25, R29, R30</t>
  </si>
  <si>
    <t>RC0603JR-070RL</t>
  </si>
  <si>
    <t>311-0.0GRCT-ND</t>
  </si>
  <si>
    <t>0 Ohms</t>
  </si>
  <si>
    <t>RES SMD 0 OHM JUMPER 1/10W 0603</t>
  </si>
  <si>
    <t>https://www.digikey.ca/product-detail/en/yageo/RC0603JR-070RL/311-0.0GRCT-ND/729622</t>
  </si>
  <si>
    <t>R15</t>
  </si>
  <si>
    <t>RN73H1JTTD1003B25</t>
  </si>
  <si>
    <t>2019-RN73H1JTTD1003B25CT-ND</t>
  </si>
  <si>
    <t>100K</t>
  </si>
  <si>
    <t>KOA Speer Electronics, Inc.</t>
  </si>
  <si>
    <t>RES 100K OHM 0.1% 1/10W 0603</t>
  </si>
  <si>
    <t>https://www.digikey.ca/product-detail/en/koa-speer-electronics-inc/RN73H1JTTD1003B25/2019-RN73H1JTTD1003B25CT-ND/10706978</t>
  </si>
  <si>
    <t>https://lcsc.com/product-detail/High-Precision-Low-TCR-SMD-Resistors_YAGEO-RT0603BRD07100KL_C122538.html</t>
  </si>
  <si>
    <t>R16</t>
  </si>
  <si>
    <t>RT0603BRD0722KL</t>
  </si>
  <si>
    <t>YAG1592CT-ND</t>
  </si>
  <si>
    <t>22K</t>
  </si>
  <si>
    <t>RES SMD 22K OHM 0.1% 1/10W 0603</t>
  </si>
  <si>
    <t>https://www.digikey.ca/product-detail/en/yageo/RT0603BRD0722KL/YAG1592CT-ND/5139040</t>
  </si>
  <si>
    <t>https://lcsc.com/product-detail/Chip-Resistor-Surface-Mount_YAGEO-RT0603BRD0722KL_C469656.html</t>
  </si>
  <si>
    <t>R19, R20</t>
  </si>
  <si>
    <t>CPF0603B22RE</t>
  </si>
  <si>
    <t>A119957CT-ND</t>
  </si>
  <si>
    <t>TE Connectivity Passive Product</t>
  </si>
  <si>
    <t>RES SMD 22 OHM 0.1% 1/16W 0603</t>
  </si>
  <si>
    <t>https://www.digikey.ca/product-detail/en/te-connectivity-passive-product/CPF0603B22RE/A119957CT-ND/4966555</t>
  </si>
  <si>
    <t>R21</t>
  </si>
  <si>
    <t>RC0603FR-07430KL</t>
  </si>
  <si>
    <t>311-430KHRCT-ND</t>
  </si>
  <si>
    <t>430K</t>
  </si>
  <si>
    <t>RES SMD 430K OHM 1% 1/10W 0603</t>
  </si>
  <si>
    <t>https://www.digikey.ca/product-detail/en/yageo/RC0603FR-07430KL/311-430KHRCT-ND/730184</t>
  </si>
  <si>
    <t>R22</t>
  </si>
  <si>
    <t>RC0603FR-07620KL</t>
  </si>
  <si>
    <t>311-620KHRCT-ND</t>
  </si>
  <si>
    <t>620K</t>
  </si>
  <si>
    <t>RES SMD 620K OHM 1% 1/10W 0603</t>
  </si>
  <si>
    <t>https://www.digikey.ca/product-detail/en/yageo/RC0603FR-07620KL/311-620KHRCT-ND/730285</t>
  </si>
  <si>
    <t>R24</t>
  </si>
  <si>
    <t>NTCS0805E3472JMT</t>
  </si>
  <si>
    <t>BC2296DKR-ND</t>
  </si>
  <si>
    <t>R0805</t>
  </si>
  <si>
    <t>THERM NTC 4.7KOHM 3500K 0805</t>
  </si>
  <si>
    <t>https://www.digikey.ca/product-detail/en/vishay-bc-components/NTCS0805E3472JMT/BC2296DKR-ND/1801657</t>
  </si>
  <si>
    <t>R26, R28</t>
  </si>
  <si>
    <t>ERJ-2RKF4700X</t>
  </si>
  <si>
    <t>P470LCT-ND</t>
  </si>
  <si>
    <t>R0402</t>
  </si>
  <si>
    <t>RES SMD 470 OHM 1% 1/10W 0402</t>
  </si>
  <si>
    <t>https://www.digikey.ca/product-detail/en/panasonic-electronic-components/ERJ-2RKF4700X/P470LCT-ND/1746691</t>
  </si>
  <si>
    <t>R27</t>
  </si>
  <si>
    <t>MCS0402MC1001FE000</t>
  </si>
  <si>
    <t>MCS0402-1.00K-MFCT-ND</t>
  </si>
  <si>
    <t>Vishay Beyschlag</t>
  </si>
  <si>
    <t>RES SMD 1K OHM 1% 1/10W 0402</t>
  </si>
  <si>
    <t>https://www.digikey.ca/product-detail/en/vishay-beyschlag/MCS0402MC1001FE000/MCS0402-1.00K-MFCT-ND/3883095</t>
  </si>
  <si>
    <t>R31, R32</t>
  </si>
  <si>
    <t>RC0603FR-07137RL</t>
  </si>
  <si>
    <t>311-137HRCT-ND</t>
  </si>
  <si>
    <t>RES SMD 137 OHM 1% 1/10W 0603</t>
  </si>
  <si>
    <t>https://www.digikey.ca/product-detail/en/yageo/RC0603FR-07137RL/311-137HRCT-ND/729885</t>
  </si>
  <si>
    <t>Total Comp</t>
  </si>
  <si>
    <t>Total Comp/board</t>
  </si>
  <si>
    <t>PCB</t>
  </si>
  <si>
    <t>Total Cost</t>
  </si>
  <si>
    <t>LSS Pro Programmer V0.2 (CAN)</t>
  </si>
  <si>
    <t>Example</t>
  </si>
  <si>
    <t>SN65HVD230DR</t>
  </si>
  <si>
    <t>296-11654-1-ND</t>
  </si>
  <si>
    <t>8-SOIC</t>
  </si>
  <si>
    <t>IC TRANSCEIVER HALF 1/1 8SOIC</t>
  </si>
  <si>
    <t>https://www.digikey.ca/en/products/detail/texas-instruments/SN65HVD230DR/404366</t>
  </si>
  <si>
    <t>SN74CB3Q3306APWR</t>
  </si>
  <si>
    <t xml:space="preserve">296-15102-2-ND
</t>
  </si>
  <si>
    <t>8-TSSOP</t>
  </si>
  <si>
    <t>IC DUAL FET BUS SWITCH 8-TSSOP</t>
  </si>
  <si>
    <t>https://www.digikey.ca/en/products/detail/texas-instruments/SN74CB3Q3306APWR/565601</t>
  </si>
  <si>
    <t>NUP2105LT1G</t>
  </si>
  <si>
    <t>NUP2105LT1GOSTR-ND</t>
  </si>
  <si>
    <t>TVS DIODE 24V 44V SOT23-3</t>
  </si>
  <si>
    <t>https://www.digikey.ca/en/products/detail/on-semiconductor/NUP2105LT1G/1485001</t>
  </si>
  <si>
    <t>R1, R2, R3</t>
  </si>
  <si>
    <t>R4, R5</t>
  </si>
  <si>
    <t>ERJ-3EKF3300V</t>
  </si>
  <si>
    <t>P330HTR-ND</t>
  </si>
  <si>
    <t>RES SMD 330 OHM 1% 1/10W 0603</t>
  </si>
  <si>
    <t>https://www.digikey.ca/en/products/detail/panasonic-electronic-components/ERJ-3EKF3300V/1746374</t>
  </si>
  <si>
    <t>R6</t>
  </si>
  <si>
    <t>RK73H2ATTD1100F</t>
  </si>
  <si>
    <t>2019-RK73H2ATTD1100FCT-ND</t>
  </si>
  <si>
    <t>RES 110 OHM 1% 1/4W 0805</t>
  </si>
  <si>
    <t>https://www.digikey.ca/product-detail/en/koa-speer-electronics-inc/RK73H2ATTD1100F/2019-RK73H2ATTD1100FCT-ND/10235449</t>
  </si>
  <si>
    <t>R7</t>
  </si>
  <si>
    <t>RK73H2ATTD1200F</t>
  </si>
  <si>
    <t>2019-RK73H2ATTD1200FTR-ND</t>
  </si>
  <si>
    <t>RES 120 OHM 1% 1/4W 0805</t>
  </si>
  <si>
    <t>https://www.digikey.ca/en/products/detail/koa-speer-electronics-inc/RK73H2ATTD1200F/10233612</t>
  </si>
  <si>
    <t>R8</t>
  </si>
  <si>
    <t>ESR03EZPF1001</t>
  </si>
  <si>
    <t>RHM1.00KADTR-ND</t>
  </si>
  <si>
    <t>RES SMD 1K OHM 1% 1/4W 0603</t>
  </si>
  <si>
    <t>https://www.digikey.ca/en/products/detail/rohm-semiconductor/ESR03EZPF1001/1983428</t>
  </si>
  <si>
    <t>C1, C2, C3, C4, C5</t>
  </si>
  <si>
    <t>311-1088-2-ND</t>
  </si>
  <si>
    <t>https://www.digikey.ca/en/products/detail/yageo/CC0603KRX7R7BB104/302998</t>
  </si>
  <si>
    <t>J1</t>
  </si>
  <si>
    <t>PH2-06-UA</t>
  </si>
  <si>
    <t>2057-PH2-06-UA-ND</t>
  </si>
  <si>
    <t>Adam Tech</t>
  </si>
  <si>
    <t>CONN HEADER VERT 6POS 2.54MM</t>
  </si>
  <si>
    <t>https://www.digikey.ca/en/products/detail/adam-tech/PH2-06-UA/9830396</t>
  </si>
  <si>
    <t>J2</t>
  </si>
  <si>
    <t>WM18888-ND</t>
  </si>
  <si>
    <t>Molex</t>
  </si>
  <si>
    <t>CONN HEADER VERT 4POS 2.5MM</t>
  </si>
  <si>
    <t>https://www.digikey.ca/en/products/detail/molex-llc/0022035045/403303</t>
  </si>
  <si>
    <t>JTAG</t>
  </si>
  <si>
    <t>3020-20-0100-00</t>
  </si>
  <si>
    <t>1175-1612-ND</t>
  </si>
  <si>
    <t>CNC Tech</t>
  </si>
  <si>
    <t>CONN HEADER VERT 20POS 2.54MM</t>
  </si>
  <si>
    <t>https://www.digikey.ca/en/products/detail/cnc-tech/3020-20-0100-00/3441738</t>
  </si>
  <si>
    <t>SW1</t>
  </si>
  <si>
    <t>204-211ST</t>
  </si>
  <si>
    <t>CT204211ST-ND</t>
  </si>
  <si>
    <t>CTS Electrocomponents</t>
  </si>
  <si>
    <t>SWITCH SLIDE DIP DPST 50MA 24V</t>
  </si>
  <si>
    <t>https://www.digikey.ca/en/products/detail/cts-electrocomponents/204-211ST/267310</t>
  </si>
  <si>
    <t>3V3/1, 3V3/2, 3V3/REF, 5V, AGND, CAN-RX, CAN-TX, GND1, GND2, JTDI, NRST, PST-SCK, PST-SDI, PST-SDO, RST, RX, SWCLK, SWDIO, SWO, TX</t>
  </si>
  <si>
    <t>0905-0-15-20-75-14-11-0</t>
  </si>
  <si>
    <t>ED9009-ND</t>
  </si>
  <si>
    <t>Mill-Max Manufacturing Corp.</t>
  </si>
  <si>
    <t>CONTACT SPRING LOADED SMD GOLD</t>
  </si>
  <si>
    <t>https://www.digikey.ca/products/en?keywords=ED9009-ND</t>
  </si>
  <si>
    <t>Black Test Point</t>
  </si>
  <si>
    <t>36-5001-ND</t>
  </si>
  <si>
    <t>Keystone Electronics</t>
  </si>
  <si>
    <t>PC TEST POINT MINIATURE BLACK</t>
  </si>
  <si>
    <t>https://www.digikey.ca/product-detail/en/keystone-electronics/5001/36-5001-ND/255327</t>
  </si>
  <si>
    <t>Red Test Point</t>
  </si>
  <si>
    <t>36-5000-ND</t>
  </si>
  <si>
    <t>PC TEST POINT MINIATURE RED</t>
  </si>
  <si>
    <t>https://www.digikey.ca/product-detail/en/keystone-electronics/5000/36-5000-ND/255326</t>
  </si>
  <si>
    <t>LSS Pro Board V0.1</t>
  </si>
  <si>
    <t>Location</t>
  </si>
  <si>
    <t>Tape Width (mm)</t>
  </si>
  <si>
    <t>Tape Pitch (mm)</t>
  </si>
  <si>
    <t>Tape Height (mm)</t>
  </si>
  <si>
    <t>Cartridge Output Height (mm)</t>
  </si>
  <si>
    <t>Head</t>
  </si>
  <si>
    <t>Feeder Number</t>
  </si>
  <si>
    <t>#Used feeders</t>
  </si>
  <si>
    <t>#Available feeders</t>
  </si>
  <si>
    <t>#Remaining feeders</t>
  </si>
  <si>
    <t>Top</t>
  </si>
  <si>
    <t># Top</t>
  </si>
  <si>
    <t># Top 8mm</t>
  </si>
  <si>
    <t># Top 12mm</t>
  </si>
  <si>
    <t># Top 16mm</t>
  </si>
  <si>
    <t>U5</t>
  </si>
  <si>
    <t># Top 24mm</t>
  </si>
  <si>
    <t>U6</t>
  </si>
  <si>
    <t># Bottom</t>
  </si>
  <si>
    <t># Bottom 8mm</t>
  </si>
  <si>
    <t>PS2</t>
  </si>
  <si>
    <t># Bottom 12mm</t>
  </si>
  <si>
    <t>PS3</t>
  </si>
  <si>
    <t>SOT-224</t>
  </si>
  <si>
    <t># Bottom 16mm</t>
  </si>
  <si>
    <t># Bottom 24mm</t>
  </si>
  <si>
    <t>Head 1</t>
  </si>
  <si>
    <t>Head 2</t>
  </si>
  <si>
    <t>LED1</t>
  </si>
  <si>
    <t>LED2</t>
  </si>
  <si>
    <t>Resistor</t>
  </si>
  <si>
    <t>LED3</t>
  </si>
  <si>
    <t>Capacitor</t>
  </si>
  <si>
    <t>LED4</t>
  </si>
  <si>
    <t>IC's</t>
  </si>
  <si>
    <t>LED5</t>
  </si>
  <si>
    <t>Diodes</t>
  </si>
  <si>
    <t>LED6</t>
  </si>
  <si>
    <t>Other</t>
  </si>
  <si>
    <t>C4</t>
  </si>
  <si>
    <t>C21</t>
  </si>
  <si>
    <t>C27</t>
  </si>
  <si>
    <t>C28</t>
  </si>
  <si>
    <t>C30</t>
  </si>
  <si>
    <t>C37</t>
  </si>
  <si>
    <t>C38</t>
  </si>
  <si>
    <t>C42</t>
  </si>
  <si>
    <t>C46</t>
  </si>
  <si>
    <t>C47</t>
  </si>
  <si>
    <t>C49</t>
  </si>
  <si>
    <t>C50</t>
  </si>
  <si>
    <t>C52</t>
  </si>
  <si>
    <t>C53</t>
  </si>
  <si>
    <t>C55</t>
  </si>
  <si>
    <t>C56</t>
  </si>
  <si>
    <t>C57</t>
  </si>
  <si>
    <t>C59</t>
  </si>
  <si>
    <t>C5</t>
  </si>
  <si>
    <t>C6</t>
  </si>
  <si>
    <t>C19</t>
  </si>
  <si>
    <t>C23</t>
  </si>
  <si>
    <t>C12</t>
  </si>
  <si>
    <t>C29</t>
  </si>
  <si>
    <t>C36</t>
  </si>
  <si>
    <t>C39</t>
  </si>
  <si>
    <t>C13</t>
  </si>
  <si>
    <t>C18</t>
  </si>
  <si>
    <t>C20</t>
  </si>
  <si>
    <t>C24</t>
  </si>
  <si>
    <t>C40</t>
  </si>
  <si>
    <t>C43</t>
  </si>
  <si>
    <t>C48</t>
  </si>
  <si>
    <t>C51</t>
  </si>
  <si>
    <t>C54</t>
  </si>
  <si>
    <t>C58</t>
  </si>
  <si>
    <t>R5</t>
  </si>
  <si>
    <t>R17</t>
  </si>
  <si>
    <t>R18</t>
  </si>
  <si>
    <t>R23</t>
  </si>
  <si>
    <t>R9</t>
  </si>
  <si>
    <t>R10</t>
  </si>
  <si>
    <t>R12</t>
  </si>
  <si>
    <t>R25</t>
  </si>
  <si>
    <t>R29</t>
  </si>
  <si>
    <t>R30</t>
  </si>
  <si>
    <t>R31</t>
  </si>
  <si>
    <t>R32</t>
  </si>
  <si>
    <t>R19</t>
  </si>
  <si>
    <t>R20</t>
  </si>
  <si>
    <t>C31</t>
  </si>
  <si>
    <t>C41</t>
  </si>
  <si>
    <t>Bottom</t>
  </si>
  <si>
    <t>C1</t>
  </si>
  <si>
    <t>LSS Pro Programmer V0.1</t>
  </si>
  <si>
    <t>302-S201</t>
  </si>
  <si>
    <t>ED10524-ND</t>
  </si>
  <si>
    <t>On Shore Technology Inc</t>
  </si>
  <si>
    <t>https://www.digikey.ca/product-detail/en/on-shore-technology-inc/302-S201/ED10524-ND/2794235</t>
  </si>
  <si>
    <t>Pro Skin Prototype V0.1</t>
  </si>
  <si>
    <t>IC1</t>
  </si>
  <si>
    <t>74HC595D</t>
  </si>
  <si>
    <t>74HC595DCT-ND</t>
  </si>
  <si>
    <t>Toshiba Semiconductor and Storage</t>
  </si>
  <si>
    <t>SO-16</t>
  </si>
  <si>
    <t>IC SHIFT REGISTER 8BIT 16SOP</t>
  </si>
  <si>
    <t>https://www.digikey.ca/product-detail/en/toshiba-semiconductor-and-storage/74HC595D/74HC595DCT-ND/5879972</t>
  </si>
  <si>
    <t>IC2</t>
  </si>
  <si>
    <t>74HC4051D</t>
  </si>
  <si>
    <t>74HC4051DCT-ND</t>
  </si>
  <si>
    <t>IC MUX 8:1 4 OHM 16SOIC</t>
  </si>
  <si>
    <t>https://www.digikey.ca/product-detail/en/toshiba-semiconductor-and-storage/74HC4051D/74HC4051DCT-ND/6109125</t>
  </si>
  <si>
    <t>R1, R2, R3, R4</t>
  </si>
  <si>
    <t>ERJ-3EKF2000V</t>
  </si>
  <si>
    <t>P200HCT-ND</t>
  </si>
  <si>
    <t>RES SMD 200 OHM 1% 1/10W 0603</t>
  </si>
  <si>
    <t>https://www.digikey.ca/product-detail/en/panasonic-electronic-components/ERJ-3EKF2000V/P200HCT-ND/198240</t>
  </si>
  <si>
    <t>C1, C2, C3, C4, C5, C6, C7</t>
  </si>
  <si>
    <t>D1, D2, D3, D4</t>
  </si>
  <si>
    <t>MMSD4148T1G</t>
  </si>
  <si>
    <t>MMSD4148T1GOSCT-ND</t>
  </si>
  <si>
    <t>SOD-123</t>
  </si>
  <si>
    <t>DIODE GEN PURP 100V 200MA SOD123</t>
  </si>
  <si>
    <t>https://www.digikey.ca/product-detail/en/on-semiconductor/MMSD4148T1G/MMSD4148T1GOSCT-ND/1121611</t>
  </si>
  <si>
    <t>WM7977CT-ND</t>
  </si>
  <si>
    <t>CONN FFC BOTTOM 6POS 0.50MM R/A</t>
  </si>
  <si>
    <t>https://www.digikey.ca/product-detail/en/molex/0527460671/WM7977CT-ND/2074166</t>
  </si>
  <si>
    <t>4.5-40V to 5V/3.3V Breakout BOM</t>
  </si>
  <si>
    <t>IC1,IC2</t>
  </si>
  <si>
    <t>XC6222B331MR-G</t>
  </si>
  <si>
    <t>893-1143-1-ND</t>
  </si>
  <si>
    <t>Torex Semiconductor Ltd</t>
  </si>
  <si>
    <t>SOT-25</t>
  </si>
  <si>
    <t>IC REG LINEAR 3.3V 700MA SOT25</t>
  </si>
  <si>
    <t>https://www.digikey.ca/product-detail/en/torex-semiconductor-ltd/XC6222B331MR-G/893-1143-1-ND/2138334</t>
  </si>
  <si>
    <t>CL10B104KB8NNNC</t>
  </si>
  <si>
    <t>1276-1000-1-ND</t>
  </si>
  <si>
    <t>https://www.digikey.ca/product-detail/en/samsung-electro-mechanics/CL10B104KB8NNNC/1276-1000-1-ND/3889086</t>
  </si>
  <si>
    <t>C1,C8</t>
  </si>
  <si>
    <t>GRJ155R60J106ME11D</t>
  </si>
  <si>
    <t>490-13211-1-ND</t>
  </si>
  <si>
    <t>CAP CER 10UF 6.3V X5R 0402</t>
  </si>
  <si>
    <t>https://www.digikey.com/product-detail/en/murata-electronics-north-america/GRJ155R60J106ME11D/490-13211-1-ND/5877419</t>
  </si>
  <si>
    <t>https://www.digikey.com/product-detail/en/samsung-electro-mechanics/CL31A106MBHNNNE/1276-6736-1-ND/5961595</t>
  </si>
  <si>
    <t>C7</t>
  </si>
  <si>
    <t>C5,C6</t>
  </si>
  <si>
    <t>C2,C9</t>
  </si>
  <si>
    <t>GRM155R60J475ME47D</t>
  </si>
  <si>
    <t>490-5915-1-ND</t>
  </si>
  <si>
    <t>4.7uF</t>
  </si>
  <si>
    <t>CAP CER 4.7UF 6.3V X5R 0402</t>
  </si>
  <si>
    <t>https://www.digikey.com/product-detail/en/murata-electronics-north-america/GRM155R60J475ME47D/490-5915-1-ND/3719860</t>
  </si>
  <si>
    <t>1727-5313-1-ND</t>
  </si>
  <si>
    <t>Nexperia USA Inc</t>
  </si>
  <si>
    <t>SW-123W</t>
  </si>
  <si>
    <t>QFN-16</t>
  </si>
  <si>
    <t>TLV75733PDBVR</t>
  </si>
  <si>
    <t>296-50414-1-ND</t>
  </si>
  <si>
    <t>SOT-23-5</t>
  </si>
  <si>
    <t>IC REG LINEAR 3.3V 1A SOT23-5</t>
  </si>
  <si>
    <t>https://www.digikey.ca/product-detail/en/texas-instruments/TLV75733PDBVR/296-50414-1-ND/9685553</t>
  </si>
  <si>
    <t>AP2114H-3.3TRG1</t>
  </si>
  <si>
    <t>AP2114H-3.3TRG1DICT-ND</t>
  </si>
  <si>
    <t>https://www.digikey.ca/product-detail/en/diodes-incorporated/AP2114H-3.3TRG1/AP2114H-3.3TRG1DICT-ND/4505142</t>
  </si>
  <si>
    <t>TLV1117LV33DCYR</t>
  </si>
  <si>
    <t>296-28778-1-ND</t>
  </si>
  <si>
    <t>SOT-223-4</t>
  </si>
  <si>
    <t>IC REG LINEAR 3.3V 1A SOT223-4</t>
  </si>
  <si>
    <t>https://www.digikey.ca/product-detail/en/texas-instruments/TLV1117LV33DCYR/296-28778-1-ND/2666520</t>
  </si>
  <si>
    <t>L2*</t>
  </si>
  <si>
    <t>BLM18PG121SN1D</t>
  </si>
  <si>
    <t>490-1037-1-ND</t>
  </si>
  <si>
    <t>120 Ohms @ 100MHz</t>
  </si>
  <si>
    <t>FERRITE BEAD 120 OHM 0603 1LN</t>
  </si>
  <si>
    <t>https://www.digikey.ca/product-detail/en/murata-electronics-north-america/BLM18PG121SN1D/490-1037-1-ND/584485</t>
  </si>
  <si>
    <t>Laird-Signal Integrity</t>
  </si>
  <si>
    <t>MPZ1608Y101BTD25</t>
  </si>
  <si>
    <t>445-172899-1-ND</t>
  </si>
  <si>
    <t>100 Ohms @ 100MHz</t>
  </si>
  <si>
    <t>FERRITE BEAD 100 OHM 0603 1LN</t>
  </si>
  <si>
    <t>https://www.digikey.ca/product-detail/en/tdk-corporation/MPZ1608Y101BTD25/445-172899-1-ND/5040530</t>
  </si>
  <si>
    <t xml:space="preserve">C4, C5, C8, C9, C14, C17 </t>
  </si>
  <si>
    <t>C6, C7, C10, C11, C12, C13, C15, C16</t>
  </si>
  <si>
    <t>C18, C19</t>
  </si>
  <si>
    <t>TP1, TP3, TP5, TP7, TP9, TP11, TP13</t>
  </si>
  <si>
    <t>TP2, TP4, TP6, TP8, TP10, TP12, TP14</t>
  </si>
  <si>
    <t>LSS Pro</t>
  </si>
  <si>
    <t>Digikey Link</t>
  </si>
  <si>
    <t>Operating Voltage (V)</t>
  </si>
  <si>
    <t>Max Current Consumption</t>
  </si>
  <si>
    <t>powerSTEP01</t>
  </si>
  <si>
    <t>LOW-POWER, HIGH-PERFORMANCE IMU</t>
  </si>
  <si>
    <t>IC1-IC2</t>
  </si>
  <si>
    <t>IC-3</t>
  </si>
  <si>
    <t>https://www.digikey.com/product-detail/en/texas-instruments/SN65HVD230DR/296-11654-1-ND/404366</t>
  </si>
  <si>
    <t>IC TXRX CAN 1MBPS 3.3V 8SOIC</t>
  </si>
  <si>
    <t>LED1-10</t>
  </si>
  <si>
    <t>LTST-E263CEGBK</t>
  </si>
  <si>
    <t>https://www.digikey.ca/product-detail/en/lite-on-inc/LTST-E263CEGBK/160-2263-1-ND/9556408</t>
  </si>
  <si>
    <t>ADDRESSABLE LED DISCRETE SERIAL</t>
  </si>
  <si>
    <t>CAN Connector</t>
  </si>
  <si>
    <t>https://www.digikey.com/products/en?keywords=347920040</t>
  </si>
  <si>
    <t>https://www.molex.com/molex/products/part-detail/pcb_headers/0347920040</t>
  </si>
  <si>
    <t>https://www.lucidarme.me/can-bus-connector-normalization/</t>
  </si>
  <si>
    <t>https://www.artekcable.com/products/M12-t-coding-4-pin-male-female-panel-mount-connector.html</t>
  </si>
  <si>
    <t>http://en.yonggui-sc.com/product/250A80f/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</si>
</sst>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14.0"/>
      <name val="Arial"/>
    </font>
    <font>
      <b/>
      <name val="Arial"/>
    </font>
    <font/>
    <font>
      <u/>
      <color rgb="FF1155CC"/>
    </font>
    <font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b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0000FF"/>
    </font>
    <font>
      <sz val="9.0"/>
      <color rgb="FF000000"/>
      <name val="Arial"/>
    </font>
    <font>
      <u/>
      <color rgb="FF1155CC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Alignment="1" applyFont="1">
      <alignment horizontal="center" shrinkToFit="0" vertical="center" wrapText="0"/>
    </xf>
    <xf borderId="0" fillId="2" fontId="2" numFmtId="0" xfId="0" applyAlignment="1" applyFont="1">
      <alignment horizontal="left" shrinkToFit="0" vertical="center" wrapText="0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shrinkToFit="0" vertical="center" wrapText="0"/>
    </xf>
    <xf borderId="0" fillId="3" fontId="2" numFmtId="0" xfId="0" applyAlignment="1" applyFill="1" applyFont="1">
      <alignment horizontal="center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0"/>
    </xf>
    <xf borderId="4" fillId="3" fontId="2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center" vertical="center"/>
    </xf>
    <xf borderId="0" fillId="0" fontId="3" numFmtId="0" xfId="0" applyFont="1"/>
    <xf borderId="0" fillId="4" fontId="2" numFmtId="0" xfId="0" applyAlignment="1" applyFill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0"/>
    </xf>
    <xf borderId="0" fillId="5" fontId="5" numFmtId="0" xfId="0" applyAlignment="1" applyFill="1" applyFont="1">
      <alignment readingOrder="0" shrinkToFit="0" vertical="center" wrapText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3" fillId="0" fontId="6" numFmtId="0" xfId="0" applyAlignment="1" applyBorder="1" applyFont="1">
      <alignment readingOrder="0" shrinkToFit="0" wrapText="0"/>
    </xf>
    <xf borderId="0" fillId="0" fontId="3" numFmtId="2" xfId="0" applyAlignment="1" applyFont="1" applyNumberFormat="1">
      <alignment horizontal="center" readingOrder="0" shrinkToFit="0" wrapText="0"/>
    </xf>
    <xf borderId="3" fillId="0" fontId="3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6" fontId="3" numFmtId="0" xfId="0" applyAlignment="1" applyFill="1" applyFont="1">
      <alignment readingOrder="0" shrinkToFit="0" wrapText="0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5" fontId="5" numFmtId="0" xfId="0" applyAlignment="1" applyFont="1">
      <alignment readingOrder="0" shrinkToFit="0" vertical="bottom" wrapText="0"/>
    </xf>
    <xf borderId="0" fillId="4" fontId="2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8" numFmtId="0" xfId="0" applyAlignment="1" applyFont="1">
      <alignment readingOrder="0" shrinkToFit="0" wrapText="0"/>
    </xf>
    <xf borderId="0" fillId="5" fontId="5" numFmtId="0" xfId="0" applyAlignment="1" applyFont="1">
      <alignment readingOrder="0" vertical="bottom"/>
    </xf>
    <xf borderId="0" fillId="4" fontId="2" numFmtId="0" xfId="0" applyAlignment="1" applyFont="1">
      <alignment horizontal="center"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readingOrder="0" vertical="bottom"/>
    </xf>
    <xf borderId="0" fillId="0" fontId="3" numFmtId="2" xfId="0" applyAlignment="1" applyFont="1" applyNumberFormat="1">
      <alignment horizontal="center"/>
    </xf>
    <xf borderId="0" fillId="0" fontId="5" numFmtId="0" xfId="0" applyAlignment="1" applyFont="1">
      <alignment horizontal="center" readingOrder="0" vertical="bottom"/>
    </xf>
    <xf borderId="0" fillId="5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3" fillId="0" fontId="9" numFmtId="0" xfId="0" applyAlignment="1" applyBorder="1" applyFont="1">
      <alignment readingOrder="0" shrinkToFit="0" vertical="center" wrapText="0"/>
    </xf>
    <xf borderId="0" fillId="0" fontId="3" numFmtId="2" xfId="0" applyAlignment="1" applyFont="1" applyNumberFormat="1">
      <alignment horizontal="center" readingOrder="0" shrinkToFit="0" vertical="center" wrapText="0"/>
    </xf>
    <xf borderId="0" fillId="0" fontId="10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7" fontId="5" numFmtId="0" xfId="0" applyAlignment="1" applyFill="1" applyFont="1">
      <alignment readingOrder="0" vertical="bottom"/>
    </xf>
    <xf borderId="3" fillId="0" fontId="3" numFmtId="0" xfId="0" applyAlignment="1" applyBorder="1" applyFont="1">
      <alignment readingOrder="0" shrinkToFit="0" wrapText="0"/>
    </xf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7" fontId="5" numFmtId="0" xfId="0" applyAlignment="1" applyFont="1">
      <alignment readingOrder="0" vertical="center"/>
    </xf>
    <xf borderId="0" fillId="7" fontId="5" numFmtId="0" xfId="0" applyAlignment="1" applyFont="1">
      <alignment readingOrder="0" shrinkToFit="0" vertical="center" wrapText="1"/>
    </xf>
    <xf borderId="3" fillId="0" fontId="11" numFmtId="0" xfId="0" applyAlignment="1" applyBorder="1" applyFont="1">
      <alignment readingOrder="0" shrinkToFit="0" vertical="center" wrapText="0"/>
    </xf>
    <xf borderId="0" fillId="0" fontId="3" numFmtId="2" xfId="0" applyAlignment="1" applyFont="1" applyNumberFormat="1">
      <alignment horizontal="center" readingOrder="0"/>
    </xf>
    <xf borderId="3" fillId="0" fontId="12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14" numFmtId="0" xfId="0" applyAlignment="1" applyFont="1">
      <alignment readingOrder="0" shrinkToFit="0" vertical="center" wrapText="0"/>
    </xf>
    <xf borderId="0" fillId="0" fontId="3" numFmtId="2" xfId="0" applyAlignment="1" applyFont="1" applyNumberForma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3" fillId="0" fontId="15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 shrinkToFit="0" vertical="center" wrapText="0"/>
    </xf>
    <xf borderId="0" fillId="4" fontId="2" numFmtId="0" xfId="0" applyAlignment="1" applyFont="1">
      <alignment horizontal="center" readingOrder="0"/>
    </xf>
    <xf borderId="3" fillId="0" fontId="3" numFmtId="0" xfId="0" applyAlignment="1" applyBorder="1" applyFont="1">
      <alignment horizontal="center" readingOrder="0" shrinkToFit="0" vertical="center" wrapText="0"/>
    </xf>
    <xf borderId="3" fillId="0" fontId="17" numFmtId="0" xfId="0" applyAlignment="1" applyBorder="1" applyFont="1">
      <alignment horizontal="left" readingOrder="0" shrinkToFit="0" vertical="center" wrapText="0"/>
    </xf>
    <xf borderId="0" fillId="7" fontId="3" numFmtId="0" xfId="0" applyAlignment="1" applyFont="1">
      <alignment readingOrder="0"/>
    </xf>
    <xf borderId="0" fillId="4" fontId="18" numFmtId="0" xfId="0" applyAlignment="1" applyFont="1">
      <alignment horizontal="center" readingOrder="0"/>
    </xf>
    <xf borderId="5" fillId="5" fontId="5" numFmtId="0" xfId="0" applyAlignment="1" applyBorder="1" applyFont="1">
      <alignment readingOrder="0" vertical="bottom"/>
    </xf>
    <xf borderId="5" fillId="4" fontId="2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left" readingOrder="0"/>
    </xf>
    <xf borderId="5" fillId="0" fontId="3" numFmtId="0" xfId="0" applyAlignment="1" applyBorder="1" applyFont="1">
      <alignment readingOrder="0"/>
    </xf>
    <xf borderId="5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  <xf borderId="6" fillId="0" fontId="19" numFmtId="0" xfId="0" applyAlignment="1" applyBorder="1" applyFont="1">
      <alignment readingOrder="0" shrinkToFit="0" wrapText="0"/>
    </xf>
    <xf borderId="5" fillId="0" fontId="3" numFmtId="2" xfId="0" applyAlignment="1" applyBorder="1" applyFont="1" applyNumberFormat="1">
      <alignment horizontal="center" readingOrder="0" vertical="center"/>
    </xf>
    <xf borderId="5" fillId="0" fontId="3" numFmtId="2" xfId="0" applyAlignment="1" applyBorder="1" applyFont="1" applyNumberFormat="1">
      <alignment horizontal="center" readingOrder="0" shrinkToFit="0" vertical="center" wrapText="0"/>
    </xf>
    <xf borderId="6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20" numFmtId="0" xfId="0" applyAlignment="1" applyBorder="1" applyFont="1">
      <alignment readingOrder="0" shrinkToFit="0" wrapText="0"/>
    </xf>
    <xf borderId="5" fillId="0" fontId="3" numFmtId="0" xfId="0" applyAlignment="1" applyBorder="1" applyFont="1">
      <alignment readingOrder="0" shrinkToFit="0" wrapText="0"/>
    </xf>
    <xf borderId="5" fillId="0" fontId="3" numFmtId="2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0" fillId="0" fontId="2" numFmtId="0" xfId="0" applyFont="1"/>
    <xf borderId="0" fillId="0" fontId="21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7" fillId="0" fontId="2" numFmtId="0" xfId="0" applyBorder="1" applyFont="1"/>
    <xf borderId="7" fillId="0" fontId="3" numFmtId="0" xfId="0" applyAlignment="1" applyBorder="1" applyFont="1">
      <alignment horizontal="center" vertical="center"/>
    </xf>
    <xf borderId="7" fillId="0" fontId="3" numFmtId="2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shrinkToFit="0" vertical="center" wrapText="0"/>
    </xf>
    <xf borderId="0" fillId="0" fontId="22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1"/>
    </xf>
    <xf borderId="0" fillId="2" fontId="5" numFmtId="0" xfId="0" applyAlignment="1" applyFont="1">
      <alignment readingOrder="0" vertical="bottom"/>
    </xf>
    <xf borderId="0" fillId="0" fontId="23" numFmtId="0" xfId="0" applyAlignment="1" applyFont="1">
      <alignment readingOrder="0" vertical="center"/>
    </xf>
    <xf borderId="3" fillId="3" fontId="2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readingOrder="0" shrinkToFit="0" vertical="center" wrapText="1"/>
    </xf>
    <xf borderId="0" fillId="8" fontId="5" numFmtId="0" xfId="0" applyAlignment="1" applyFill="1" applyFont="1">
      <alignment readingOrder="0" vertical="center"/>
    </xf>
    <xf borderId="0" fillId="0" fontId="5" numFmtId="0" xfId="0" applyAlignment="1" applyFont="1">
      <alignment horizontal="left" readingOrder="0" vertical="center"/>
    </xf>
    <xf borderId="0" fillId="6" fontId="3" numFmtId="0" xfId="0" applyAlignment="1" applyFont="1">
      <alignment readingOrder="0" vertical="center"/>
    </xf>
    <xf borderId="0" fillId="2" fontId="5" numFmtId="0" xfId="0" applyAlignment="1" applyFont="1">
      <alignment horizontal="center" readingOrder="0"/>
    </xf>
    <xf borderId="8" fillId="0" fontId="18" numFmtId="0" xfId="0" applyAlignment="1" applyBorder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0" fillId="8" fontId="3" numFmtId="0" xfId="0" applyAlignment="1" applyFont="1">
      <alignment readingOrder="0"/>
    </xf>
    <xf borderId="0" fillId="0" fontId="18" numFmtId="0" xfId="0" applyAlignment="1" applyFont="1">
      <alignment horizontal="left" readingOrder="0" vertical="center"/>
    </xf>
    <xf borderId="0" fillId="2" fontId="3" numFmtId="0" xfId="0" applyAlignment="1" applyFont="1">
      <alignment horizontal="center" readingOrder="0" vertical="center"/>
    </xf>
    <xf borderId="0" fillId="9" fontId="3" numFmtId="0" xfId="0" applyAlignment="1" applyFill="1" applyFont="1">
      <alignment horizontal="center" readingOrder="0"/>
    </xf>
    <xf borderId="10" fillId="8" fontId="5" numFmtId="0" xfId="0" applyAlignment="1" applyBorder="1" applyFont="1">
      <alignment readingOrder="0" vertical="center"/>
    </xf>
    <xf borderId="11" fillId="0" fontId="3" numFmtId="0" xfId="0" applyAlignment="1" applyBorder="1" applyFont="1">
      <alignment readingOrder="0" vertical="center"/>
    </xf>
    <xf borderId="11" fillId="0" fontId="5" numFmtId="0" xfId="0" applyAlignment="1" applyBorder="1" applyFont="1">
      <alignment horizontal="left" readingOrder="0" vertical="center"/>
    </xf>
    <xf borderId="11" fillId="6" fontId="3" numFmtId="0" xfId="0" applyAlignment="1" applyBorder="1" applyFont="1">
      <alignment readingOrder="0" vertical="center"/>
    </xf>
    <xf borderId="11" fillId="0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center"/>
    </xf>
    <xf borderId="11" fillId="9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 vertical="center"/>
    </xf>
    <xf borderId="7" fillId="0" fontId="18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horizontal="center" readingOrder="0" vertical="center"/>
    </xf>
    <xf borderId="8" fillId="8" fontId="5" numFmtId="0" xfId="0" applyAlignment="1" applyBorder="1" applyFont="1">
      <alignment readingOrder="0" vertical="center"/>
    </xf>
    <xf borderId="7" fillId="0" fontId="3" numFmtId="0" xfId="0" applyAlignment="1" applyBorder="1" applyFont="1">
      <alignment readingOrder="0" vertical="center"/>
    </xf>
    <xf borderId="7" fillId="0" fontId="5" numFmtId="0" xfId="0" applyAlignment="1" applyBorder="1" applyFont="1">
      <alignment horizontal="left" readingOrder="0" vertical="center"/>
    </xf>
    <xf borderId="7" fillId="6" fontId="3" numFmtId="0" xfId="0" applyAlignment="1" applyBorder="1" applyFont="1">
      <alignment readingOrder="0" vertical="center"/>
    </xf>
    <xf borderId="7" fillId="2" fontId="3" numFmtId="0" xfId="0" applyAlignment="1" applyBorder="1" applyFont="1">
      <alignment horizontal="center" readingOrder="0" vertical="center"/>
    </xf>
    <xf borderId="7" fillId="9" fontId="3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left" readingOrder="0" vertical="center"/>
    </xf>
    <xf borderId="13" fillId="0" fontId="3" numFmtId="0" xfId="0" applyAlignment="1" applyBorder="1" applyFont="1">
      <alignment horizontal="center" readingOrder="0" vertical="center"/>
    </xf>
    <xf borderId="0" fillId="8" fontId="3" numFmtId="0" xfId="0" applyAlignment="1" applyFont="1">
      <alignment readingOrder="0" vertical="center"/>
    </xf>
    <xf borderId="0" fillId="2" fontId="3" numFmtId="0" xfId="0" applyAlignment="1" applyFont="1">
      <alignment horizontal="center" readingOrder="0" shrinkToFit="0" vertical="center" wrapText="0"/>
    </xf>
    <xf borderId="0" fillId="8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center" wrapText="0"/>
    </xf>
    <xf borderId="0" fillId="0" fontId="18" numFmtId="0" xfId="0" applyAlignment="1" applyFont="1">
      <alignment horizontal="left" readingOrder="0" shrinkToFit="0" vertical="center" wrapText="0"/>
    </xf>
    <xf borderId="10" fillId="8" fontId="5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horizontal="left" readingOrder="0" vertical="center"/>
    </xf>
    <xf borderId="11" fillId="8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0"/>
    </xf>
    <xf borderId="14" fillId="8" fontId="5" numFmtId="0" xfId="0" applyAlignment="1" applyBorder="1" applyFont="1">
      <alignment readingOrder="0" vertical="center"/>
    </xf>
    <xf borderId="15" fillId="0" fontId="3" numFmtId="0" xfId="0" applyAlignment="1" applyBorder="1" applyFont="1">
      <alignment horizontal="center" readingOrder="0" vertical="center"/>
    </xf>
    <xf borderId="0" fillId="10" fontId="3" numFmtId="0" xfId="0" applyAlignment="1" applyFill="1" applyFont="1">
      <alignment horizontal="left" readingOrder="0" vertical="center"/>
    </xf>
    <xf borderId="14" fillId="8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11" fontId="3" numFmtId="0" xfId="0" applyAlignment="1" applyFill="1" applyFont="1">
      <alignment horizontal="left" readingOrder="0" vertical="center"/>
    </xf>
    <xf borderId="14" fillId="8" fontId="5" numFmtId="0" xfId="0" applyAlignment="1" applyBorder="1" applyFont="1">
      <alignment readingOrder="0" shrinkToFit="0" vertical="center" wrapText="0"/>
    </xf>
    <xf borderId="0" fillId="9" fontId="3" numFmtId="0" xfId="0" applyAlignment="1" applyFont="1">
      <alignment horizontal="left" readingOrder="0" vertical="center"/>
    </xf>
    <xf borderId="0" fillId="8" fontId="3" numFmtId="0" xfId="0" applyAlignment="1" applyFont="1">
      <alignment horizontal="left" readingOrder="0" vertical="center"/>
    </xf>
    <xf borderId="8" fillId="8" fontId="5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horizontal="center" readingOrder="0"/>
    </xf>
    <xf borderId="0" fillId="8" fontId="5" numFmtId="0" xfId="0" applyAlignment="1" applyFont="1">
      <alignment readingOrder="0" shrinkToFit="0" vertical="center" wrapText="0"/>
    </xf>
    <xf borderId="11" fillId="11" fontId="3" numFmtId="0" xfId="0" applyAlignment="1" applyBorder="1" applyFont="1">
      <alignment horizontal="center" readingOrder="0"/>
    </xf>
    <xf borderId="0" fillId="11" fontId="3" numFmtId="0" xfId="0" applyAlignment="1" applyFont="1">
      <alignment horizontal="center" readingOrder="0"/>
    </xf>
    <xf borderId="11" fillId="10" fontId="3" numFmtId="0" xfId="0" applyAlignment="1" applyBorder="1" applyFont="1">
      <alignment horizontal="center" readingOrder="0"/>
    </xf>
    <xf borderId="0" fillId="10" fontId="3" numFmtId="0" xfId="0" applyAlignment="1" applyFont="1">
      <alignment horizontal="center" readingOrder="0"/>
    </xf>
    <xf borderId="5" fillId="8" fontId="5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left" readingOrder="0" vertical="center"/>
    </xf>
    <xf borderId="5" fillId="6" fontId="3" numFmtId="0" xfId="0" applyAlignment="1" applyBorder="1" applyFont="1">
      <alignment readingOrder="0" vertical="center"/>
    </xf>
    <xf borderId="5" fillId="2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0" fillId="12" fontId="3" numFmtId="0" xfId="0" applyAlignment="1" applyFill="1" applyFont="1">
      <alignment readingOrder="0" vertical="center"/>
    </xf>
    <xf borderId="11" fillId="12" fontId="3" numFmtId="0" xfId="0" applyAlignment="1" applyBorder="1" applyFont="1">
      <alignment readingOrder="0" vertical="center"/>
    </xf>
    <xf borderId="11" fillId="0" fontId="3" numFmtId="0" xfId="0" applyAlignment="1" applyBorder="1" applyFont="1">
      <alignment horizontal="center" readingOrder="0"/>
    </xf>
    <xf borderId="8" fillId="8" fontId="5" numFmtId="0" xfId="0" applyBorder="1" applyFont="1"/>
    <xf borderId="7" fillId="5" fontId="5" numFmtId="0" xfId="0" applyBorder="1" applyFont="1"/>
    <xf borderId="7" fillId="0" fontId="5" numFmtId="0" xfId="0" applyBorder="1" applyFont="1"/>
    <xf borderId="7" fillId="12" fontId="5" numFmtId="0" xfId="0" applyAlignment="1" applyBorder="1" applyFont="1">
      <alignment readingOrder="0"/>
    </xf>
    <xf borderId="7" fillId="2" fontId="5" numFmtId="0" xfId="0" applyBorder="1" applyFont="1"/>
    <xf borderId="7" fillId="0" fontId="5" numFmtId="0" xfId="0" applyAlignment="1" applyBorder="1" applyFont="1">
      <alignment vertical="bottom"/>
    </xf>
    <xf borderId="9" fillId="5" fontId="5" numFmtId="0" xfId="0" applyAlignment="1" applyBorder="1" applyFont="1">
      <alignment horizontal="center"/>
    </xf>
    <xf borderId="7" fillId="12" fontId="3" numFmtId="0" xfId="0" applyAlignment="1" applyBorder="1" applyFont="1">
      <alignment readingOrder="0" vertical="center"/>
    </xf>
    <xf borderId="0" fillId="2" fontId="5" numFmtId="0" xfId="0" applyAlignment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24" numFmtId="0" xfId="0" applyAlignment="1" applyFont="1">
      <alignment horizontal="center" vertical="bottom"/>
    </xf>
    <xf borderId="0" fillId="0" fontId="25" numFmtId="0" xfId="0" applyAlignment="1" applyFont="1">
      <alignment shrinkToFit="0" vertical="bottom" wrapText="0"/>
    </xf>
    <xf borderId="0" fillId="0" fontId="5" numFmtId="0" xfId="0" applyAlignment="1" applyFont="1">
      <alignment readingOrder="0" vertical="center"/>
    </xf>
    <xf borderId="0" fillId="4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2" fontId="26" numFmtId="0" xfId="0" applyAlignment="1" applyFont="1">
      <alignment horizontal="left" readingOrder="0"/>
    </xf>
    <xf borderId="0" fillId="2" fontId="26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2" fontId="2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center" readingOrder="0" shrinkToFit="0" wrapText="0"/>
    </xf>
    <xf borderId="0" fillId="0" fontId="27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0"/>
    </xf>
    <xf borderId="0" fillId="0" fontId="28" numFmtId="0" xfId="0" applyAlignment="1" applyFont="1">
      <alignment readingOrder="0" shrinkToFit="0" wrapText="0"/>
    </xf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csc.com/product-detail/Light-Emitting-Diodes-LED_Lite-On-LTST-C191KGKT_C125098.html" TargetMode="External"/><Relationship Id="rId42" Type="http://schemas.openxmlformats.org/officeDocument/2006/relationships/hyperlink" Target="https://www.digikey.ca/product-detail/en/sparkfun-electronics/COM-16346/1568-COM-16346-ND/11630211" TargetMode="External"/><Relationship Id="rId41" Type="http://schemas.openxmlformats.org/officeDocument/2006/relationships/hyperlink" Target="https://lcsc.com/product-detail/Light-Emitting-Diodes-LED_Lite-On-LTST-C191KGKT_C125098.html" TargetMode="External"/><Relationship Id="rId44" Type="http://schemas.openxmlformats.org/officeDocument/2006/relationships/hyperlink" Target="https://lcsc.com/product-detail/Light-Emitting-Diodes-LED_Worldsemi-WS2812B-B_C114586.html" TargetMode="External"/><Relationship Id="rId43" Type="http://schemas.openxmlformats.org/officeDocument/2006/relationships/hyperlink" Target="https://lcsc.com/product-detail/Light-Emitting-Diodes-LED_Worldsemi-WS2812B-B_C114586.html" TargetMode="External"/><Relationship Id="rId46" Type="http://schemas.openxmlformats.org/officeDocument/2006/relationships/hyperlink" Target="https://lcsc.com/product-detail/MOSFET_MDD-Microdiode-Electronics-BSS138_C427380.html" TargetMode="External"/><Relationship Id="rId45" Type="http://schemas.openxmlformats.org/officeDocument/2006/relationships/hyperlink" Target="https://www.digikey.ca/product-detail/en/on-semiconductor/BSS138/BSS138CT-ND/244294" TargetMode="External"/><Relationship Id="rId107" Type="http://schemas.openxmlformats.org/officeDocument/2006/relationships/hyperlink" Target="https://www.digikey.ca/product-detail/en/kemet/CBR06C439B5GAC/399-16185-1-ND/7649770" TargetMode="External"/><Relationship Id="rId106" Type="http://schemas.openxmlformats.org/officeDocument/2006/relationships/hyperlink" Target="https://www.digikey.ca/product-detail/en/yageo/CC0603BRNPO9BN2R0/311-3827-1-ND/8024916" TargetMode="External"/><Relationship Id="rId105" Type="http://schemas.openxmlformats.org/officeDocument/2006/relationships/hyperlink" Target="https://www.digikey.ca/product-detail/en/yageo/CC0603BRNPO9BN2R0/311-3827-1-ND/8024916" TargetMode="External"/><Relationship Id="rId104" Type="http://schemas.openxmlformats.org/officeDocument/2006/relationships/hyperlink" Target="https://www.digikey.ca/product-detail/en/taiyo-yuden/LMK212BJ105MD-T/587-4918-1-ND/6563761" TargetMode="External"/><Relationship Id="rId109" Type="http://schemas.openxmlformats.org/officeDocument/2006/relationships/hyperlink" Target="https://www.digikey.ca/product-detail/en/taiyo-yuden/JMK107B7105KA-T/587-2834-1-ND/2607801" TargetMode="External"/><Relationship Id="rId108" Type="http://schemas.openxmlformats.org/officeDocument/2006/relationships/hyperlink" Target="https://www.digikey.ca/product-detail/en/kemet/CBR06C439B5GAC/399-16185-1-ND/7649770" TargetMode="External"/><Relationship Id="rId48" Type="http://schemas.openxmlformats.org/officeDocument/2006/relationships/hyperlink" Target="https://www.digikey.ca/product-detail/en/e-switch/TL3342F160QG-TR/EG2531CT-ND/379004" TargetMode="External"/><Relationship Id="rId47" Type="http://schemas.openxmlformats.org/officeDocument/2006/relationships/hyperlink" Target="https://lcsc.com/product-detail/MOSFET_MDD-Microdiode-Electronics-BSS138_C427380.html" TargetMode="External"/><Relationship Id="rId49" Type="http://schemas.openxmlformats.org/officeDocument/2006/relationships/hyperlink" Target="https://lcsc.com/product-detail/Tactile-Switches_SOFNG-TS-1187-1816_C183614.html" TargetMode="External"/><Relationship Id="rId103" Type="http://schemas.openxmlformats.org/officeDocument/2006/relationships/hyperlink" Target="https://www.digikey.ca/product-detail/en/taiyo-yuden/LMK212BJ105MD-T/587-4918-1-ND/6563761" TargetMode="External"/><Relationship Id="rId102" Type="http://schemas.openxmlformats.org/officeDocument/2006/relationships/hyperlink" Target="https://www.digikey.ca/product-detail/en/kemet/C0402C223J4RAC7867/399-14435-1-ND/7103727" TargetMode="External"/><Relationship Id="rId101" Type="http://schemas.openxmlformats.org/officeDocument/2006/relationships/hyperlink" Target="https://www.digikey.ca/product-detail/en/kemet/C0402C223J4RAC7867/399-14435-1-ND/7103727" TargetMode="External"/><Relationship Id="rId100" Type="http://schemas.openxmlformats.org/officeDocument/2006/relationships/hyperlink" Target="https://www.digikey.ca/product-detail/en/kemet/C0603C104K9RAC7867/399-15351-1-ND/7386749" TargetMode="External"/><Relationship Id="rId31" Type="http://schemas.openxmlformats.org/officeDocument/2006/relationships/hyperlink" Target="https://www.digikey.ca/product-detail/en/vishay-bc-components/NTCLE203E3472GB0/BC2457-ND/2230785" TargetMode="External"/><Relationship Id="rId30" Type="http://schemas.openxmlformats.org/officeDocument/2006/relationships/hyperlink" Target="https://www.digikey.ca/product-detail/en/stmicroelectronics/BAR43SFILM/497-2515-1-ND/603897" TargetMode="External"/><Relationship Id="rId33" Type="http://schemas.openxmlformats.org/officeDocument/2006/relationships/hyperlink" Target="https://www.digikey.ca/product-detail/en/lite-on-inc/LTST-C191KRKT/160-1447-1-ND/386836" TargetMode="External"/><Relationship Id="rId32" Type="http://schemas.openxmlformats.org/officeDocument/2006/relationships/hyperlink" Target="https://www.digikey.ca/product-detail/en/vishay-bc-components/NTCLE203E3472GB0/BC2457-ND/2230785" TargetMode="External"/><Relationship Id="rId35" Type="http://schemas.openxmlformats.org/officeDocument/2006/relationships/hyperlink" Target="https://lcsc.com/product-detail/Light-Emitting-Diodes-LED_Lite-On-LTST-C191KRKT_C125099.html" TargetMode="External"/><Relationship Id="rId34" Type="http://schemas.openxmlformats.org/officeDocument/2006/relationships/hyperlink" Target="https://lcsc.com/product-detail/Light-Emitting-Diodes-LED_Lite-On-LTST-C191KRKT_C125099.html" TargetMode="External"/><Relationship Id="rId37" Type="http://schemas.openxmlformats.org/officeDocument/2006/relationships/hyperlink" Target="https://lcsc.com/product-detail/Light-Emitting-Diodes-LED_blue_C99290.html" TargetMode="External"/><Relationship Id="rId36" Type="http://schemas.openxmlformats.org/officeDocument/2006/relationships/hyperlink" Target="https://www.digikey.ca/product-detail/en/lite-on-inc/LTST-C194TBKT/160-1837-1-ND/2356236" TargetMode="External"/><Relationship Id="rId39" Type="http://schemas.openxmlformats.org/officeDocument/2006/relationships/hyperlink" Target="https://www.digikey.ca/product-detail/en/dialight/5988070107F/350-2035-1-ND/1291339" TargetMode="External"/><Relationship Id="rId38" Type="http://schemas.openxmlformats.org/officeDocument/2006/relationships/hyperlink" Target="https://lcsc.com/product-detail/Light-Emitting-Diodes-LED_blue_C99290.html" TargetMode="External"/><Relationship Id="rId20" Type="http://schemas.openxmlformats.org/officeDocument/2006/relationships/hyperlink" Target="https://lcsc.com/product-detail/Linear-Voltage-Regulators_Diodes-Incorporated-AP7361C-33E-13_C500795.html" TargetMode="External"/><Relationship Id="rId22" Type="http://schemas.openxmlformats.org/officeDocument/2006/relationships/hyperlink" Target="https://www.digikey.ca/product-detail/en/texas-instruments/REF3133AIDBZR/296-41483-1-ND/5222876" TargetMode="External"/><Relationship Id="rId21" Type="http://schemas.openxmlformats.org/officeDocument/2006/relationships/hyperlink" Target="https://www.digikey.ca/product-detail/en/diodes-incorporated/AP7361C-33E-13/AP7361C-33E-13DICT-ND/5638331" TargetMode="External"/><Relationship Id="rId24" Type="http://schemas.openxmlformats.org/officeDocument/2006/relationships/hyperlink" Target="https://www.digikey.ca/product-detail/en/nexperia-usa-inc/PMEG4030ER115/1727-5313-1-ND/2676789" TargetMode="External"/><Relationship Id="rId23" Type="http://schemas.openxmlformats.org/officeDocument/2006/relationships/hyperlink" Target="https://www.digikey.ca/product-detail/en/texas-instruments/REF3133AIDBZR/296-41483-1-ND/5222876" TargetMode="External"/><Relationship Id="rId129" Type="http://schemas.openxmlformats.org/officeDocument/2006/relationships/hyperlink" Target="https://www.digikey.ca/product-detail/en/yageo/RC0603JR-070RL/311-0.0GRCT-ND/729622" TargetMode="External"/><Relationship Id="rId128" Type="http://schemas.openxmlformats.org/officeDocument/2006/relationships/hyperlink" Target="https://www.digikey.ca/product-detail/en/yageo/RC0603JR-070RL/311-0.0GRCT-ND/729622" TargetMode="External"/><Relationship Id="rId127" Type="http://schemas.openxmlformats.org/officeDocument/2006/relationships/hyperlink" Target="https://lcsc.com/product-detail/Chip-Resistor-Surface-Mount_ROHM-Semicon-ESR03EZPJ102_C253329.html" TargetMode="External"/><Relationship Id="rId126" Type="http://schemas.openxmlformats.org/officeDocument/2006/relationships/hyperlink" Target="https://lcsc.com/product-detail/Chip-Resistor-Surface-Mount_ROHM-Semicon-ESR03EZPJ102_C253329.html" TargetMode="External"/><Relationship Id="rId26" Type="http://schemas.openxmlformats.org/officeDocument/2006/relationships/hyperlink" Target="https://lcsc.com/product-detail/Schottky-Barrier-Diodes-SBD_Nexperia-PMEG4030ER-115_C389355.html" TargetMode="External"/><Relationship Id="rId121" Type="http://schemas.openxmlformats.org/officeDocument/2006/relationships/hyperlink" Target="https://www.digikey.ca/product-detail/en/bourns-inc/CRA2512-FZ-R100ELF/CRA2512-FZ-R100ELFCT-ND/1775059" TargetMode="External"/><Relationship Id="rId25" Type="http://schemas.openxmlformats.org/officeDocument/2006/relationships/hyperlink" Target="https://lcsc.com/product-detail/Schottky-Barrier-Diodes-SBD_Nexperia-PMEG4030ER-115_C389355.html" TargetMode="External"/><Relationship Id="rId120" Type="http://schemas.openxmlformats.org/officeDocument/2006/relationships/hyperlink" Target="https://www.digikey.ca/product-detail/en/bourns-inc/CRA2512-FZ-R100ELF/CRA2512-FZ-R100ELFCT-ND/1775059" TargetMode="External"/><Relationship Id="rId28" Type="http://schemas.openxmlformats.org/officeDocument/2006/relationships/hyperlink" Target="https://www.digikey.ca/product-detail/en/stmicroelectronics/ESDA6V1BC6/497-6635-1-ND/1865413" TargetMode="External"/><Relationship Id="rId27" Type="http://schemas.openxmlformats.org/officeDocument/2006/relationships/hyperlink" Target="https://www.digikey.ca/product-detail/en/stmicroelectronics/ESDA6V1BC6/497-6635-1-ND/1865413" TargetMode="External"/><Relationship Id="rId125" Type="http://schemas.openxmlformats.org/officeDocument/2006/relationships/hyperlink" Target="https://www.digikey.ca/product-detail/en/rohm-semiconductor/ESR03EZPJ102/RHM1.0KDCT-ND/1762924" TargetMode="External"/><Relationship Id="rId29" Type="http://schemas.openxmlformats.org/officeDocument/2006/relationships/hyperlink" Target="https://www.digikey.ca/product-detail/en/stmicroelectronics/BAR43SFILM/497-2515-1-ND/603897" TargetMode="External"/><Relationship Id="rId124" Type="http://schemas.openxmlformats.org/officeDocument/2006/relationships/hyperlink" Target="https://lcsc.com/product-detail/High-Precision-Low-TCR-SMD-Resistors_Resistor-Today-PTFR0603B10K0P9_C328421.html" TargetMode="External"/><Relationship Id="rId123" Type="http://schemas.openxmlformats.org/officeDocument/2006/relationships/hyperlink" Target="https://lcsc.com/product-detail/High-Precision-Low-TCR-SMD-Resistors_Resistor-Today-PTFR0603B10K0P9_C328421.html" TargetMode="External"/><Relationship Id="rId122" Type="http://schemas.openxmlformats.org/officeDocument/2006/relationships/hyperlink" Target="https://www.digikey.ca/product-detail/en/yageo/RT0603BRD0710KL/YAG1236CT-ND/4340589" TargetMode="External"/><Relationship Id="rId95" Type="http://schemas.openxmlformats.org/officeDocument/2006/relationships/hyperlink" Target="https://www.digikey.ca/product-detail/en/murata-electronics/GCJ188R72A104KA01D/490-13420-1-ND/6012292" TargetMode="External"/><Relationship Id="rId94" Type="http://schemas.openxmlformats.org/officeDocument/2006/relationships/hyperlink" Target="https://www.digikey.ca/product-detail/en/murata-electronics/GCJ188R72A104KA01D/490-13420-1-ND/6012292" TargetMode="External"/><Relationship Id="rId97" Type="http://schemas.openxmlformats.org/officeDocument/2006/relationships/hyperlink" Target="https://lcsc.com/product-detail/Others_Taiyo-Yuden_JMK316AB7226KLHT_Taiyo-Yuden-JMK316AB7226KLHT_C268007.html" TargetMode="External"/><Relationship Id="rId96" Type="http://schemas.openxmlformats.org/officeDocument/2006/relationships/hyperlink" Target="https://www.digikey.ca/product-detail/en/samsung-electro-mechanics/CL31B226KQHNNNE/1276-3146-1-ND/3891232" TargetMode="External"/><Relationship Id="rId11" Type="http://schemas.openxmlformats.org/officeDocument/2006/relationships/hyperlink" Target="https://www.digikey.ca/product-detail/en/tdk-invensense/ICM-20600/1428-1147-1-ND/9602942" TargetMode="External"/><Relationship Id="rId99" Type="http://schemas.openxmlformats.org/officeDocument/2006/relationships/hyperlink" Target="https://www.digikey.ca/product-detail/en/kemet/C0603C104K9RAC7867/399-15351-1-ND/7386749" TargetMode="External"/><Relationship Id="rId10" Type="http://schemas.openxmlformats.org/officeDocument/2006/relationships/hyperlink" Target="https://www.digikey.ca/product-detail/en/stmicroelectronics/POWERSTEP01/497-15441-ND/5237153" TargetMode="External"/><Relationship Id="rId98" Type="http://schemas.openxmlformats.org/officeDocument/2006/relationships/hyperlink" Target="https://lcsc.com/product-detail/Others_Taiyo-Yuden_JMK316AB7226KLHT_Taiyo-Yuden-JMK316AB7226KLHT_C268007.html" TargetMode="External"/><Relationship Id="rId13" Type="http://schemas.openxmlformats.org/officeDocument/2006/relationships/hyperlink" Target="https://lcsc.com/product-detail/Motion-Sensors-Accelerometers_TDK-InvenSense-ICM-20600_C124140.html" TargetMode="External"/><Relationship Id="rId12" Type="http://schemas.openxmlformats.org/officeDocument/2006/relationships/hyperlink" Target="https://lcsc.com/product-detail/Motion-Sensors-Accelerometers_TDK-InvenSense-ICM-20600_C124140.html" TargetMode="External"/><Relationship Id="rId91" Type="http://schemas.openxmlformats.org/officeDocument/2006/relationships/hyperlink" Target="https://www.digikey.ca/product-detail/en/kemet/C0805C224K1RACAUTO/399-6946-1-ND/3314454" TargetMode="External"/><Relationship Id="rId90" Type="http://schemas.openxmlformats.org/officeDocument/2006/relationships/hyperlink" Target="https://lcsc.com/product-detail/Multilayer-Ceramic-Capacitors-MLCC-SMD-SMT_TDK_C2012X5R1A226KT000N_22uF-226-10-10V_C76634.html" TargetMode="External"/><Relationship Id="rId93" Type="http://schemas.openxmlformats.org/officeDocument/2006/relationships/hyperlink" Target="https://lcsc.com/product-detail/Multilayer-Ceramic-Capacitors-MLCC-SMD-SMT_PSA-Prosperity-Dielectrics-FM21X224K101ECG_C382241.html" TargetMode="External"/><Relationship Id="rId92" Type="http://schemas.openxmlformats.org/officeDocument/2006/relationships/hyperlink" Target="https://lcsc.com/product-detail/Multilayer-Ceramic-Capacitors-MLCC-SMD-SMT_PSA-Prosperity-Dielectrics-FM21X224K101ECG_C382241.html" TargetMode="External"/><Relationship Id="rId118" Type="http://schemas.openxmlformats.org/officeDocument/2006/relationships/hyperlink" Target="https://www.digikey.ca/product-detail/en/stackpole-electronics-inc/RNCP0603FTD10K0/RNCP0603FTD10K0CT-ND/2240478" TargetMode="External"/><Relationship Id="rId117" Type="http://schemas.openxmlformats.org/officeDocument/2006/relationships/hyperlink" Target="https://lcsc.com/product-detail/Multilayer-Ceramic-Capacitors-MLCC-SMD-SMT_Samsung-Electro-Mechanics-CL31B225KAHNNNE_C170102.html" TargetMode="External"/><Relationship Id="rId116" Type="http://schemas.openxmlformats.org/officeDocument/2006/relationships/hyperlink" Target="https://lcsc.com/product-detail/Multilayer-Ceramic-Capacitors-MLCC-SMD-SMT_Samsung-Electro-Mechanics-CL31B225KAHNNNE_C170102.html" TargetMode="External"/><Relationship Id="rId115" Type="http://schemas.openxmlformats.org/officeDocument/2006/relationships/hyperlink" Target="https://www.digikey.ca/product-detail/en/samsung-electro-mechanics/CL31B225KAHNNNE/1276-1072-1-ND/3889158" TargetMode="External"/><Relationship Id="rId119" Type="http://schemas.openxmlformats.org/officeDocument/2006/relationships/hyperlink" Target="https://www.digikey.ca/product-detail/en/stackpole-electronics-inc/RNCP0603FTD10K0/RNCP0603FTD10K0CT-ND/2240478" TargetMode="External"/><Relationship Id="rId15" Type="http://schemas.openxmlformats.org/officeDocument/2006/relationships/hyperlink" Target="https://lcsc.com/product-detail/Logic-Buffers-Drivers-Receivers-Transceivers_Texas-Instruments-SN74LVC1G126DCKR_C88039.html" TargetMode="External"/><Relationship Id="rId110" Type="http://schemas.openxmlformats.org/officeDocument/2006/relationships/hyperlink" Target="https://www.digikey.ca/product-detail/en/taiyo-yuden/JMK107B7105KA-T/587-2834-1-ND/2607801" TargetMode="External"/><Relationship Id="rId14" Type="http://schemas.openxmlformats.org/officeDocument/2006/relationships/hyperlink" Target="https://www.digikey.ca/product-detail/en/texas-instruments/SN74LVC1G126DCKR/296-11606-1-ND/385745" TargetMode="External"/><Relationship Id="rId17" Type="http://schemas.openxmlformats.org/officeDocument/2006/relationships/hyperlink" Target="https://www.digikey.ca/product-detail/en/semtech-corporation/TS30042-M050QFNR/TS30042-M050QFNRCT-ND/6605537" TargetMode="External"/><Relationship Id="rId16" Type="http://schemas.openxmlformats.org/officeDocument/2006/relationships/hyperlink" Target="https://lcsc.com/product-detail/Logic-Buffers-Drivers-Receivers-Transceivers_Texas-Instruments-SN74LVC1G126DCKR_C88039.html" TargetMode="External"/><Relationship Id="rId19" Type="http://schemas.openxmlformats.org/officeDocument/2006/relationships/hyperlink" Target="https://www.digikey.ca/product-detail/en/diodes-incorporated/AP7361C-33E-13/AP7361C-33E-13DICT-ND/5638331" TargetMode="External"/><Relationship Id="rId114" Type="http://schemas.openxmlformats.org/officeDocument/2006/relationships/hyperlink" Target="https://www.digikey.ca/product-detail/en/yageo/CC0603KRX7R9BB103/311-1085-1-ND/302995" TargetMode="External"/><Relationship Id="rId18" Type="http://schemas.openxmlformats.org/officeDocument/2006/relationships/hyperlink" Target="https://www.digikey.ca/product-detail/en/semtech-corporation/TS30042-M050QFNR/TS30042-M050QFNRCT-ND/6605537" TargetMode="External"/><Relationship Id="rId113" Type="http://schemas.openxmlformats.org/officeDocument/2006/relationships/hyperlink" Target="https://www.digikey.ca/product-detail/en/yageo/CC0603KRX7R9BB103/311-1085-1-ND/302995" TargetMode="External"/><Relationship Id="rId112" Type="http://schemas.openxmlformats.org/officeDocument/2006/relationships/hyperlink" Target="https://www.digikey.ca/product-detail/en/avx-corporation/TAJA106K010RNJ/478-1654-1-ND/564686" TargetMode="External"/><Relationship Id="rId111" Type="http://schemas.openxmlformats.org/officeDocument/2006/relationships/hyperlink" Target="https://www.digikey.ca/product-detail/en/avx-corporation/TAJA106K010RNJ/478-1654-1-ND/564686" TargetMode="External"/><Relationship Id="rId84" Type="http://schemas.openxmlformats.org/officeDocument/2006/relationships/hyperlink" Target="https://www.digikey.ca/product-detail/en/yageo/CC0603KPX7R9BB104/311-3567-1-ND/7648494" TargetMode="External"/><Relationship Id="rId83" Type="http://schemas.openxmlformats.org/officeDocument/2006/relationships/hyperlink" Target="https://www.digikey.ca/product-detail/en/yageo/CC0603KPX7R9BB104/311-3567-1-ND/7648494" TargetMode="External"/><Relationship Id="rId86" Type="http://schemas.openxmlformats.org/officeDocument/2006/relationships/hyperlink" Target="https://lcsc.com/product-detail/Others_PANASONIC-EEEFK1J680UP_C336251.html" TargetMode="External"/><Relationship Id="rId85" Type="http://schemas.openxmlformats.org/officeDocument/2006/relationships/hyperlink" Target="https://www.digikey.ca/product-detail/en/panasonic-electronic-components/EEE-FK1J680UP/PCE4307CT-ND/949813" TargetMode="External"/><Relationship Id="rId88" Type="http://schemas.openxmlformats.org/officeDocument/2006/relationships/hyperlink" Target="https://www.digikey.ca/product-detail/en/tdk-corporation/C2012X5R1A226K125AB/445-7664-1-ND/2733736" TargetMode="External"/><Relationship Id="rId150" Type="http://schemas.openxmlformats.org/officeDocument/2006/relationships/drawing" Target="../drawings/drawing1.xml"/><Relationship Id="rId87" Type="http://schemas.openxmlformats.org/officeDocument/2006/relationships/hyperlink" Target="https://lcsc.com/product-detail/Others_PANASONIC-EEEFK1J680UP_C336251.html" TargetMode="External"/><Relationship Id="rId89" Type="http://schemas.openxmlformats.org/officeDocument/2006/relationships/hyperlink" Target="https://lcsc.com/product-detail/Multilayer-Ceramic-Capacitors-MLCC-SMD-SMT_TDK_C2012X5R1A226KT000N_22uF-226-10-10V_C76634.html" TargetMode="External"/><Relationship Id="rId80" Type="http://schemas.openxmlformats.org/officeDocument/2006/relationships/hyperlink" Target="https://www.digikey.ca/product-detail/en/samsung-electro-mechanics/CL31A106MBHNNNE/1276-6736-1-ND/5961595" TargetMode="External"/><Relationship Id="rId82" Type="http://schemas.openxmlformats.org/officeDocument/2006/relationships/hyperlink" Target="https://lcsc.com/product-detail/New-Arrivals_Taiyo-Yuden-UMK316BBJ106KL-T_C105175.html" TargetMode="External"/><Relationship Id="rId81" Type="http://schemas.openxmlformats.org/officeDocument/2006/relationships/hyperlink" Target="https://lcsc.com/product-detail/New-Arrivals_Taiyo-Yuden-UMK316BBJ106KL-T_C105175.html" TargetMode="External"/><Relationship Id="rId1" Type="http://schemas.openxmlformats.org/officeDocument/2006/relationships/hyperlink" Target="https://www.digikey.ca/en/products/detail/assmann-wsw-components/A-2014-2S-4-N-R/2183650" TargetMode="External"/><Relationship Id="rId2" Type="http://schemas.openxmlformats.org/officeDocument/2006/relationships/hyperlink" Target="https://www.digikey.ca/en/products/detail/amphenol-icc-fci/10132328-10011LF/8555651" TargetMode="External"/><Relationship Id="rId3" Type="http://schemas.openxmlformats.org/officeDocument/2006/relationships/hyperlink" Target="https://www.digikey.ca/en/products/detail/c-k/D6R90-F2-LFS/1466352" TargetMode="External"/><Relationship Id="rId149" Type="http://schemas.openxmlformats.org/officeDocument/2006/relationships/hyperlink" Target="https://www.digikey.ca/product-detail/en/yageo/RC0603FR-07137RL/311-137HRCT-ND/729885" TargetMode="External"/><Relationship Id="rId4" Type="http://schemas.openxmlformats.org/officeDocument/2006/relationships/hyperlink" Target="https://www.digikey.ca/product-detail/en/stmicroelectronics/STM32F413VGT6/497-17009-ND/6564701" TargetMode="External"/><Relationship Id="rId148" Type="http://schemas.openxmlformats.org/officeDocument/2006/relationships/hyperlink" Target="https://www.digikey.ca/product-detail/en/yageo/RC0603FR-07137RL/311-137HRCT-ND/729885" TargetMode="External"/><Relationship Id="rId9" Type="http://schemas.openxmlformats.org/officeDocument/2006/relationships/hyperlink" Target="https://lcsc.com/product-detail/Motor-Drivers_STMicroelectronics-POWERSTEP01_C80192.html" TargetMode="External"/><Relationship Id="rId143" Type="http://schemas.openxmlformats.org/officeDocument/2006/relationships/hyperlink" Target="https://www.digikey.ca/product-detail/en/vishay-bc-components/NTCS0805E3472JMT/BC2296DKR-ND/1801657" TargetMode="External"/><Relationship Id="rId142" Type="http://schemas.openxmlformats.org/officeDocument/2006/relationships/hyperlink" Target="https://www.digikey.ca/product-detail/en/vishay-bc-components/NTCS0805E3472JMT/BC2296DKR-ND/1801657" TargetMode="External"/><Relationship Id="rId141" Type="http://schemas.openxmlformats.org/officeDocument/2006/relationships/hyperlink" Target="https://www.digikey.ca/product-detail/en/yageo/RC0603FR-07620KL/311-620KHRCT-ND/730285" TargetMode="External"/><Relationship Id="rId140" Type="http://schemas.openxmlformats.org/officeDocument/2006/relationships/hyperlink" Target="https://www.digikey.ca/product-detail/en/yageo/RC0603FR-07620KL/311-620KHRCT-ND/730285" TargetMode="External"/><Relationship Id="rId5" Type="http://schemas.openxmlformats.org/officeDocument/2006/relationships/hyperlink" Target="https://www.digikey.ca/product-detail/en/stmicroelectronics/STM32F413VGT6/497-17009-ND/6564701" TargetMode="External"/><Relationship Id="rId147" Type="http://schemas.openxmlformats.org/officeDocument/2006/relationships/hyperlink" Target="https://www.digikey.ca/product-detail/en/vishay-beyschlag/MCS0402MC1001FE000/MCS0402-1.00K-MFCT-ND/3883095" TargetMode="External"/><Relationship Id="rId6" Type="http://schemas.openxmlformats.org/officeDocument/2006/relationships/hyperlink" Target="https://www.digikey.ca/product-detail/en/broadcom-limited/AEAT-8800-Q24/516-3787-ND/6681014" TargetMode="External"/><Relationship Id="rId146" Type="http://schemas.openxmlformats.org/officeDocument/2006/relationships/hyperlink" Target="https://www.digikey.ca/product-detail/en/vishay-beyschlag/MCS0402MC1001FE000/MCS0402-1.00K-MFCT-ND/3883095" TargetMode="External"/><Relationship Id="rId7" Type="http://schemas.openxmlformats.org/officeDocument/2006/relationships/hyperlink" Target="https://www.digikey.ca/product-detail/en/broadcom-limited/AEAT-8800-Q24/516-3787-ND/6681014" TargetMode="External"/><Relationship Id="rId145" Type="http://schemas.openxmlformats.org/officeDocument/2006/relationships/hyperlink" Target="https://www.digikey.ca/product-detail/en/panasonic-electronic-components/ERJ-2RKF4700X/P470LCT-ND/1746691" TargetMode="External"/><Relationship Id="rId8" Type="http://schemas.openxmlformats.org/officeDocument/2006/relationships/hyperlink" Target="https://www.digikey.ca/product-detail/en/stmicroelectronics/POWERSTEP01/497-15441-ND/5237153" TargetMode="External"/><Relationship Id="rId144" Type="http://schemas.openxmlformats.org/officeDocument/2006/relationships/hyperlink" Target="https://www.digikey.ca/product-detail/en/panasonic-electronic-components/ERJ-2RKF4700X/P470LCT-ND/1746691" TargetMode="External"/><Relationship Id="rId73" Type="http://schemas.openxmlformats.org/officeDocument/2006/relationships/hyperlink" Target="https://www.digikey.ca/product-detail/en/murata-electronics-north-america/GCM21BR72A473KA37L/490-4969-1-ND/1765288" TargetMode="External"/><Relationship Id="rId72" Type="http://schemas.openxmlformats.org/officeDocument/2006/relationships/hyperlink" Target="https://lcsc.com/product-detail/Multilayer-Ceramic-Capacitors-MLCC-SMD-SMT_SAMSUNG_CL10A106MQ8NNNC_10uF-106-20-6-3V_C1691.html" TargetMode="External"/><Relationship Id="rId75" Type="http://schemas.openxmlformats.org/officeDocument/2006/relationships/hyperlink" Target="https://lcsc.com/product-detail/Others_TDK-C2012X7R2A473KT0L0U_C342507.html" TargetMode="External"/><Relationship Id="rId74" Type="http://schemas.openxmlformats.org/officeDocument/2006/relationships/hyperlink" Target="https://lcsc.com/product-detail/Others_TDK-C2012X7R2A473KT0L0U_C342507.html" TargetMode="External"/><Relationship Id="rId77" Type="http://schemas.openxmlformats.org/officeDocument/2006/relationships/hyperlink" Target="https://www.digikey.ca/product-detail/en/taiyo-yuden/LMK212AC6106MD-T/587-6337-1-ND/9949923" TargetMode="External"/><Relationship Id="rId76" Type="http://schemas.openxmlformats.org/officeDocument/2006/relationships/hyperlink" Target="https://www.digikey.ca/product-detail/en/taiyo-yuden/LMK212AC6106MD-T/587-6337-1-ND/9949923" TargetMode="External"/><Relationship Id="rId79" Type="http://schemas.openxmlformats.org/officeDocument/2006/relationships/hyperlink" Target="https://www.digikey.ca/product-detail/en/murata-electronics/GRM188R71E474KA12D/490-3291-1-ND/702832" TargetMode="External"/><Relationship Id="rId78" Type="http://schemas.openxmlformats.org/officeDocument/2006/relationships/hyperlink" Target="https://www.digikey.ca/product-detail/en/murata-electronics/GRM188R71E474KA12D/490-3291-1-ND/702832" TargetMode="External"/><Relationship Id="rId71" Type="http://schemas.openxmlformats.org/officeDocument/2006/relationships/hyperlink" Target="https://lcsc.com/product-detail/Multilayer-Ceramic-Capacitors-MLCC-SMD-SMT_SAMSUNG_CL10A106MQ8NNNC_10uF-106-20-6-3V_C1691.html" TargetMode="External"/><Relationship Id="rId70" Type="http://schemas.openxmlformats.org/officeDocument/2006/relationships/hyperlink" Target="https://www.digikey.ca/product-detail/en/tdk-corporation/C1608X7S0J106M080AC/445-9104-1-ND/3661624" TargetMode="External"/><Relationship Id="rId139" Type="http://schemas.openxmlformats.org/officeDocument/2006/relationships/hyperlink" Target="https://www.digikey.ca/product-detail/en/yageo/RC0603FR-07430KL/311-430KHRCT-ND/730184" TargetMode="External"/><Relationship Id="rId138" Type="http://schemas.openxmlformats.org/officeDocument/2006/relationships/hyperlink" Target="https://www.digikey.ca/product-detail/en/yageo/RC0603FR-07430KL/311-430KHRCT-ND/730184" TargetMode="External"/><Relationship Id="rId137" Type="http://schemas.openxmlformats.org/officeDocument/2006/relationships/hyperlink" Target="https://www.digikey.ca/product-detail/en/te-connectivity-passive-product/CPF0603B22RE/A119957CT-ND/4966555" TargetMode="External"/><Relationship Id="rId132" Type="http://schemas.openxmlformats.org/officeDocument/2006/relationships/hyperlink" Target="https://lcsc.com/product-detail/High-Precision-Low-TCR-SMD-Resistors_YAGEO-RT0603BRD07100KL_C122538.html" TargetMode="External"/><Relationship Id="rId131" Type="http://schemas.openxmlformats.org/officeDocument/2006/relationships/hyperlink" Target="https://lcsc.com/product-detail/High-Precision-Low-TCR-SMD-Resistors_YAGEO-RT0603BRD07100KL_C122538.html" TargetMode="External"/><Relationship Id="rId130" Type="http://schemas.openxmlformats.org/officeDocument/2006/relationships/hyperlink" Target="https://www.digikey.ca/product-detail/en/koa-speer-electronics-inc/RN73H1JTTD1003B25/2019-RN73H1JTTD1003B25CT-ND/10706978" TargetMode="External"/><Relationship Id="rId136" Type="http://schemas.openxmlformats.org/officeDocument/2006/relationships/hyperlink" Target="https://www.digikey.ca/product-detail/en/te-connectivity-passive-product/CPF0603B22RE/A119957CT-ND/4966555" TargetMode="External"/><Relationship Id="rId135" Type="http://schemas.openxmlformats.org/officeDocument/2006/relationships/hyperlink" Target="https://lcsc.com/product-detail/Chip-Resistor-Surface-Mount_YAGEO-RT0603BRD0722KL_C469656.html" TargetMode="External"/><Relationship Id="rId134" Type="http://schemas.openxmlformats.org/officeDocument/2006/relationships/hyperlink" Target="https://lcsc.com/product-detail/Chip-Resistor-Surface-Mount_YAGEO-RT0603BRD0722KL_C469656.html" TargetMode="External"/><Relationship Id="rId133" Type="http://schemas.openxmlformats.org/officeDocument/2006/relationships/hyperlink" Target="https://www.digikey.ca/product-detail/en/yageo/RT0603BRD0722KL/YAG1592CT-ND/5139040" TargetMode="External"/><Relationship Id="rId62" Type="http://schemas.openxmlformats.org/officeDocument/2006/relationships/hyperlink" Target="https://www.digikey.ca/product-detail/en/laird-signal-integrity-products/MI0603L301R-10/240-2374-1-ND/806734" TargetMode="External"/><Relationship Id="rId61" Type="http://schemas.openxmlformats.org/officeDocument/2006/relationships/hyperlink" Target="https://lcsc.com/product-detail/Power-Inductors_COILMX-MSA54-4R7M_C396410.html" TargetMode="External"/><Relationship Id="rId64" Type="http://schemas.openxmlformats.org/officeDocument/2006/relationships/hyperlink" Target="https://www.digikey.ca/product-detail/en/taiyo-yuden/FBMH1608HL601-T/587-1737-1-ND/1147062" TargetMode="External"/><Relationship Id="rId63" Type="http://schemas.openxmlformats.org/officeDocument/2006/relationships/hyperlink" Target="https://www.digikey.ca/product-detail/en/laird-signal-integrity-products/MI0603L301R-10/240-2374-1-ND/806734" TargetMode="External"/><Relationship Id="rId66" Type="http://schemas.openxmlformats.org/officeDocument/2006/relationships/hyperlink" Target="https://lcsc.com/product-detail/Ferrite-Beads_Murata-Electronics_BLM18AG601SN1D_Murata-Electronics-BLM18AG601SN1D_C19330.html" TargetMode="External"/><Relationship Id="rId65" Type="http://schemas.openxmlformats.org/officeDocument/2006/relationships/hyperlink" Target="https://lcsc.com/product-detail/Ferrite-Beads_Murata-Electronics_BLM18AG601SN1D_Murata-Electronics-BLM18AG601SN1D_C19330.html" TargetMode="External"/><Relationship Id="rId68" Type="http://schemas.openxmlformats.org/officeDocument/2006/relationships/hyperlink" Target="https://lcsc.com/product-detail/Multilayer-Ceramic-Capacitors-MLCC-SMD-SMT_Walsin-Tech-Corp-0603B104K160CT_C80516.html" TargetMode="External"/><Relationship Id="rId67" Type="http://schemas.openxmlformats.org/officeDocument/2006/relationships/hyperlink" Target="https://www.digikey.ca/product-detail/en/yageo/CC0603KRX7R7BB104/311-1088-1-ND/302998" TargetMode="External"/><Relationship Id="rId60" Type="http://schemas.openxmlformats.org/officeDocument/2006/relationships/hyperlink" Target="https://lcsc.com/product-detail/Power-Inductors_COILMX-MSA54-4R7M_C396410.html" TargetMode="External"/><Relationship Id="rId69" Type="http://schemas.openxmlformats.org/officeDocument/2006/relationships/hyperlink" Target="https://lcsc.com/product-detail/Multilayer-Ceramic-Capacitors-MLCC-SMD-SMT_Walsin-Tech-Corp-0603B104K160CT_C80516.html" TargetMode="External"/><Relationship Id="rId51" Type="http://schemas.openxmlformats.org/officeDocument/2006/relationships/hyperlink" Target="https://www.digikey.ca/product-detail/en/ndk-america-inc/NX3215SA-32.768KHZ-EXS00A-MU00525/644-1386-1-ND/9172114" TargetMode="External"/><Relationship Id="rId50" Type="http://schemas.openxmlformats.org/officeDocument/2006/relationships/hyperlink" Target="https://lcsc.com/product-detail/Tactile-Switches_SOFNG-TS-1187-1816_C183614.html" TargetMode="External"/><Relationship Id="rId53" Type="http://schemas.openxmlformats.org/officeDocument/2006/relationships/hyperlink" Target="https://www.digikey.ca/product-detail/en/ndk-america-inc/NX3225SA-16.000M-STD-CRS-2/644-1129-1-ND/1788484" TargetMode="External"/><Relationship Id="rId52" Type="http://schemas.openxmlformats.org/officeDocument/2006/relationships/hyperlink" Target="https://www.digikey.ca/product-detail/en/ndk-america-inc/NX3215SA-32.768KHZ-EXS00A-MU00525/644-1386-1-ND/9172114" TargetMode="External"/><Relationship Id="rId55" Type="http://schemas.openxmlformats.org/officeDocument/2006/relationships/hyperlink" Target="https://www.tme.eu/en/details/xt30u-m/dc-power-connectors/amass/" TargetMode="External"/><Relationship Id="rId54" Type="http://schemas.openxmlformats.org/officeDocument/2006/relationships/hyperlink" Target="https://www.digikey.ca/product-detail/en/ndk-america-inc/NX3225SA-16.000M-STD-CRS-2/644-1129-1-ND/1788484" TargetMode="External"/><Relationship Id="rId57" Type="http://schemas.openxmlformats.org/officeDocument/2006/relationships/hyperlink" Target="https://www.digikey.ca/products/en?keywords=651005136421" TargetMode="External"/><Relationship Id="rId56" Type="http://schemas.openxmlformats.org/officeDocument/2006/relationships/hyperlink" Target="https://www.tme.eu/en/details/xt30u-m/dc-power-connectors/amass/" TargetMode="External"/><Relationship Id="rId59" Type="http://schemas.openxmlformats.org/officeDocument/2006/relationships/hyperlink" Target="https://www.digikey.ca/product-detail/en/wurth-electronics-inc/744774047/732-1266-1-ND/1639327" TargetMode="External"/><Relationship Id="rId58" Type="http://schemas.openxmlformats.org/officeDocument/2006/relationships/hyperlink" Target="https://www.digikey.ca/products/en?keywords=6510051364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products/en?keywords=347920040" TargetMode="External"/><Relationship Id="rId2" Type="http://schemas.openxmlformats.org/officeDocument/2006/relationships/hyperlink" Target="https://www.molex.com/molex/products/part-detail/pcb_headers/0347920040" TargetMode="External"/><Relationship Id="rId3" Type="http://schemas.openxmlformats.org/officeDocument/2006/relationships/hyperlink" Target="https://www.lucidarme.me/can-bus-connector-normalization/" TargetMode="External"/><Relationship Id="rId4" Type="http://schemas.openxmlformats.org/officeDocument/2006/relationships/hyperlink" Target="https://www.artekcable.com/products/M12-t-coding-4-pin-male-female-panel-mount-connector.html" TargetMode="External"/><Relationship Id="rId5" Type="http://schemas.openxmlformats.org/officeDocument/2006/relationships/hyperlink" Target="http://en.yonggui-sc.com/product/250A80f/" TargetMode="External"/><Relationship Id="rId6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a/en/products/detail/molex-llc/0022035045/403303" TargetMode="External"/><Relationship Id="rId10" Type="http://schemas.openxmlformats.org/officeDocument/2006/relationships/hyperlink" Target="https://www.digikey.ca/en/products/detail/adam-tech/PH2-06-UA/9830396" TargetMode="External"/><Relationship Id="rId13" Type="http://schemas.openxmlformats.org/officeDocument/2006/relationships/hyperlink" Target="https://www.digikey.ca/en/products/detail/cts-electrocomponents/204-211ST/267310" TargetMode="External"/><Relationship Id="rId12" Type="http://schemas.openxmlformats.org/officeDocument/2006/relationships/hyperlink" Target="https://www.digikey.ca/en/products/detail/cnc-tech/3020-20-0100-00/3441738" TargetMode="External"/><Relationship Id="rId15" Type="http://schemas.openxmlformats.org/officeDocument/2006/relationships/hyperlink" Target="https://www.digikey.ca/product-detail/en/keystone-electronics/5001/36-5001-ND/255327" TargetMode="External"/><Relationship Id="rId14" Type="http://schemas.openxmlformats.org/officeDocument/2006/relationships/hyperlink" Target="https://www.digikey.ca/products/en?keywords=ED9009-ND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digikey.ca/product-detail/en/keystone-electronics/5000/36-5000-ND/255326" TargetMode="External"/><Relationship Id="rId1" Type="http://schemas.openxmlformats.org/officeDocument/2006/relationships/hyperlink" Target="https://www.digikey.ca/en/products/detail/texas-instruments/SN65HVD230DR/404366" TargetMode="External"/><Relationship Id="rId2" Type="http://schemas.openxmlformats.org/officeDocument/2006/relationships/hyperlink" Target="https://www.digikey.ca/en/products/detail/texas-instruments/SN74CB3Q3306APWR/565601" TargetMode="External"/><Relationship Id="rId3" Type="http://schemas.openxmlformats.org/officeDocument/2006/relationships/hyperlink" Target="https://www.digikey.ca/en/products/detail/on-semiconductor/NUP2105LT1G/1485001" TargetMode="External"/><Relationship Id="rId4" Type="http://schemas.openxmlformats.org/officeDocument/2006/relationships/hyperlink" Target="https://www.digikey.ca/product-detail/en/stackpole-electronics-inc/RNCP0603FTD10K0/RNCP0603FTD10K0CT-ND/2240478" TargetMode="External"/><Relationship Id="rId9" Type="http://schemas.openxmlformats.org/officeDocument/2006/relationships/hyperlink" Target="https://www.digikey.ca/en/products/detail/yageo/CC0603KRX7R7BB104/302998" TargetMode="External"/><Relationship Id="rId5" Type="http://schemas.openxmlformats.org/officeDocument/2006/relationships/hyperlink" Target="https://www.digikey.ca/en/products/detail/panasonic-electronic-components/ERJ-3EKF3300V/1746374" TargetMode="External"/><Relationship Id="rId6" Type="http://schemas.openxmlformats.org/officeDocument/2006/relationships/hyperlink" Target="https://www.digikey.ca/product-detail/en/koa-speer-electronics-inc/RK73H2ATTD1100F/2019-RK73H2ATTD1100FCT-ND/10235449" TargetMode="External"/><Relationship Id="rId7" Type="http://schemas.openxmlformats.org/officeDocument/2006/relationships/hyperlink" Target="https://www.digikey.ca/en/products/detail/koa-speer-electronics-inc/RK73H2ATTD1200F/10233612" TargetMode="External"/><Relationship Id="rId8" Type="http://schemas.openxmlformats.org/officeDocument/2006/relationships/hyperlink" Target="https://www.digikey.ca/en/products/detail/rohm-semiconductor/ESR03EZPF1001/1983428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lcsc.com/product-detail/Light-Emitting-Diodes-LED_Worldsemi-WS2812B-B_C114586.html" TargetMode="External"/><Relationship Id="rId42" Type="http://schemas.openxmlformats.org/officeDocument/2006/relationships/hyperlink" Target="https://www.digikey.ca/product-detail/en/on-semiconductor/BSS138/BSS138CT-ND/244294" TargetMode="External"/><Relationship Id="rId41" Type="http://schemas.openxmlformats.org/officeDocument/2006/relationships/hyperlink" Target="https://lcsc.com/product-detail/Light-Emitting-Diodes-LED_Worldsemi-WS2812B-B_C114586.html" TargetMode="External"/><Relationship Id="rId44" Type="http://schemas.openxmlformats.org/officeDocument/2006/relationships/hyperlink" Target="https://lcsc.com/product-detail/MOSFET_MDD-Microdiode-Electronics-BSS138_C427380.html" TargetMode="External"/><Relationship Id="rId43" Type="http://schemas.openxmlformats.org/officeDocument/2006/relationships/hyperlink" Target="https://lcsc.com/product-detail/MOSFET_MDD-Microdiode-Electronics-BSS138_C427380.html" TargetMode="External"/><Relationship Id="rId46" Type="http://schemas.openxmlformats.org/officeDocument/2006/relationships/hyperlink" Target="https://lcsc.com/product-detail/Tactile-Switches_SOFNG-TS-1187-1816_C183614.html" TargetMode="External"/><Relationship Id="rId45" Type="http://schemas.openxmlformats.org/officeDocument/2006/relationships/hyperlink" Target="https://www.digikey.ca/product-detail/en/e-switch/TL3342F160QG-TR/EG2531CT-ND/379004" TargetMode="External"/><Relationship Id="rId107" Type="http://schemas.openxmlformats.org/officeDocument/2006/relationships/hyperlink" Target="https://www.digikey.ca/product-detail/en/taiyo-yuden/JMK107B7105KA-T/587-2834-1-ND/2607801" TargetMode="External"/><Relationship Id="rId106" Type="http://schemas.openxmlformats.org/officeDocument/2006/relationships/hyperlink" Target="https://www.digikey.ca/product-detail/en/taiyo-yuden/JMK107B7105KA-T/587-2834-1-ND/2607801" TargetMode="External"/><Relationship Id="rId105" Type="http://schemas.openxmlformats.org/officeDocument/2006/relationships/hyperlink" Target="https://www.digikey.ca/product-detail/en/kemet/CBR06C439B5GAC/399-16185-1-ND/7649770" TargetMode="External"/><Relationship Id="rId104" Type="http://schemas.openxmlformats.org/officeDocument/2006/relationships/hyperlink" Target="https://www.digikey.ca/product-detail/en/kemet/CBR06C439B5GAC/399-16185-1-ND/7649770" TargetMode="External"/><Relationship Id="rId109" Type="http://schemas.openxmlformats.org/officeDocument/2006/relationships/hyperlink" Target="https://www.digikey.ca/product-detail/en/avx-corporation/TAJA106K010RNJ/478-1654-1-ND/564686" TargetMode="External"/><Relationship Id="rId108" Type="http://schemas.openxmlformats.org/officeDocument/2006/relationships/hyperlink" Target="https://www.digikey.ca/product-detail/en/avx-corporation/TAJA106K010RNJ/478-1654-1-ND/564686" TargetMode="External"/><Relationship Id="rId48" Type="http://schemas.openxmlformats.org/officeDocument/2006/relationships/hyperlink" Target="https://www.digikey.ca/product-detail/en/ndk-america-inc/NX3215SA-32.768KHZ-EXS00A-MU00525/644-1386-1-ND/9172114" TargetMode="External"/><Relationship Id="rId47" Type="http://schemas.openxmlformats.org/officeDocument/2006/relationships/hyperlink" Target="https://lcsc.com/product-detail/Tactile-Switches_SOFNG-TS-1187-1816_C183614.html" TargetMode="External"/><Relationship Id="rId49" Type="http://schemas.openxmlformats.org/officeDocument/2006/relationships/hyperlink" Target="https://www.digikey.ca/product-detail/en/ndk-america-inc/NX3215SA-32.768KHZ-EXS00A-MU00525/644-1386-1-ND/9172114" TargetMode="External"/><Relationship Id="rId103" Type="http://schemas.openxmlformats.org/officeDocument/2006/relationships/hyperlink" Target="https://www.digikey.ca/product-detail/en/yageo/CC0603BRNPO9BN2R0/311-3827-1-ND/8024916" TargetMode="External"/><Relationship Id="rId102" Type="http://schemas.openxmlformats.org/officeDocument/2006/relationships/hyperlink" Target="https://www.digikey.ca/product-detail/en/yageo/CC0603BRNPO9BN2R0/311-3827-1-ND/8024916" TargetMode="External"/><Relationship Id="rId101" Type="http://schemas.openxmlformats.org/officeDocument/2006/relationships/hyperlink" Target="https://www.digikey.ca/product-detail/en/taiyo-yuden/LMK212BJ105MD-T/587-4918-1-ND/6563761" TargetMode="External"/><Relationship Id="rId100" Type="http://schemas.openxmlformats.org/officeDocument/2006/relationships/hyperlink" Target="https://www.digikey.ca/product-detail/en/taiyo-yuden/LMK212BJ105MD-T/587-4918-1-ND/6563761" TargetMode="External"/><Relationship Id="rId31" Type="http://schemas.openxmlformats.org/officeDocument/2006/relationships/hyperlink" Target="https://lcsc.com/product-detail/Light-Emitting-Diodes-LED_Lite-On-LTST-C191KRKT_C125099.html" TargetMode="External"/><Relationship Id="rId30" Type="http://schemas.openxmlformats.org/officeDocument/2006/relationships/hyperlink" Target="https://www.digikey.ca/product-detail/en/lite-on-inc/LTST-C191KRKT/160-1447-1-ND/386836" TargetMode="External"/><Relationship Id="rId33" Type="http://schemas.openxmlformats.org/officeDocument/2006/relationships/hyperlink" Target="https://www.digikey.ca/product-detail/en/lite-on-inc/LTST-C194TBKT/160-1837-1-ND/2356236" TargetMode="External"/><Relationship Id="rId32" Type="http://schemas.openxmlformats.org/officeDocument/2006/relationships/hyperlink" Target="https://lcsc.com/product-detail/Light-Emitting-Diodes-LED_Lite-On-LTST-C191KRKT_C125099.html" TargetMode="External"/><Relationship Id="rId35" Type="http://schemas.openxmlformats.org/officeDocument/2006/relationships/hyperlink" Target="https://lcsc.com/product-detail/Light-Emitting-Diodes-LED_blue_C99290.html" TargetMode="External"/><Relationship Id="rId34" Type="http://schemas.openxmlformats.org/officeDocument/2006/relationships/hyperlink" Target="https://lcsc.com/product-detail/Light-Emitting-Diodes-LED_blue_C99290.html" TargetMode="External"/><Relationship Id="rId37" Type="http://schemas.openxmlformats.org/officeDocument/2006/relationships/hyperlink" Target="https://lcsc.com/product-detail/Light-Emitting-Diodes-LED_Lite-On-LTST-C191KGKT_C125098.html" TargetMode="External"/><Relationship Id="rId36" Type="http://schemas.openxmlformats.org/officeDocument/2006/relationships/hyperlink" Target="https://www.digikey.ca/product-detail/en/dialight/5988070107F/350-2035-1-ND/1291339" TargetMode="External"/><Relationship Id="rId39" Type="http://schemas.openxmlformats.org/officeDocument/2006/relationships/hyperlink" Target="https://www.digikey.ca/product-detail/en/sparkfun-electronics/COM-16346/1568-COM-16346-ND/11630211" TargetMode="External"/><Relationship Id="rId38" Type="http://schemas.openxmlformats.org/officeDocument/2006/relationships/hyperlink" Target="https://lcsc.com/product-detail/Light-Emitting-Diodes-LED_Lite-On-LTST-C191KGKT_C125098.html" TargetMode="External"/><Relationship Id="rId20" Type="http://schemas.openxmlformats.org/officeDocument/2006/relationships/hyperlink" Target="https://www.digikey.ca/product-detail/en/texas-instruments/REF3133AIDBZR/296-41483-1-ND/5222876" TargetMode="External"/><Relationship Id="rId22" Type="http://schemas.openxmlformats.org/officeDocument/2006/relationships/hyperlink" Target="https://lcsc.com/product-detail/Schottky-Barrier-Diodes-SBD_Nexperia-PMEG4030ER-115_C389355.html" TargetMode="External"/><Relationship Id="rId21" Type="http://schemas.openxmlformats.org/officeDocument/2006/relationships/hyperlink" Target="https://www.digikey.ca/product-detail/en/nexperia-usa-inc/PMEG4030ER115/1727-5313-1-ND/2676789" TargetMode="External"/><Relationship Id="rId24" Type="http://schemas.openxmlformats.org/officeDocument/2006/relationships/hyperlink" Target="https://www.digikey.ca/product-detail/en/stmicroelectronics/ESDA6V1BC6/497-6635-1-ND/1865413" TargetMode="External"/><Relationship Id="rId23" Type="http://schemas.openxmlformats.org/officeDocument/2006/relationships/hyperlink" Target="https://lcsc.com/product-detail/Schottky-Barrier-Diodes-SBD_Nexperia-PMEG4030ER-115_C389355.html" TargetMode="External"/><Relationship Id="rId129" Type="http://schemas.openxmlformats.org/officeDocument/2006/relationships/hyperlink" Target="https://lcsc.com/product-detail/High-Precision-Low-TCR-SMD-Resistors_YAGEO-RT0603BRD07100KL_C122538.html" TargetMode="External"/><Relationship Id="rId128" Type="http://schemas.openxmlformats.org/officeDocument/2006/relationships/hyperlink" Target="https://lcsc.com/product-detail/High-Precision-Low-TCR-SMD-Resistors_YAGEO-RT0603BRD07100KL_C122538.html" TargetMode="External"/><Relationship Id="rId127" Type="http://schemas.openxmlformats.org/officeDocument/2006/relationships/hyperlink" Target="https://www.digikey.ca/product-detail/en/koa-speer-electronics-inc/RN73H1JTTD1003B25/2019-RN73H1JTTD1003B25CT-ND/10706978" TargetMode="External"/><Relationship Id="rId126" Type="http://schemas.openxmlformats.org/officeDocument/2006/relationships/hyperlink" Target="https://www.digikey.ca/product-detail/en/yageo/RC0603JR-070RL/311-0.0GRCT-ND/729622" TargetMode="External"/><Relationship Id="rId26" Type="http://schemas.openxmlformats.org/officeDocument/2006/relationships/hyperlink" Target="https://www.digikey.ca/product-detail/en/stmicroelectronics/BAR43SFILM/497-2515-1-ND/603897" TargetMode="External"/><Relationship Id="rId121" Type="http://schemas.openxmlformats.org/officeDocument/2006/relationships/hyperlink" Target="https://lcsc.com/product-detail/High-Precision-Low-TCR-SMD-Resistors_Resistor-Today-PTFR0603B10K0P9_C328421.html" TargetMode="External"/><Relationship Id="rId25" Type="http://schemas.openxmlformats.org/officeDocument/2006/relationships/hyperlink" Target="https://www.digikey.ca/product-detail/en/stmicroelectronics/ESDA6V1BC6/497-6635-1-ND/1865413" TargetMode="External"/><Relationship Id="rId120" Type="http://schemas.openxmlformats.org/officeDocument/2006/relationships/hyperlink" Target="https://lcsc.com/product-detail/High-Precision-Low-TCR-SMD-Resistors_Resistor-Today-PTFR0603B10K0P9_C328421.html" TargetMode="External"/><Relationship Id="rId28" Type="http://schemas.openxmlformats.org/officeDocument/2006/relationships/hyperlink" Target="https://www.digikey.ca/product-detail/en/vishay-bc-components/NTCLE203E3472GB0/BC2457-ND/2230785" TargetMode="External"/><Relationship Id="rId27" Type="http://schemas.openxmlformats.org/officeDocument/2006/relationships/hyperlink" Target="https://www.digikey.ca/product-detail/en/stmicroelectronics/BAR43SFILM/497-2515-1-ND/603897" TargetMode="External"/><Relationship Id="rId125" Type="http://schemas.openxmlformats.org/officeDocument/2006/relationships/hyperlink" Target="https://www.digikey.ca/product-detail/en/yageo/RC0603JR-070RL/311-0.0GRCT-ND/729622" TargetMode="External"/><Relationship Id="rId29" Type="http://schemas.openxmlformats.org/officeDocument/2006/relationships/hyperlink" Target="https://www.digikey.ca/product-detail/en/vishay-bc-components/NTCLE203E3472GB0/BC2457-ND/2230785" TargetMode="External"/><Relationship Id="rId124" Type="http://schemas.openxmlformats.org/officeDocument/2006/relationships/hyperlink" Target="https://lcsc.com/product-detail/Chip-Resistor-Surface-Mount_ROHM-Semicon-ESR03EZPJ102_C253329.html" TargetMode="External"/><Relationship Id="rId123" Type="http://schemas.openxmlformats.org/officeDocument/2006/relationships/hyperlink" Target="https://lcsc.com/product-detail/Chip-Resistor-Surface-Mount_ROHM-Semicon-ESR03EZPJ102_C253329.html" TargetMode="External"/><Relationship Id="rId122" Type="http://schemas.openxmlformats.org/officeDocument/2006/relationships/hyperlink" Target="https://www.digikey.ca/product-detail/en/rohm-semiconductor/ESR03EZPJ102/RHM1.0KDCT-ND/1762924" TargetMode="External"/><Relationship Id="rId95" Type="http://schemas.openxmlformats.org/officeDocument/2006/relationships/hyperlink" Target="https://lcsc.com/product-detail/Others_Taiyo-Yuden_JMK316AB7226KLHT_Taiyo-Yuden-JMK316AB7226KLHT_C268007.html" TargetMode="External"/><Relationship Id="rId94" Type="http://schemas.openxmlformats.org/officeDocument/2006/relationships/hyperlink" Target="https://lcsc.com/product-detail/Others_Taiyo-Yuden_JMK316AB7226KLHT_Taiyo-Yuden-JMK316AB7226KLHT_C268007.html" TargetMode="External"/><Relationship Id="rId97" Type="http://schemas.openxmlformats.org/officeDocument/2006/relationships/hyperlink" Target="https://www.digikey.ca/product-detail/en/kemet/C0603C104K9RAC7867/399-15351-1-ND/7386749" TargetMode="External"/><Relationship Id="rId96" Type="http://schemas.openxmlformats.org/officeDocument/2006/relationships/hyperlink" Target="https://www.digikey.ca/product-detail/en/kemet/C0603C104K9RAC7867/399-15351-1-ND/7386749" TargetMode="External"/><Relationship Id="rId11" Type="http://schemas.openxmlformats.org/officeDocument/2006/relationships/hyperlink" Target="https://www.digikey.ca/product-detail/en/texas-instruments/SN74LVC1G126DCKR/296-11606-1-ND/385745" TargetMode="External"/><Relationship Id="rId99" Type="http://schemas.openxmlformats.org/officeDocument/2006/relationships/hyperlink" Target="https://www.digikey.ca/product-detail/en/kemet/C0402C223J4RAC7867/399-14435-1-ND/7103727" TargetMode="External"/><Relationship Id="rId10" Type="http://schemas.openxmlformats.org/officeDocument/2006/relationships/hyperlink" Target="https://lcsc.com/product-detail/Motion-Sensors-Accelerometers_TDK-InvenSense-ICM-20600_C124140.html" TargetMode="External"/><Relationship Id="rId98" Type="http://schemas.openxmlformats.org/officeDocument/2006/relationships/hyperlink" Target="https://www.digikey.ca/product-detail/en/kemet/C0402C223J4RAC7867/399-14435-1-ND/7103727" TargetMode="External"/><Relationship Id="rId13" Type="http://schemas.openxmlformats.org/officeDocument/2006/relationships/hyperlink" Target="https://lcsc.com/product-detail/Logic-Buffers-Drivers-Receivers-Transceivers_Texas-Instruments-SN74LVC1G126DCKR_C88039.html" TargetMode="External"/><Relationship Id="rId12" Type="http://schemas.openxmlformats.org/officeDocument/2006/relationships/hyperlink" Target="https://lcsc.com/product-detail/Logic-Buffers-Drivers-Receivers-Transceivers_Texas-Instruments-SN74LVC1G126DCKR_C88039.html" TargetMode="External"/><Relationship Id="rId91" Type="http://schemas.openxmlformats.org/officeDocument/2006/relationships/hyperlink" Target="https://www.digikey.ca/product-detail/en/murata-electronics/GCJ188R72A104KA01D/490-13420-1-ND/6012292" TargetMode="External"/><Relationship Id="rId90" Type="http://schemas.openxmlformats.org/officeDocument/2006/relationships/hyperlink" Target="https://lcsc.com/product-detail/Multilayer-Ceramic-Capacitors-MLCC-SMD-SMT_PSA-Prosperity-Dielectrics-FM21X224K101ECG_C382241.html" TargetMode="External"/><Relationship Id="rId93" Type="http://schemas.openxmlformats.org/officeDocument/2006/relationships/hyperlink" Target="https://www.digikey.ca/product-detail/en/samsung-electro-mechanics/CL31B226KQHNNNE/1276-3146-1-ND/3891232" TargetMode="External"/><Relationship Id="rId92" Type="http://schemas.openxmlformats.org/officeDocument/2006/relationships/hyperlink" Target="https://www.digikey.ca/product-detail/en/murata-electronics/GCJ188R72A104KA01D/490-13420-1-ND/6012292" TargetMode="External"/><Relationship Id="rId118" Type="http://schemas.openxmlformats.org/officeDocument/2006/relationships/hyperlink" Target="https://www.digikey.ca/product-detail/en/bourns-inc/CRA2512-FZ-R100ELF/CRA2512-FZ-R100ELFCT-ND/1775059" TargetMode="External"/><Relationship Id="rId117" Type="http://schemas.openxmlformats.org/officeDocument/2006/relationships/hyperlink" Target="https://www.digikey.ca/product-detail/en/bourns-inc/CRA2512-FZ-R100ELF/CRA2512-FZ-R100ELFCT-ND/1775059" TargetMode="External"/><Relationship Id="rId116" Type="http://schemas.openxmlformats.org/officeDocument/2006/relationships/hyperlink" Target="https://www.digikey.ca/product-detail/en/stackpole-electronics-inc/RNCP0603FTD10K0/RNCP0603FTD10K0CT-ND/2240478" TargetMode="External"/><Relationship Id="rId115" Type="http://schemas.openxmlformats.org/officeDocument/2006/relationships/hyperlink" Target="https://www.digikey.ca/product-detail/en/stackpole-electronics-inc/RNCP0603FTD10K0/RNCP0603FTD10K0CT-ND/2240478" TargetMode="External"/><Relationship Id="rId119" Type="http://schemas.openxmlformats.org/officeDocument/2006/relationships/hyperlink" Target="https://www.digikey.ca/product-detail/en/yageo/RT0603BRD0710KL/YAG1236CT-ND/4340589" TargetMode="External"/><Relationship Id="rId15" Type="http://schemas.openxmlformats.org/officeDocument/2006/relationships/hyperlink" Target="https://www.digikey.ca/product-detail/en/semtech-corporation/TS30042-M050QFNR/TS30042-M050QFNRCT-ND/6605537" TargetMode="External"/><Relationship Id="rId110" Type="http://schemas.openxmlformats.org/officeDocument/2006/relationships/hyperlink" Target="https://www.digikey.ca/product-detail/en/yageo/CC0603KRX7R9BB103/311-1085-1-ND/302995" TargetMode="External"/><Relationship Id="rId14" Type="http://schemas.openxmlformats.org/officeDocument/2006/relationships/hyperlink" Target="https://www.digikey.ca/product-detail/en/semtech-corporation/TS30042-M050QFNR/TS30042-M050QFNRCT-ND/6605537" TargetMode="External"/><Relationship Id="rId17" Type="http://schemas.openxmlformats.org/officeDocument/2006/relationships/hyperlink" Target="https://lcsc.com/product-detail/Linear-Voltage-Regulators_Diodes-Incorporated-AP7361C-33E-13_C500795.html" TargetMode="External"/><Relationship Id="rId16" Type="http://schemas.openxmlformats.org/officeDocument/2006/relationships/hyperlink" Target="https://www.digikey.ca/product-detail/en/diodes-incorporated/AP7361C-33E-13/AP7361C-33E-13DICT-ND/5638331" TargetMode="External"/><Relationship Id="rId19" Type="http://schemas.openxmlformats.org/officeDocument/2006/relationships/hyperlink" Target="https://www.digikey.ca/product-detail/en/texas-instruments/REF3133AIDBZR/296-41483-1-ND/5222876" TargetMode="External"/><Relationship Id="rId114" Type="http://schemas.openxmlformats.org/officeDocument/2006/relationships/hyperlink" Target="https://lcsc.com/product-detail/Multilayer-Ceramic-Capacitors-MLCC-SMD-SMT_Samsung-Electro-Mechanics-CL31B225KAHNNNE_C170102.html" TargetMode="External"/><Relationship Id="rId18" Type="http://schemas.openxmlformats.org/officeDocument/2006/relationships/hyperlink" Target="https://www.digikey.ca/product-detail/en/diodes-incorporated/AP7361C-33E-13/AP7361C-33E-13DICT-ND/5638331" TargetMode="External"/><Relationship Id="rId113" Type="http://schemas.openxmlformats.org/officeDocument/2006/relationships/hyperlink" Target="https://lcsc.com/product-detail/Multilayer-Ceramic-Capacitors-MLCC-SMD-SMT_Samsung-Electro-Mechanics-CL31B225KAHNNNE_C170102.html" TargetMode="External"/><Relationship Id="rId112" Type="http://schemas.openxmlformats.org/officeDocument/2006/relationships/hyperlink" Target="https://www.digikey.ca/product-detail/en/samsung-electro-mechanics/CL31B225KAHNNNE/1276-1072-1-ND/3889158" TargetMode="External"/><Relationship Id="rId111" Type="http://schemas.openxmlformats.org/officeDocument/2006/relationships/hyperlink" Target="https://www.digikey.ca/product-detail/en/yageo/CC0603KRX7R9BB103/311-1085-1-ND/302995" TargetMode="External"/><Relationship Id="rId84" Type="http://schemas.openxmlformats.org/officeDocument/2006/relationships/hyperlink" Target="https://lcsc.com/product-detail/Others_PANASONIC-EEEFK1J680UP_C336251.html" TargetMode="External"/><Relationship Id="rId83" Type="http://schemas.openxmlformats.org/officeDocument/2006/relationships/hyperlink" Target="https://lcsc.com/product-detail/Others_PANASONIC-EEEFK1J680UP_C336251.html" TargetMode="External"/><Relationship Id="rId86" Type="http://schemas.openxmlformats.org/officeDocument/2006/relationships/hyperlink" Target="https://lcsc.com/product-detail/Multilayer-Ceramic-Capacitors-MLCC-SMD-SMT_TDK_C2012X5R1A226KT000N_22uF-226-10-10V_C76634.html" TargetMode="External"/><Relationship Id="rId85" Type="http://schemas.openxmlformats.org/officeDocument/2006/relationships/hyperlink" Target="https://www.digikey.ca/product-detail/en/tdk-corporation/C2012X5R1A226K125AB/445-7664-1-ND/2733736" TargetMode="External"/><Relationship Id="rId88" Type="http://schemas.openxmlformats.org/officeDocument/2006/relationships/hyperlink" Target="https://www.digikey.ca/product-detail/en/kemet/C0805C224K1RACAUTO/399-6946-1-ND/3314454" TargetMode="External"/><Relationship Id="rId87" Type="http://schemas.openxmlformats.org/officeDocument/2006/relationships/hyperlink" Target="https://lcsc.com/product-detail/Multilayer-Ceramic-Capacitors-MLCC-SMD-SMT_TDK_C2012X5R1A226KT000N_22uF-226-10-10V_C76634.html" TargetMode="External"/><Relationship Id="rId89" Type="http://schemas.openxmlformats.org/officeDocument/2006/relationships/hyperlink" Target="https://lcsc.com/product-detail/Multilayer-Ceramic-Capacitors-MLCC-SMD-SMT_PSA-Prosperity-Dielectrics-FM21X224K101ECG_C382241.html" TargetMode="External"/><Relationship Id="rId80" Type="http://schemas.openxmlformats.org/officeDocument/2006/relationships/hyperlink" Target="https://www.digikey.ca/product-detail/en/yageo/CC0603KPX7R9BB104/311-3567-1-ND/7648494" TargetMode="External"/><Relationship Id="rId82" Type="http://schemas.openxmlformats.org/officeDocument/2006/relationships/hyperlink" Target="https://www.digikey.ca/product-detail/en/panasonic-electronic-components/EEE-FK1J680UP/PCE4307CT-ND/949813" TargetMode="External"/><Relationship Id="rId81" Type="http://schemas.openxmlformats.org/officeDocument/2006/relationships/hyperlink" Target="https://www.digikey.ca/product-detail/en/yageo/CC0603KPX7R9BB104/311-3567-1-ND/7648494" TargetMode="External"/><Relationship Id="rId1" Type="http://schemas.openxmlformats.org/officeDocument/2006/relationships/hyperlink" Target="https://www.digikey.ca/product-detail/en/stmicroelectronics/STM32F413VGT6/497-17009-ND/6564701" TargetMode="External"/><Relationship Id="rId2" Type="http://schemas.openxmlformats.org/officeDocument/2006/relationships/hyperlink" Target="https://www.digikey.ca/product-detail/en/stmicroelectronics/STM32F413VGT6/497-17009-ND/6564701" TargetMode="External"/><Relationship Id="rId3" Type="http://schemas.openxmlformats.org/officeDocument/2006/relationships/hyperlink" Target="https://www.digikey.ca/product-detail/en/broadcom-limited/AEAT-8800-Q24/516-3787-ND/6681014" TargetMode="External"/><Relationship Id="rId4" Type="http://schemas.openxmlformats.org/officeDocument/2006/relationships/hyperlink" Target="https://www.digikey.ca/product-detail/en/broadcom-limited/AEAT-8800-Q24/516-3787-ND/6681014" TargetMode="External"/><Relationship Id="rId9" Type="http://schemas.openxmlformats.org/officeDocument/2006/relationships/hyperlink" Target="https://lcsc.com/product-detail/Motion-Sensors-Accelerometers_TDK-InvenSense-ICM-20600_C124140.html" TargetMode="External"/><Relationship Id="rId143" Type="http://schemas.openxmlformats.org/officeDocument/2006/relationships/hyperlink" Target="https://www.digikey.ca/product-detail/en/vishay-beyschlag/MCS0402MC1001FE000/MCS0402-1.00K-MFCT-ND/3883095" TargetMode="External"/><Relationship Id="rId142" Type="http://schemas.openxmlformats.org/officeDocument/2006/relationships/hyperlink" Target="https://www.digikey.ca/product-detail/en/panasonic-electronic-components/ERJ-2RKF4700X/P470LCT-ND/1746691" TargetMode="External"/><Relationship Id="rId141" Type="http://schemas.openxmlformats.org/officeDocument/2006/relationships/hyperlink" Target="https://www.digikey.ca/product-detail/en/panasonic-electronic-components/ERJ-2RKF4700X/P470LCT-ND/1746691" TargetMode="External"/><Relationship Id="rId140" Type="http://schemas.openxmlformats.org/officeDocument/2006/relationships/hyperlink" Target="https://www.digikey.ca/product-detail/en/vishay-bc-components/NTCS0805E3472JMT/BC2296DKR-ND/1801657" TargetMode="External"/><Relationship Id="rId5" Type="http://schemas.openxmlformats.org/officeDocument/2006/relationships/hyperlink" Target="https://www.digikey.ca/product-detail/en/stmicroelectronics/POWERSTEP01/497-15441-ND/5237153" TargetMode="External"/><Relationship Id="rId147" Type="http://schemas.openxmlformats.org/officeDocument/2006/relationships/drawing" Target="../drawings/drawing3.xml"/><Relationship Id="rId6" Type="http://schemas.openxmlformats.org/officeDocument/2006/relationships/hyperlink" Target="https://lcsc.com/product-detail/Motor-Drivers_STMicroelectronics-POWERSTEP01_C80192.html" TargetMode="External"/><Relationship Id="rId146" Type="http://schemas.openxmlformats.org/officeDocument/2006/relationships/hyperlink" Target="https://www.digikey.ca/product-detail/en/yageo/RC0603FR-07137RL/311-137HRCT-ND/729885" TargetMode="External"/><Relationship Id="rId7" Type="http://schemas.openxmlformats.org/officeDocument/2006/relationships/hyperlink" Target="https://www.digikey.ca/product-detail/en/stmicroelectronics/POWERSTEP01/497-15441-ND/5237153" TargetMode="External"/><Relationship Id="rId145" Type="http://schemas.openxmlformats.org/officeDocument/2006/relationships/hyperlink" Target="https://www.digikey.ca/product-detail/en/yageo/RC0603FR-07137RL/311-137HRCT-ND/729885" TargetMode="External"/><Relationship Id="rId8" Type="http://schemas.openxmlformats.org/officeDocument/2006/relationships/hyperlink" Target="https://www.digikey.ca/product-detail/en/tdk-invensense/ICM-20600/1428-1147-1-ND/9602942" TargetMode="External"/><Relationship Id="rId144" Type="http://schemas.openxmlformats.org/officeDocument/2006/relationships/hyperlink" Target="https://www.digikey.ca/product-detail/en/vishay-beyschlag/MCS0402MC1001FE000/MCS0402-1.00K-MFCT-ND/3883095" TargetMode="External"/><Relationship Id="rId73" Type="http://schemas.openxmlformats.org/officeDocument/2006/relationships/hyperlink" Target="https://www.digikey.ca/product-detail/en/taiyo-yuden/LMK212AC6106MD-T/587-6337-1-ND/9949923" TargetMode="External"/><Relationship Id="rId72" Type="http://schemas.openxmlformats.org/officeDocument/2006/relationships/hyperlink" Target="https://lcsc.com/product-detail/Others_TDK-C2012X7R2A473KT0L0U_C342507.html" TargetMode="External"/><Relationship Id="rId75" Type="http://schemas.openxmlformats.org/officeDocument/2006/relationships/hyperlink" Target="https://www.digikey.ca/product-detail/en/murata-electronics/GRM188R71E474KA12D/490-3291-1-ND/702832" TargetMode="External"/><Relationship Id="rId74" Type="http://schemas.openxmlformats.org/officeDocument/2006/relationships/hyperlink" Target="https://www.digikey.ca/product-detail/en/taiyo-yuden/LMK212AC6106MD-T/587-6337-1-ND/9949923" TargetMode="External"/><Relationship Id="rId77" Type="http://schemas.openxmlformats.org/officeDocument/2006/relationships/hyperlink" Target="https://www.digikey.ca/product-detail/en/samsung-electro-mechanics/CL31A106MBHNNNE/1276-6736-1-ND/5961595" TargetMode="External"/><Relationship Id="rId76" Type="http://schemas.openxmlformats.org/officeDocument/2006/relationships/hyperlink" Target="https://www.digikey.ca/product-detail/en/murata-electronics/GRM188R71E474KA12D/490-3291-1-ND/702832" TargetMode="External"/><Relationship Id="rId79" Type="http://schemas.openxmlformats.org/officeDocument/2006/relationships/hyperlink" Target="https://lcsc.com/product-detail/New-Arrivals_Taiyo-Yuden-UMK316BBJ106KL-T_C105175.html" TargetMode="External"/><Relationship Id="rId78" Type="http://schemas.openxmlformats.org/officeDocument/2006/relationships/hyperlink" Target="https://lcsc.com/product-detail/New-Arrivals_Taiyo-Yuden-UMK316BBJ106KL-T_C105175.html" TargetMode="External"/><Relationship Id="rId71" Type="http://schemas.openxmlformats.org/officeDocument/2006/relationships/hyperlink" Target="https://lcsc.com/product-detail/Others_TDK-C2012X7R2A473KT0L0U_C342507.html" TargetMode="External"/><Relationship Id="rId70" Type="http://schemas.openxmlformats.org/officeDocument/2006/relationships/hyperlink" Target="https://www.digikey.ca/product-detail/en/murata-electronics-north-america/GCM21BR72A473KA37L/490-4969-1-ND/1765288" TargetMode="External"/><Relationship Id="rId139" Type="http://schemas.openxmlformats.org/officeDocument/2006/relationships/hyperlink" Target="https://www.digikey.ca/product-detail/en/vishay-bc-components/NTCS0805E3472JMT/BC2296DKR-ND/1801657" TargetMode="External"/><Relationship Id="rId138" Type="http://schemas.openxmlformats.org/officeDocument/2006/relationships/hyperlink" Target="https://www.digikey.ca/product-detail/en/yageo/RC0603FR-07620KL/311-620KHRCT-ND/730285" TargetMode="External"/><Relationship Id="rId137" Type="http://schemas.openxmlformats.org/officeDocument/2006/relationships/hyperlink" Target="https://www.digikey.ca/product-detail/en/yageo/RC0603FR-07620KL/311-620KHRCT-ND/730285" TargetMode="External"/><Relationship Id="rId132" Type="http://schemas.openxmlformats.org/officeDocument/2006/relationships/hyperlink" Target="https://lcsc.com/product-detail/Chip-Resistor-Surface-Mount_YAGEO-RT0603BRD0722KL_C469656.html" TargetMode="External"/><Relationship Id="rId131" Type="http://schemas.openxmlformats.org/officeDocument/2006/relationships/hyperlink" Target="https://lcsc.com/product-detail/Chip-Resistor-Surface-Mount_YAGEO-RT0603BRD0722KL_C469656.html" TargetMode="External"/><Relationship Id="rId130" Type="http://schemas.openxmlformats.org/officeDocument/2006/relationships/hyperlink" Target="https://www.digikey.ca/product-detail/en/yageo/RT0603BRD0722KL/YAG1592CT-ND/5139040" TargetMode="External"/><Relationship Id="rId136" Type="http://schemas.openxmlformats.org/officeDocument/2006/relationships/hyperlink" Target="https://www.digikey.ca/product-detail/en/yageo/RC0603FR-07430KL/311-430KHRCT-ND/730184" TargetMode="External"/><Relationship Id="rId135" Type="http://schemas.openxmlformats.org/officeDocument/2006/relationships/hyperlink" Target="https://www.digikey.ca/product-detail/en/yageo/RC0603FR-07430KL/311-430KHRCT-ND/730184" TargetMode="External"/><Relationship Id="rId134" Type="http://schemas.openxmlformats.org/officeDocument/2006/relationships/hyperlink" Target="https://www.digikey.ca/product-detail/en/te-connectivity-passive-product/CPF0603B22RE/A119957CT-ND/4966555" TargetMode="External"/><Relationship Id="rId133" Type="http://schemas.openxmlformats.org/officeDocument/2006/relationships/hyperlink" Target="https://www.digikey.ca/product-detail/en/te-connectivity-passive-product/CPF0603B22RE/A119957CT-ND/4966555" TargetMode="External"/><Relationship Id="rId62" Type="http://schemas.openxmlformats.org/officeDocument/2006/relationships/hyperlink" Target="https://lcsc.com/product-detail/Ferrite-Beads_Murata-Electronics_BLM18AG601SN1D_Murata-Electronics-BLM18AG601SN1D_C19330.html" TargetMode="External"/><Relationship Id="rId61" Type="http://schemas.openxmlformats.org/officeDocument/2006/relationships/hyperlink" Target="https://www.digikey.ca/product-detail/en/taiyo-yuden/FBMH1608HL601-T/587-1737-1-ND/1147062" TargetMode="External"/><Relationship Id="rId64" Type="http://schemas.openxmlformats.org/officeDocument/2006/relationships/hyperlink" Target="https://www.digikey.ca/product-detail/en/yageo/CC0603KRX7R7BB104/311-1088-1-ND/302998" TargetMode="External"/><Relationship Id="rId63" Type="http://schemas.openxmlformats.org/officeDocument/2006/relationships/hyperlink" Target="https://lcsc.com/product-detail/Ferrite-Beads_Murata-Electronics_BLM18AG601SN1D_Murata-Electronics-BLM18AG601SN1D_C19330.html" TargetMode="External"/><Relationship Id="rId66" Type="http://schemas.openxmlformats.org/officeDocument/2006/relationships/hyperlink" Target="https://lcsc.com/product-detail/Multilayer-Ceramic-Capacitors-MLCC-SMD-SMT_Walsin-Tech-Corp-0603B104K160CT_C80516.html" TargetMode="External"/><Relationship Id="rId65" Type="http://schemas.openxmlformats.org/officeDocument/2006/relationships/hyperlink" Target="https://lcsc.com/product-detail/Multilayer-Ceramic-Capacitors-MLCC-SMD-SMT_Walsin-Tech-Corp-0603B104K160CT_C80516.html" TargetMode="External"/><Relationship Id="rId68" Type="http://schemas.openxmlformats.org/officeDocument/2006/relationships/hyperlink" Target="https://lcsc.com/product-detail/Multilayer-Ceramic-Capacitors-MLCC-SMD-SMT_SAMSUNG_CL10A106MQ8NNNC_10uF-106-20-6-3V_C1691.html" TargetMode="External"/><Relationship Id="rId67" Type="http://schemas.openxmlformats.org/officeDocument/2006/relationships/hyperlink" Target="https://www.digikey.ca/product-detail/en/tdk-corporation/C1608X7S0J106M080AC/445-9104-1-ND/3661624" TargetMode="External"/><Relationship Id="rId60" Type="http://schemas.openxmlformats.org/officeDocument/2006/relationships/hyperlink" Target="https://www.digikey.ca/product-detail/en/laird-signal-integrity-products/MI0603L301R-10/240-2374-1-ND/806734" TargetMode="External"/><Relationship Id="rId69" Type="http://schemas.openxmlformats.org/officeDocument/2006/relationships/hyperlink" Target="https://lcsc.com/product-detail/Multilayer-Ceramic-Capacitors-MLCC-SMD-SMT_SAMSUNG_CL10A106MQ8NNNC_10uF-106-20-6-3V_C1691.html" TargetMode="External"/><Relationship Id="rId51" Type="http://schemas.openxmlformats.org/officeDocument/2006/relationships/hyperlink" Target="https://www.digikey.ca/product-detail/en/ndk-america-inc/NX3225SA-16.000M-STD-CRS-2/644-1129-1-ND/1788484" TargetMode="External"/><Relationship Id="rId50" Type="http://schemas.openxmlformats.org/officeDocument/2006/relationships/hyperlink" Target="https://www.digikey.ca/product-detail/en/ndk-america-inc/NX3225SA-16.000M-STD-CRS-2/644-1129-1-ND/1788484" TargetMode="External"/><Relationship Id="rId53" Type="http://schemas.openxmlformats.org/officeDocument/2006/relationships/hyperlink" Target="https://www.tme.eu/en/details/xt30u-m/dc-power-connectors/amass/" TargetMode="External"/><Relationship Id="rId52" Type="http://schemas.openxmlformats.org/officeDocument/2006/relationships/hyperlink" Target="https://www.tme.eu/en/details/xt30u-m/dc-power-connectors/amass/" TargetMode="External"/><Relationship Id="rId55" Type="http://schemas.openxmlformats.org/officeDocument/2006/relationships/hyperlink" Target="https://www.digikey.ca/products/en?keywords=651005136421" TargetMode="External"/><Relationship Id="rId54" Type="http://schemas.openxmlformats.org/officeDocument/2006/relationships/hyperlink" Target="https://www.digikey.ca/products/en?keywords=651005136421" TargetMode="External"/><Relationship Id="rId57" Type="http://schemas.openxmlformats.org/officeDocument/2006/relationships/hyperlink" Target="https://lcsc.com/product-detail/Power-Inductors_COILMX-MSA54-4R7M_C396410.html" TargetMode="External"/><Relationship Id="rId56" Type="http://schemas.openxmlformats.org/officeDocument/2006/relationships/hyperlink" Target="https://www.digikey.ca/product-detail/en/wurth-electronics-inc/744774047/732-1266-1-ND/1639327" TargetMode="External"/><Relationship Id="rId59" Type="http://schemas.openxmlformats.org/officeDocument/2006/relationships/hyperlink" Target="https://www.digikey.ca/product-detail/en/laird-signal-integrity-products/MI0603L301R-10/240-2374-1-ND/806734" TargetMode="External"/><Relationship Id="rId58" Type="http://schemas.openxmlformats.org/officeDocument/2006/relationships/hyperlink" Target="https://lcsc.com/product-detail/Power-Inductors_COILMX-MSA54-4R7M_C396410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s/en?keywords=ED9009-ND" TargetMode="External"/><Relationship Id="rId3" Type="http://schemas.openxmlformats.org/officeDocument/2006/relationships/hyperlink" Target="https://www.digikey.ca/product-detail/en/stackpole-electronics-inc/RNCP0603FTD10K0/RNCP0603FTD10K0CT-ND/2240478" TargetMode="External"/><Relationship Id="rId4" Type="http://schemas.openxmlformats.org/officeDocument/2006/relationships/hyperlink" Target="https://www.digikey.ca/product-detail/en/keystone-electronics/5001/36-5001-ND/255327" TargetMode="External"/><Relationship Id="rId5" Type="http://schemas.openxmlformats.org/officeDocument/2006/relationships/hyperlink" Target="https://www.digikey.ca/product-detail/en/keystone-electronics/5000/36-5000-ND/255326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a/product-detail/en/toshiba-semiconductor-and-storage/74HC595D/74HC595DCT-ND/5879972" TargetMode="External"/><Relationship Id="rId2" Type="http://schemas.openxmlformats.org/officeDocument/2006/relationships/hyperlink" Target="https://www.digikey.ca/product-detail/en/toshiba-semiconductor-and-storage/74HC4051D/74HC4051DCT-ND/6109125" TargetMode="External"/><Relationship Id="rId3" Type="http://schemas.openxmlformats.org/officeDocument/2006/relationships/hyperlink" Target="https://www.digikey.ca/product-detail/en/panasonic-electronic-components/ERJ-3EKF2000V/P200HCT-ND/198240" TargetMode="External"/><Relationship Id="rId4" Type="http://schemas.openxmlformats.org/officeDocument/2006/relationships/hyperlink" Target="https://www.digikey.ca/product-detail/en/yageo/CC0603KRX7R7BB104/311-1088-1-ND/302998" TargetMode="External"/><Relationship Id="rId5" Type="http://schemas.openxmlformats.org/officeDocument/2006/relationships/hyperlink" Target="https://www.digikey.ca/product-detail/en/on-semiconductor/MMSD4148T1G/MMSD4148T1GOSCT-ND/1121611" TargetMode="External"/><Relationship Id="rId6" Type="http://schemas.openxmlformats.org/officeDocument/2006/relationships/hyperlink" Target="https://www.digikey.ca/product-detail/en/molex/0527460671/WM7977CT-ND/2074166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7.xml"/><Relationship Id="rId10" Type="http://schemas.openxmlformats.org/officeDocument/2006/relationships/hyperlink" Target="https://www.digikey.ca/product-detail/en/semtech-corporation/TS30042-M050QFNR/TS30042-M050QFNRCT-ND/6605537" TargetMode="External"/><Relationship Id="rId1" Type="http://schemas.openxmlformats.org/officeDocument/2006/relationships/hyperlink" Target="https://www.digikey.ca/product-detail/en/torex-semiconductor-ltd/XC6222B331MR-G/893-1143-1-ND/2138334" TargetMode="External"/><Relationship Id="rId2" Type="http://schemas.openxmlformats.org/officeDocument/2006/relationships/hyperlink" Target="https://www.digikey.ca/product-detail/en/samsung-electro-mechanics/CL10B104KB8NNNC/1276-1000-1-ND/3889086" TargetMode="External"/><Relationship Id="rId3" Type="http://schemas.openxmlformats.org/officeDocument/2006/relationships/hyperlink" Target="https://www.digikey.com/product-detail/en/murata-electronics-north-america/GRJ155R60J106ME11D/490-13211-1-ND/5877419" TargetMode="External"/><Relationship Id="rId4" Type="http://schemas.openxmlformats.org/officeDocument/2006/relationships/hyperlink" Target="https://www.digikey.com/product-detail/en/samsung-electro-mechanics/CL31A106MBHNNNE/1276-6736-1-ND/5961595" TargetMode="External"/><Relationship Id="rId9" Type="http://schemas.openxmlformats.org/officeDocument/2006/relationships/hyperlink" Target="https://www.digikey.ca/product-detail/en/nexperia-usa-inc/PMEG4030ER115/1727-5313-1-ND/2676789" TargetMode="External"/><Relationship Id="rId5" Type="http://schemas.openxmlformats.org/officeDocument/2006/relationships/hyperlink" Target="https://www.digikey.ca/product-detail/en/kemet/C0402C223J4RAC7867/399-14435-1-ND/7103727" TargetMode="External"/><Relationship Id="rId6" Type="http://schemas.openxmlformats.org/officeDocument/2006/relationships/hyperlink" Target="https://www.digikey.ca/product-detail/en/tdk-corporation/C2012X5R1A226K125AB/445-7664-1-ND/2733736" TargetMode="External"/><Relationship Id="rId7" Type="http://schemas.openxmlformats.org/officeDocument/2006/relationships/hyperlink" Target="https://www.digikey.com/product-detail/en/murata-electronics-north-america/GRM155R60J475ME47D/490-5915-1-ND/3719860" TargetMode="External"/><Relationship Id="rId8" Type="http://schemas.openxmlformats.org/officeDocument/2006/relationships/hyperlink" Target="https://www.digikey.ca/product-detail/en/wurth-electronics-inc/744774047/732-1266-1-ND/1639327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8.xml"/><Relationship Id="rId11" Type="http://schemas.openxmlformats.org/officeDocument/2006/relationships/hyperlink" Target="https://www.digikey.ca/product-detail/en/tdk-corporation/MPZ1608Y101BTD25/445-172899-1-ND/5040530" TargetMode="External"/><Relationship Id="rId10" Type="http://schemas.openxmlformats.org/officeDocument/2006/relationships/hyperlink" Target="https://www.digikey.ca/product-detail/en/laird-signal-integrity-products/MI0603L301R-10/240-2374-1-ND/806734" TargetMode="External"/><Relationship Id="rId13" Type="http://schemas.openxmlformats.org/officeDocument/2006/relationships/hyperlink" Target="https://www.digikey.ca/product-detail/en/samsung-electro-mechanics/CL10B104KB8NNNC/1276-1000-1-ND/3889086" TargetMode="External"/><Relationship Id="rId12" Type="http://schemas.openxmlformats.org/officeDocument/2006/relationships/hyperlink" Target="https://www.digikey.com/product-detail/en/samsung-electro-mechanics/CL31A106MBHNNNE/1276-6736-1-ND/5961595" TargetMode="External"/><Relationship Id="rId15" Type="http://schemas.openxmlformats.org/officeDocument/2006/relationships/hyperlink" Target="https://www.digikey.ca/product-detail/en/tdk-corporation/C2012X5R1A226K125AB/445-7664-1-ND/2733736" TargetMode="External"/><Relationship Id="rId14" Type="http://schemas.openxmlformats.org/officeDocument/2006/relationships/hyperlink" Target="https://www.digikey.ca/product-detail/en/kemet/C0402C223J4RAC7867/399-14435-1-ND/7103727" TargetMode="External"/><Relationship Id="rId17" Type="http://schemas.openxmlformats.org/officeDocument/2006/relationships/hyperlink" Target="https://www.digikey.ca/product-detail/en/taiyo-yuden/LMK212BJ105MD-T/587-4918-1-ND/6563761" TargetMode="External"/><Relationship Id="rId16" Type="http://schemas.openxmlformats.org/officeDocument/2006/relationships/hyperlink" Target="https://www.digikey.ca/product-detail/en/taiyo-yuden/LMK212AC6106MD-T/587-6337-1-ND/9949923" TargetMode="External"/><Relationship Id="rId19" Type="http://schemas.openxmlformats.org/officeDocument/2006/relationships/hyperlink" Target="https://www.digikey.ca/product-detail/en/keystone-electronics/5001/36-5001-ND/255327" TargetMode="External"/><Relationship Id="rId18" Type="http://schemas.openxmlformats.org/officeDocument/2006/relationships/hyperlink" Target="https://www.digikey.ca/product-detail/en/keystone-electronics/5000/36-5000-ND/255326" TargetMode="External"/><Relationship Id="rId1" Type="http://schemas.openxmlformats.org/officeDocument/2006/relationships/hyperlink" Target="https://www.digikey.ca/product-detail/en/semtech-corporation/TS30042-M050QFNR/TS30042-M050QFNRCT-ND/6605537" TargetMode="External"/><Relationship Id="rId2" Type="http://schemas.openxmlformats.org/officeDocument/2006/relationships/hyperlink" Target="https://www.digikey.ca/product-detail/en/texas-instruments/TLV75733PDBVR/296-50414-1-ND/9685553" TargetMode="External"/><Relationship Id="rId3" Type="http://schemas.openxmlformats.org/officeDocument/2006/relationships/hyperlink" Target="https://www.digikey.ca/product-detail/en/diodes-incorporated/AP7361C-33E-13/AP7361C-33E-13DICT-ND/5638331" TargetMode="External"/><Relationship Id="rId4" Type="http://schemas.openxmlformats.org/officeDocument/2006/relationships/hyperlink" Target="https://www.digikey.ca/product-detail/en/diodes-incorporated/AP2114H-3.3TRG1/AP2114H-3.3TRG1DICT-ND/4505142" TargetMode="External"/><Relationship Id="rId9" Type="http://schemas.openxmlformats.org/officeDocument/2006/relationships/hyperlink" Target="https://www.digikey.ca/product-detail/en/murata-electronics-north-america/BLM18PG121SN1D/490-1037-1-ND/584485" TargetMode="External"/><Relationship Id="rId5" Type="http://schemas.openxmlformats.org/officeDocument/2006/relationships/hyperlink" Target="https://www.digikey.ca/product-detail/en/texas-instruments/TLV1117LV33DCYR/296-28778-1-ND/2666520" TargetMode="External"/><Relationship Id="rId6" Type="http://schemas.openxmlformats.org/officeDocument/2006/relationships/hyperlink" Target="https://www.digikey.ca/product-detail/en/texas-instruments/REF3133AIDBZR/296-41483-1-ND/5222876" TargetMode="External"/><Relationship Id="rId7" Type="http://schemas.openxmlformats.org/officeDocument/2006/relationships/hyperlink" Target="https://www.digikey.ca/product-detail/en/nexperia-usa-inc/PMEG4030ER115/1727-5313-1-ND/2676789" TargetMode="External"/><Relationship Id="rId8" Type="http://schemas.openxmlformats.org/officeDocument/2006/relationships/hyperlink" Target="https://www.digikey.ca/product-detail/en/wurth-electronics-inc/744774047/732-1266-1-ND/1639327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a/product-detail/en/stmicroelectronics/STM32F413VGT6/497-17009-ND/6564701" TargetMode="External"/><Relationship Id="rId2" Type="http://schemas.openxmlformats.org/officeDocument/2006/relationships/hyperlink" Target="https://www.digikey.ca/product-detail/en/broadcom-limited/AEAT-8800-Q24/516-3787-ND/6681014" TargetMode="External"/><Relationship Id="rId3" Type="http://schemas.openxmlformats.org/officeDocument/2006/relationships/hyperlink" Target="https://www.digikey.ca/product-detail/en/stmicroelectronics/POWERSTEP01/497-15441-ND/5237153" TargetMode="External"/><Relationship Id="rId4" Type="http://schemas.openxmlformats.org/officeDocument/2006/relationships/hyperlink" Target="https://www.digikey.ca/product-detail/en/tdk-invensense/ICM-20600/1428-1147-1-ND/9602942" TargetMode="External"/><Relationship Id="rId5" Type="http://schemas.openxmlformats.org/officeDocument/2006/relationships/hyperlink" Target="https://www.digikey.ca/product-detail/en/texas-instruments/SN74LVC1G126DCKR/296-11606-1-ND/385745" TargetMode="External"/><Relationship Id="rId6" Type="http://schemas.openxmlformats.org/officeDocument/2006/relationships/hyperlink" Target="https://www.digikey.com/product-detail/en/texas-instruments/SN65HVD230DR/296-11654-1-ND/404366" TargetMode="External"/><Relationship Id="rId7" Type="http://schemas.openxmlformats.org/officeDocument/2006/relationships/hyperlink" Target="https://www.digikey.ca/product-detail/en/lite-on-inc/LTST-E263CEGBK/160-2263-1-ND/9556408" TargetMode="External"/><Relationship Id="rId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22.43"/>
    <col customWidth="1" min="2" max="2" width="13.14"/>
    <col customWidth="1" min="3" max="3" width="37.14"/>
    <col customWidth="1" min="4" max="4" width="29.29"/>
    <col customWidth="1" min="5" max="5" width="13.57"/>
    <col customWidth="1" min="6" max="6" width="29.71"/>
    <col customWidth="1" min="7" max="7" width="16.57"/>
    <col customWidth="1" min="8" max="8" width="38.29"/>
    <col customWidth="1" min="9" max="9" width="19.0"/>
    <col customWidth="1" min="10" max="10" width="15.57"/>
    <col customWidth="1" min="11" max="11" width="17.71"/>
    <col customWidth="1" min="12" max="12" width="15.0"/>
    <col customWidth="1" min="13" max="13" width="17.14"/>
    <col customWidth="1" min="14" max="20" width="19.0"/>
    <col customWidth="1" min="21" max="21" width="7.14"/>
    <col customWidth="1" min="22" max="23" width="19.0"/>
    <col customWidth="1" min="24" max="24" width="10.71"/>
    <col customWidth="1" min="25" max="26" width="19.0"/>
    <col customWidth="1" hidden="1" min="27" max="27" width="7.29"/>
    <col customWidth="1" hidden="1" min="28" max="28" width="22.57"/>
    <col customWidth="1" hidden="1" min="29" max="29" width="18.29"/>
    <col customWidth="1" hidden="1" min="30" max="30" width="19.0"/>
    <col customWidth="1" hidden="1" min="31" max="31" width="16.0"/>
  </cols>
  <sheetData>
    <row r="1">
      <c r="A1" s="1" t="s">
        <v>0</v>
      </c>
      <c r="B1" s="2"/>
      <c r="C1" s="3"/>
      <c r="D1" s="3"/>
      <c r="E1" s="2"/>
      <c r="F1" s="4"/>
      <c r="G1" s="5"/>
      <c r="H1" s="4"/>
      <c r="I1" s="4"/>
      <c r="J1" s="6">
        <v>1.0</v>
      </c>
      <c r="K1" s="7">
        <v>100.0</v>
      </c>
      <c r="L1" s="6"/>
      <c r="M1" s="6"/>
      <c r="N1" s="8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4"/>
      <c r="AB1" s="4"/>
      <c r="AC1" s="4"/>
      <c r="AD1" s="4"/>
      <c r="AE1" s="4"/>
    </row>
    <row r="2">
      <c r="A2" s="9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9" t="s">
        <v>6</v>
      </c>
      <c r="G2" s="12" t="s">
        <v>7</v>
      </c>
      <c r="H2" s="9" t="s">
        <v>8</v>
      </c>
      <c r="I2" s="13" t="s">
        <v>9</v>
      </c>
      <c r="J2" s="14" t="s">
        <v>10</v>
      </c>
      <c r="K2" s="15" t="s">
        <v>11</v>
      </c>
      <c r="L2" s="14" t="s">
        <v>12</v>
      </c>
      <c r="M2" s="16" t="s">
        <v>13</v>
      </c>
      <c r="N2" s="17" t="s">
        <v>14</v>
      </c>
      <c r="O2" s="14" t="s">
        <v>10</v>
      </c>
      <c r="P2" s="18" t="s">
        <v>11</v>
      </c>
      <c r="Q2" s="14" t="s">
        <v>12</v>
      </c>
      <c r="R2" s="14" t="s">
        <v>13</v>
      </c>
      <c r="S2" s="19" t="s">
        <v>15</v>
      </c>
      <c r="T2" s="20" t="s">
        <v>16</v>
      </c>
      <c r="U2" s="21" t="s">
        <v>17</v>
      </c>
      <c r="V2" s="14" t="s">
        <v>11</v>
      </c>
      <c r="W2" s="14" t="s">
        <v>13</v>
      </c>
      <c r="X2" s="14" t="s">
        <v>18</v>
      </c>
      <c r="Y2" s="14" t="s">
        <v>19</v>
      </c>
      <c r="Z2" s="14" t="s">
        <v>20</v>
      </c>
      <c r="AA2" s="13" t="s">
        <v>21</v>
      </c>
      <c r="AB2" s="13" t="s">
        <v>22</v>
      </c>
      <c r="AC2" s="13" t="s">
        <v>23</v>
      </c>
      <c r="AD2" s="13" t="s">
        <v>24</v>
      </c>
      <c r="AE2" s="13" t="s">
        <v>25</v>
      </c>
    </row>
    <row r="3">
      <c r="A3" s="1" t="s">
        <v>26</v>
      </c>
      <c r="B3" s="2"/>
      <c r="C3" s="3"/>
      <c r="D3" s="3"/>
      <c r="E3" s="2"/>
      <c r="F3" s="4"/>
      <c r="G3" s="5"/>
      <c r="H3" s="4"/>
      <c r="I3" s="4"/>
      <c r="J3" s="6"/>
      <c r="K3" s="7"/>
      <c r="L3" s="6"/>
      <c r="M3" s="6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4"/>
      <c r="AB3" s="4"/>
      <c r="AC3" s="4"/>
      <c r="AD3" s="4"/>
      <c r="AE3" s="4"/>
    </row>
    <row r="4">
      <c r="A4" s="22"/>
      <c r="B4" s="23">
        <v>2.0</v>
      </c>
      <c r="C4" s="22" t="s">
        <v>27</v>
      </c>
      <c r="D4" s="24" t="s">
        <v>28</v>
      </c>
      <c r="E4" s="25" t="s">
        <v>29</v>
      </c>
      <c r="F4" s="24" t="s">
        <v>30</v>
      </c>
      <c r="G4" s="25" t="s">
        <v>29</v>
      </c>
      <c r="H4" s="24" t="s">
        <v>31</v>
      </c>
      <c r="I4" s="26" t="s">
        <v>32</v>
      </c>
      <c r="K4" s="22"/>
    </row>
    <row r="5">
      <c r="A5" s="22"/>
      <c r="B5" s="23">
        <v>1.0</v>
      </c>
      <c r="C5" s="24" t="s">
        <v>33</v>
      </c>
      <c r="D5" s="24" t="s">
        <v>34</v>
      </c>
      <c r="E5" s="25" t="s">
        <v>29</v>
      </c>
      <c r="F5" s="24" t="s">
        <v>35</v>
      </c>
      <c r="G5" s="25" t="s">
        <v>29</v>
      </c>
      <c r="H5" s="24" t="s">
        <v>36</v>
      </c>
      <c r="I5" s="26" t="s">
        <v>37</v>
      </c>
      <c r="K5" s="22"/>
    </row>
    <row r="6">
      <c r="A6" s="22"/>
      <c r="B6" s="23">
        <v>1.0</v>
      </c>
      <c r="C6" s="24" t="s">
        <v>38</v>
      </c>
      <c r="D6" s="24" t="s">
        <v>39</v>
      </c>
      <c r="E6" s="25" t="s">
        <v>29</v>
      </c>
      <c r="F6" s="24" t="s">
        <v>40</v>
      </c>
      <c r="G6" s="25" t="s">
        <v>29</v>
      </c>
      <c r="H6" s="24" t="s">
        <v>41</v>
      </c>
      <c r="I6" s="26" t="s">
        <v>42</v>
      </c>
      <c r="K6" s="22"/>
    </row>
    <row r="7">
      <c r="A7" s="1" t="s">
        <v>43</v>
      </c>
      <c r="B7" s="2"/>
      <c r="C7" s="3"/>
      <c r="D7" s="3"/>
      <c r="E7" s="2"/>
      <c r="F7" s="4"/>
      <c r="G7" s="5"/>
      <c r="H7" s="4"/>
      <c r="I7" s="4"/>
      <c r="J7" s="6"/>
      <c r="K7" s="7"/>
      <c r="L7" s="6"/>
      <c r="M7" s="6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"/>
      <c r="AB7" s="4"/>
      <c r="AC7" s="4"/>
      <c r="AD7" s="4"/>
      <c r="AE7" s="4"/>
    </row>
    <row r="8">
      <c r="A8" s="27" t="s">
        <v>44</v>
      </c>
      <c r="B8" s="23">
        <v>1.0</v>
      </c>
      <c r="C8" s="28" t="s">
        <v>45</v>
      </c>
      <c r="D8" s="28" t="s">
        <v>46</v>
      </c>
      <c r="E8" s="29" t="s">
        <v>29</v>
      </c>
      <c r="F8" s="30" t="s">
        <v>47</v>
      </c>
      <c r="G8" s="28" t="s">
        <v>48</v>
      </c>
      <c r="H8" s="24" t="s">
        <v>49</v>
      </c>
      <c r="I8" s="31" t="s">
        <v>50</v>
      </c>
      <c r="J8" s="32">
        <v>11.15</v>
      </c>
      <c r="K8" s="32">
        <v>8.34</v>
      </c>
      <c r="L8" s="32">
        <f t="shared" ref="L8:L22" si="1">B8*J8*$J$1</f>
        <v>11.15</v>
      </c>
      <c r="M8" s="32">
        <f t="shared" ref="M8:M29" si="2">B8*K8*$K$1</f>
        <v>834</v>
      </c>
      <c r="N8" s="33" t="s">
        <v>29</v>
      </c>
      <c r="O8" s="34" t="s">
        <v>29</v>
      </c>
      <c r="P8" s="34" t="s">
        <v>29</v>
      </c>
      <c r="Q8" s="34" t="s">
        <v>29</v>
      </c>
      <c r="R8" s="34" t="s">
        <v>29</v>
      </c>
      <c r="S8" s="34" t="s">
        <v>29</v>
      </c>
      <c r="T8" s="35" t="s">
        <v>50</v>
      </c>
      <c r="U8" s="36" t="b">
        <v>1</v>
      </c>
      <c r="V8" s="32">
        <f t="shared" ref="V8:V10" si="3">K8</f>
        <v>8.34</v>
      </c>
      <c r="W8" s="32">
        <f t="shared" ref="W8:W10" si="4">M8</f>
        <v>834</v>
      </c>
      <c r="X8" s="34" t="s">
        <v>51</v>
      </c>
      <c r="Y8" s="36"/>
      <c r="Z8" s="37" t="s">
        <v>52</v>
      </c>
      <c r="AA8" s="36" t="b">
        <v>1</v>
      </c>
      <c r="AB8" s="38">
        <v>10.39</v>
      </c>
      <c r="AC8" s="39">
        <f t="shared" ref="AC8:AC68" si="5">AB8*B8</f>
        <v>10.39</v>
      </c>
      <c r="AD8" s="38"/>
      <c r="AE8" s="39"/>
    </row>
    <row r="9">
      <c r="A9" s="40" t="s">
        <v>53</v>
      </c>
      <c r="B9" s="41">
        <v>1.0</v>
      </c>
      <c r="C9" s="28" t="s">
        <v>54</v>
      </c>
      <c r="D9" s="42" t="s">
        <v>55</v>
      </c>
      <c r="E9" s="25" t="s">
        <v>29</v>
      </c>
      <c r="F9" s="24" t="s">
        <v>56</v>
      </c>
      <c r="G9" s="28" t="s">
        <v>57</v>
      </c>
      <c r="H9" s="24" t="s">
        <v>58</v>
      </c>
      <c r="I9" s="31" t="s">
        <v>59</v>
      </c>
      <c r="J9" s="32">
        <v>8.0</v>
      </c>
      <c r="K9" s="32">
        <v>5.99</v>
      </c>
      <c r="L9" s="32">
        <f t="shared" si="1"/>
        <v>8</v>
      </c>
      <c r="M9" s="32">
        <f t="shared" si="2"/>
        <v>599</v>
      </c>
      <c r="N9" s="33" t="s">
        <v>29</v>
      </c>
      <c r="O9" s="34" t="s">
        <v>29</v>
      </c>
      <c r="P9" s="34" t="s">
        <v>29</v>
      </c>
      <c r="Q9" s="34" t="s">
        <v>29</v>
      </c>
      <c r="R9" s="34" t="s">
        <v>29</v>
      </c>
      <c r="S9" s="34" t="s">
        <v>29</v>
      </c>
      <c r="T9" s="43" t="s">
        <v>59</v>
      </c>
      <c r="U9" s="36" t="b">
        <v>1</v>
      </c>
      <c r="V9" s="32">
        <f t="shared" si="3"/>
        <v>5.99</v>
      </c>
      <c r="W9" s="32">
        <f t="shared" si="4"/>
        <v>599</v>
      </c>
      <c r="X9" s="34" t="s">
        <v>60</v>
      </c>
      <c r="Y9" s="36"/>
      <c r="Z9" s="36"/>
      <c r="AA9" s="36" t="b">
        <v>1</v>
      </c>
      <c r="AB9" s="38">
        <v>8.36</v>
      </c>
      <c r="AC9" s="39">
        <f t="shared" si="5"/>
        <v>8.36</v>
      </c>
      <c r="AD9" s="38"/>
      <c r="AE9" s="39"/>
    </row>
    <row r="10">
      <c r="A10" s="44" t="s">
        <v>61</v>
      </c>
      <c r="B10" s="45">
        <v>1.0</v>
      </c>
      <c r="C10" s="46" t="s">
        <v>62</v>
      </c>
      <c r="D10" s="46" t="s">
        <v>63</v>
      </c>
      <c r="E10" s="25" t="s">
        <v>29</v>
      </c>
      <c r="F10" s="47" t="s">
        <v>47</v>
      </c>
      <c r="G10" s="46" t="s">
        <v>64</v>
      </c>
      <c r="H10" s="24" t="s">
        <v>65</v>
      </c>
      <c r="I10" s="31" t="s">
        <v>66</v>
      </c>
      <c r="J10" s="32">
        <v>10.71</v>
      </c>
      <c r="K10" s="32">
        <v>7.65</v>
      </c>
      <c r="L10" s="32">
        <f t="shared" si="1"/>
        <v>10.71</v>
      </c>
      <c r="M10" s="32">
        <f t="shared" si="2"/>
        <v>765</v>
      </c>
      <c r="N10" s="31" t="s">
        <v>67</v>
      </c>
      <c r="O10" s="32">
        <v>10.35</v>
      </c>
      <c r="P10" s="32">
        <v>8.49</v>
      </c>
      <c r="Q10" s="32">
        <f t="shared" ref="Q10:Q12" si="6">B10*O10*$J$1</f>
        <v>10.35</v>
      </c>
      <c r="R10" s="48">
        <f t="shared" ref="R10:R12" si="7">B10*P10*$K$1</f>
        <v>849</v>
      </c>
      <c r="S10" s="32">
        <f t="shared" ref="S10:S12" si="8">M10-R10</f>
        <v>-84</v>
      </c>
      <c r="T10" s="35" t="s">
        <v>66</v>
      </c>
      <c r="U10" s="36" t="b">
        <v>1</v>
      </c>
      <c r="V10" s="32">
        <f t="shared" si="3"/>
        <v>7.65</v>
      </c>
      <c r="W10" s="32">
        <f t="shared" si="4"/>
        <v>765</v>
      </c>
      <c r="X10" s="34" t="s">
        <v>51</v>
      </c>
      <c r="Y10" s="36"/>
      <c r="Z10" s="36"/>
      <c r="AA10" s="36" t="b">
        <v>1</v>
      </c>
      <c r="AB10" s="49">
        <v>10.71</v>
      </c>
      <c r="AC10" s="39">
        <f t="shared" si="5"/>
        <v>10.71</v>
      </c>
      <c r="AD10" s="38"/>
      <c r="AE10" s="39"/>
    </row>
    <row r="11">
      <c r="A11" s="44" t="s">
        <v>68</v>
      </c>
      <c r="B11" s="23">
        <v>1.0</v>
      </c>
      <c r="C11" s="28" t="s">
        <v>69</v>
      </c>
      <c r="D11" s="28" t="s">
        <v>70</v>
      </c>
      <c r="E11" s="29" t="s">
        <v>29</v>
      </c>
      <c r="F11" s="30" t="s">
        <v>71</v>
      </c>
      <c r="G11" s="28" t="s">
        <v>72</v>
      </c>
      <c r="H11" s="24" t="s">
        <v>73</v>
      </c>
      <c r="I11" s="31" t="s">
        <v>74</v>
      </c>
      <c r="J11" s="32">
        <v>3.7</v>
      </c>
      <c r="K11" s="32">
        <v>2.01</v>
      </c>
      <c r="L11" s="32">
        <f t="shared" si="1"/>
        <v>3.7</v>
      </c>
      <c r="M11" s="32">
        <f t="shared" si="2"/>
        <v>201</v>
      </c>
      <c r="N11" s="31" t="s">
        <v>75</v>
      </c>
      <c r="O11" s="32">
        <v>1.42</v>
      </c>
      <c r="P11" s="32">
        <v>0.93</v>
      </c>
      <c r="Q11" s="32">
        <f t="shared" si="6"/>
        <v>1.42</v>
      </c>
      <c r="R11" s="48">
        <f t="shared" si="7"/>
        <v>93</v>
      </c>
      <c r="S11" s="32">
        <f t="shared" si="8"/>
        <v>108</v>
      </c>
      <c r="T11" s="35" t="s">
        <v>75</v>
      </c>
      <c r="U11" s="36" t="b">
        <v>1</v>
      </c>
      <c r="V11" s="32">
        <f t="shared" ref="V11:V12" si="9">P11</f>
        <v>0.93</v>
      </c>
      <c r="W11" s="32">
        <f t="shared" ref="W11:W12" si="10">R11</f>
        <v>93</v>
      </c>
      <c r="X11" s="34" t="s">
        <v>60</v>
      </c>
      <c r="Y11" s="36"/>
      <c r="Z11" s="36"/>
      <c r="AA11" s="36" t="b">
        <v>1</v>
      </c>
      <c r="AB11" s="38">
        <v>3.7</v>
      </c>
      <c r="AC11" s="39">
        <f t="shared" si="5"/>
        <v>3.7</v>
      </c>
      <c r="AD11" s="38"/>
      <c r="AE11" s="39"/>
    </row>
    <row r="12">
      <c r="A12" s="44" t="s">
        <v>76</v>
      </c>
      <c r="B12" s="23">
        <v>2.0</v>
      </c>
      <c r="C12" s="28" t="s">
        <v>77</v>
      </c>
      <c r="D12" s="28" t="s">
        <v>78</v>
      </c>
      <c r="E12" s="29" t="s">
        <v>29</v>
      </c>
      <c r="F12" s="30" t="s">
        <v>79</v>
      </c>
      <c r="G12" s="28" t="s">
        <v>80</v>
      </c>
      <c r="H12" s="24" t="s">
        <v>81</v>
      </c>
      <c r="I12" s="31" t="s">
        <v>82</v>
      </c>
      <c r="J12" s="32">
        <v>0.29</v>
      </c>
      <c r="K12" s="32">
        <v>0.125</v>
      </c>
      <c r="L12" s="32">
        <f t="shared" si="1"/>
        <v>0.58</v>
      </c>
      <c r="M12" s="32">
        <f t="shared" si="2"/>
        <v>25</v>
      </c>
      <c r="N12" s="31" t="s">
        <v>83</v>
      </c>
      <c r="O12" s="32">
        <v>0.0689</v>
      </c>
      <c r="P12" s="32">
        <v>0.05242</v>
      </c>
      <c r="Q12" s="32">
        <f t="shared" si="6"/>
        <v>0.1378</v>
      </c>
      <c r="R12" s="48">
        <f t="shared" si="7"/>
        <v>10.484</v>
      </c>
      <c r="S12" s="32">
        <f t="shared" si="8"/>
        <v>14.516</v>
      </c>
      <c r="T12" s="35" t="s">
        <v>83</v>
      </c>
      <c r="U12" s="36" t="b">
        <v>1</v>
      </c>
      <c r="V12" s="32">
        <f t="shared" si="9"/>
        <v>0.05242</v>
      </c>
      <c r="W12" s="32">
        <f t="shared" si="10"/>
        <v>10.484</v>
      </c>
      <c r="X12" s="34" t="s">
        <v>60</v>
      </c>
      <c r="Y12" s="36"/>
      <c r="Z12" s="36"/>
      <c r="AA12" s="36" t="b">
        <v>1</v>
      </c>
      <c r="AB12" s="38">
        <v>0.36</v>
      </c>
      <c r="AC12" s="39">
        <f t="shared" si="5"/>
        <v>0.72</v>
      </c>
      <c r="AD12" s="38"/>
      <c r="AE12" s="39"/>
    </row>
    <row r="13">
      <c r="A13" s="44" t="s">
        <v>84</v>
      </c>
      <c r="B13" s="23">
        <v>1.0</v>
      </c>
      <c r="C13" s="28" t="s">
        <v>85</v>
      </c>
      <c r="D13" s="28" t="s">
        <v>86</v>
      </c>
      <c r="E13" s="29" t="s">
        <v>29</v>
      </c>
      <c r="F13" s="30" t="s">
        <v>87</v>
      </c>
      <c r="G13" s="28" t="s">
        <v>88</v>
      </c>
      <c r="H13" s="24" t="s">
        <v>89</v>
      </c>
      <c r="I13" s="31" t="s">
        <v>90</v>
      </c>
      <c r="J13" s="32">
        <v>1.51</v>
      </c>
      <c r="K13" s="32">
        <v>1.026</v>
      </c>
      <c r="L13" s="32">
        <f t="shared" si="1"/>
        <v>1.51</v>
      </c>
      <c r="M13" s="32">
        <f t="shared" si="2"/>
        <v>102.6</v>
      </c>
      <c r="N13" s="33" t="s">
        <v>29</v>
      </c>
      <c r="O13" s="34" t="s">
        <v>29</v>
      </c>
      <c r="P13" s="34" t="s">
        <v>29</v>
      </c>
      <c r="Q13" s="34" t="s">
        <v>29</v>
      </c>
      <c r="R13" s="34" t="s">
        <v>29</v>
      </c>
      <c r="S13" s="34" t="s">
        <v>29</v>
      </c>
      <c r="T13" s="43" t="s">
        <v>90</v>
      </c>
      <c r="U13" s="36" t="b">
        <v>1</v>
      </c>
      <c r="V13" s="32">
        <f t="shared" ref="V13:V15" si="11">K13</f>
        <v>1.026</v>
      </c>
      <c r="W13" s="32">
        <f t="shared" ref="W13:W15" si="12">M13</f>
        <v>102.6</v>
      </c>
      <c r="X13" s="34" t="s">
        <v>60</v>
      </c>
      <c r="Y13" s="36"/>
      <c r="Z13" s="36"/>
      <c r="AA13" s="36" t="b">
        <v>1</v>
      </c>
      <c r="AB13" s="38">
        <v>1.64</v>
      </c>
      <c r="AC13" s="39">
        <f t="shared" si="5"/>
        <v>1.64</v>
      </c>
      <c r="AD13" s="38"/>
      <c r="AE13" s="39"/>
    </row>
    <row r="14">
      <c r="A14" s="44" t="s">
        <v>91</v>
      </c>
      <c r="B14" s="23">
        <v>2.0</v>
      </c>
      <c r="C14" s="28" t="s">
        <v>92</v>
      </c>
      <c r="D14" s="28" t="s">
        <v>93</v>
      </c>
      <c r="E14" s="29" t="s">
        <v>29</v>
      </c>
      <c r="F14" s="30" t="s">
        <v>94</v>
      </c>
      <c r="G14" s="28" t="s">
        <v>95</v>
      </c>
      <c r="H14" s="24" t="s">
        <v>96</v>
      </c>
      <c r="I14" s="31" t="s">
        <v>97</v>
      </c>
      <c r="J14" s="32">
        <v>0.58</v>
      </c>
      <c r="K14" s="32">
        <v>0.3414</v>
      </c>
      <c r="L14" s="32">
        <f t="shared" si="1"/>
        <v>1.16</v>
      </c>
      <c r="M14" s="32">
        <f t="shared" si="2"/>
        <v>68.28</v>
      </c>
      <c r="N14" s="31" t="s">
        <v>98</v>
      </c>
      <c r="O14" s="32">
        <v>0.6427</v>
      </c>
      <c r="P14" s="32">
        <v>0.602955</v>
      </c>
      <c r="Q14" s="32">
        <f>B14*O14*$J$1</f>
        <v>1.2854</v>
      </c>
      <c r="R14" s="48">
        <f>B14*P14*$K$1</f>
        <v>120.591</v>
      </c>
      <c r="S14" s="32">
        <f>M14-R14</f>
        <v>-52.311</v>
      </c>
      <c r="T14" s="43" t="s">
        <v>97</v>
      </c>
      <c r="U14" s="36" t="b">
        <v>1</v>
      </c>
      <c r="V14" s="32">
        <f t="shared" si="11"/>
        <v>0.3414</v>
      </c>
      <c r="W14" s="32">
        <f t="shared" si="12"/>
        <v>68.28</v>
      </c>
      <c r="X14" s="34" t="s">
        <v>60</v>
      </c>
      <c r="Y14" s="36"/>
      <c r="Z14" s="36"/>
      <c r="AA14" s="36" t="b">
        <v>1</v>
      </c>
      <c r="AB14" s="38">
        <v>0.59</v>
      </c>
      <c r="AC14" s="39">
        <f t="shared" si="5"/>
        <v>1.18</v>
      </c>
      <c r="AD14" s="38"/>
      <c r="AE14" s="39"/>
    </row>
    <row r="15">
      <c r="A15" s="44" t="s">
        <v>99</v>
      </c>
      <c r="B15" s="23">
        <v>1.0</v>
      </c>
      <c r="C15" s="28" t="s">
        <v>100</v>
      </c>
      <c r="D15" s="28" t="s">
        <v>101</v>
      </c>
      <c r="E15" s="29" t="s">
        <v>29</v>
      </c>
      <c r="F15" s="30" t="s">
        <v>79</v>
      </c>
      <c r="G15" s="28" t="s">
        <v>102</v>
      </c>
      <c r="H15" s="24" t="s">
        <v>103</v>
      </c>
      <c r="I15" s="31" t="s">
        <v>104</v>
      </c>
      <c r="J15" s="32">
        <v>2.57</v>
      </c>
      <c r="K15" s="32">
        <v>1.742</v>
      </c>
      <c r="L15" s="32">
        <f t="shared" si="1"/>
        <v>2.57</v>
      </c>
      <c r="M15" s="32">
        <f t="shared" si="2"/>
        <v>174.2</v>
      </c>
      <c r="N15" s="33" t="s">
        <v>29</v>
      </c>
      <c r="O15" s="34" t="s">
        <v>29</v>
      </c>
      <c r="P15" s="34" t="s">
        <v>29</v>
      </c>
      <c r="Q15" s="34" t="s">
        <v>29</v>
      </c>
      <c r="R15" s="34" t="s">
        <v>29</v>
      </c>
      <c r="S15" s="34" t="s">
        <v>29</v>
      </c>
      <c r="T15" s="43" t="s">
        <v>104</v>
      </c>
      <c r="U15" s="36" t="b">
        <v>1</v>
      </c>
      <c r="V15" s="32">
        <f t="shared" si="11"/>
        <v>1.742</v>
      </c>
      <c r="W15" s="32">
        <f t="shared" si="12"/>
        <v>174.2</v>
      </c>
      <c r="X15" s="34" t="s">
        <v>60</v>
      </c>
      <c r="Y15" s="36"/>
      <c r="Z15" s="36"/>
      <c r="AA15" s="36" t="b">
        <v>1</v>
      </c>
      <c r="AB15" s="38">
        <v>2.65</v>
      </c>
      <c r="AC15" s="39">
        <f t="shared" si="5"/>
        <v>2.65</v>
      </c>
      <c r="AD15" s="38"/>
      <c r="AE15" s="39"/>
    </row>
    <row r="16">
      <c r="A16" s="44" t="s">
        <v>105</v>
      </c>
      <c r="B16" s="23">
        <v>1.0</v>
      </c>
      <c r="C16" s="28" t="s">
        <v>106</v>
      </c>
      <c r="D16" s="28" t="s">
        <v>107</v>
      </c>
      <c r="E16" s="29" t="s">
        <v>29</v>
      </c>
      <c r="F16" s="30" t="s">
        <v>108</v>
      </c>
      <c r="G16" s="28" t="s">
        <v>109</v>
      </c>
      <c r="H16" s="24" t="s">
        <v>110</v>
      </c>
      <c r="I16" s="31" t="s">
        <v>111</v>
      </c>
      <c r="J16" s="32">
        <v>0.45</v>
      </c>
      <c r="K16" s="32">
        <v>0.1595</v>
      </c>
      <c r="L16" s="32">
        <f t="shared" si="1"/>
        <v>0.45</v>
      </c>
      <c r="M16" s="32">
        <f t="shared" si="2"/>
        <v>15.95</v>
      </c>
      <c r="N16" s="31" t="s">
        <v>112</v>
      </c>
      <c r="O16" s="32">
        <v>0.09</v>
      </c>
      <c r="P16" s="32">
        <v>0.068568</v>
      </c>
      <c r="Q16" s="32">
        <f>B16*O16*$J$1</f>
        <v>0.09</v>
      </c>
      <c r="R16" s="48">
        <f>B16*P16*$K$1</f>
        <v>6.8568</v>
      </c>
      <c r="S16" s="32">
        <f>M16-R16</f>
        <v>9.0932</v>
      </c>
      <c r="T16" s="43" t="s">
        <v>112</v>
      </c>
      <c r="U16" s="36" t="b">
        <v>1</v>
      </c>
      <c r="V16" s="32">
        <f>P16</f>
        <v>0.068568</v>
      </c>
      <c r="W16" s="32">
        <f>R16</f>
        <v>6.8568</v>
      </c>
      <c r="X16" s="34" t="s">
        <v>60</v>
      </c>
      <c r="Y16" s="36"/>
      <c r="Z16" s="36"/>
      <c r="AA16" s="36" t="b">
        <v>1</v>
      </c>
      <c r="AB16" s="38">
        <v>0.51</v>
      </c>
      <c r="AC16" s="39">
        <f t="shared" si="5"/>
        <v>0.51</v>
      </c>
      <c r="AD16" s="38"/>
      <c r="AE16" s="39"/>
    </row>
    <row r="17">
      <c r="A17" s="44" t="s">
        <v>113</v>
      </c>
      <c r="B17" s="23">
        <v>1.0</v>
      </c>
      <c r="C17" s="28" t="s">
        <v>114</v>
      </c>
      <c r="D17" s="28" t="s">
        <v>115</v>
      </c>
      <c r="E17" s="29" t="s">
        <v>29</v>
      </c>
      <c r="F17" s="30" t="s">
        <v>47</v>
      </c>
      <c r="G17" s="28" t="s">
        <v>116</v>
      </c>
      <c r="H17" s="24" t="s">
        <v>117</v>
      </c>
      <c r="I17" s="31" t="s">
        <v>118</v>
      </c>
      <c r="J17" s="32">
        <v>0.37</v>
      </c>
      <c r="K17" s="32">
        <v>0.1723</v>
      </c>
      <c r="L17" s="32">
        <f t="shared" si="1"/>
        <v>0.37</v>
      </c>
      <c r="M17" s="32">
        <f t="shared" si="2"/>
        <v>17.23</v>
      </c>
      <c r="N17" s="33" t="s">
        <v>29</v>
      </c>
      <c r="O17" s="34" t="s">
        <v>29</v>
      </c>
      <c r="P17" s="34" t="s">
        <v>29</v>
      </c>
      <c r="Q17" s="34" t="s">
        <v>29</v>
      </c>
      <c r="R17" s="34" t="s">
        <v>29</v>
      </c>
      <c r="S17" s="34" t="s">
        <v>29</v>
      </c>
      <c r="T17" s="43" t="s">
        <v>118</v>
      </c>
      <c r="U17" s="36" t="b">
        <v>1</v>
      </c>
      <c r="V17" s="32">
        <f t="shared" ref="V17:V19" si="13">K17</f>
        <v>0.1723</v>
      </c>
      <c r="W17" s="32">
        <f t="shared" ref="W17:W19" si="14">M17</f>
        <v>17.23</v>
      </c>
      <c r="X17" s="34" t="s">
        <v>60</v>
      </c>
      <c r="Y17" s="36"/>
      <c r="Z17" s="36"/>
      <c r="AA17" s="36" t="b">
        <v>1</v>
      </c>
      <c r="AB17" s="38">
        <v>0.38</v>
      </c>
      <c r="AC17" s="39">
        <f t="shared" si="5"/>
        <v>0.38</v>
      </c>
      <c r="AD17" s="38"/>
      <c r="AE17" s="39"/>
    </row>
    <row r="18">
      <c r="A18" s="44" t="s">
        <v>119</v>
      </c>
      <c r="B18" s="23">
        <v>1.0</v>
      </c>
      <c r="C18" s="28" t="s">
        <v>120</v>
      </c>
      <c r="D18" s="28" t="s">
        <v>121</v>
      </c>
      <c r="E18" s="29" t="s">
        <v>29</v>
      </c>
      <c r="F18" s="30" t="s">
        <v>47</v>
      </c>
      <c r="G18" s="28" t="s">
        <v>102</v>
      </c>
      <c r="H18" s="24" t="s">
        <v>122</v>
      </c>
      <c r="I18" s="31" t="s">
        <v>123</v>
      </c>
      <c r="J18" s="32">
        <v>0.37</v>
      </c>
      <c r="K18" s="32">
        <v>0.1223</v>
      </c>
      <c r="L18" s="32">
        <f t="shared" si="1"/>
        <v>0.37</v>
      </c>
      <c r="M18" s="32">
        <f t="shared" si="2"/>
        <v>12.23</v>
      </c>
      <c r="N18" s="33" t="s">
        <v>29</v>
      </c>
      <c r="O18" s="34" t="s">
        <v>29</v>
      </c>
      <c r="P18" s="34" t="s">
        <v>29</v>
      </c>
      <c r="Q18" s="34" t="s">
        <v>29</v>
      </c>
      <c r="R18" s="34" t="s">
        <v>29</v>
      </c>
      <c r="S18" s="34" t="s">
        <v>29</v>
      </c>
      <c r="T18" s="43" t="s">
        <v>123</v>
      </c>
      <c r="U18" s="36" t="b">
        <v>1</v>
      </c>
      <c r="V18" s="32">
        <f t="shared" si="13"/>
        <v>0.1223</v>
      </c>
      <c r="W18" s="32">
        <f t="shared" si="14"/>
        <v>12.23</v>
      </c>
      <c r="X18" s="34" t="s">
        <v>60</v>
      </c>
      <c r="Y18" s="36"/>
      <c r="Z18" s="36"/>
      <c r="AA18" s="36" t="b">
        <v>1</v>
      </c>
      <c r="AB18" s="38">
        <v>0.34</v>
      </c>
      <c r="AC18" s="39">
        <f t="shared" si="5"/>
        <v>0.34</v>
      </c>
      <c r="AD18" s="38"/>
      <c r="AE18" s="39"/>
    </row>
    <row r="19">
      <c r="A19" s="47" t="s">
        <v>124</v>
      </c>
      <c r="B19" s="23">
        <v>1.0</v>
      </c>
      <c r="C19" s="28" t="s">
        <v>125</v>
      </c>
      <c r="D19" s="28" t="s">
        <v>126</v>
      </c>
      <c r="E19" s="29" t="s">
        <v>127</v>
      </c>
      <c r="F19" s="30" t="s">
        <v>128</v>
      </c>
      <c r="G19" s="28" t="s">
        <v>129</v>
      </c>
      <c r="H19" s="24" t="s">
        <v>130</v>
      </c>
      <c r="I19" s="31" t="s">
        <v>131</v>
      </c>
      <c r="J19" s="32">
        <v>1.45</v>
      </c>
      <c r="K19" s="32">
        <v>0.7702</v>
      </c>
      <c r="L19" s="32">
        <f t="shared" si="1"/>
        <v>1.45</v>
      </c>
      <c r="M19" s="32">
        <f t="shared" si="2"/>
        <v>77.02</v>
      </c>
      <c r="N19" s="33" t="s">
        <v>29</v>
      </c>
      <c r="O19" s="34" t="s">
        <v>29</v>
      </c>
      <c r="P19" s="34" t="s">
        <v>29</v>
      </c>
      <c r="Q19" s="34" t="s">
        <v>29</v>
      </c>
      <c r="R19" s="34" t="s">
        <v>29</v>
      </c>
      <c r="S19" s="34" t="s">
        <v>29</v>
      </c>
      <c r="T19" s="43" t="s">
        <v>131</v>
      </c>
      <c r="U19" s="36" t="b">
        <v>1</v>
      </c>
      <c r="V19" s="32">
        <f t="shared" si="13"/>
        <v>0.7702</v>
      </c>
      <c r="W19" s="32">
        <f t="shared" si="14"/>
        <v>77.02</v>
      </c>
      <c r="X19" s="34" t="s">
        <v>132</v>
      </c>
      <c r="Y19" s="36"/>
      <c r="Z19" s="36"/>
      <c r="AA19" s="36" t="b">
        <v>1</v>
      </c>
      <c r="AB19" s="38">
        <v>1.45</v>
      </c>
      <c r="AC19" s="39">
        <f t="shared" si="5"/>
        <v>1.45</v>
      </c>
      <c r="AD19" s="38"/>
      <c r="AE19" s="39"/>
    </row>
    <row r="20">
      <c r="A20" s="44" t="s">
        <v>133</v>
      </c>
      <c r="B20" s="23">
        <v>1.0</v>
      </c>
      <c r="C20" s="28" t="s">
        <v>134</v>
      </c>
      <c r="D20" s="28" t="s">
        <v>135</v>
      </c>
      <c r="E20" s="29" t="s">
        <v>136</v>
      </c>
      <c r="F20" s="30" t="s">
        <v>137</v>
      </c>
      <c r="G20" s="28" t="s">
        <v>138</v>
      </c>
      <c r="H20" s="24" t="s">
        <v>139</v>
      </c>
      <c r="I20" s="31" t="s">
        <v>140</v>
      </c>
      <c r="J20" s="32">
        <v>0.26</v>
      </c>
      <c r="K20" s="32">
        <v>0.09</v>
      </c>
      <c r="L20" s="32">
        <f t="shared" si="1"/>
        <v>0.26</v>
      </c>
      <c r="M20" s="32">
        <f t="shared" si="2"/>
        <v>9</v>
      </c>
      <c r="N20" s="31" t="s">
        <v>141</v>
      </c>
      <c r="O20" s="32" t="s">
        <v>29</v>
      </c>
      <c r="P20" s="32">
        <v>0.017</v>
      </c>
      <c r="Q20" s="32" t="s">
        <v>29</v>
      </c>
      <c r="R20" s="32">
        <f t="shared" ref="R20:R25" si="15">B20*P20*$K$1</f>
        <v>1.7</v>
      </c>
      <c r="S20" s="32">
        <f t="shared" ref="S20:S25" si="16">M20-R20</f>
        <v>7.3</v>
      </c>
      <c r="T20" s="43" t="s">
        <v>141</v>
      </c>
      <c r="U20" s="36" t="b">
        <v>1</v>
      </c>
      <c r="V20" s="32">
        <f t="shared" ref="V20:V25" si="17">P20</f>
        <v>0.017</v>
      </c>
      <c r="W20" s="32">
        <f t="shared" ref="W20:W25" si="18">R20</f>
        <v>1.7</v>
      </c>
      <c r="X20" s="34" t="s">
        <v>60</v>
      </c>
      <c r="Y20" s="36"/>
      <c r="Z20" s="36"/>
      <c r="AA20" s="36" t="b">
        <v>1</v>
      </c>
      <c r="AB20" s="38">
        <v>0.28</v>
      </c>
      <c r="AC20" s="39">
        <f t="shared" si="5"/>
        <v>0.28</v>
      </c>
      <c r="AD20" s="38"/>
      <c r="AE20" s="39"/>
    </row>
    <row r="21">
      <c r="A21" s="44" t="s">
        <v>142</v>
      </c>
      <c r="B21" s="23">
        <v>1.0</v>
      </c>
      <c r="C21" s="28" t="s">
        <v>143</v>
      </c>
      <c r="D21" s="28" t="s">
        <v>144</v>
      </c>
      <c r="E21" s="29" t="s">
        <v>145</v>
      </c>
      <c r="F21" s="30" t="s">
        <v>137</v>
      </c>
      <c r="G21" s="28" t="s">
        <v>138</v>
      </c>
      <c r="H21" s="24" t="s">
        <v>146</v>
      </c>
      <c r="I21" s="31" t="s">
        <v>147</v>
      </c>
      <c r="J21" s="32">
        <v>0.42</v>
      </c>
      <c r="K21" s="32">
        <v>0.135</v>
      </c>
      <c r="L21" s="32">
        <f t="shared" si="1"/>
        <v>0.42</v>
      </c>
      <c r="M21" s="32">
        <f t="shared" si="2"/>
        <v>13.5</v>
      </c>
      <c r="N21" s="31" t="s">
        <v>148</v>
      </c>
      <c r="O21" s="32" t="s">
        <v>29</v>
      </c>
      <c r="P21" s="32">
        <v>0.023167</v>
      </c>
      <c r="Q21" s="32" t="s">
        <v>29</v>
      </c>
      <c r="R21" s="32">
        <f t="shared" si="15"/>
        <v>2.3167</v>
      </c>
      <c r="S21" s="32">
        <f t="shared" si="16"/>
        <v>11.1833</v>
      </c>
      <c r="T21" s="43" t="s">
        <v>148</v>
      </c>
      <c r="U21" s="36" t="b">
        <v>1</v>
      </c>
      <c r="V21" s="32">
        <f t="shared" si="17"/>
        <v>0.023167</v>
      </c>
      <c r="W21" s="32">
        <f t="shared" si="18"/>
        <v>2.3167</v>
      </c>
      <c r="X21" s="34" t="s">
        <v>60</v>
      </c>
      <c r="Y21" s="36"/>
      <c r="Z21" s="36"/>
      <c r="AA21" s="36" t="b">
        <v>1</v>
      </c>
      <c r="AB21" s="38">
        <v>0.5</v>
      </c>
      <c r="AC21" s="39">
        <f t="shared" si="5"/>
        <v>0.5</v>
      </c>
      <c r="AD21" s="38"/>
      <c r="AE21" s="39"/>
    </row>
    <row r="22">
      <c r="A22" s="44" t="s">
        <v>149</v>
      </c>
      <c r="B22" s="23">
        <v>1.0</v>
      </c>
      <c r="C22" s="28" t="s">
        <v>150</v>
      </c>
      <c r="D22" s="28" t="s">
        <v>151</v>
      </c>
      <c r="E22" s="29" t="s">
        <v>152</v>
      </c>
      <c r="F22" s="30" t="s">
        <v>153</v>
      </c>
      <c r="G22" s="28" t="s">
        <v>138</v>
      </c>
      <c r="H22" s="24" t="s">
        <v>154</v>
      </c>
      <c r="I22" s="31" t="s">
        <v>155</v>
      </c>
      <c r="J22" s="32">
        <v>0.42</v>
      </c>
      <c r="K22" s="32">
        <v>0.13</v>
      </c>
      <c r="L22" s="32">
        <f t="shared" si="1"/>
        <v>0.42</v>
      </c>
      <c r="M22" s="32">
        <f t="shared" si="2"/>
        <v>13</v>
      </c>
      <c r="N22" s="31" t="s">
        <v>156</v>
      </c>
      <c r="O22" s="32" t="s">
        <v>29</v>
      </c>
      <c r="P22" s="32">
        <v>0.01852</v>
      </c>
      <c r="Q22" s="32" t="s">
        <v>29</v>
      </c>
      <c r="R22" s="32">
        <f t="shared" si="15"/>
        <v>1.852</v>
      </c>
      <c r="S22" s="32">
        <f t="shared" si="16"/>
        <v>11.148</v>
      </c>
      <c r="T22" s="43" t="s">
        <v>156</v>
      </c>
      <c r="U22" s="36" t="b">
        <v>1</v>
      </c>
      <c r="V22" s="32">
        <f t="shared" si="17"/>
        <v>0.01852</v>
      </c>
      <c r="W22" s="32">
        <f t="shared" si="18"/>
        <v>1.852</v>
      </c>
      <c r="X22" s="34" t="s">
        <v>60</v>
      </c>
      <c r="Y22" s="36"/>
      <c r="Z22" s="36"/>
      <c r="AA22" s="36" t="b">
        <v>1</v>
      </c>
      <c r="AB22" s="38">
        <v>0.28</v>
      </c>
      <c r="AC22" s="39">
        <f t="shared" si="5"/>
        <v>0.28</v>
      </c>
      <c r="AD22" s="38"/>
      <c r="AE22" s="39"/>
    </row>
    <row r="23">
      <c r="A23" s="50" t="s">
        <v>157</v>
      </c>
      <c r="B23" s="23">
        <v>6.0</v>
      </c>
      <c r="C23" s="51" t="s">
        <v>158</v>
      </c>
      <c r="D23" s="51" t="s">
        <v>159</v>
      </c>
      <c r="E23" s="29" t="s">
        <v>160</v>
      </c>
      <c r="F23" s="30" t="s">
        <v>161</v>
      </c>
      <c r="G23" s="51" t="s">
        <v>162</v>
      </c>
      <c r="H23" s="52" t="s">
        <v>163</v>
      </c>
      <c r="I23" s="53" t="s">
        <v>164</v>
      </c>
      <c r="J23" s="54" t="s">
        <v>29</v>
      </c>
      <c r="K23" s="54">
        <v>0.5</v>
      </c>
      <c r="L23" s="32" t="s">
        <v>29</v>
      </c>
      <c r="M23" s="54">
        <f t="shared" si="2"/>
        <v>300</v>
      </c>
      <c r="N23" s="53" t="s">
        <v>165</v>
      </c>
      <c r="O23" s="54">
        <v>0.0997</v>
      </c>
      <c r="P23" s="54">
        <v>0.0741</v>
      </c>
      <c r="Q23" s="54">
        <f t="shared" ref="Q23:Q24" si="19">B23*O23*$J$1</f>
        <v>0.5982</v>
      </c>
      <c r="R23" s="54">
        <f t="shared" si="15"/>
        <v>44.46</v>
      </c>
      <c r="S23" s="54">
        <f t="shared" si="16"/>
        <v>255.54</v>
      </c>
      <c r="T23" s="55" t="s">
        <v>165</v>
      </c>
      <c r="U23" s="56" t="b">
        <v>1</v>
      </c>
      <c r="V23" s="54">
        <f t="shared" si="17"/>
        <v>0.0741</v>
      </c>
      <c r="W23" s="54">
        <f t="shared" si="18"/>
        <v>44.46</v>
      </c>
      <c r="X23" s="57" t="s">
        <v>60</v>
      </c>
      <c r="Y23" s="56"/>
      <c r="Z23" s="56"/>
      <c r="AA23" s="56" t="b">
        <v>0</v>
      </c>
      <c r="AB23" s="38">
        <v>0.45</v>
      </c>
      <c r="AC23" s="39">
        <f t="shared" si="5"/>
        <v>2.7</v>
      </c>
      <c r="AD23" s="38"/>
      <c r="AE23" s="39"/>
    </row>
    <row r="24">
      <c r="A24" s="44" t="s">
        <v>166</v>
      </c>
      <c r="B24" s="23">
        <v>1.0</v>
      </c>
      <c r="C24" s="28" t="s">
        <v>167</v>
      </c>
      <c r="D24" s="28" t="s">
        <v>168</v>
      </c>
      <c r="E24" s="29" t="s">
        <v>29</v>
      </c>
      <c r="F24" s="30" t="s">
        <v>169</v>
      </c>
      <c r="G24" s="28" t="s">
        <v>102</v>
      </c>
      <c r="H24" s="24" t="s">
        <v>170</v>
      </c>
      <c r="I24" s="31" t="s">
        <v>171</v>
      </c>
      <c r="J24" s="32">
        <v>0.26</v>
      </c>
      <c r="K24" s="32">
        <v>0.0876</v>
      </c>
      <c r="L24" s="32">
        <f t="shared" ref="L24:L29" si="20">B24*J24*$J$1</f>
        <v>0.26</v>
      </c>
      <c r="M24" s="54">
        <f t="shared" si="2"/>
        <v>8.76</v>
      </c>
      <c r="N24" s="31" t="s">
        <v>172</v>
      </c>
      <c r="O24" s="32">
        <v>0.015</v>
      </c>
      <c r="P24" s="32">
        <v>0.015</v>
      </c>
      <c r="Q24" s="54">
        <f t="shared" si="19"/>
        <v>0.015</v>
      </c>
      <c r="R24" s="54">
        <f t="shared" si="15"/>
        <v>1.5</v>
      </c>
      <c r="S24" s="54">
        <f t="shared" si="16"/>
        <v>7.26</v>
      </c>
      <c r="T24" s="43" t="s">
        <v>172</v>
      </c>
      <c r="U24" s="36" t="b">
        <v>1</v>
      </c>
      <c r="V24" s="32">
        <f t="shared" si="17"/>
        <v>0.015</v>
      </c>
      <c r="W24" s="32">
        <f t="shared" si="18"/>
        <v>1.5</v>
      </c>
      <c r="X24" s="34" t="s">
        <v>60</v>
      </c>
      <c r="Y24" s="36"/>
      <c r="Z24" s="36"/>
      <c r="AA24" s="36" t="b">
        <v>0</v>
      </c>
      <c r="AB24" s="38">
        <v>0.28</v>
      </c>
      <c r="AC24" s="39">
        <f t="shared" si="5"/>
        <v>0.28</v>
      </c>
      <c r="AD24" s="38"/>
      <c r="AE24" s="39"/>
    </row>
    <row r="25">
      <c r="A25" s="58" t="s">
        <v>173</v>
      </c>
      <c r="B25" s="23">
        <v>1.0</v>
      </c>
      <c r="C25" s="28" t="s">
        <v>174</v>
      </c>
      <c r="D25" s="28" t="s">
        <v>175</v>
      </c>
      <c r="E25" s="29" t="s">
        <v>29</v>
      </c>
      <c r="F25" s="30" t="s">
        <v>176</v>
      </c>
      <c r="G25" s="28" t="s">
        <v>29</v>
      </c>
      <c r="H25" s="24" t="s">
        <v>177</v>
      </c>
      <c r="I25" s="31" t="s">
        <v>178</v>
      </c>
      <c r="J25" s="32">
        <v>0.65</v>
      </c>
      <c r="K25" s="32">
        <v>0.5198</v>
      </c>
      <c r="L25" s="32">
        <f t="shared" si="20"/>
        <v>0.65</v>
      </c>
      <c r="M25" s="54">
        <f t="shared" si="2"/>
        <v>51.98</v>
      </c>
      <c r="N25" s="31" t="s">
        <v>179</v>
      </c>
      <c r="O25" s="32" t="s">
        <v>29</v>
      </c>
      <c r="P25" s="32">
        <v>0.04149</v>
      </c>
      <c r="Q25" s="32" t="s">
        <v>29</v>
      </c>
      <c r="R25" s="54">
        <f t="shared" si="15"/>
        <v>4.149</v>
      </c>
      <c r="S25" s="54">
        <f t="shared" si="16"/>
        <v>47.831</v>
      </c>
      <c r="T25" s="43" t="s">
        <v>179</v>
      </c>
      <c r="U25" s="36" t="b">
        <v>1</v>
      </c>
      <c r="V25" s="32">
        <f t="shared" si="17"/>
        <v>0.04149</v>
      </c>
      <c r="W25" s="32">
        <f t="shared" si="18"/>
        <v>4.149</v>
      </c>
      <c r="X25" s="34" t="s">
        <v>60</v>
      </c>
      <c r="Y25" s="36"/>
      <c r="Z25" s="36"/>
      <c r="AA25" s="36" t="b">
        <v>1</v>
      </c>
      <c r="AB25" s="38">
        <v>0.7</v>
      </c>
      <c r="AC25" s="39">
        <f t="shared" si="5"/>
        <v>0.7</v>
      </c>
      <c r="AD25" s="38"/>
      <c r="AE25" s="39"/>
    </row>
    <row r="26">
      <c r="A26" s="44" t="s">
        <v>180</v>
      </c>
      <c r="B26" s="23">
        <v>1.0</v>
      </c>
      <c r="C26" s="51" t="s">
        <v>181</v>
      </c>
      <c r="D26" s="51" t="s">
        <v>182</v>
      </c>
      <c r="E26" s="38" t="s">
        <v>183</v>
      </c>
      <c r="F26" s="28" t="s">
        <v>184</v>
      </c>
      <c r="G26" s="51" t="s">
        <v>185</v>
      </c>
      <c r="H26" s="24" t="s">
        <v>186</v>
      </c>
      <c r="I26" s="53" t="s">
        <v>187</v>
      </c>
      <c r="J26" s="54">
        <v>0.68</v>
      </c>
      <c r="K26" s="54">
        <v>0.4974</v>
      </c>
      <c r="L26" s="32">
        <f t="shared" si="20"/>
        <v>0.68</v>
      </c>
      <c r="M26" s="54">
        <f t="shared" si="2"/>
        <v>49.74</v>
      </c>
      <c r="N26" s="33" t="s">
        <v>29</v>
      </c>
      <c r="O26" s="34" t="s">
        <v>29</v>
      </c>
      <c r="P26" s="34" t="s">
        <v>29</v>
      </c>
      <c r="Q26" s="34" t="s">
        <v>29</v>
      </c>
      <c r="R26" s="34" t="s">
        <v>29</v>
      </c>
      <c r="S26" s="34" t="s">
        <v>29</v>
      </c>
      <c r="T26" s="55" t="s">
        <v>187</v>
      </c>
      <c r="U26" s="36" t="b">
        <v>1</v>
      </c>
      <c r="V26" s="54">
        <f t="shared" ref="V26:V29" si="21">K26</f>
        <v>0.4974</v>
      </c>
      <c r="W26" s="54">
        <f t="shared" ref="W26:W29" si="22">M26</f>
        <v>49.74</v>
      </c>
      <c r="X26" s="57" t="s">
        <v>60</v>
      </c>
      <c r="Y26" s="56"/>
      <c r="Z26" s="56"/>
      <c r="AA26" s="36" t="b">
        <v>1</v>
      </c>
      <c r="AB26" s="38">
        <v>0.68</v>
      </c>
      <c r="AC26" s="39">
        <f t="shared" si="5"/>
        <v>0.68</v>
      </c>
      <c r="AD26" s="38"/>
      <c r="AE26" s="39"/>
    </row>
    <row r="27">
      <c r="A27" s="44" t="s">
        <v>188</v>
      </c>
      <c r="B27" s="23">
        <v>1.0</v>
      </c>
      <c r="C27" s="51" t="s">
        <v>189</v>
      </c>
      <c r="D27" s="28" t="s">
        <v>190</v>
      </c>
      <c r="E27" s="29" t="s">
        <v>191</v>
      </c>
      <c r="F27" s="28" t="s">
        <v>184</v>
      </c>
      <c r="G27" s="28" t="s">
        <v>192</v>
      </c>
      <c r="H27" s="24" t="s">
        <v>193</v>
      </c>
      <c r="I27" s="31" t="s">
        <v>194</v>
      </c>
      <c r="J27" s="32">
        <v>1.06</v>
      </c>
      <c r="K27" s="32">
        <v>0.7733</v>
      </c>
      <c r="L27" s="32">
        <f t="shared" si="20"/>
        <v>1.06</v>
      </c>
      <c r="M27" s="54">
        <f t="shared" si="2"/>
        <v>77.33</v>
      </c>
      <c r="N27" s="33" t="s">
        <v>29</v>
      </c>
      <c r="O27" s="34" t="s">
        <v>29</v>
      </c>
      <c r="P27" s="34" t="s">
        <v>29</v>
      </c>
      <c r="Q27" s="34" t="s">
        <v>29</v>
      </c>
      <c r="R27" s="34" t="s">
        <v>29</v>
      </c>
      <c r="S27" s="34" t="s">
        <v>29</v>
      </c>
      <c r="T27" s="43" t="s">
        <v>194</v>
      </c>
      <c r="U27" s="36" t="b">
        <v>1</v>
      </c>
      <c r="V27" s="54">
        <f t="shared" si="21"/>
        <v>0.7733</v>
      </c>
      <c r="W27" s="54">
        <f t="shared" si="22"/>
        <v>77.33</v>
      </c>
      <c r="X27" s="34" t="s">
        <v>60</v>
      </c>
      <c r="Y27" s="36"/>
      <c r="Z27" s="36"/>
      <c r="AA27" s="36" t="b">
        <v>1</v>
      </c>
      <c r="AB27" s="38">
        <v>1.06</v>
      </c>
      <c r="AC27" s="39">
        <f t="shared" si="5"/>
        <v>1.06</v>
      </c>
      <c r="AD27" s="38"/>
      <c r="AE27" s="39"/>
    </row>
    <row r="28">
      <c r="A28" s="47" t="s">
        <v>195</v>
      </c>
      <c r="B28" s="23">
        <v>2.0</v>
      </c>
      <c r="C28" s="28" t="s">
        <v>196</v>
      </c>
      <c r="D28" s="28" t="s">
        <v>29</v>
      </c>
      <c r="E28" s="29" t="s">
        <v>29</v>
      </c>
      <c r="F28" s="30" t="s">
        <v>197</v>
      </c>
      <c r="G28" s="28" t="s">
        <v>29</v>
      </c>
      <c r="H28" s="24" t="s">
        <v>198</v>
      </c>
      <c r="I28" s="31" t="s">
        <v>199</v>
      </c>
      <c r="J28" s="32">
        <v>0.78</v>
      </c>
      <c r="K28" s="32">
        <v>0.45</v>
      </c>
      <c r="L28" s="32">
        <f t="shared" si="20"/>
        <v>1.56</v>
      </c>
      <c r="M28" s="54">
        <f t="shared" si="2"/>
        <v>90</v>
      </c>
      <c r="N28" s="33" t="s">
        <v>29</v>
      </c>
      <c r="O28" s="34" t="s">
        <v>29</v>
      </c>
      <c r="P28" s="34" t="s">
        <v>29</v>
      </c>
      <c r="Q28" s="34" t="s">
        <v>29</v>
      </c>
      <c r="R28" s="34" t="s">
        <v>29</v>
      </c>
      <c r="S28" s="34" t="s">
        <v>29</v>
      </c>
      <c r="T28" s="43" t="s">
        <v>199</v>
      </c>
      <c r="U28" s="36" t="b">
        <v>1</v>
      </c>
      <c r="V28" s="54">
        <f t="shared" si="21"/>
        <v>0.45</v>
      </c>
      <c r="W28" s="54">
        <f t="shared" si="22"/>
        <v>90</v>
      </c>
      <c r="X28" s="34" t="s">
        <v>132</v>
      </c>
      <c r="Y28" s="36"/>
      <c r="Z28" s="36" t="s">
        <v>200</v>
      </c>
      <c r="AA28" s="36" t="b">
        <v>1</v>
      </c>
      <c r="AB28" s="38">
        <v>0.64</v>
      </c>
      <c r="AC28" s="39">
        <f t="shared" si="5"/>
        <v>1.28</v>
      </c>
      <c r="AD28" s="38"/>
      <c r="AE28" s="39"/>
    </row>
    <row r="29">
      <c r="A29" s="47" t="s">
        <v>201</v>
      </c>
      <c r="B29" s="23">
        <v>1.0</v>
      </c>
      <c r="C29" s="28">
        <v>6.51005136421E11</v>
      </c>
      <c r="D29" s="28" t="s">
        <v>202</v>
      </c>
      <c r="E29" s="29" t="s">
        <v>29</v>
      </c>
      <c r="F29" s="30" t="s">
        <v>203</v>
      </c>
      <c r="G29" s="28" t="s">
        <v>29</v>
      </c>
      <c r="H29" s="24" t="s">
        <v>204</v>
      </c>
      <c r="I29" s="31" t="s">
        <v>205</v>
      </c>
      <c r="J29" s="32">
        <v>2.97</v>
      </c>
      <c r="K29" s="32">
        <v>2.218</v>
      </c>
      <c r="L29" s="32">
        <f t="shared" si="20"/>
        <v>2.97</v>
      </c>
      <c r="M29" s="54">
        <f t="shared" si="2"/>
        <v>221.8</v>
      </c>
      <c r="N29" s="33" t="s">
        <v>29</v>
      </c>
      <c r="O29" s="34" t="s">
        <v>29</v>
      </c>
      <c r="P29" s="34" t="s">
        <v>29</v>
      </c>
      <c r="Q29" s="34" t="s">
        <v>29</v>
      </c>
      <c r="R29" s="34" t="s">
        <v>29</v>
      </c>
      <c r="S29" s="34" t="s">
        <v>29</v>
      </c>
      <c r="T29" s="43" t="s">
        <v>205</v>
      </c>
      <c r="U29" s="36" t="b">
        <v>1</v>
      </c>
      <c r="V29" s="54">
        <f t="shared" si="21"/>
        <v>2.218</v>
      </c>
      <c r="W29" s="54">
        <f t="shared" si="22"/>
        <v>221.8</v>
      </c>
      <c r="X29" s="34" t="s">
        <v>51</v>
      </c>
      <c r="Y29" s="36"/>
      <c r="Z29" s="36"/>
      <c r="AA29" s="36" t="b">
        <v>1</v>
      </c>
      <c r="AB29" s="38">
        <v>2.97</v>
      </c>
      <c r="AC29" s="39">
        <f t="shared" si="5"/>
        <v>2.97</v>
      </c>
      <c r="AD29" s="38"/>
      <c r="AE29" s="39"/>
    </row>
    <row r="30">
      <c r="A30" s="47" t="s">
        <v>206</v>
      </c>
      <c r="B30" s="23">
        <v>1.0</v>
      </c>
      <c r="C30" s="28" t="s">
        <v>207</v>
      </c>
      <c r="D30" s="28" t="s">
        <v>29</v>
      </c>
      <c r="E30" s="29" t="s">
        <v>29</v>
      </c>
      <c r="F30" s="30" t="s">
        <v>208</v>
      </c>
      <c r="G30" s="28" t="s">
        <v>29</v>
      </c>
      <c r="H30" s="24" t="s">
        <v>209</v>
      </c>
      <c r="I30" s="59"/>
      <c r="J30" s="32"/>
      <c r="K30" s="32"/>
      <c r="L30" s="32"/>
      <c r="M30" s="54"/>
      <c r="N30" s="59"/>
      <c r="O30" s="32"/>
      <c r="P30" s="32"/>
      <c r="Q30" s="32"/>
      <c r="R30" s="32"/>
      <c r="S30" s="32"/>
      <c r="T30" s="36"/>
      <c r="U30" s="36" t="b">
        <v>0</v>
      </c>
      <c r="V30" s="34"/>
      <c r="W30" s="34"/>
      <c r="X30" s="34"/>
      <c r="Y30" s="36"/>
      <c r="Z30" s="37" t="s">
        <v>210</v>
      </c>
      <c r="AA30" s="36" t="b">
        <v>1</v>
      </c>
      <c r="AB30" s="38">
        <v>0.21</v>
      </c>
      <c r="AC30" s="39">
        <f t="shared" si="5"/>
        <v>0.21</v>
      </c>
      <c r="AD30" s="38"/>
      <c r="AE30" s="39"/>
    </row>
    <row r="31">
      <c r="A31" s="44" t="s">
        <v>211</v>
      </c>
      <c r="B31" s="23">
        <v>1.0</v>
      </c>
      <c r="C31" s="60">
        <v>7.44774047E8</v>
      </c>
      <c r="D31" s="61" t="s">
        <v>212</v>
      </c>
      <c r="E31" s="62" t="s">
        <v>213</v>
      </c>
      <c r="F31" s="61" t="s">
        <v>203</v>
      </c>
      <c r="G31" s="63" t="s">
        <v>29</v>
      </c>
      <c r="H31" s="24" t="s">
        <v>214</v>
      </c>
      <c r="I31" s="53" t="s">
        <v>215</v>
      </c>
      <c r="J31" s="54">
        <v>1.76</v>
      </c>
      <c r="K31" s="54">
        <v>1.4</v>
      </c>
      <c r="L31" s="32">
        <f t="shared" ref="L31:L68" si="23">B31*J31*$J$1</f>
        <v>1.76</v>
      </c>
      <c r="M31" s="54">
        <f t="shared" ref="M31:M68" si="24">B31*K31*$K$1</f>
        <v>140</v>
      </c>
      <c r="N31" s="53" t="s">
        <v>216</v>
      </c>
      <c r="O31" s="54">
        <v>0.095991</v>
      </c>
      <c r="P31" s="54">
        <v>0.070546</v>
      </c>
      <c r="Q31" s="54">
        <f>B31*O31*$J$1</f>
        <v>0.095991</v>
      </c>
      <c r="R31" s="54">
        <f>B31*P31*$K$1</f>
        <v>7.0546</v>
      </c>
      <c r="S31" s="54">
        <f>M31-R31</f>
        <v>132.9454</v>
      </c>
      <c r="T31" s="55" t="s">
        <v>216</v>
      </c>
      <c r="U31" s="36" t="b">
        <v>1</v>
      </c>
      <c r="V31" s="54">
        <f>P31</f>
        <v>0.070546</v>
      </c>
      <c r="W31" s="54">
        <f>R31</f>
        <v>7.0546</v>
      </c>
      <c r="X31" s="57" t="s">
        <v>60</v>
      </c>
      <c r="Y31" s="56"/>
      <c r="Z31" s="56"/>
      <c r="AA31" s="36" t="b">
        <v>1</v>
      </c>
      <c r="AB31" s="38">
        <v>1.76</v>
      </c>
      <c r="AC31" s="39">
        <f t="shared" si="5"/>
        <v>1.76</v>
      </c>
      <c r="AD31" s="38"/>
      <c r="AE31" s="39"/>
    </row>
    <row r="32">
      <c r="A32" s="58" t="s">
        <v>217</v>
      </c>
      <c r="B32" s="23">
        <v>1.0</v>
      </c>
      <c r="C32" s="28" t="s">
        <v>218</v>
      </c>
      <c r="D32" s="28" t="s">
        <v>219</v>
      </c>
      <c r="E32" s="29" t="s">
        <v>220</v>
      </c>
      <c r="F32" s="30" t="s">
        <v>221</v>
      </c>
      <c r="G32" s="28" t="s">
        <v>222</v>
      </c>
      <c r="H32" s="24" t="s">
        <v>223</v>
      </c>
      <c r="I32" s="31" t="s">
        <v>224</v>
      </c>
      <c r="J32" s="32">
        <v>0.19</v>
      </c>
      <c r="K32" s="32">
        <v>0.0855</v>
      </c>
      <c r="L32" s="32">
        <f t="shared" si="23"/>
        <v>0.19</v>
      </c>
      <c r="M32" s="54">
        <f t="shared" si="24"/>
        <v>8.55</v>
      </c>
      <c r="N32" s="33" t="s">
        <v>29</v>
      </c>
      <c r="O32" s="34" t="s">
        <v>29</v>
      </c>
      <c r="P32" s="34" t="s">
        <v>29</v>
      </c>
      <c r="Q32" s="34" t="s">
        <v>29</v>
      </c>
      <c r="R32" s="34" t="s">
        <v>29</v>
      </c>
      <c r="S32" s="34" t="s">
        <v>29</v>
      </c>
      <c r="T32" s="43" t="s">
        <v>224</v>
      </c>
      <c r="U32" s="36" t="b">
        <v>1</v>
      </c>
      <c r="V32" s="32">
        <f>K32</f>
        <v>0.0855</v>
      </c>
      <c r="W32" s="32">
        <f>M32</f>
        <v>8.55</v>
      </c>
      <c r="X32" s="34" t="s">
        <v>60</v>
      </c>
      <c r="Y32" s="36"/>
      <c r="Z32" s="36"/>
      <c r="AA32" s="36" t="b">
        <v>1</v>
      </c>
      <c r="AB32" s="38">
        <v>0.19</v>
      </c>
      <c r="AC32" s="39">
        <f t="shared" si="5"/>
        <v>0.19</v>
      </c>
      <c r="AD32" s="38"/>
      <c r="AE32" s="39"/>
    </row>
    <row r="33">
      <c r="A33" s="64" t="s">
        <v>225</v>
      </c>
      <c r="B33" s="23">
        <v>1.0</v>
      </c>
      <c r="C33" s="51" t="s">
        <v>226</v>
      </c>
      <c r="D33" s="51" t="s">
        <v>227</v>
      </c>
      <c r="E33" s="29" t="s">
        <v>228</v>
      </c>
      <c r="F33" s="30" t="s">
        <v>229</v>
      </c>
      <c r="G33" s="51" t="s">
        <v>222</v>
      </c>
      <c r="H33" s="52" t="s">
        <v>230</v>
      </c>
      <c r="I33" s="53" t="s">
        <v>231</v>
      </c>
      <c r="J33" s="54">
        <v>0.11</v>
      </c>
      <c r="K33" s="54">
        <v>0.0523</v>
      </c>
      <c r="L33" s="54">
        <f t="shared" si="23"/>
        <v>0.11</v>
      </c>
      <c r="M33" s="54">
        <f t="shared" si="24"/>
        <v>5.23</v>
      </c>
      <c r="N33" s="53" t="s">
        <v>232</v>
      </c>
      <c r="O33" s="54">
        <v>0.008264</v>
      </c>
      <c r="P33" s="54">
        <v>0.008264</v>
      </c>
      <c r="Q33" s="54">
        <f t="shared" ref="Q33:Q36" si="25">B33*O33*$J$1</f>
        <v>0.008264</v>
      </c>
      <c r="R33" s="54">
        <f t="shared" ref="R33:R36" si="26">B33*P33*$K$1</f>
        <v>0.8264</v>
      </c>
      <c r="S33" s="54">
        <f t="shared" ref="S33:S36" si="27">M33-R33</f>
        <v>4.4036</v>
      </c>
      <c r="T33" s="55" t="s">
        <v>232</v>
      </c>
      <c r="U33" s="56" t="b">
        <v>1</v>
      </c>
      <c r="V33" s="54">
        <f t="shared" ref="V33:V36" si="28">P33</f>
        <v>0.008264</v>
      </c>
      <c r="W33" s="54">
        <f t="shared" ref="W33:W36" si="29">R33</f>
        <v>0.8264</v>
      </c>
      <c r="X33" s="57" t="s">
        <v>60</v>
      </c>
      <c r="Y33" s="56"/>
      <c r="Z33" s="56"/>
      <c r="AA33" s="56" t="b">
        <v>1</v>
      </c>
      <c r="AB33" s="38">
        <v>0.11</v>
      </c>
      <c r="AC33" s="39">
        <f t="shared" si="5"/>
        <v>0.11</v>
      </c>
      <c r="AD33" s="38"/>
      <c r="AE33" s="39"/>
    </row>
    <row r="34">
      <c r="A34" s="50" t="s">
        <v>233</v>
      </c>
      <c r="B34" s="23">
        <v>19.0</v>
      </c>
      <c r="C34" s="51" t="s">
        <v>234</v>
      </c>
      <c r="D34" s="51" t="s">
        <v>235</v>
      </c>
      <c r="E34" s="29" t="s">
        <v>236</v>
      </c>
      <c r="F34" s="30" t="s">
        <v>237</v>
      </c>
      <c r="G34" s="51" t="s">
        <v>238</v>
      </c>
      <c r="H34" s="52" t="s">
        <v>239</v>
      </c>
      <c r="I34" s="53" t="s">
        <v>240</v>
      </c>
      <c r="J34" s="54">
        <v>0.1</v>
      </c>
      <c r="K34" s="54">
        <v>0.0234</v>
      </c>
      <c r="L34" s="54">
        <f t="shared" si="23"/>
        <v>1.9</v>
      </c>
      <c r="M34" s="54">
        <f t="shared" si="24"/>
        <v>44.46</v>
      </c>
      <c r="N34" s="53" t="s">
        <v>241</v>
      </c>
      <c r="O34" s="54">
        <v>0.005</v>
      </c>
      <c r="P34" s="54">
        <v>0.005</v>
      </c>
      <c r="Q34" s="54">
        <f t="shared" si="25"/>
        <v>0.095</v>
      </c>
      <c r="R34" s="54">
        <f t="shared" si="26"/>
        <v>9.5</v>
      </c>
      <c r="S34" s="54">
        <f t="shared" si="27"/>
        <v>34.96</v>
      </c>
      <c r="T34" s="55" t="s">
        <v>241</v>
      </c>
      <c r="U34" s="56" t="b">
        <v>1</v>
      </c>
      <c r="V34" s="54">
        <f t="shared" si="28"/>
        <v>0.005</v>
      </c>
      <c r="W34" s="54">
        <f t="shared" si="29"/>
        <v>9.5</v>
      </c>
      <c r="X34" s="57" t="s">
        <v>60</v>
      </c>
      <c r="Y34" s="56"/>
      <c r="Z34" s="56"/>
      <c r="AA34" s="56" t="b">
        <v>1</v>
      </c>
      <c r="AB34" s="38">
        <v>0.1</v>
      </c>
      <c r="AC34" s="39">
        <f t="shared" si="5"/>
        <v>1.9</v>
      </c>
      <c r="AD34" s="38"/>
      <c r="AE34" s="39"/>
    </row>
    <row r="35">
      <c r="A35" s="65" t="s">
        <v>242</v>
      </c>
      <c r="B35" s="23">
        <v>1.0</v>
      </c>
      <c r="C35" s="51" t="s">
        <v>243</v>
      </c>
      <c r="D35" s="51" t="s">
        <v>244</v>
      </c>
      <c r="E35" s="29" t="s">
        <v>245</v>
      </c>
      <c r="F35" s="30" t="s">
        <v>246</v>
      </c>
      <c r="G35" s="51" t="s">
        <v>238</v>
      </c>
      <c r="H35" s="52" t="s">
        <v>247</v>
      </c>
      <c r="I35" s="53" t="s">
        <v>248</v>
      </c>
      <c r="J35" s="54">
        <v>0.55</v>
      </c>
      <c r="K35" s="54">
        <v>0.2562</v>
      </c>
      <c r="L35" s="54">
        <f t="shared" si="23"/>
        <v>0.55</v>
      </c>
      <c r="M35" s="54">
        <f t="shared" si="24"/>
        <v>25.62</v>
      </c>
      <c r="N35" s="53" t="s">
        <v>249</v>
      </c>
      <c r="O35" s="54">
        <v>0.01449</v>
      </c>
      <c r="P35" s="54">
        <v>0.01449</v>
      </c>
      <c r="Q35" s="54">
        <f t="shared" si="25"/>
        <v>0.01449</v>
      </c>
      <c r="R35" s="54">
        <f t="shared" si="26"/>
        <v>1.449</v>
      </c>
      <c r="S35" s="54">
        <f t="shared" si="27"/>
        <v>24.171</v>
      </c>
      <c r="T35" s="55" t="s">
        <v>249</v>
      </c>
      <c r="U35" s="36" t="b">
        <v>1</v>
      </c>
      <c r="V35" s="54">
        <f t="shared" si="28"/>
        <v>0.01449</v>
      </c>
      <c r="W35" s="54">
        <f t="shared" si="29"/>
        <v>1.449</v>
      </c>
      <c r="X35" s="57" t="s">
        <v>60</v>
      </c>
      <c r="Y35" s="56"/>
      <c r="Z35" s="56"/>
      <c r="AA35" s="36" t="b">
        <v>1</v>
      </c>
      <c r="AB35" s="38">
        <v>0.6</v>
      </c>
      <c r="AC35" s="39">
        <f t="shared" si="5"/>
        <v>0.6</v>
      </c>
      <c r="AD35" s="38"/>
      <c r="AE35" s="39"/>
    </row>
    <row r="36">
      <c r="A36" s="65" t="s">
        <v>250</v>
      </c>
      <c r="B36" s="23">
        <v>1.0</v>
      </c>
      <c r="C36" s="51" t="s">
        <v>251</v>
      </c>
      <c r="D36" s="51" t="s">
        <v>252</v>
      </c>
      <c r="E36" s="29" t="s">
        <v>253</v>
      </c>
      <c r="F36" s="30" t="s">
        <v>254</v>
      </c>
      <c r="G36" s="51" t="s">
        <v>255</v>
      </c>
      <c r="H36" s="52" t="s">
        <v>256</v>
      </c>
      <c r="I36" s="53" t="s">
        <v>257</v>
      </c>
      <c r="J36" s="54">
        <v>0.29</v>
      </c>
      <c r="K36" s="54">
        <v>0.1142</v>
      </c>
      <c r="L36" s="54">
        <f t="shared" si="23"/>
        <v>0.29</v>
      </c>
      <c r="M36" s="54">
        <f t="shared" si="24"/>
        <v>11.42</v>
      </c>
      <c r="N36" s="53" t="s">
        <v>258</v>
      </c>
      <c r="O36" s="54">
        <v>0.0257</v>
      </c>
      <c r="P36" s="54">
        <v>0.02573</v>
      </c>
      <c r="Q36" s="54">
        <f t="shared" si="25"/>
        <v>0.0257</v>
      </c>
      <c r="R36" s="54">
        <f t="shared" si="26"/>
        <v>2.573</v>
      </c>
      <c r="S36" s="54">
        <f t="shared" si="27"/>
        <v>8.847</v>
      </c>
      <c r="T36" s="55" t="s">
        <v>258</v>
      </c>
      <c r="U36" s="36" t="b">
        <v>1</v>
      </c>
      <c r="V36" s="54">
        <f t="shared" si="28"/>
        <v>0.02573</v>
      </c>
      <c r="W36" s="54">
        <f t="shared" si="29"/>
        <v>2.573</v>
      </c>
      <c r="X36" s="57" t="s">
        <v>60</v>
      </c>
      <c r="Y36" s="56"/>
      <c r="Z36" s="56"/>
      <c r="AA36" s="36" t="b">
        <v>1</v>
      </c>
      <c r="AB36" s="38">
        <v>0.32</v>
      </c>
      <c r="AC36" s="39">
        <f t="shared" si="5"/>
        <v>0.32</v>
      </c>
      <c r="AD36" s="38"/>
      <c r="AE36" s="39"/>
    </row>
    <row r="37">
      <c r="A37" s="50" t="s">
        <v>259</v>
      </c>
      <c r="B37" s="23">
        <v>4.0</v>
      </c>
      <c r="C37" s="60" t="s">
        <v>260</v>
      </c>
      <c r="D37" s="52" t="s">
        <v>261</v>
      </c>
      <c r="E37" s="38" t="s">
        <v>245</v>
      </c>
      <c r="F37" s="52" t="s">
        <v>229</v>
      </c>
      <c r="G37" s="51" t="s">
        <v>255</v>
      </c>
      <c r="H37" s="52" t="s">
        <v>262</v>
      </c>
      <c r="I37" s="53" t="s">
        <v>263</v>
      </c>
      <c r="J37" s="54">
        <v>0.26</v>
      </c>
      <c r="K37" s="54">
        <v>0.1</v>
      </c>
      <c r="L37" s="54">
        <f t="shared" si="23"/>
        <v>1.04</v>
      </c>
      <c r="M37" s="54">
        <f t="shared" si="24"/>
        <v>40</v>
      </c>
      <c r="N37" s="33" t="s">
        <v>29</v>
      </c>
      <c r="O37" s="34" t="s">
        <v>29</v>
      </c>
      <c r="P37" s="34" t="s">
        <v>29</v>
      </c>
      <c r="Q37" s="34" t="s">
        <v>29</v>
      </c>
      <c r="R37" s="34" t="s">
        <v>29</v>
      </c>
      <c r="S37" s="34" t="s">
        <v>29</v>
      </c>
      <c r="T37" s="55" t="s">
        <v>263</v>
      </c>
      <c r="U37" s="36" t="b">
        <v>1</v>
      </c>
      <c r="V37" s="54">
        <f t="shared" ref="V37:V38" si="30">K37</f>
        <v>0.1</v>
      </c>
      <c r="W37" s="54">
        <f t="shared" ref="W37:W38" si="31">M37</f>
        <v>40</v>
      </c>
      <c r="X37" s="57" t="s">
        <v>60</v>
      </c>
      <c r="Y37" s="56"/>
      <c r="Z37" s="56"/>
      <c r="AA37" s="36" t="b">
        <v>1</v>
      </c>
      <c r="AB37" s="38">
        <v>0.28</v>
      </c>
      <c r="AC37" s="39">
        <f t="shared" si="5"/>
        <v>1.12</v>
      </c>
      <c r="AD37" s="38"/>
      <c r="AE37" s="39"/>
    </row>
    <row r="38">
      <c r="A38" s="65" t="s">
        <v>264</v>
      </c>
      <c r="B38" s="23">
        <v>2.0</v>
      </c>
      <c r="C38" s="51" t="s">
        <v>265</v>
      </c>
      <c r="D38" s="51" t="s">
        <v>266</v>
      </c>
      <c r="E38" s="29" t="s">
        <v>267</v>
      </c>
      <c r="F38" s="30" t="s">
        <v>268</v>
      </c>
      <c r="G38" s="51" t="s">
        <v>238</v>
      </c>
      <c r="H38" s="52" t="s">
        <v>269</v>
      </c>
      <c r="I38" s="53" t="s">
        <v>270</v>
      </c>
      <c r="J38" s="54">
        <v>0.27</v>
      </c>
      <c r="K38" s="54">
        <v>0.092</v>
      </c>
      <c r="L38" s="54">
        <f t="shared" si="23"/>
        <v>0.54</v>
      </c>
      <c r="M38" s="54">
        <f t="shared" si="24"/>
        <v>18.4</v>
      </c>
      <c r="N38" s="33" t="s">
        <v>29</v>
      </c>
      <c r="O38" s="34" t="s">
        <v>29</v>
      </c>
      <c r="P38" s="34" t="s">
        <v>29</v>
      </c>
      <c r="Q38" s="34" t="s">
        <v>29</v>
      </c>
      <c r="R38" s="34" t="s">
        <v>29</v>
      </c>
      <c r="S38" s="34" t="s">
        <v>29</v>
      </c>
      <c r="T38" s="55" t="s">
        <v>270</v>
      </c>
      <c r="U38" s="36" t="b">
        <v>1</v>
      </c>
      <c r="V38" s="54">
        <f t="shared" si="30"/>
        <v>0.092</v>
      </c>
      <c r="W38" s="54">
        <f t="shared" si="31"/>
        <v>18.4</v>
      </c>
      <c r="X38" s="57" t="s">
        <v>60</v>
      </c>
      <c r="Y38" s="56"/>
      <c r="Z38" s="56"/>
      <c r="AA38" s="36" t="b">
        <v>1</v>
      </c>
      <c r="AB38" s="38">
        <v>0.1</v>
      </c>
      <c r="AC38" s="39">
        <f t="shared" si="5"/>
        <v>0.2</v>
      </c>
      <c r="AD38" s="38"/>
      <c r="AE38" s="39"/>
    </row>
    <row r="39">
      <c r="A39" s="65" t="s">
        <v>271</v>
      </c>
      <c r="B39" s="23">
        <v>1.0</v>
      </c>
      <c r="C39" s="60" t="s">
        <v>272</v>
      </c>
      <c r="D39" s="61" t="s">
        <v>273</v>
      </c>
      <c r="E39" s="62" t="s">
        <v>245</v>
      </c>
      <c r="F39" s="61" t="s">
        <v>274</v>
      </c>
      <c r="G39" s="63" t="s">
        <v>275</v>
      </c>
      <c r="H39" s="24" t="s">
        <v>276</v>
      </c>
      <c r="I39" s="66" t="s">
        <v>277</v>
      </c>
      <c r="J39" s="48">
        <v>0.34</v>
      </c>
      <c r="K39" s="67">
        <v>0.13</v>
      </c>
      <c r="L39" s="54">
        <f t="shared" si="23"/>
        <v>0.34</v>
      </c>
      <c r="M39" s="54">
        <f t="shared" si="24"/>
        <v>13</v>
      </c>
      <c r="N39" s="68" t="s">
        <v>278</v>
      </c>
      <c r="O39" s="67">
        <v>0.090885</v>
      </c>
      <c r="P39" s="67">
        <v>0.07</v>
      </c>
      <c r="Q39" s="48">
        <f>B39*O39*$J$1</f>
        <v>0.090885</v>
      </c>
      <c r="R39" s="48">
        <f>B39*P39*$K$1</f>
        <v>7</v>
      </c>
      <c r="S39" s="48">
        <f>M39-R39</f>
        <v>6</v>
      </c>
      <c r="T39" s="69" t="s">
        <v>278</v>
      </c>
      <c r="U39" s="36" t="b">
        <v>1</v>
      </c>
      <c r="V39" s="48">
        <f>P39</f>
        <v>0.07</v>
      </c>
      <c r="W39" s="48">
        <f>R39</f>
        <v>7</v>
      </c>
      <c r="X39" s="70" t="s">
        <v>60</v>
      </c>
      <c r="Y39" s="71"/>
      <c r="Z39" s="71"/>
      <c r="AA39" s="36" t="b">
        <v>1</v>
      </c>
      <c r="AB39" s="38">
        <v>0.3</v>
      </c>
      <c r="AC39" s="39">
        <f t="shared" si="5"/>
        <v>0.3</v>
      </c>
      <c r="AD39" s="38"/>
      <c r="AE39" s="39"/>
    </row>
    <row r="40">
      <c r="A40" s="65" t="s">
        <v>279</v>
      </c>
      <c r="B40" s="23">
        <v>2.0</v>
      </c>
      <c r="C40" s="51" t="s">
        <v>280</v>
      </c>
      <c r="D40" s="61" t="s">
        <v>281</v>
      </c>
      <c r="E40" s="62" t="s">
        <v>282</v>
      </c>
      <c r="F40" s="61" t="s">
        <v>237</v>
      </c>
      <c r="G40" s="63" t="s">
        <v>238</v>
      </c>
      <c r="H40" s="24" t="s">
        <v>283</v>
      </c>
      <c r="I40" s="66" t="s">
        <v>284</v>
      </c>
      <c r="J40" s="72">
        <v>0.1</v>
      </c>
      <c r="K40" s="72">
        <v>0.0148</v>
      </c>
      <c r="L40" s="54">
        <f t="shared" si="23"/>
        <v>0.2</v>
      </c>
      <c r="M40" s="54">
        <f t="shared" si="24"/>
        <v>2.96</v>
      </c>
      <c r="N40" s="33" t="s">
        <v>29</v>
      </c>
      <c r="O40" s="34" t="s">
        <v>29</v>
      </c>
      <c r="P40" s="34" t="s">
        <v>29</v>
      </c>
      <c r="Q40" s="34" t="s">
        <v>29</v>
      </c>
      <c r="R40" s="34" t="s">
        <v>29</v>
      </c>
      <c r="S40" s="34" t="s">
        <v>29</v>
      </c>
      <c r="T40" s="71" t="s">
        <v>284</v>
      </c>
      <c r="U40" s="36" t="b">
        <v>1</v>
      </c>
      <c r="V40" s="48">
        <f>K40</f>
        <v>0.0148</v>
      </c>
      <c r="W40" s="48">
        <f>M40</f>
        <v>2.96</v>
      </c>
      <c r="X40" s="25" t="s">
        <v>60</v>
      </c>
      <c r="Y40" s="71"/>
      <c r="Z40" s="71"/>
      <c r="AA40" s="36" t="b">
        <v>1</v>
      </c>
      <c r="AB40" s="38">
        <v>0.1</v>
      </c>
      <c r="AC40" s="39">
        <f t="shared" si="5"/>
        <v>0.2</v>
      </c>
      <c r="AD40" s="38"/>
      <c r="AE40" s="39"/>
    </row>
    <row r="41">
      <c r="A41" s="58" t="s">
        <v>285</v>
      </c>
      <c r="B41" s="23">
        <v>2.0</v>
      </c>
      <c r="C41" s="28" t="s">
        <v>286</v>
      </c>
      <c r="D41" s="28" t="s">
        <v>287</v>
      </c>
      <c r="E41" s="25" t="s">
        <v>288</v>
      </c>
      <c r="F41" s="28" t="s">
        <v>289</v>
      </c>
      <c r="G41" s="28" t="s">
        <v>290</v>
      </c>
      <c r="H41" s="24" t="s">
        <v>291</v>
      </c>
      <c r="I41" s="31" t="s">
        <v>292</v>
      </c>
      <c r="J41" s="72">
        <v>0.72</v>
      </c>
      <c r="K41" s="72">
        <v>0.3624</v>
      </c>
      <c r="L41" s="54">
        <f t="shared" si="23"/>
        <v>1.44</v>
      </c>
      <c r="M41" s="54">
        <f t="shared" si="24"/>
        <v>72.48</v>
      </c>
      <c r="N41" s="31" t="s">
        <v>293</v>
      </c>
      <c r="O41" s="72">
        <v>0.359545</v>
      </c>
      <c r="P41" s="72">
        <v>0.229</v>
      </c>
      <c r="Q41" s="73">
        <f t="shared" ref="Q41:Q43" si="32">B41*O41*$J$1</f>
        <v>0.71909</v>
      </c>
      <c r="R41" s="73">
        <f t="shared" ref="R41:R43" si="33">B41*P41*$K$1</f>
        <v>45.8</v>
      </c>
      <c r="S41" s="73">
        <f t="shared" ref="S41:S43" si="34">M41-R41</f>
        <v>26.68</v>
      </c>
      <c r="T41" s="43" t="s">
        <v>293</v>
      </c>
      <c r="U41" s="36" t="b">
        <v>1</v>
      </c>
      <c r="V41" s="48">
        <f t="shared" ref="V41:V43" si="35">P41</f>
        <v>0.229</v>
      </c>
      <c r="W41" s="48">
        <f t="shared" ref="W41:W43" si="36">R41</f>
        <v>45.8</v>
      </c>
      <c r="X41" s="25" t="s">
        <v>60</v>
      </c>
      <c r="Y41" s="36"/>
      <c r="Z41" s="36"/>
      <c r="AA41" s="36" t="b">
        <v>1</v>
      </c>
      <c r="AB41" s="38">
        <v>0.75</v>
      </c>
      <c r="AC41" s="39">
        <f t="shared" si="5"/>
        <v>1.5</v>
      </c>
      <c r="AD41" s="38"/>
      <c r="AE41" s="39"/>
    </row>
    <row r="42">
      <c r="A42" s="44" t="s">
        <v>294</v>
      </c>
      <c r="B42" s="23">
        <v>4.0</v>
      </c>
      <c r="C42" s="28" t="s">
        <v>295</v>
      </c>
      <c r="D42" s="28" t="s">
        <v>296</v>
      </c>
      <c r="E42" s="25" t="s">
        <v>297</v>
      </c>
      <c r="F42" s="28" t="s">
        <v>246</v>
      </c>
      <c r="G42" s="28" t="s">
        <v>255</v>
      </c>
      <c r="H42" s="24" t="s">
        <v>298</v>
      </c>
      <c r="I42" s="31" t="s">
        <v>299</v>
      </c>
      <c r="J42" s="72">
        <v>0.57</v>
      </c>
      <c r="K42" s="72">
        <v>0.2664</v>
      </c>
      <c r="L42" s="54">
        <f t="shared" si="23"/>
        <v>2.28</v>
      </c>
      <c r="M42" s="54">
        <f t="shared" si="24"/>
        <v>106.56</v>
      </c>
      <c r="N42" s="31" t="s">
        <v>300</v>
      </c>
      <c r="O42" s="72">
        <v>0.257552</v>
      </c>
      <c r="P42" s="72">
        <v>0.16388</v>
      </c>
      <c r="Q42" s="73">
        <f t="shared" si="32"/>
        <v>1.030208</v>
      </c>
      <c r="R42" s="73">
        <f t="shared" si="33"/>
        <v>65.552</v>
      </c>
      <c r="S42" s="73">
        <f t="shared" si="34"/>
        <v>41.008</v>
      </c>
      <c r="T42" s="43" t="s">
        <v>300</v>
      </c>
      <c r="U42" s="36" t="b">
        <v>1</v>
      </c>
      <c r="V42" s="48">
        <f t="shared" si="35"/>
        <v>0.16388</v>
      </c>
      <c r="W42" s="48">
        <f t="shared" si="36"/>
        <v>65.552</v>
      </c>
      <c r="X42" s="25" t="s">
        <v>60</v>
      </c>
      <c r="Y42" s="36"/>
      <c r="Z42" s="36"/>
      <c r="AA42" s="36" t="b">
        <v>1</v>
      </c>
      <c r="AB42" s="38">
        <v>0.62</v>
      </c>
      <c r="AC42" s="39">
        <f t="shared" si="5"/>
        <v>2.48</v>
      </c>
      <c r="AD42" s="38"/>
      <c r="AE42" s="39"/>
    </row>
    <row r="43">
      <c r="A43" s="44" t="s">
        <v>301</v>
      </c>
      <c r="B43" s="23">
        <v>4.0</v>
      </c>
      <c r="C43" s="28" t="s">
        <v>302</v>
      </c>
      <c r="D43" s="28" t="s">
        <v>303</v>
      </c>
      <c r="E43" s="25" t="s">
        <v>304</v>
      </c>
      <c r="F43" s="28" t="s">
        <v>305</v>
      </c>
      <c r="G43" s="28" t="s">
        <v>255</v>
      </c>
      <c r="H43" s="24" t="s">
        <v>306</v>
      </c>
      <c r="I43" s="31" t="s">
        <v>307</v>
      </c>
      <c r="J43" s="72">
        <v>0.37</v>
      </c>
      <c r="K43" s="72">
        <v>0.154</v>
      </c>
      <c r="L43" s="54">
        <f t="shared" si="23"/>
        <v>1.48</v>
      </c>
      <c r="M43" s="54">
        <f t="shared" si="24"/>
        <v>61.6</v>
      </c>
      <c r="N43" s="31" t="s">
        <v>308</v>
      </c>
      <c r="O43" s="72">
        <v>0.0389</v>
      </c>
      <c r="P43" s="72">
        <v>0.029045</v>
      </c>
      <c r="Q43" s="73">
        <f t="shared" si="32"/>
        <v>0.1556</v>
      </c>
      <c r="R43" s="73">
        <f t="shared" si="33"/>
        <v>11.618</v>
      </c>
      <c r="S43" s="73">
        <f t="shared" si="34"/>
        <v>49.982</v>
      </c>
      <c r="T43" s="43" t="s">
        <v>308</v>
      </c>
      <c r="U43" s="36" t="b">
        <v>1</v>
      </c>
      <c r="V43" s="48">
        <f t="shared" si="35"/>
        <v>0.029045</v>
      </c>
      <c r="W43" s="48">
        <f t="shared" si="36"/>
        <v>11.618</v>
      </c>
      <c r="X43" s="25" t="s">
        <v>60</v>
      </c>
      <c r="Y43" s="36"/>
      <c r="Z43" s="36"/>
      <c r="AA43" s="36" t="b">
        <v>1</v>
      </c>
      <c r="AB43" s="38">
        <v>0.4</v>
      </c>
      <c r="AC43" s="39">
        <f t="shared" si="5"/>
        <v>1.6</v>
      </c>
      <c r="AD43" s="38"/>
      <c r="AE43" s="39"/>
    </row>
    <row r="44">
      <c r="A44" s="58" t="s">
        <v>309</v>
      </c>
      <c r="B44" s="23">
        <v>1.0</v>
      </c>
      <c r="C44" s="28" t="s">
        <v>310</v>
      </c>
      <c r="D44" s="28" t="s">
        <v>311</v>
      </c>
      <c r="E44" s="25" t="s">
        <v>282</v>
      </c>
      <c r="F44" s="28" t="s">
        <v>268</v>
      </c>
      <c r="G44" s="28" t="s">
        <v>238</v>
      </c>
      <c r="H44" s="24" t="s">
        <v>312</v>
      </c>
      <c r="I44" s="31" t="s">
        <v>313</v>
      </c>
      <c r="J44" s="72">
        <v>0.24</v>
      </c>
      <c r="K44" s="72">
        <v>0.093</v>
      </c>
      <c r="L44" s="54">
        <f t="shared" si="23"/>
        <v>0.24</v>
      </c>
      <c r="M44" s="54">
        <f t="shared" si="24"/>
        <v>9.3</v>
      </c>
      <c r="N44" s="33" t="s">
        <v>29</v>
      </c>
      <c r="O44" s="34" t="s">
        <v>29</v>
      </c>
      <c r="P44" s="34" t="s">
        <v>29</v>
      </c>
      <c r="Q44" s="34" t="s">
        <v>29</v>
      </c>
      <c r="R44" s="34" t="s">
        <v>29</v>
      </c>
      <c r="S44" s="34" t="s">
        <v>29</v>
      </c>
      <c r="T44" s="43" t="s">
        <v>313</v>
      </c>
      <c r="U44" s="36" t="b">
        <v>1</v>
      </c>
      <c r="V44" s="48">
        <f>K44</f>
        <v>0.093</v>
      </c>
      <c r="W44" s="48">
        <f>M44</f>
        <v>9.3</v>
      </c>
      <c r="X44" s="25" t="s">
        <v>60</v>
      </c>
      <c r="Y44" s="36"/>
      <c r="Z44" s="36"/>
      <c r="AA44" s="36" t="b">
        <v>1</v>
      </c>
      <c r="AB44" s="38">
        <v>0.2</v>
      </c>
      <c r="AC44" s="39">
        <f t="shared" si="5"/>
        <v>0.2</v>
      </c>
      <c r="AD44" s="38"/>
      <c r="AE44" s="39"/>
    </row>
    <row r="45">
      <c r="A45" s="58" t="s">
        <v>314</v>
      </c>
      <c r="B45" s="23">
        <v>1.0</v>
      </c>
      <c r="C45" s="28" t="s">
        <v>315</v>
      </c>
      <c r="D45" s="28" t="s">
        <v>316</v>
      </c>
      <c r="E45" s="25" t="s">
        <v>297</v>
      </c>
      <c r="F45" s="28" t="s">
        <v>274</v>
      </c>
      <c r="G45" s="28" t="s">
        <v>275</v>
      </c>
      <c r="H45" s="24" t="s">
        <v>317</v>
      </c>
      <c r="I45" s="31" t="s">
        <v>318</v>
      </c>
      <c r="J45" s="72">
        <v>0.46</v>
      </c>
      <c r="K45" s="72">
        <v>0.216</v>
      </c>
      <c r="L45" s="54">
        <f t="shared" si="23"/>
        <v>0.46</v>
      </c>
      <c r="M45" s="54">
        <f t="shared" si="24"/>
        <v>21.6</v>
      </c>
      <c r="N45" s="31" t="s">
        <v>319</v>
      </c>
      <c r="O45" s="72">
        <v>0.118791</v>
      </c>
      <c r="P45" s="72">
        <v>0.0894</v>
      </c>
      <c r="Q45" s="73">
        <f>B45*O45*$J$1</f>
        <v>0.118791</v>
      </c>
      <c r="R45" s="73">
        <f>B45*P45*$K$1</f>
        <v>8.94</v>
      </c>
      <c r="S45" s="73">
        <f>M45-R45</f>
        <v>12.66</v>
      </c>
      <c r="T45" s="43" t="s">
        <v>319</v>
      </c>
      <c r="U45" s="36" t="b">
        <v>1</v>
      </c>
      <c r="V45" s="48">
        <f>P45</f>
        <v>0.0894</v>
      </c>
      <c r="W45" s="48">
        <f>R45</f>
        <v>8.94</v>
      </c>
      <c r="X45" s="25" t="s">
        <v>60</v>
      </c>
      <c r="Y45" s="36"/>
      <c r="Z45" s="36"/>
      <c r="AA45" s="36" t="b">
        <v>1</v>
      </c>
      <c r="AB45" s="38">
        <v>0.53</v>
      </c>
      <c r="AC45" s="39">
        <f t="shared" si="5"/>
        <v>0.53</v>
      </c>
      <c r="AD45" s="38"/>
      <c r="AE45" s="39"/>
    </row>
    <row r="46">
      <c r="A46" s="65" t="s">
        <v>320</v>
      </c>
      <c r="B46" s="23">
        <v>2.0</v>
      </c>
      <c r="C46" s="51" t="s">
        <v>321</v>
      </c>
      <c r="D46" s="61" t="s">
        <v>322</v>
      </c>
      <c r="E46" s="62" t="s">
        <v>236</v>
      </c>
      <c r="F46" s="61" t="s">
        <v>305</v>
      </c>
      <c r="G46" s="63" t="s">
        <v>238</v>
      </c>
      <c r="H46" s="24" t="s">
        <v>323</v>
      </c>
      <c r="I46" s="66" t="s">
        <v>324</v>
      </c>
      <c r="J46" s="72">
        <v>0.18</v>
      </c>
      <c r="K46" s="72">
        <v>0.0594</v>
      </c>
      <c r="L46" s="54">
        <f t="shared" si="23"/>
        <v>0.36</v>
      </c>
      <c r="M46" s="54">
        <f t="shared" si="24"/>
        <v>11.88</v>
      </c>
      <c r="N46" s="33" t="s">
        <v>29</v>
      </c>
      <c r="O46" s="34" t="s">
        <v>29</v>
      </c>
      <c r="P46" s="34" t="s">
        <v>29</v>
      </c>
      <c r="Q46" s="34" t="s">
        <v>29</v>
      </c>
      <c r="R46" s="34" t="s">
        <v>29</v>
      </c>
      <c r="S46" s="34" t="s">
        <v>29</v>
      </c>
      <c r="T46" s="71" t="s">
        <v>324</v>
      </c>
      <c r="U46" s="36" t="b">
        <v>1</v>
      </c>
      <c r="V46" s="48">
        <f t="shared" ref="V46:V53" si="37">K46</f>
        <v>0.0594</v>
      </c>
      <c r="W46" s="48">
        <f t="shared" ref="W46:W53" si="38">M46</f>
        <v>11.88</v>
      </c>
      <c r="X46" s="25" t="s">
        <v>60</v>
      </c>
      <c r="Y46" s="71"/>
      <c r="Z46" s="71"/>
      <c r="AA46" s="36" t="b">
        <v>1</v>
      </c>
      <c r="AB46" s="38">
        <v>0.19</v>
      </c>
      <c r="AC46" s="39">
        <f t="shared" si="5"/>
        <v>0.38</v>
      </c>
      <c r="AD46" s="38"/>
      <c r="AE46" s="39"/>
    </row>
    <row r="47">
      <c r="A47" s="65" t="s">
        <v>325</v>
      </c>
      <c r="B47" s="23">
        <v>1.0</v>
      </c>
      <c r="C47" s="60" t="s">
        <v>326</v>
      </c>
      <c r="D47" s="28" t="s">
        <v>327</v>
      </c>
      <c r="E47" s="29" t="s">
        <v>328</v>
      </c>
      <c r="F47" s="30" t="s">
        <v>305</v>
      </c>
      <c r="G47" s="30" t="s">
        <v>329</v>
      </c>
      <c r="H47" s="24" t="s">
        <v>330</v>
      </c>
      <c r="I47" s="53" t="s">
        <v>331</v>
      </c>
      <c r="J47" s="72">
        <v>0.5</v>
      </c>
      <c r="K47" s="72">
        <v>0.2333</v>
      </c>
      <c r="L47" s="54">
        <f t="shared" si="23"/>
        <v>0.5</v>
      </c>
      <c r="M47" s="54">
        <f t="shared" si="24"/>
        <v>23.33</v>
      </c>
      <c r="N47" s="33" t="s">
        <v>29</v>
      </c>
      <c r="O47" s="34" t="s">
        <v>29</v>
      </c>
      <c r="P47" s="34" t="s">
        <v>29</v>
      </c>
      <c r="Q47" s="34" t="s">
        <v>29</v>
      </c>
      <c r="R47" s="34" t="s">
        <v>29</v>
      </c>
      <c r="S47" s="34" t="s">
        <v>29</v>
      </c>
      <c r="T47" s="55" t="s">
        <v>331</v>
      </c>
      <c r="U47" s="36" t="b">
        <v>1</v>
      </c>
      <c r="V47" s="48">
        <f t="shared" si="37"/>
        <v>0.2333</v>
      </c>
      <c r="W47" s="48">
        <f t="shared" si="38"/>
        <v>23.33</v>
      </c>
      <c r="X47" s="25" t="s">
        <v>60</v>
      </c>
      <c r="Y47" s="56"/>
      <c r="Z47" s="56"/>
      <c r="AA47" s="36" t="b">
        <v>1</v>
      </c>
      <c r="AB47" s="38">
        <v>0.46</v>
      </c>
      <c r="AC47" s="39">
        <f t="shared" si="5"/>
        <v>0.46</v>
      </c>
      <c r="AD47" s="38"/>
      <c r="AE47" s="39"/>
    </row>
    <row r="48">
      <c r="A48" s="50" t="s">
        <v>332</v>
      </c>
      <c r="B48" s="23">
        <v>2.0</v>
      </c>
      <c r="C48" s="60" t="s">
        <v>333</v>
      </c>
      <c r="D48" s="52" t="s">
        <v>334</v>
      </c>
      <c r="E48" s="38" t="s">
        <v>335</v>
      </c>
      <c r="F48" s="52" t="s">
        <v>229</v>
      </c>
      <c r="G48" s="51" t="s">
        <v>255</v>
      </c>
      <c r="H48" s="52" t="s">
        <v>336</v>
      </c>
      <c r="I48" s="53" t="s">
        <v>337</v>
      </c>
      <c r="J48" s="72">
        <v>0.17</v>
      </c>
      <c r="K48" s="72">
        <v>0.0567</v>
      </c>
      <c r="L48" s="54">
        <f t="shared" si="23"/>
        <v>0.34</v>
      </c>
      <c r="M48" s="54">
        <f t="shared" si="24"/>
        <v>11.34</v>
      </c>
      <c r="N48" s="33" t="s">
        <v>29</v>
      </c>
      <c r="O48" s="34" t="s">
        <v>29</v>
      </c>
      <c r="P48" s="34" t="s">
        <v>29</v>
      </c>
      <c r="Q48" s="34" t="s">
        <v>29</v>
      </c>
      <c r="R48" s="34" t="s">
        <v>29</v>
      </c>
      <c r="S48" s="34" t="s">
        <v>29</v>
      </c>
      <c r="T48" s="55" t="s">
        <v>337</v>
      </c>
      <c r="U48" s="36" t="b">
        <v>1</v>
      </c>
      <c r="V48" s="48">
        <f t="shared" si="37"/>
        <v>0.0567</v>
      </c>
      <c r="W48" s="48">
        <f t="shared" si="38"/>
        <v>11.34</v>
      </c>
      <c r="X48" s="25" t="s">
        <v>60</v>
      </c>
      <c r="Y48" s="56"/>
      <c r="Z48" s="56"/>
      <c r="AA48" s="36" t="b">
        <v>1</v>
      </c>
      <c r="AB48" s="38">
        <v>0.19</v>
      </c>
      <c r="AC48" s="39">
        <f t="shared" si="5"/>
        <v>0.38</v>
      </c>
      <c r="AD48" s="38"/>
      <c r="AE48" s="39"/>
    </row>
    <row r="49">
      <c r="A49" s="65" t="s">
        <v>338</v>
      </c>
      <c r="B49" s="23">
        <v>2.0</v>
      </c>
      <c r="C49" s="51" t="s">
        <v>339</v>
      </c>
      <c r="D49" s="30" t="s">
        <v>340</v>
      </c>
      <c r="E49" s="29" t="s">
        <v>341</v>
      </c>
      <c r="F49" s="30" t="s">
        <v>237</v>
      </c>
      <c r="G49" s="51" t="s">
        <v>238</v>
      </c>
      <c r="H49" s="52" t="s">
        <v>342</v>
      </c>
      <c r="I49" s="66" t="s">
        <v>343</v>
      </c>
      <c r="J49" s="72">
        <v>0.11</v>
      </c>
      <c r="K49" s="72">
        <v>0.0384</v>
      </c>
      <c r="L49" s="54">
        <f t="shared" si="23"/>
        <v>0.22</v>
      </c>
      <c r="M49" s="54">
        <f t="shared" si="24"/>
        <v>7.68</v>
      </c>
      <c r="N49" s="33" t="s">
        <v>29</v>
      </c>
      <c r="O49" s="34" t="s">
        <v>29</v>
      </c>
      <c r="P49" s="34" t="s">
        <v>29</v>
      </c>
      <c r="Q49" s="34" t="s">
        <v>29</v>
      </c>
      <c r="R49" s="34" t="s">
        <v>29</v>
      </c>
      <c r="S49" s="34" t="s">
        <v>29</v>
      </c>
      <c r="T49" s="71" t="s">
        <v>343</v>
      </c>
      <c r="U49" s="36" t="b">
        <v>1</v>
      </c>
      <c r="V49" s="48">
        <f t="shared" si="37"/>
        <v>0.0384</v>
      </c>
      <c r="W49" s="48">
        <f t="shared" si="38"/>
        <v>7.68</v>
      </c>
      <c r="X49" s="25" t="s">
        <v>60</v>
      </c>
      <c r="Y49" s="71"/>
      <c r="Z49" s="71"/>
      <c r="AA49" s="36" t="b">
        <v>1</v>
      </c>
      <c r="AB49" s="38">
        <v>0.11</v>
      </c>
      <c r="AC49" s="39">
        <f t="shared" si="5"/>
        <v>0.22</v>
      </c>
      <c r="AD49" s="38"/>
      <c r="AE49" s="39"/>
    </row>
    <row r="50">
      <c r="A50" s="65" t="s">
        <v>344</v>
      </c>
      <c r="B50" s="23">
        <v>2.0</v>
      </c>
      <c r="C50" s="63" t="s">
        <v>345</v>
      </c>
      <c r="D50" s="63" t="s">
        <v>346</v>
      </c>
      <c r="E50" s="70" t="s">
        <v>347</v>
      </c>
      <c r="F50" s="61" t="s">
        <v>305</v>
      </c>
      <c r="G50" s="63" t="s">
        <v>238</v>
      </c>
      <c r="H50" s="24" t="s">
        <v>348</v>
      </c>
      <c r="I50" s="74" t="s">
        <v>349</v>
      </c>
      <c r="J50" s="72">
        <v>0.26</v>
      </c>
      <c r="K50" s="72">
        <v>0.1024</v>
      </c>
      <c r="L50" s="54">
        <f t="shared" si="23"/>
        <v>0.52</v>
      </c>
      <c r="M50" s="54">
        <f t="shared" si="24"/>
        <v>20.48</v>
      </c>
      <c r="N50" s="33" t="s">
        <v>29</v>
      </c>
      <c r="O50" s="34" t="s">
        <v>29</v>
      </c>
      <c r="P50" s="34" t="s">
        <v>29</v>
      </c>
      <c r="Q50" s="34" t="s">
        <v>29</v>
      </c>
      <c r="R50" s="34" t="s">
        <v>29</v>
      </c>
      <c r="S50" s="34" t="s">
        <v>29</v>
      </c>
      <c r="T50" s="75" t="s">
        <v>349</v>
      </c>
      <c r="U50" s="36" t="b">
        <v>1</v>
      </c>
      <c r="V50" s="48">
        <f t="shared" si="37"/>
        <v>0.1024</v>
      </c>
      <c r="W50" s="48">
        <f t="shared" si="38"/>
        <v>20.48</v>
      </c>
      <c r="X50" s="25" t="s">
        <v>60</v>
      </c>
      <c r="Y50" s="75"/>
      <c r="Z50" s="75"/>
      <c r="AA50" s="36" t="b">
        <v>1</v>
      </c>
      <c r="AB50" s="38">
        <v>0.26</v>
      </c>
      <c r="AC50" s="39">
        <f t="shared" si="5"/>
        <v>0.52</v>
      </c>
      <c r="AD50" s="38"/>
      <c r="AE50" s="39"/>
    </row>
    <row r="51">
      <c r="A51" s="44" t="s">
        <v>350</v>
      </c>
      <c r="B51" s="23">
        <v>3.0</v>
      </c>
      <c r="C51" s="28" t="s">
        <v>351</v>
      </c>
      <c r="D51" s="28" t="s">
        <v>352</v>
      </c>
      <c r="E51" s="29" t="s">
        <v>335</v>
      </c>
      <c r="F51" s="30" t="s">
        <v>229</v>
      </c>
      <c r="G51" s="28" t="s">
        <v>238</v>
      </c>
      <c r="H51" s="24" t="s">
        <v>353</v>
      </c>
      <c r="I51" s="31" t="s">
        <v>354</v>
      </c>
      <c r="J51" s="72">
        <v>0.11</v>
      </c>
      <c r="K51" s="72">
        <v>0.0372</v>
      </c>
      <c r="L51" s="54">
        <f t="shared" si="23"/>
        <v>0.33</v>
      </c>
      <c r="M51" s="54">
        <f t="shared" si="24"/>
        <v>11.16</v>
      </c>
      <c r="N51" s="33" t="s">
        <v>29</v>
      </c>
      <c r="O51" s="34" t="s">
        <v>29</v>
      </c>
      <c r="P51" s="34" t="s">
        <v>29</v>
      </c>
      <c r="Q51" s="34" t="s">
        <v>29</v>
      </c>
      <c r="R51" s="34" t="s">
        <v>29</v>
      </c>
      <c r="S51" s="34" t="s">
        <v>29</v>
      </c>
      <c r="T51" s="43" t="s">
        <v>354</v>
      </c>
      <c r="U51" s="36" t="b">
        <v>1</v>
      </c>
      <c r="V51" s="48">
        <f t="shared" si="37"/>
        <v>0.0372</v>
      </c>
      <c r="W51" s="48">
        <f t="shared" si="38"/>
        <v>11.16</v>
      </c>
      <c r="X51" s="25" t="s">
        <v>60</v>
      </c>
      <c r="Y51" s="36"/>
      <c r="Z51" s="36"/>
      <c r="AA51" s="36" t="b">
        <v>1</v>
      </c>
      <c r="AB51" s="38">
        <v>0.3</v>
      </c>
      <c r="AC51" s="39">
        <f t="shared" si="5"/>
        <v>0.9</v>
      </c>
      <c r="AD51" s="38"/>
      <c r="AE51" s="39"/>
    </row>
    <row r="52">
      <c r="A52" s="58" t="s">
        <v>355</v>
      </c>
      <c r="B52" s="23">
        <v>1.0</v>
      </c>
      <c r="C52" s="28" t="s">
        <v>356</v>
      </c>
      <c r="D52" s="28" t="s">
        <v>357</v>
      </c>
      <c r="E52" s="29" t="s">
        <v>245</v>
      </c>
      <c r="F52" s="30" t="s">
        <v>358</v>
      </c>
      <c r="G52" s="28" t="s">
        <v>275</v>
      </c>
      <c r="H52" s="24" t="s">
        <v>359</v>
      </c>
      <c r="I52" s="31" t="s">
        <v>360</v>
      </c>
      <c r="J52" s="72">
        <v>0.38</v>
      </c>
      <c r="K52" s="72">
        <v>0.158</v>
      </c>
      <c r="L52" s="54">
        <f t="shared" si="23"/>
        <v>0.38</v>
      </c>
      <c r="M52" s="54">
        <f t="shared" si="24"/>
        <v>15.8</v>
      </c>
      <c r="N52" s="33" t="s">
        <v>29</v>
      </c>
      <c r="O52" s="34" t="s">
        <v>29</v>
      </c>
      <c r="P52" s="34" t="s">
        <v>29</v>
      </c>
      <c r="Q52" s="34" t="s">
        <v>29</v>
      </c>
      <c r="R52" s="34" t="s">
        <v>29</v>
      </c>
      <c r="S52" s="34" t="s">
        <v>29</v>
      </c>
      <c r="T52" s="43" t="s">
        <v>360</v>
      </c>
      <c r="U52" s="36" t="b">
        <v>1</v>
      </c>
      <c r="V52" s="48">
        <f t="shared" si="37"/>
        <v>0.158</v>
      </c>
      <c r="W52" s="48">
        <f t="shared" si="38"/>
        <v>15.8</v>
      </c>
      <c r="X52" s="25" t="s">
        <v>60</v>
      </c>
      <c r="Y52" s="36"/>
      <c r="Z52" s="36"/>
      <c r="AA52" s="36" t="b">
        <v>1</v>
      </c>
      <c r="AB52" s="38">
        <v>0.3</v>
      </c>
      <c r="AC52" s="39">
        <f t="shared" si="5"/>
        <v>0.3</v>
      </c>
      <c r="AD52" s="38"/>
      <c r="AE52" s="39"/>
    </row>
    <row r="53">
      <c r="A53" s="58" t="s">
        <v>361</v>
      </c>
      <c r="B53" s="23">
        <v>1.0</v>
      </c>
      <c r="C53" s="28" t="s">
        <v>362</v>
      </c>
      <c r="D53" s="28" t="s">
        <v>363</v>
      </c>
      <c r="E53" s="29" t="s">
        <v>364</v>
      </c>
      <c r="F53" s="30" t="s">
        <v>237</v>
      </c>
      <c r="G53" s="28" t="s">
        <v>238</v>
      </c>
      <c r="H53" s="24" t="s">
        <v>365</v>
      </c>
      <c r="I53" s="31" t="s">
        <v>366</v>
      </c>
      <c r="J53" s="72">
        <v>0.1</v>
      </c>
      <c r="K53" s="72">
        <v>0.0181</v>
      </c>
      <c r="L53" s="54">
        <f t="shared" si="23"/>
        <v>0.1</v>
      </c>
      <c r="M53" s="54">
        <f t="shared" si="24"/>
        <v>1.81</v>
      </c>
      <c r="N53" s="33" t="s">
        <v>29</v>
      </c>
      <c r="O53" s="34" t="s">
        <v>29</v>
      </c>
      <c r="P53" s="34" t="s">
        <v>29</v>
      </c>
      <c r="Q53" s="34" t="s">
        <v>29</v>
      </c>
      <c r="R53" s="34" t="s">
        <v>29</v>
      </c>
      <c r="S53" s="34" t="s">
        <v>29</v>
      </c>
      <c r="T53" s="43" t="s">
        <v>366</v>
      </c>
      <c r="U53" s="36" t="b">
        <v>1</v>
      </c>
      <c r="V53" s="48">
        <f t="shared" si="37"/>
        <v>0.0181</v>
      </c>
      <c r="W53" s="48">
        <f t="shared" si="38"/>
        <v>1.81</v>
      </c>
      <c r="X53" s="25" t="s">
        <v>60</v>
      </c>
      <c r="Y53" s="36"/>
      <c r="Z53" s="36"/>
      <c r="AA53" s="36" t="b">
        <v>1</v>
      </c>
      <c r="AB53" s="38">
        <v>0.1</v>
      </c>
      <c r="AC53" s="39">
        <f t="shared" si="5"/>
        <v>0.1</v>
      </c>
      <c r="AD53" s="38"/>
      <c r="AE53" s="39"/>
    </row>
    <row r="54">
      <c r="A54" s="44" t="s">
        <v>367</v>
      </c>
      <c r="B54" s="23">
        <v>3.0</v>
      </c>
      <c r="C54" s="28" t="s">
        <v>368</v>
      </c>
      <c r="D54" s="28" t="s">
        <v>369</v>
      </c>
      <c r="E54" s="29" t="s">
        <v>370</v>
      </c>
      <c r="F54" s="30" t="s">
        <v>274</v>
      </c>
      <c r="G54" s="28" t="s">
        <v>275</v>
      </c>
      <c r="H54" s="24" t="s">
        <v>371</v>
      </c>
      <c r="I54" s="31" t="s">
        <v>372</v>
      </c>
      <c r="J54" s="72">
        <v>0.24</v>
      </c>
      <c r="K54" s="72">
        <v>0.0836</v>
      </c>
      <c r="L54" s="54">
        <f t="shared" si="23"/>
        <v>0.72</v>
      </c>
      <c r="M54" s="54">
        <f t="shared" si="24"/>
        <v>25.08</v>
      </c>
      <c r="N54" s="31" t="s">
        <v>373</v>
      </c>
      <c r="O54" s="72">
        <v>0.053457</v>
      </c>
      <c r="P54" s="72">
        <v>0.0396</v>
      </c>
      <c r="Q54" s="73">
        <f>B54*O54*$J$1</f>
        <v>0.160371</v>
      </c>
      <c r="R54" s="73">
        <f>B54*P54*$K$1</f>
        <v>11.88</v>
      </c>
      <c r="S54" s="73">
        <f>M54-R54</f>
        <v>13.2</v>
      </c>
      <c r="T54" s="43" t="s">
        <v>373</v>
      </c>
      <c r="U54" s="36" t="b">
        <v>1</v>
      </c>
      <c r="V54" s="48">
        <f>P54</f>
        <v>0.0396</v>
      </c>
      <c r="W54" s="48">
        <f>R54</f>
        <v>11.88</v>
      </c>
      <c r="X54" s="25" t="s">
        <v>60</v>
      </c>
      <c r="Y54" s="36"/>
      <c r="Z54" s="36"/>
      <c r="AA54" s="36" t="b">
        <v>1</v>
      </c>
      <c r="AB54" s="38">
        <v>0.22</v>
      </c>
      <c r="AC54" s="39">
        <f t="shared" si="5"/>
        <v>0.66</v>
      </c>
      <c r="AD54" s="38"/>
      <c r="AE54" s="39"/>
    </row>
    <row r="55">
      <c r="A55" s="76" t="s">
        <v>374</v>
      </c>
      <c r="B55" s="23">
        <v>1.0</v>
      </c>
      <c r="C55" s="51" t="s">
        <v>375</v>
      </c>
      <c r="D55" s="51" t="s">
        <v>376</v>
      </c>
      <c r="E55" s="38" t="s">
        <v>377</v>
      </c>
      <c r="F55" s="30" t="s">
        <v>378</v>
      </c>
      <c r="G55" s="51" t="s">
        <v>379</v>
      </c>
      <c r="H55" s="24" t="s">
        <v>380</v>
      </c>
      <c r="I55" s="66" t="s">
        <v>381</v>
      </c>
      <c r="J55" s="72">
        <v>0.1</v>
      </c>
      <c r="K55" s="72">
        <v>0.0273</v>
      </c>
      <c r="L55" s="54">
        <f t="shared" si="23"/>
        <v>0.1</v>
      </c>
      <c r="M55" s="54">
        <f t="shared" si="24"/>
        <v>2.73</v>
      </c>
      <c r="N55" s="33" t="s">
        <v>29</v>
      </c>
      <c r="O55" s="34" t="s">
        <v>29</v>
      </c>
      <c r="P55" s="34" t="s">
        <v>29</v>
      </c>
      <c r="Q55" s="34" t="s">
        <v>29</v>
      </c>
      <c r="R55" s="34" t="s">
        <v>29</v>
      </c>
      <c r="S55" s="34" t="s">
        <v>29</v>
      </c>
      <c r="T55" s="71" t="s">
        <v>381</v>
      </c>
      <c r="U55" s="36" t="b">
        <v>1</v>
      </c>
      <c r="V55" s="48">
        <f t="shared" ref="V55:V56" si="39">K55</f>
        <v>0.0273</v>
      </c>
      <c r="W55" s="48">
        <f t="shared" ref="W55:W56" si="40">M55</f>
        <v>2.73</v>
      </c>
      <c r="X55" s="25" t="s">
        <v>60</v>
      </c>
      <c r="Y55" s="71"/>
      <c r="Z55" s="71"/>
      <c r="AA55" s="36" t="b">
        <v>1</v>
      </c>
      <c r="AB55" s="38">
        <v>0.1</v>
      </c>
      <c r="AC55" s="39">
        <f t="shared" si="5"/>
        <v>0.1</v>
      </c>
      <c r="AD55" s="38"/>
      <c r="AE55" s="39"/>
    </row>
    <row r="56">
      <c r="A56" s="76" t="s">
        <v>382</v>
      </c>
      <c r="B56" s="23">
        <v>2.0</v>
      </c>
      <c r="C56" s="51" t="s">
        <v>383</v>
      </c>
      <c r="D56" s="51" t="s">
        <v>384</v>
      </c>
      <c r="E56" s="38">
        <v>0.1</v>
      </c>
      <c r="F56" s="30" t="s">
        <v>385</v>
      </c>
      <c r="G56" s="51" t="s">
        <v>386</v>
      </c>
      <c r="H56" s="24" t="s">
        <v>387</v>
      </c>
      <c r="I56" s="66" t="s">
        <v>388</v>
      </c>
      <c r="J56" s="72">
        <v>0.6</v>
      </c>
      <c r="K56" s="72">
        <v>0.3356</v>
      </c>
      <c r="L56" s="54">
        <f t="shared" si="23"/>
        <v>1.2</v>
      </c>
      <c r="M56" s="54">
        <f t="shared" si="24"/>
        <v>67.12</v>
      </c>
      <c r="N56" s="33" t="s">
        <v>29</v>
      </c>
      <c r="O56" s="34" t="s">
        <v>29</v>
      </c>
      <c r="P56" s="34" t="s">
        <v>29</v>
      </c>
      <c r="Q56" s="34" t="s">
        <v>29</v>
      </c>
      <c r="R56" s="34" t="s">
        <v>29</v>
      </c>
      <c r="S56" s="34" t="s">
        <v>29</v>
      </c>
      <c r="T56" s="71" t="s">
        <v>388</v>
      </c>
      <c r="U56" s="36" t="b">
        <v>1</v>
      </c>
      <c r="V56" s="48">
        <f t="shared" si="39"/>
        <v>0.3356</v>
      </c>
      <c r="W56" s="48">
        <f t="shared" si="40"/>
        <v>67.12</v>
      </c>
      <c r="X56" s="25" t="s">
        <v>60</v>
      </c>
      <c r="Y56" s="71"/>
      <c r="Z56" s="71"/>
      <c r="AA56" s="36" t="b">
        <v>1</v>
      </c>
      <c r="AB56" s="38">
        <v>0.69</v>
      </c>
      <c r="AC56" s="39">
        <f t="shared" si="5"/>
        <v>1.38</v>
      </c>
      <c r="AD56" s="38"/>
      <c r="AE56" s="39"/>
    </row>
    <row r="57">
      <c r="A57" s="44" t="s">
        <v>389</v>
      </c>
      <c r="B57" s="23">
        <v>4.0</v>
      </c>
      <c r="C57" s="28" t="s">
        <v>390</v>
      </c>
      <c r="D57" s="28" t="s">
        <v>391</v>
      </c>
      <c r="E57" s="25" t="s">
        <v>377</v>
      </c>
      <c r="F57" s="28" t="s">
        <v>237</v>
      </c>
      <c r="G57" s="51" t="s">
        <v>379</v>
      </c>
      <c r="H57" s="24" t="s">
        <v>392</v>
      </c>
      <c r="I57" s="31" t="s">
        <v>393</v>
      </c>
      <c r="J57" s="72">
        <v>0.36</v>
      </c>
      <c r="K57" s="72">
        <v>0.1191</v>
      </c>
      <c r="L57" s="54">
        <f t="shared" si="23"/>
        <v>1.44</v>
      </c>
      <c r="M57" s="54">
        <f t="shared" si="24"/>
        <v>47.64</v>
      </c>
      <c r="N57" s="31" t="s">
        <v>394</v>
      </c>
      <c r="O57" s="72">
        <v>0.087602</v>
      </c>
      <c r="P57" s="72">
        <v>0.068529</v>
      </c>
      <c r="Q57" s="73">
        <f>B57*O57*$J$1</f>
        <v>0.350408</v>
      </c>
      <c r="R57" s="73">
        <f t="shared" ref="R57:R58" si="41">B57*P57*$K$1</f>
        <v>27.4116</v>
      </c>
      <c r="S57" s="73">
        <f t="shared" ref="S57:S58" si="42">M57-R57</f>
        <v>20.2284</v>
      </c>
      <c r="T57" s="43" t="s">
        <v>394</v>
      </c>
      <c r="U57" s="36" t="b">
        <v>1</v>
      </c>
      <c r="V57" s="48">
        <f t="shared" ref="V57:V58" si="43">P57</f>
        <v>0.068529</v>
      </c>
      <c r="W57" s="48">
        <f t="shared" ref="W57:W58" si="44">R57</f>
        <v>27.4116</v>
      </c>
      <c r="X57" s="25" t="s">
        <v>60</v>
      </c>
      <c r="Y57" s="36"/>
      <c r="Z57" s="36"/>
      <c r="AA57" s="36" t="b">
        <v>1</v>
      </c>
      <c r="AB57" s="38">
        <v>0.37</v>
      </c>
      <c r="AC57" s="39">
        <f t="shared" si="5"/>
        <v>1.48</v>
      </c>
      <c r="AD57" s="38"/>
      <c r="AE57" s="39"/>
    </row>
    <row r="58">
      <c r="A58" s="44" t="s">
        <v>395</v>
      </c>
      <c r="B58" s="77">
        <v>2.0</v>
      </c>
      <c r="C58" s="63" t="s">
        <v>396</v>
      </c>
      <c r="D58" s="63" t="s">
        <v>397</v>
      </c>
      <c r="E58" s="62" t="s">
        <v>398</v>
      </c>
      <c r="F58" s="61" t="s">
        <v>399</v>
      </c>
      <c r="G58" s="63" t="s">
        <v>379</v>
      </c>
      <c r="H58" s="24" t="s">
        <v>400</v>
      </c>
      <c r="I58" s="31" t="s">
        <v>401</v>
      </c>
      <c r="J58" s="72">
        <v>0.1</v>
      </c>
      <c r="K58" s="72">
        <v>0.03</v>
      </c>
      <c r="L58" s="54">
        <f t="shared" si="23"/>
        <v>0.2</v>
      </c>
      <c r="M58" s="54">
        <f t="shared" si="24"/>
        <v>6</v>
      </c>
      <c r="N58" s="31" t="s">
        <v>402</v>
      </c>
      <c r="O58" s="72" t="s">
        <v>29</v>
      </c>
      <c r="P58" s="72">
        <v>0.015119</v>
      </c>
      <c r="Q58" s="72" t="s">
        <v>29</v>
      </c>
      <c r="R58" s="73">
        <f t="shared" si="41"/>
        <v>3.0238</v>
      </c>
      <c r="S58" s="73">
        <f t="shared" si="42"/>
        <v>2.9762</v>
      </c>
      <c r="T58" s="43" t="s">
        <v>402</v>
      </c>
      <c r="U58" s="36" t="b">
        <v>1</v>
      </c>
      <c r="V58" s="48">
        <f t="shared" si="43"/>
        <v>0.015119</v>
      </c>
      <c r="W58" s="48">
        <f t="shared" si="44"/>
        <v>3.0238</v>
      </c>
      <c r="X58" s="25" t="s">
        <v>60</v>
      </c>
      <c r="Y58" s="36"/>
      <c r="Z58" s="36"/>
      <c r="AA58" s="36" t="b">
        <v>1</v>
      </c>
      <c r="AB58" s="38">
        <v>0.1</v>
      </c>
      <c r="AC58" s="39">
        <f t="shared" si="5"/>
        <v>0.2</v>
      </c>
      <c r="AD58" s="38"/>
      <c r="AE58" s="39"/>
    </row>
    <row r="59">
      <c r="A59" s="50" t="s">
        <v>403</v>
      </c>
      <c r="B59" s="23">
        <v>6.0</v>
      </c>
      <c r="C59" s="51" t="s">
        <v>404</v>
      </c>
      <c r="D59" s="51" t="s">
        <v>405</v>
      </c>
      <c r="E59" s="29" t="s">
        <v>406</v>
      </c>
      <c r="F59" s="30" t="s">
        <v>237</v>
      </c>
      <c r="G59" s="51" t="s">
        <v>379</v>
      </c>
      <c r="H59" s="52" t="s">
        <v>407</v>
      </c>
      <c r="I59" s="53" t="s">
        <v>408</v>
      </c>
      <c r="J59" s="72">
        <v>0.1</v>
      </c>
      <c r="K59" s="72">
        <v>0.0077</v>
      </c>
      <c r="L59" s="54">
        <f t="shared" si="23"/>
        <v>0.6</v>
      </c>
      <c r="M59" s="54">
        <f t="shared" si="24"/>
        <v>4.62</v>
      </c>
      <c r="N59" s="78" t="s">
        <v>29</v>
      </c>
      <c r="O59" s="57" t="s">
        <v>29</v>
      </c>
      <c r="P59" s="57" t="s">
        <v>29</v>
      </c>
      <c r="Q59" s="57" t="s">
        <v>29</v>
      </c>
      <c r="R59" s="57" t="s">
        <v>29</v>
      </c>
      <c r="S59" s="57" t="s">
        <v>29</v>
      </c>
      <c r="T59" s="55" t="s">
        <v>408</v>
      </c>
      <c r="U59" s="56" t="b">
        <v>1</v>
      </c>
      <c r="V59" s="73">
        <f>K59</f>
        <v>0.0077</v>
      </c>
      <c r="W59" s="73">
        <f>M59</f>
        <v>4.62</v>
      </c>
      <c r="X59" s="38" t="s">
        <v>60</v>
      </c>
      <c r="Y59" s="56"/>
      <c r="Z59" s="56"/>
      <c r="AA59" s="56" t="b">
        <v>1</v>
      </c>
      <c r="AB59" s="38">
        <v>0.1</v>
      </c>
      <c r="AC59" s="39">
        <f t="shared" si="5"/>
        <v>0.6</v>
      </c>
      <c r="AD59" s="38"/>
      <c r="AE59" s="39"/>
    </row>
    <row r="60">
      <c r="A60" s="58" t="s">
        <v>409</v>
      </c>
      <c r="B60" s="23">
        <v>1.0</v>
      </c>
      <c r="C60" s="28" t="s">
        <v>410</v>
      </c>
      <c r="D60" s="28" t="s">
        <v>411</v>
      </c>
      <c r="E60" s="29" t="s">
        <v>412</v>
      </c>
      <c r="F60" s="30" t="s">
        <v>413</v>
      </c>
      <c r="G60" s="51" t="s">
        <v>379</v>
      </c>
      <c r="H60" s="24" t="s">
        <v>414</v>
      </c>
      <c r="I60" s="31" t="s">
        <v>415</v>
      </c>
      <c r="J60" s="72">
        <v>0.55</v>
      </c>
      <c r="K60" s="72">
        <v>0.206</v>
      </c>
      <c r="L60" s="54">
        <f t="shared" si="23"/>
        <v>0.55</v>
      </c>
      <c r="M60" s="54">
        <f t="shared" si="24"/>
        <v>20.6</v>
      </c>
      <c r="N60" s="79" t="s">
        <v>416</v>
      </c>
      <c r="O60" s="57" t="s">
        <v>29</v>
      </c>
      <c r="P60" s="54">
        <v>0.0293</v>
      </c>
      <c r="Q60" s="57" t="s">
        <v>29</v>
      </c>
      <c r="R60" s="57">
        <f t="shared" ref="R60:R61" si="45">B60*P60*$K$1</f>
        <v>2.93</v>
      </c>
      <c r="S60" s="54">
        <f t="shared" ref="S60:S61" si="46">M60-R60</f>
        <v>17.67</v>
      </c>
      <c r="T60" s="43" t="s">
        <v>416</v>
      </c>
      <c r="U60" s="36" t="b">
        <v>1</v>
      </c>
      <c r="V60" s="48">
        <f t="shared" ref="V60:V61" si="47">P60</f>
        <v>0.0293</v>
      </c>
      <c r="W60" s="70">
        <f t="shared" ref="W60:W61" si="48">R60</f>
        <v>2.93</v>
      </c>
      <c r="X60" s="25" t="s">
        <v>60</v>
      </c>
      <c r="Y60" s="36"/>
      <c r="Z60" s="36"/>
      <c r="AA60" s="36" t="b">
        <v>1</v>
      </c>
      <c r="AB60" s="38">
        <v>0.37</v>
      </c>
      <c r="AC60" s="39">
        <f t="shared" si="5"/>
        <v>0.37</v>
      </c>
      <c r="AD60" s="38"/>
      <c r="AE60" s="39"/>
    </row>
    <row r="61">
      <c r="A61" s="58" t="s">
        <v>417</v>
      </c>
      <c r="B61" s="23">
        <v>1.0</v>
      </c>
      <c r="C61" s="28" t="s">
        <v>418</v>
      </c>
      <c r="D61" s="28" t="s">
        <v>419</v>
      </c>
      <c r="E61" s="25" t="s">
        <v>420</v>
      </c>
      <c r="F61" s="28" t="s">
        <v>237</v>
      </c>
      <c r="G61" s="51" t="s">
        <v>379</v>
      </c>
      <c r="H61" s="24" t="s">
        <v>421</v>
      </c>
      <c r="I61" s="31" t="s">
        <v>422</v>
      </c>
      <c r="J61" s="72">
        <v>0.36</v>
      </c>
      <c r="K61" s="72">
        <v>0.1191</v>
      </c>
      <c r="L61" s="54">
        <f t="shared" si="23"/>
        <v>0.36</v>
      </c>
      <c r="M61" s="54">
        <f t="shared" si="24"/>
        <v>11.91</v>
      </c>
      <c r="N61" s="31" t="s">
        <v>423</v>
      </c>
      <c r="O61" s="72" t="s">
        <v>29</v>
      </c>
      <c r="P61" s="72">
        <v>0.025936</v>
      </c>
      <c r="Q61" s="72" t="s">
        <v>29</v>
      </c>
      <c r="R61" s="54">
        <f t="shared" si="45"/>
        <v>2.5936</v>
      </c>
      <c r="S61" s="54">
        <f t="shared" si="46"/>
        <v>9.3164</v>
      </c>
      <c r="T61" s="43" t="s">
        <v>423</v>
      </c>
      <c r="U61" s="36" t="b">
        <v>1</v>
      </c>
      <c r="V61" s="48">
        <f t="shared" si="47"/>
        <v>0.025936</v>
      </c>
      <c r="W61" s="48">
        <f t="shared" si="48"/>
        <v>2.5936</v>
      </c>
      <c r="X61" s="25" t="s">
        <v>60</v>
      </c>
      <c r="Y61" s="36"/>
      <c r="Z61" s="36"/>
      <c r="AA61" s="36" t="b">
        <v>1</v>
      </c>
      <c r="AB61" s="38">
        <v>0.37</v>
      </c>
      <c r="AC61" s="39">
        <f t="shared" si="5"/>
        <v>0.37</v>
      </c>
      <c r="AD61" s="38"/>
      <c r="AE61" s="39"/>
    </row>
    <row r="62">
      <c r="A62" s="44" t="s">
        <v>424</v>
      </c>
      <c r="B62" s="23">
        <v>2.0</v>
      </c>
      <c r="C62" s="28" t="s">
        <v>425</v>
      </c>
      <c r="D62" s="28" t="s">
        <v>426</v>
      </c>
      <c r="E62" s="25">
        <v>22.0</v>
      </c>
      <c r="F62" s="28" t="s">
        <v>427</v>
      </c>
      <c r="G62" s="51" t="s">
        <v>379</v>
      </c>
      <c r="H62" s="24" t="s">
        <v>428</v>
      </c>
      <c r="I62" s="31" t="s">
        <v>429</v>
      </c>
      <c r="J62" s="72">
        <v>0.49</v>
      </c>
      <c r="K62" s="72">
        <v>0.1833</v>
      </c>
      <c r="L62" s="54">
        <f t="shared" si="23"/>
        <v>0.98</v>
      </c>
      <c r="M62" s="54">
        <f t="shared" si="24"/>
        <v>36.66</v>
      </c>
      <c r="N62" s="78" t="s">
        <v>29</v>
      </c>
      <c r="O62" s="57" t="s">
        <v>29</v>
      </c>
      <c r="P62" s="57" t="s">
        <v>29</v>
      </c>
      <c r="Q62" s="57" t="s">
        <v>29</v>
      </c>
      <c r="R62" s="57" t="s">
        <v>29</v>
      </c>
      <c r="S62" s="57" t="s">
        <v>29</v>
      </c>
      <c r="T62" s="43" t="s">
        <v>429</v>
      </c>
      <c r="U62" s="36" t="b">
        <v>1</v>
      </c>
      <c r="V62" s="48">
        <f t="shared" ref="V62:V68" si="49">K62</f>
        <v>0.1833</v>
      </c>
      <c r="W62" s="48">
        <f t="shared" ref="W62:W68" si="50">M62</f>
        <v>36.66</v>
      </c>
      <c r="X62" s="25" t="s">
        <v>60</v>
      </c>
      <c r="Y62" s="36"/>
      <c r="Z62" s="36"/>
      <c r="AA62" s="36" t="b">
        <v>1</v>
      </c>
      <c r="AB62" s="38">
        <v>0.52</v>
      </c>
      <c r="AC62" s="39">
        <f t="shared" si="5"/>
        <v>1.04</v>
      </c>
      <c r="AD62" s="38"/>
      <c r="AE62" s="39"/>
    </row>
    <row r="63">
      <c r="A63" s="58" t="s">
        <v>430</v>
      </c>
      <c r="B63" s="23">
        <v>1.0</v>
      </c>
      <c r="C63" s="28" t="s">
        <v>431</v>
      </c>
      <c r="D63" s="28" t="s">
        <v>432</v>
      </c>
      <c r="E63" s="25" t="s">
        <v>433</v>
      </c>
      <c r="F63" s="28" t="s">
        <v>237</v>
      </c>
      <c r="G63" s="28" t="s">
        <v>379</v>
      </c>
      <c r="H63" s="24" t="s">
        <v>434</v>
      </c>
      <c r="I63" s="31" t="s">
        <v>435</v>
      </c>
      <c r="J63" s="72">
        <v>0.1</v>
      </c>
      <c r="K63" s="72">
        <v>0.0094</v>
      </c>
      <c r="L63" s="54">
        <f t="shared" si="23"/>
        <v>0.1</v>
      </c>
      <c r="M63" s="54">
        <f t="shared" si="24"/>
        <v>0.94</v>
      </c>
      <c r="N63" s="78" t="s">
        <v>29</v>
      </c>
      <c r="O63" s="57" t="s">
        <v>29</v>
      </c>
      <c r="P63" s="57" t="s">
        <v>29</v>
      </c>
      <c r="Q63" s="57" t="s">
        <v>29</v>
      </c>
      <c r="R63" s="57" t="s">
        <v>29</v>
      </c>
      <c r="S63" s="57" t="s">
        <v>29</v>
      </c>
      <c r="T63" s="43" t="s">
        <v>435</v>
      </c>
      <c r="U63" s="36" t="b">
        <v>1</v>
      </c>
      <c r="V63" s="48">
        <f t="shared" si="49"/>
        <v>0.0094</v>
      </c>
      <c r="W63" s="48">
        <f t="shared" si="50"/>
        <v>0.94</v>
      </c>
      <c r="X63" s="25" t="s">
        <v>60</v>
      </c>
      <c r="Y63" s="36"/>
      <c r="Z63" s="36"/>
      <c r="AA63" s="36" t="b">
        <v>1</v>
      </c>
      <c r="AB63" s="38">
        <v>0.1</v>
      </c>
      <c r="AC63" s="39">
        <f t="shared" si="5"/>
        <v>0.1</v>
      </c>
      <c r="AD63" s="38"/>
      <c r="AE63" s="39"/>
    </row>
    <row r="64">
      <c r="A64" s="58" t="s">
        <v>436</v>
      </c>
      <c r="B64" s="23">
        <v>1.0</v>
      </c>
      <c r="C64" s="28" t="s">
        <v>437</v>
      </c>
      <c r="D64" s="28" t="s">
        <v>438</v>
      </c>
      <c r="E64" s="25" t="s">
        <v>439</v>
      </c>
      <c r="F64" s="28" t="s">
        <v>237</v>
      </c>
      <c r="G64" s="28" t="s">
        <v>379</v>
      </c>
      <c r="H64" s="24" t="s">
        <v>440</v>
      </c>
      <c r="I64" s="31" t="s">
        <v>441</v>
      </c>
      <c r="J64" s="72">
        <v>0.1</v>
      </c>
      <c r="K64" s="72">
        <v>0.0094</v>
      </c>
      <c r="L64" s="54">
        <f t="shared" si="23"/>
        <v>0.1</v>
      </c>
      <c r="M64" s="54">
        <f t="shared" si="24"/>
        <v>0.94</v>
      </c>
      <c r="N64" s="78" t="s">
        <v>29</v>
      </c>
      <c r="O64" s="57" t="s">
        <v>29</v>
      </c>
      <c r="P64" s="57" t="s">
        <v>29</v>
      </c>
      <c r="Q64" s="57" t="s">
        <v>29</v>
      </c>
      <c r="R64" s="57" t="s">
        <v>29</v>
      </c>
      <c r="S64" s="57" t="s">
        <v>29</v>
      </c>
      <c r="T64" s="43" t="s">
        <v>441</v>
      </c>
      <c r="U64" s="36" t="b">
        <v>1</v>
      </c>
      <c r="V64" s="48">
        <f t="shared" si="49"/>
        <v>0.0094</v>
      </c>
      <c r="W64" s="48">
        <f t="shared" si="50"/>
        <v>0.94</v>
      </c>
      <c r="X64" s="25" t="s">
        <v>60</v>
      </c>
      <c r="Y64" s="36"/>
      <c r="Z64" s="36"/>
      <c r="AA64" s="36" t="b">
        <v>1</v>
      </c>
      <c r="AB64" s="38">
        <v>0.1</v>
      </c>
      <c r="AC64" s="39">
        <f t="shared" si="5"/>
        <v>0.1</v>
      </c>
      <c r="AD64" s="38"/>
      <c r="AE64" s="39"/>
    </row>
    <row r="65">
      <c r="A65" s="80" t="s">
        <v>442</v>
      </c>
      <c r="B65" s="81">
        <v>1.0</v>
      </c>
      <c r="C65" s="28" t="s">
        <v>443</v>
      </c>
      <c r="D65" s="28" t="s">
        <v>444</v>
      </c>
      <c r="E65" s="25" t="s">
        <v>127</v>
      </c>
      <c r="F65" s="28" t="s">
        <v>128</v>
      </c>
      <c r="G65" s="28" t="s">
        <v>445</v>
      </c>
      <c r="H65" s="24" t="s">
        <v>446</v>
      </c>
      <c r="I65" s="31" t="s">
        <v>447</v>
      </c>
      <c r="J65" s="72">
        <v>0.55</v>
      </c>
      <c r="K65" s="72">
        <v>0.2831</v>
      </c>
      <c r="L65" s="54">
        <f t="shared" si="23"/>
        <v>0.55</v>
      </c>
      <c r="M65" s="54">
        <f t="shared" si="24"/>
        <v>28.31</v>
      </c>
      <c r="N65" s="78" t="s">
        <v>29</v>
      </c>
      <c r="O65" s="57" t="s">
        <v>29</v>
      </c>
      <c r="P65" s="57" t="s">
        <v>29</v>
      </c>
      <c r="Q65" s="57" t="s">
        <v>29</v>
      </c>
      <c r="R65" s="57" t="s">
        <v>29</v>
      </c>
      <c r="S65" s="57" t="s">
        <v>29</v>
      </c>
      <c r="T65" s="43" t="s">
        <v>447</v>
      </c>
      <c r="U65" s="36" t="b">
        <v>1</v>
      </c>
      <c r="V65" s="48">
        <f t="shared" si="49"/>
        <v>0.2831</v>
      </c>
      <c r="W65" s="48">
        <f t="shared" si="50"/>
        <v>28.31</v>
      </c>
      <c r="X65" s="25" t="s">
        <v>60</v>
      </c>
      <c r="Y65" s="36"/>
      <c r="Z65" s="36"/>
      <c r="AA65" s="36" t="b">
        <v>1</v>
      </c>
      <c r="AB65" s="38">
        <v>0.78</v>
      </c>
      <c r="AC65" s="39">
        <f t="shared" si="5"/>
        <v>0.78</v>
      </c>
      <c r="AD65" s="38"/>
      <c r="AE65" s="39"/>
    </row>
    <row r="66">
      <c r="A66" s="58" t="s">
        <v>448</v>
      </c>
      <c r="B66" s="23">
        <v>2.0</v>
      </c>
      <c r="C66" s="28" t="s">
        <v>449</v>
      </c>
      <c r="D66" s="28" t="s">
        <v>450</v>
      </c>
      <c r="E66" s="29">
        <v>470.0</v>
      </c>
      <c r="F66" s="30" t="s">
        <v>289</v>
      </c>
      <c r="G66" s="28" t="s">
        <v>451</v>
      </c>
      <c r="H66" s="24" t="s">
        <v>452</v>
      </c>
      <c r="I66" s="31" t="s">
        <v>453</v>
      </c>
      <c r="J66" s="72">
        <v>0.1</v>
      </c>
      <c r="K66" s="72">
        <v>0.0168</v>
      </c>
      <c r="L66" s="54">
        <f t="shared" si="23"/>
        <v>0.2</v>
      </c>
      <c r="M66" s="54">
        <f t="shared" si="24"/>
        <v>3.36</v>
      </c>
      <c r="N66" s="78" t="s">
        <v>29</v>
      </c>
      <c r="O66" s="57" t="s">
        <v>29</v>
      </c>
      <c r="P66" s="57" t="s">
        <v>29</v>
      </c>
      <c r="Q66" s="57" t="s">
        <v>29</v>
      </c>
      <c r="R66" s="57" t="s">
        <v>29</v>
      </c>
      <c r="S66" s="57" t="s">
        <v>29</v>
      </c>
      <c r="T66" s="35" t="s">
        <v>453</v>
      </c>
      <c r="U66" s="36" t="b">
        <v>1</v>
      </c>
      <c r="V66" s="48">
        <f t="shared" si="49"/>
        <v>0.0168</v>
      </c>
      <c r="W66" s="48">
        <f t="shared" si="50"/>
        <v>3.36</v>
      </c>
      <c r="X66" s="25" t="s">
        <v>60</v>
      </c>
      <c r="Y66" s="24"/>
      <c r="Z66" s="24"/>
      <c r="AA66" s="36" t="b">
        <v>1</v>
      </c>
      <c r="AB66" s="38">
        <v>0.1</v>
      </c>
      <c r="AC66" s="39">
        <f t="shared" si="5"/>
        <v>0.2</v>
      </c>
      <c r="AD66" s="38"/>
      <c r="AE66" s="39"/>
    </row>
    <row r="67">
      <c r="A67" s="58" t="s">
        <v>454</v>
      </c>
      <c r="B67" s="23">
        <v>1.0</v>
      </c>
      <c r="C67" s="28" t="s">
        <v>455</v>
      </c>
      <c r="D67" s="63" t="s">
        <v>456</v>
      </c>
      <c r="E67" s="29" t="s">
        <v>398</v>
      </c>
      <c r="F67" s="30" t="s">
        <v>457</v>
      </c>
      <c r="G67" s="28" t="s">
        <v>451</v>
      </c>
      <c r="H67" s="24" t="s">
        <v>458</v>
      </c>
      <c r="I67" s="31" t="s">
        <v>459</v>
      </c>
      <c r="J67" s="72">
        <v>0.29</v>
      </c>
      <c r="K67" s="72">
        <v>0.0946</v>
      </c>
      <c r="L67" s="54">
        <f t="shared" si="23"/>
        <v>0.29</v>
      </c>
      <c r="M67" s="54">
        <f t="shared" si="24"/>
        <v>9.46</v>
      </c>
      <c r="N67" s="78" t="s">
        <v>29</v>
      </c>
      <c r="O67" s="57" t="s">
        <v>29</v>
      </c>
      <c r="P67" s="57" t="s">
        <v>29</v>
      </c>
      <c r="Q67" s="57" t="s">
        <v>29</v>
      </c>
      <c r="R67" s="57" t="s">
        <v>29</v>
      </c>
      <c r="S67" s="57" t="s">
        <v>29</v>
      </c>
      <c r="T67" s="35" t="s">
        <v>459</v>
      </c>
      <c r="U67" s="36" t="b">
        <v>1</v>
      </c>
      <c r="V67" s="48">
        <f t="shared" si="49"/>
        <v>0.0946</v>
      </c>
      <c r="W67" s="48">
        <f t="shared" si="50"/>
        <v>9.46</v>
      </c>
      <c r="X67" s="25" t="s">
        <v>60</v>
      </c>
      <c r="Y67" s="24"/>
      <c r="Z67" s="24"/>
      <c r="AA67" s="36" t="b">
        <v>1</v>
      </c>
      <c r="AB67" s="38">
        <v>0.1</v>
      </c>
      <c r="AC67" s="39">
        <f t="shared" si="5"/>
        <v>0.1</v>
      </c>
      <c r="AD67" s="38"/>
      <c r="AE67" s="39"/>
    </row>
    <row r="68">
      <c r="A68" s="82" t="s">
        <v>460</v>
      </c>
      <c r="B68" s="83">
        <v>2.0</v>
      </c>
      <c r="C68" s="84" t="s">
        <v>461</v>
      </c>
      <c r="D68" s="85" t="s">
        <v>462</v>
      </c>
      <c r="E68" s="86">
        <v>137.0</v>
      </c>
      <c r="F68" s="87" t="s">
        <v>237</v>
      </c>
      <c r="G68" s="84" t="s">
        <v>379</v>
      </c>
      <c r="H68" s="85" t="s">
        <v>463</v>
      </c>
      <c r="I68" s="88" t="s">
        <v>464</v>
      </c>
      <c r="J68" s="89">
        <v>0.1</v>
      </c>
      <c r="K68" s="89">
        <v>0.0094</v>
      </c>
      <c r="L68" s="90">
        <f t="shared" si="23"/>
        <v>0.2</v>
      </c>
      <c r="M68" s="90">
        <f t="shared" si="24"/>
        <v>1.88</v>
      </c>
      <c r="N68" s="91" t="s">
        <v>29</v>
      </c>
      <c r="O68" s="92" t="s">
        <v>29</v>
      </c>
      <c r="P68" s="92" t="s">
        <v>29</v>
      </c>
      <c r="Q68" s="92" t="s">
        <v>29</v>
      </c>
      <c r="R68" s="92" t="s">
        <v>29</v>
      </c>
      <c r="S68" s="92" t="s">
        <v>29</v>
      </c>
      <c r="T68" s="93" t="s">
        <v>464</v>
      </c>
      <c r="U68" s="94" t="b">
        <v>1</v>
      </c>
      <c r="V68" s="95">
        <f t="shared" si="49"/>
        <v>0.0094</v>
      </c>
      <c r="W68" s="95">
        <f t="shared" si="50"/>
        <v>1.88</v>
      </c>
      <c r="X68" s="96" t="s">
        <v>60</v>
      </c>
      <c r="Y68" s="93"/>
      <c r="Z68" s="93"/>
      <c r="AA68" s="94" t="b">
        <v>1</v>
      </c>
      <c r="AB68" s="97">
        <v>0.1</v>
      </c>
      <c r="AC68" s="98">
        <f t="shared" si="5"/>
        <v>0.2</v>
      </c>
      <c r="AD68" s="97"/>
      <c r="AE68" s="98"/>
    </row>
    <row r="69">
      <c r="A69" s="47"/>
      <c r="B69" s="77"/>
      <c r="C69" s="63"/>
      <c r="D69" s="24"/>
      <c r="E69" s="62"/>
      <c r="F69" s="61"/>
      <c r="G69" s="63"/>
      <c r="H69" s="24"/>
      <c r="I69" s="99" t="s">
        <v>465</v>
      </c>
      <c r="J69" s="39"/>
      <c r="K69" s="39"/>
      <c r="L69" s="73">
        <f t="shared" ref="L69:M69" si="51">sum(L8:L68)</f>
        <v>73.46</v>
      </c>
      <c r="M69" s="73">
        <f t="shared" si="51"/>
        <v>4678.53</v>
      </c>
      <c r="N69" s="100"/>
      <c r="O69" s="39"/>
      <c r="P69" s="39"/>
      <c r="Q69" s="39"/>
      <c r="R69" s="39"/>
      <c r="S69" s="39"/>
      <c r="T69" s="99" t="s">
        <v>465</v>
      </c>
      <c r="U69" s="39"/>
      <c r="V69" s="39"/>
      <c r="W69" s="73">
        <f>sum(W8:W68)</f>
        <v>3801.6105</v>
      </c>
      <c r="X69" s="73"/>
      <c r="Y69" s="100"/>
      <c r="Z69" s="100"/>
      <c r="AA69" s="36" t="b">
        <v>0</v>
      </c>
      <c r="AB69" s="38"/>
      <c r="AC69" s="39"/>
      <c r="AD69" s="38"/>
      <c r="AE69" s="39"/>
    </row>
    <row r="70">
      <c r="A70" s="47"/>
      <c r="B70" s="77"/>
      <c r="C70" s="63"/>
      <c r="D70" s="24"/>
      <c r="E70" s="62"/>
      <c r="F70" s="61"/>
      <c r="G70" s="63"/>
      <c r="H70" s="24"/>
      <c r="I70" s="101" t="s">
        <v>466</v>
      </c>
      <c r="J70" s="39"/>
      <c r="K70" s="39"/>
      <c r="L70" s="73">
        <f t="shared" ref="L70:M70" si="52">L69/J1</f>
        <v>73.46</v>
      </c>
      <c r="M70" s="73">
        <f t="shared" si="52"/>
        <v>46.7853</v>
      </c>
      <c r="N70" s="100"/>
      <c r="O70" s="39"/>
      <c r="P70" s="39"/>
      <c r="Q70" s="39"/>
      <c r="R70" s="39"/>
      <c r="S70" s="39"/>
      <c r="T70" s="101" t="s">
        <v>466</v>
      </c>
      <c r="U70" s="39"/>
      <c r="V70" s="39"/>
      <c r="W70" s="73">
        <f>W69/K1</f>
        <v>38.016105</v>
      </c>
      <c r="X70" s="73"/>
      <c r="Y70" s="100"/>
      <c r="Z70" s="100"/>
      <c r="AA70" s="36" t="b">
        <v>0</v>
      </c>
      <c r="AB70" s="38"/>
      <c r="AC70" s="39"/>
      <c r="AD70" s="38"/>
      <c r="AE70" s="39"/>
    </row>
    <row r="71">
      <c r="A71" s="47"/>
      <c r="B71" s="77"/>
      <c r="C71" s="63"/>
      <c r="D71" s="24"/>
      <c r="E71" s="62"/>
      <c r="F71" s="61"/>
      <c r="G71" s="63"/>
      <c r="H71" s="24"/>
      <c r="I71" s="102" t="s">
        <v>467</v>
      </c>
      <c r="J71" s="103"/>
      <c r="K71" s="103"/>
      <c r="L71" s="104">
        <v>38.5</v>
      </c>
      <c r="M71" s="104">
        <v>4.0</v>
      </c>
      <c r="N71" s="100"/>
      <c r="O71" s="39"/>
      <c r="P71" s="39"/>
      <c r="Q71" s="39"/>
      <c r="R71" s="39"/>
      <c r="S71" s="39"/>
      <c r="T71" s="102" t="s">
        <v>467</v>
      </c>
      <c r="U71" s="103"/>
      <c r="V71" s="104"/>
      <c r="W71" s="104">
        <v>4.0</v>
      </c>
      <c r="X71" s="73"/>
      <c r="Y71" s="100"/>
      <c r="Z71" s="100"/>
      <c r="AA71" s="36" t="b">
        <v>0</v>
      </c>
      <c r="AB71" s="38"/>
      <c r="AC71" s="39"/>
      <c r="AD71" s="38"/>
      <c r="AE71" s="39"/>
    </row>
    <row r="72">
      <c r="A72" s="47"/>
      <c r="B72" s="77"/>
      <c r="C72" s="63"/>
      <c r="D72" s="24"/>
      <c r="E72" s="62"/>
      <c r="F72" s="61"/>
      <c r="G72" s="63"/>
      <c r="H72" s="24"/>
      <c r="I72" s="99" t="s">
        <v>468</v>
      </c>
      <c r="J72" s="39"/>
      <c r="K72" s="39"/>
      <c r="L72" s="73">
        <f t="shared" ref="L72:M72" si="53">L70+L71</f>
        <v>111.96</v>
      </c>
      <c r="M72" s="73">
        <f t="shared" si="53"/>
        <v>50.7853</v>
      </c>
      <c r="N72" s="100"/>
      <c r="O72" s="39"/>
      <c r="P72" s="39"/>
      <c r="Q72" s="39"/>
      <c r="R72" s="39"/>
      <c r="S72" s="39"/>
      <c r="T72" s="99" t="s">
        <v>468</v>
      </c>
      <c r="U72" s="39"/>
      <c r="V72" s="39"/>
      <c r="W72" s="73">
        <f>W70+W71</f>
        <v>42.016105</v>
      </c>
      <c r="X72" s="73"/>
      <c r="Y72" s="100"/>
      <c r="Z72" s="100"/>
      <c r="AA72" s="36" t="b">
        <v>0</v>
      </c>
      <c r="AB72" s="38"/>
      <c r="AC72" s="39"/>
      <c r="AD72" s="38"/>
      <c r="AE72" s="39"/>
    </row>
    <row r="73">
      <c r="A73" s="47"/>
      <c r="B73" s="77"/>
      <c r="C73" s="63"/>
      <c r="D73" s="24"/>
      <c r="E73" s="62"/>
      <c r="F73" s="61"/>
      <c r="G73" s="63"/>
      <c r="H73" s="24"/>
      <c r="I73" s="99"/>
      <c r="J73" s="39"/>
      <c r="K73" s="39"/>
      <c r="L73" s="73"/>
      <c r="M73" s="73"/>
      <c r="N73" s="100"/>
      <c r="O73" s="39"/>
      <c r="P73" s="39"/>
      <c r="Q73" s="39"/>
      <c r="R73" s="39"/>
      <c r="S73" s="39"/>
      <c r="T73" s="99"/>
      <c r="U73" s="100"/>
      <c r="V73" s="70"/>
      <c r="W73" s="70"/>
      <c r="X73" s="70"/>
      <c r="Y73" s="100"/>
      <c r="Z73" s="100"/>
      <c r="AA73" s="36" t="b">
        <v>0</v>
      </c>
      <c r="AB73" s="38"/>
      <c r="AC73" s="39"/>
      <c r="AD73" s="38"/>
      <c r="AE73" s="39"/>
    </row>
    <row r="74">
      <c r="A74" s="47"/>
      <c r="B74" s="77"/>
      <c r="C74" s="63"/>
      <c r="D74" s="24"/>
      <c r="E74" s="62"/>
      <c r="F74" s="61"/>
      <c r="G74" s="63"/>
      <c r="H74" s="24"/>
      <c r="I74" s="99"/>
      <c r="J74" s="39"/>
      <c r="K74" s="39"/>
      <c r="L74" s="73"/>
      <c r="M74" s="73"/>
      <c r="N74" s="100"/>
      <c r="O74" s="39"/>
      <c r="P74" s="39"/>
      <c r="Q74" s="39"/>
      <c r="R74" s="39"/>
      <c r="S74" s="39"/>
      <c r="T74" s="99"/>
      <c r="U74" s="100"/>
      <c r="V74" s="70"/>
      <c r="W74" s="70"/>
      <c r="X74" s="70"/>
      <c r="Y74" s="100"/>
      <c r="Z74" s="100"/>
      <c r="AA74" s="36" t="b">
        <v>0</v>
      </c>
      <c r="AB74" s="38"/>
      <c r="AC74" s="39"/>
      <c r="AD74" s="38"/>
      <c r="AE74" s="39"/>
    </row>
    <row r="75">
      <c r="A75" s="47"/>
      <c r="B75" s="77"/>
      <c r="C75" s="63"/>
      <c r="D75" s="24"/>
      <c r="E75" s="62"/>
      <c r="F75" s="61"/>
      <c r="G75" s="63"/>
      <c r="H75" s="24"/>
      <c r="I75" s="100"/>
      <c r="J75" s="39"/>
      <c r="K75" s="39"/>
      <c r="L75" s="73"/>
      <c r="M75" s="73"/>
      <c r="N75" s="100"/>
      <c r="O75" s="39"/>
      <c r="P75" s="39"/>
      <c r="Q75" s="39"/>
      <c r="R75" s="39"/>
      <c r="S75" s="39"/>
      <c r="T75" s="100"/>
      <c r="U75" s="100"/>
      <c r="V75" s="70"/>
      <c r="W75" s="70"/>
      <c r="X75" s="70"/>
      <c r="Y75" s="100"/>
      <c r="Z75" s="100"/>
      <c r="AA75" s="36" t="b">
        <v>0</v>
      </c>
      <c r="AB75" s="38"/>
      <c r="AC75" s="39"/>
      <c r="AD75" s="38"/>
      <c r="AE75" s="39"/>
    </row>
  </sheetData>
  <hyperlinks>
    <hyperlink r:id="rId1" ref="I4"/>
    <hyperlink r:id="rId2" ref="I5"/>
    <hyperlink r:id="rId3" ref="I6"/>
    <hyperlink r:id="rId4" ref="I8"/>
    <hyperlink r:id="rId5" ref="T8"/>
    <hyperlink r:id="rId6" ref="I9"/>
    <hyperlink r:id="rId7" ref="T9"/>
    <hyperlink r:id="rId8" ref="I10"/>
    <hyperlink r:id="rId9" ref="N10"/>
    <hyperlink r:id="rId10" ref="T10"/>
    <hyperlink r:id="rId11" ref="I11"/>
    <hyperlink r:id="rId12" ref="N11"/>
    <hyperlink r:id="rId13" ref="T11"/>
    <hyperlink r:id="rId14" ref="I12"/>
    <hyperlink r:id="rId15" ref="N12"/>
    <hyperlink r:id="rId16" ref="T12"/>
    <hyperlink r:id="rId17" ref="I13"/>
    <hyperlink r:id="rId18" ref="T13"/>
    <hyperlink r:id="rId19" ref="I14"/>
    <hyperlink r:id="rId20" ref="N14"/>
    <hyperlink r:id="rId21" ref="T14"/>
    <hyperlink r:id="rId22" ref="I15"/>
    <hyperlink r:id="rId23" ref="T15"/>
    <hyperlink r:id="rId24" ref="I16"/>
    <hyperlink r:id="rId25" ref="N16"/>
    <hyperlink r:id="rId26" ref="T16"/>
    <hyperlink r:id="rId27" ref="I17"/>
    <hyperlink r:id="rId28" ref="T17"/>
    <hyperlink r:id="rId29" ref="I18"/>
    <hyperlink r:id="rId30" ref="T18"/>
    <hyperlink r:id="rId31" ref="I19"/>
    <hyperlink r:id="rId32" ref="T19"/>
    <hyperlink r:id="rId33" ref="I20"/>
    <hyperlink r:id="rId34" ref="N20"/>
    <hyperlink r:id="rId35" ref="T20"/>
    <hyperlink r:id="rId36" ref="I21"/>
    <hyperlink r:id="rId37" ref="N21"/>
    <hyperlink r:id="rId38" ref="T21"/>
    <hyperlink r:id="rId39" ref="I22"/>
    <hyperlink r:id="rId40" ref="N22"/>
    <hyperlink r:id="rId41" ref="T22"/>
    <hyperlink r:id="rId42" ref="I23"/>
    <hyperlink r:id="rId43" ref="N23"/>
    <hyperlink r:id="rId44" ref="T23"/>
    <hyperlink r:id="rId45" ref="I24"/>
    <hyperlink r:id="rId46" ref="N24"/>
    <hyperlink r:id="rId47" ref="T24"/>
    <hyperlink r:id="rId48" ref="I25"/>
    <hyperlink r:id="rId49" ref="N25"/>
    <hyperlink r:id="rId50" ref="T25"/>
    <hyperlink r:id="rId51" ref="I26"/>
    <hyperlink r:id="rId52" ref="T26"/>
    <hyperlink r:id="rId53" ref="I27"/>
    <hyperlink r:id="rId54" ref="T27"/>
    <hyperlink r:id="rId55" ref="I28"/>
    <hyperlink r:id="rId56" ref="T28"/>
    <hyperlink r:id="rId57" ref="I29"/>
    <hyperlink r:id="rId58" ref="T29"/>
    <hyperlink r:id="rId59" ref="I31"/>
    <hyperlink r:id="rId60" ref="N31"/>
    <hyperlink r:id="rId61" ref="T31"/>
    <hyperlink r:id="rId62" ref="I32"/>
    <hyperlink r:id="rId63" ref="T32"/>
    <hyperlink r:id="rId64" ref="I33"/>
    <hyperlink r:id="rId65" ref="N33"/>
    <hyperlink r:id="rId66" ref="T33"/>
    <hyperlink r:id="rId67" ref="I34"/>
    <hyperlink r:id="rId68" ref="N34"/>
    <hyperlink r:id="rId69" ref="T34"/>
    <hyperlink r:id="rId70" ref="I35"/>
    <hyperlink r:id="rId71" ref="N35"/>
    <hyperlink r:id="rId72" ref="T35"/>
    <hyperlink r:id="rId73" ref="I36"/>
    <hyperlink r:id="rId74" ref="N36"/>
    <hyperlink r:id="rId75" ref="T36"/>
    <hyperlink r:id="rId76" ref="I37"/>
    <hyperlink r:id="rId77" ref="T37"/>
    <hyperlink r:id="rId78" ref="I38"/>
    <hyperlink r:id="rId79" ref="T38"/>
    <hyperlink r:id="rId80" ref="I39"/>
    <hyperlink r:id="rId81" ref="N39"/>
    <hyperlink r:id="rId82" ref="T39"/>
    <hyperlink r:id="rId83" ref="I40"/>
    <hyperlink r:id="rId84" ref="T40"/>
    <hyperlink r:id="rId85" ref="I41"/>
    <hyperlink r:id="rId86" ref="N41"/>
    <hyperlink r:id="rId87" ref="T41"/>
    <hyperlink r:id="rId88" ref="I42"/>
    <hyperlink r:id="rId89" ref="N42"/>
    <hyperlink r:id="rId90" ref="T42"/>
    <hyperlink r:id="rId91" ref="I43"/>
    <hyperlink r:id="rId92" ref="N43"/>
    <hyperlink r:id="rId93" ref="T43"/>
    <hyperlink r:id="rId94" ref="I44"/>
    <hyperlink r:id="rId95" ref="T44"/>
    <hyperlink r:id="rId96" ref="I45"/>
    <hyperlink r:id="rId97" ref="N45"/>
    <hyperlink r:id="rId98" ref="T45"/>
    <hyperlink r:id="rId99" ref="I46"/>
    <hyperlink r:id="rId100" ref="T46"/>
    <hyperlink r:id="rId101" ref="I47"/>
    <hyperlink r:id="rId102" ref="T47"/>
    <hyperlink r:id="rId103" ref="I48"/>
    <hyperlink r:id="rId104" ref="T48"/>
    <hyperlink r:id="rId105" ref="I49"/>
    <hyperlink r:id="rId106" ref="T49"/>
    <hyperlink r:id="rId107" ref="I50"/>
    <hyperlink r:id="rId108" ref="T50"/>
    <hyperlink r:id="rId109" ref="I51"/>
    <hyperlink r:id="rId110" ref="T51"/>
    <hyperlink r:id="rId111" ref="I52"/>
    <hyperlink r:id="rId112" ref="T52"/>
    <hyperlink r:id="rId113" ref="I53"/>
    <hyperlink r:id="rId114" ref="T53"/>
    <hyperlink r:id="rId115" ref="I54"/>
    <hyperlink r:id="rId116" ref="N54"/>
    <hyperlink r:id="rId117" ref="T54"/>
    <hyperlink r:id="rId118" ref="I55"/>
    <hyperlink r:id="rId119" ref="T55"/>
    <hyperlink r:id="rId120" ref="I56"/>
    <hyperlink r:id="rId121" ref="T56"/>
    <hyperlink r:id="rId122" ref="I57"/>
    <hyperlink r:id="rId123" ref="N57"/>
    <hyperlink r:id="rId124" ref="T57"/>
    <hyperlink r:id="rId125" ref="I58"/>
    <hyperlink r:id="rId126" ref="N58"/>
    <hyperlink r:id="rId127" ref="T58"/>
    <hyperlink r:id="rId128" ref="I59"/>
    <hyperlink r:id="rId129" ref="T59"/>
    <hyperlink r:id="rId130" ref="I60"/>
    <hyperlink r:id="rId131" ref="N60"/>
    <hyperlink r:id="rId132" ref="T60"/>
    <hyperlink r:id="rId133" ref="I61"/>
    <hyperlink r:id="rId134" ref="N61"/>
    <hyperlink r:id="rId135" ref="T61"/>
    <hyperlink r:id="rId136" ref="I62"/>
    <hyperlink r:id="rId137" ref="T62"/>
    <hyperlink r:id="rId138" ref="I63"/>
    <hyperlink r:id="rId139" ref="T63"/>
    <hyperlink r:id="rId140" ref="I64"/>
    <hyperlink r:id="rId141" ref="T64"/>
    <hyperlink r:id="rId142" ref="I65"/>
    <hyperlink r:id="rId143" ref="T65"/>
    <hyperlink r:id="rId144" ref="I66"/>
    <hyperlink r:id="rId145" ref="T66"/>
    <hyperlink r:id="rId146" ref="I67"/>
    <hyperlink r:id="rId147" ref="T67"/>
    <hyperlink r:id="rId148" ref="I68"/>
    <hyperlink r:id="rId149" ref="T68"/>
  </hyperlinks>
  <printOptions gridLines="1" horizontalCentered="1"/>
  <pageMargins bottom="1.0" footer="0.0" header="0.0" left="1.0" right="1.0" top="1.0"/>
  <pageSetup fitToHeight="0" cellComments="atEnd" orientation="landscape" pageOrder="overThenDown"/>
  <drawing r:id="rId15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747</v>
      </c>
      <c r="B1" s="35" t="s">
        <v>748</v>
      </c>
    </row>
    <row r="2">
      <c r="B2" s="35" t="s">
        <v>749</v>
      </c>
    </row>
    <row r="3">
      <c r="B3" s="35" t="s">
        <v>750</v>
      </c>
    </row>
    <row r="4">
      <c r="B4" s="35" t="s">
        <v>751</v>
      </c>
    </row>
    <row r="5">
      <c r="B5" s="35" t="s">
        <v>752</v>
      </c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43"/>
    <col customWidth="1" min="2" max="2" width="13.14"/>
    <col customWidth="1" min="3" max="3" width="21.86"/>
    <col customWidth="1" min="4" max="4" width="27.86"/>
    <col customWidth="1" min="5" max="5" width="19.57"/>
    <col customWidth="1" min="6" max="6" width="29.71"/>
    <col customWidth="1" min="7" max="7" width="9.14"/>
    <col customWidth="1" min="8" max="8" width="36.0"/>
    <col customWidth="1" min="9" max="9" width="20.57"/>
  </cols>
  <sheetData>
    <row r="1">
      <c r="A1" s="1" t="s">
        <v>469</v>
      </c>
      <c r="B1" s="2"/>
      <c r="C1" s="3"/>
      <c r="D1" s="3"/>
      <c r="E1" s="2"/>
      <c r="F1" s="4"/>
      <c r="G1" s="4"/>
      <c r="H1" s="4"/>
      <c r="I1" s="4"/>
    </row>
    <row r="2">
      <c r="A2" s="9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9" t="s">
        <v>6</v>
      </c>
      <c r="G2" s="9" t="s">
        <v>7</v>
      </c>
      <c r="H2" s="9" t="s">
        <v>8</v>
      </c>
      <c r="I2" s="105" t="s">
        <v>470</v>
      </c>
    </row>
    <row r="3">
      <c r="A3" s="24" t="s">
        <v>44</v>
      </c>
      <c r="B3" s="23">
        <v>1.0</v>
      </c>
      <c r="C3" s="24" t="s">
        <v>471</v>
      </c>
      <c r="D3" s="24" t="s">
        <v>472</v>
      </c>
      <c r="E3" s="25" t="s">
        <v>29</v>
      </c>
      <c r="F3" s="24" t="s">
        <v>79</v>
      </c>
      <c r="G3" s="25" t="s">
        <v>473</v>
      </c>
      <c r="H3" s="24" t="s">
        <v>474</v>
      </c>
      <c r="I3" s="106" t="s">
        <v>475</v>
      </c>
    </row>
    <row r="4">
      <c r="A4" s="24" t="s">
        <v>53</v>
      </c>
      <c r="B4" s="23">
        <v>1.0</v>
      </c>
      <c r="C4" s="24" t="s">
        <v>476</v>
      </c>
      <c r="D4" s="24" t="s">
        <v>477</v>
      </c>
      <c r="E4" s="25" t="s">
        <v>29</v>
      </c>
      <c r="F4" s="24" t="s">
        <v>79</v>
      </c>
      <c r="G4" s="25" t="s">
        <v>478</v>
      </c>
      <c r="H4" s="24" t="s">
        <v>479</v>
      </c>
      <c r="I4" s="106" t="s">
        <v>480</v>
      </c>
    </row>
    <row r="5">
      <c r="A5" s="24" t="s">
        <v>105</v>
      </c>
      <c r="B5" s="23">
        <v>1.0</v>
      </c>
      <c r="C5" s="24" t="s">
        <v>481</v>
      </c>
      <c r="D5" s="24" t="s">
        <v>482</v>
      </c>
      <c r="E5" s="25" t="s">
        <v>29</v>
      </c>
      <c r="F5" s="24" t="s">
        <v>169</v>
      </c>
      <c r="G5" s="25" t="s">
        <v>102</v>
      </c>
      <c r="H5" s="24" t="s">
        <v>483</v>
      </c>
      <c r="I5" s="106" t="s">
        <v>484</v>
      </c>
    </row>
    <row r="6">
      <c r="A6" s="107" t="s">
        <v>485</v>
      </c>
      <c r="B6" s="23">
        <v>3.0</v>
      </c>
      <c r="C6" s="51" t="s">
        <v>375</v>
      </c>
      <c r="D6" s="51" t="s">
        <v>376</v>
      </c>
      <c r="E6" s="38" t="s">
        <v>377</v>
      </c>
      <c r="F6" s="30" t="s">
        <v>378</v>
      </c>
      <c r="G6" s="38" t="s">
        <v>379</v>
      </c>
      <c r="H6" s="24" t="s">
        <v>380</v>
      </c>
      <c r="I6" s="71" t="s">
        <v>381</v>
      </c>
    </row>
    <row r="7">
      <c r="A7" s="107" t="s">
        <v>486</v>
      </c>
      <c r="B7" s="23">
        <v>2.0</v>
      </c>
      <c r="C7" s="51" t="s">
        <v>487</v>
      </c>
      <c r="D7" s="51" t="s">
        <v>488</v>
      </c>
      <c r="E7" s="38">
        <v>330.0</v>
      </c>
      <c r="F7" s="30" t="s">
        <v>289</v>
      </c>
      <c r="G7" s="38" t="s">
        <v>379</v>
      </c>
      <c r="H7" s="24" t="s">
        <v>489</v>
      </c>
      <c r="I7" s="71" t="s">
        <v>490</v>
      </c>
    </row>
    <row r="8">
      <c r="A8" s="24" t="s">
        <v>491</v>
      </c>
      <c r="B8" s="23">
        <v>1.0</v>
      </c>
      <c r="C8" s="24" t="s">
        <v>492</v>
      </c>
      <c r="D8" s="24" t="s">
        <v>493</v>
      </c>
      <c r="E8" s="25">
        <v>110.0</v>
      </c>
      <c r="F8" s="24" t="s">
        <v>413</v>
      </c>
      <c r="G8" s="25" t="s">
        <v>445</v>
      </c>
      <c r="H8" s="24" t="s">
        <v>494</v>
      </c>
      <c r="I8" s="106" t="s">
        <v>495</v>
      </c>
    </row>
    <row r="9">
      <c r="A9" s="24" t="s">
        <v>496</v>
      </c>
      <c r="B9" s="23">
        <v>1.0</v>
      </c>
      <c r="C9" s="24" t="s">
        <v>497</v>
      </c>
      <c r="D9" s="24" t="s">
        <v>498</v>
      </c>
      <c r="E9" s="25">
        <v>120.0</v>
      </c>
      <c r="F9" s="24" t="s">
        <v>413</v>
      </c>
      <c r="G9" s="25" t="s">
        <v>445</v>
      </c>
      <c r="H9" s="24" t="s">
        <v>499</v>
      </c>
      <c r="I9" s="106" t="s">
        <v>500</v>
      </c>
    </row>
    <row r="10">
      <c r="A10" s="24" t="s">
        <v>501</v>
      </c>
      <c r="B10" s="23">
        <v>1.0</v>
      </c>
      <c r="C10" s="24" t="s">
        <v>502</v>
      </c>
      <c r="D10" s="24" t="s">
        <v>503</v>
      </c>
      <c r="E10" s="25" t="s">
        <v>398</v>
      </c>
      <c r="F10" s="24" t="s">
        <v>399</v>
      </c>
      <c r="G10" s="25" t="s">
        <v>379</v>
      </c>
      <c r="H10" s="24" t="s">
        <v>504</v>
      </c>
      <c r="I10" s="106" t="s">
        <v>505</v>
      </c>
    </row>
    <row r="11">
      <c r="A11" s="24" t="s">
        <v>506</v>
      </c>
      <c r="B11" s="23">
        <v>5.0</v>
      </c>
      <c r="C11" s="24" t="s">
        <v>234</v>
      </c>
      <c r="D11" s="24" t="s">
        <v>507</v>
      </c>
      <c r="E11" s="25" t="s">
        <v>236</v>
      </c>
      <c r="F11" s="24" t="s">
        <v>237</v>
      </c>
      <c r="G11" s="25" t="s">
        <v>238</v>
      </c>
      <c r="H11" s="24" t="s">
        <v>239</v>
      </c>
      <c r="I11" s="106" t="s">
        <v>508</v>
      </c>
    </row>
    <row r="12">
      <c r="A12" s="24" t="s">
        <v>509</v>
      </c>
      <c r="B12" s="23">
        <v>1.0</v>
      </c>
      <c r="C12" s="24" t="s">
        <v>510</v>
      </c>
      <c r="D12" s="24" t="s">
        <v>511</v>
      </c>
      <c r="E12" s="25" t="s">
        <v>29</v>
      </c>
      <c r="F12" s="24" t="s">
        <v>512</v>
      </c>
      <c r="G12" s="25" t="s">
        <v>29</v>
      </c>
      <c r="H12" s="24" t="s">
        <v>513</v>
      </c>
      <c r="I12" s="106" t="s">
        <v>514</v>
      </c>
    </row>
    <row r="13">
      <c r="A13" s="24" t="s">
        <v>515</v>
      </c>
      <c r="B13" s="23">
        <v>1.0</v>
      </c>
      <c r="C13" s="28">
        <v>2.2035045E7</v>
      </c>
      <c r="D13" s="24" t="s">
        <v>516</v>
      </c>
      <c r="E13" s="25" t="s">
        <v>29</v>
      </c>
      <c r="F13" s="24" t="s">
        <v>517</v>
      </c>
      <c r="G13" s="25" t="s">
        <v>29</v>
      </c>
      <c r="H13" s="24" t="s">
        <v>518</v>
      </c>
      <c r="I13" s="106" t="s">
        <v>519</v>
      </c>
    </row>
    <row r="14">
      <c r="A14" s="24" t="s">
        <v>520</v>
      </c>
      <c r="B14" s="23">
        <v>1.0</v>
      </c>
      <c r="C14" s="24" t="s">
        <v>521</v>
      </c>
      <c r="D14" s="24" t="s">
        <v>522</v>
      </c>
      <c r="E14" s="25" t="s">
        <v>29</v>
      </c>
      <c r="F14" s="24" t="s">
        <v>523</v>
      </c>
      <c r="G14" s="25" t="s">
        <v>29</v>
      </c>
      <c r="H14" s="24" t="s">
        <v>524</v>
      </c>
      <c r="I14" s="35" t="s">
        <v>525</v>
      </c>
    </row>
    <row r="15">
      <c r="A15" s="24" t="s">
        <v>526</v>
      </c>
      <c r="B15" s="23">
        <v>1.0</v>
      </c>
      <c r="C15" s="24" t="s">
        <v>527</v>
      </c>
      <c r="D15" s="24" t="s">
        <v>528</v>
      </c>
      <c r="E15" s="25" t="s">
        <v>29</v>
      </c>
      <c r="F15" s="24" t="s">
        <v>529</v>
      </c>
      <c r="G15" s="25" t="s">
        <v>29</v>
      </c>
      <c r="H15" s="24" t="s">
        <v>530</v>
      </c>
      <c r="I15" s="35" t="s">
        <v>531</v>
      </c>
    </row>
    <row r="16">
      <c r="A16" s="108" t="s">
        <v>532</v>
      </c>
      <c r="B16" s="23">
        <v>20.0</v>
      </c>
      <c r="C16" s="51" t="s">
        <v>533</v>
      </c>
      <c r="D16" s="51" t="s">
        <v>534</v>
      </c>
      <c r="E16" s="29" t="s">
        <v>29</v>
      </c>
      <c r="F16" s="30" t="s">
        <v>535</v>
      </c>
      <c r="G16" s="38" t="s">
        <v>29</v>
      </c>
      <c r="H16" s="52" t="s">
        <v>536</v>
      </c>
      <c r="I16" s="55" t="s">
        <v>537</v>
      </c>
    </row>
    <row r="17">
      <c r="A17" s="109" t="s">
        <v>538</v>
      </c>
      <c r="B17" s="45">
        <v>3.0</v>
      </c>
      <c r="C17" s="51">
        <v>5001.0</v>
      </c>
      <c r="D17" s="52" t="s">
        <v>539</v>
      </c>
      <c r="E17" s="38" t="s">
        <v>29</v>
      </c>
      <c r="F17" s="52" t="s">
        <v>540</v>
      </c>
      <c r="G17" s="38" t="s">
        <v>29</v>
      </c>
      <c r="H17" s="52" t="s">
        <v>541</v>
      </c>
      <c r="I17" s="110" t="s">
        <v>542</v>
      </c>
    </row>
    <row r="18">
      <c r="A18" s="47" t="s">
        <v>543</v>
      </c>
      <c r="B18" s="23">
        <v>17.0</v>
      </c>
      <c r="C18" s="51">
        <v>5000.0</v>
      </c>
      <c r="D18" s="52" t="s">
        <v>544</v>
      </c>
      <c r="E18" s="38" t="s">
        <v>29</v>
      </c>
      <c r="F18" s="52" t="s">
        <v>540</v>
      </c>
      <c r="G18" s="38" t="s">
        <v>29</v>
      </c>
      <c r="H18" s="52" t="s">
        <v>545</v>
      </c>
      <c r="I18" s="110" t="s">
        <v>546</v>
      </c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</hyperlinks>
  <printOptions gridLines="1" horizontalCentered="1"/>
  <pageMargins bottom="1.0" footer="0.0" header="0.0" left="1.0" right="1.0" top="1.0"/>
  <pageSetup fitToHeight="0" cellComments="atEnd" orientation="landscape" pageOrder="overThenDown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22.43"/>
    <col customWidth="1" min="2" max="2" width="13.14"/>
    <col customWidth="1" min="3" max="3" width="37.14"/>
    <col customWidth="1" min="4" max="4" width="29.29"/>
    <col customWidth="1" min="5" max="5" width="19.57"/>
    <col customWidth="1" min="6" max="6" width="29.57"/>
    <col customWidth="1" min="7" max="7" width="16.57"/>
    <col customWidth="1" min="8" max="8" width="36.0"/>
    <col customWidth="1" min="9" max="9" width="19.0"/>
    <col customWidth="1" min="10" max="10" width="15.57"/>
    <col customWidth="1" min="11" max="11" width="17.71"/>
    <col customWidth="1" min="12" max="12" width="15.0"/>
    <col customWidth="1" min="13" max="13" width="17.14"/>
    <col customWidth="1" min="14" max="20" width="19.0"/>
    <col customWidth="1" min="21" max="21" width="7.14"/>
    <col customWidth="1" min="22" max="23" width="19.0"/>
    <col customWidth="1" min="24" max="24" width="10.71"/>
    <col customWidth="1" min="25" max="26" width="19.0"/>
    <col customWidth="1" hidden="1" min="27" max="27" width="7.29"/>
    <col customWidth="1" hidden="1" min="28" max="28" width="22.57"/>
    <col customWidth="1" hidden="1" min="29" max="29" width="18.29"/>
    <col customWidth="1" hidden="1" min="30" max="30" width="19.0"/>
    <col customWidth="1" hidden="1" min="31" max="31" width="16.0"/>
  </cols>
  <sheetData>
    <row r="1">
      <c r="A1" s="1" t="s">
        <v>547</v>
      </c>
      <c r="B1" s="2"/>
      <c r="C1" s="3"/>
      <c r="D1" s="3"/>
      <c r="E1" s="2"/>
      <c r="F1" s="4"/>
      <c r="G1" s="5"/>
      <c r="H1" s="4"/>
      <c r="I1" s="4"/>
      <c r="J1" s="6">
        <v>1.0</v>
      </c>
      <c r="K1" s="7">
        <v>100.0</v>
      </c>
      <c r="L1" s="6"/>
      <c r="M1" s="6"/>
      <c r="N1" s="8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4"/>
      <c r="AB1" s="4"/>
      <c r="AC1" s="4"/>
      <c r="AD1" s="4"/>
      <c r="AE1" s="4"/>
    </row>
    <row r="2">
      <c r="A2" s="9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9" t="s">
        <v>6</v>
      </c>
      <c r="G2" s="12" t="s">
        <v>7</v>
      </c>
      <c r="H2" s="9" t="s">
        <v>8</v>
      </c>
      <c r="I2" s="111" t="s">
        <v>9</v>
      </c>
      <c r="J2" s="14" t="s">
        <v>10</v>
      </c>
      <c r="K2" s="15" t="s">
        <v>11</v>
      </c>
      <c r="L2" s="14" t="s">
        <v>12</v>
      </c>
      <c r="M2" s="16" t="s">
        <v>13</v>
      </c>
      <c r="N2" s="17" t="s">
        <v>14</v>
      </c>
      <c r="O2" s="14" t="s">
        <v>10</v>
      </c>
      <c r="P2" s="18" t="s">
        <v>11</v>
      </c>
      <c r="Q2" s="14" t="s">
        <v>12</v>
      </c>
      <c r="R2" s="14" t="s">
        <v>13</v>
      </c>
      <c r="S2" s="19" t="s">
        <v>15</v>
      </c>
      <c r="T2" s="20" t="s">
        <v>16</v>
      </c>
      <c r="U2" s="21" t="s">
        <v>17</v>
      </c>
      <c r="V2" s="14" t="s">
        <v>11</v>
      </c>
      <c r="W2" s="14" t="s">
        <v>13</v>
      </c>
      <c r="X2" s="14" t="s">
        <v>18</v>
      </c>
      <c r="Y2" s="14" t="s">
        <v>19</v>
      </c>
      <c r="Z2" s="14" t="s">
        <v>20</v>
      </c>
      <c r="AA2" s="13" t="s">
        <v>21</v>
      </c>
      <c r="AB2" s="13" t="s">
        <v>22</v>
      </c>
      <c r="AC2" s="13" t="s">
        <v>23</v>
      </c>
      <c r="AD2" s="13" t="s">
        <v>24</v>
      </c>
      <c r="AE2" s="13" t="s">
        <v>25</v>
      </c>
    </row>
    <row r="3">
      <c r="A3" s="27" t="s">
        <v>44</v>
      </c>
      <c r="B3" s="23">
        <v>1.0</v>
      </c>
      <c r="C3" s="28" t="s">
        <v>45</v>
      </c>
      <c r="D3" s="28" t="s">
        <v>46</v>
      </c>
      <c r="E3" s="29" t="s">
        <v>29</v>
      </c>
      <c r="F3" s="30" t="s">
        <v>47</v>
      </c>
      <c r="G3" s="28" t="s">
        <v>48</v>
      </c>
      <c r="H3" s="24" t="s">
        <v>49</v>
      </c>
      <c r="I3" s="31" t="s">
        <v>50</v>
      </c>
      <c r="J3" s="32">
        <v>11.15</v>
      </c>
      <c r="K3" s="32">
        <v>8.34</v>
      </c>
      <c r="L3" s="32">
        <f t="shared" ref="L3:L17" si="1">B3*J3*$J$1</f>
        <v>11.15</v>
      </c>
      <c r="M3" s="32">
        <f t="shared" ref="M3:M24" si="2">B3*K3*$K$1</f>
        <v>834</v>
      </c>
      <c r="N3" s="33" t="s">
        <v>29</v>
      </c>
      <c r="O3" s="34" t="s">
        <v>29</v>
      </c>
      <c r="P3" s="34" t="s">
        <v>29</v>
      </c>
      <c r="Q3" s="34" t="s">
        <v>29</v>
      </c>
      <c r="R3" s="34" t="s">
        <v>29</v>
      </c>
      <c r="S3" s="34" t="s">
        <v>29</v>
      </c>
      <c r="T3" s="35" t="s">
        <v>50</v>
      </c>
      <c r="U3" s="36" t="b">
        <v>1</v>
      </c>
      <c r="V3" s="32">
        <f t="shared" ref="V3:V5" si="3">K3</f>
        <v>8.34</v>
      </c>
      <c r="W3" s="32">
        <f t="shared" ref="W3:W5" si="4">M3</f>
        <v>834</v>
      </c>
      <c r="X3" s="34" t="s">
        <v>51</v>
      </c>
      <c r="Y3" s="36"/>
      <c r="Z3" s="37" t="s">
        <v>52</v>
      </c>
      <c r="AA3" s="36" t="b">
        <v>1</v>
      </c>
      <c r="AB3" s="38">
        <v>10.39</v>
      </c>
      <c r="AC3" s="39">
        <f t="shared" ref="AC3:AC63" si="5">AB3*B3</f>
        <v>10.39</v>
      </c>
      <c r="AD3" s="38"/>
      <c r="AE3" s="39"/>
    </row>
    <row r="4">
      <c r="A4" s="40" t="s">
        <v>53</v>
      </c>
      <c r="B4" s="41">
        <v>1.0</v>
      </c>
      <c r="C4" s="28" t="s">
        <v>54</v>
      </c>
      <c r="D4" s="42" t="s">
        <v>55</v>
      </c>
      <c r="E4" s="25" t="s">
        <v>29</v>
      </c>
      <c r="F4" s="24" t="s">
        <v>56</v>
      </c>
      <c r="G4" s="28" t="s">
        <v>57</v>
      </c>
      <c r="H4" s="24" t="s">
        <v>58</v>
      </c>
      <c r="I4" s="31" t="s">
        <v>59</v>
      </c>
      <c r="J4" s="32">
        <v>8.0</v>
      </c>
      <c r="K4" s="32">
        <v>5.99</v>
      </c>
      <c r="L4" s="32">
        <f t="shared" si="1"/>
        <v>8</v>
      </c>
      <c r="M4" s="32">
        <f t="shared" si="2"/>
        <v>599</v>
      </c>
      <c r="N4" s="33" t="s">
        <v>29</v>
      </c>
      <c r="O4" s="34" t="s">
        <v>29</v>
      </c>
      <c r="P4" s="34" t="s">
        <v>29</v>
      </c>
      <c r="Q4" s="34" t="s">
        <v>29</v>
      </c>
      <c r="R4" s="34" t="s">
        <v>29</v>
      </c>
      <c r="S4" s="34" t="s">
        <v>29</v>
      </c>
      <c r="T4" s="43" t="s">
        <v>59</v>
      </c>
      <c r="U4" s="36" t="b">
        <v>1</v>
      </c>
      <c r="V4" s="32">
        <f t="shared" si="3"/>
        <v>5.99</v>
      </c>
      <c r="W4" s="32">
        <f t="shared" si="4"/>
        <v>599</v>
      </c>
      <c r="X4" s="34" t="s">
        <v>60</v>
      </c>
      <c r="Y4" s="36"/>
      <c r="Z4" s="36"/>
      <c r="AA4" s="36" t="b">
        <v>1</v>
      </c>
      <c r="AB4" s="38">
        <v>8.36</v>
      </c>
      <c r="AC4" s="39">
        <f t="shared" si="5"/>
        <v>8.36</v>
      </c>
      <c r="AD4" s="38"/>
      <c r="AE4" s="39"/>
    </row>
    <row r="5">
      <c r="A5" s="44" t="s">
        <v>61</v>
      </c>
      <c r="B5" s="45">
        <v>1.0</v>
      </c>
      <c r="C5" s="46" t="s">
        <v>62</v>
      </c>
      <c r="D5" s="46" t="s">
        <v>63</v>
      </c>
      <c r="E5" s="25" t="s">
        <v>29</v>
      </c>
      <c r="F5" s="47" t="s">
        <v>47</v>
      </c>
      <c r="G5" s="46" t="s">
        <v>64</v>
      </c>
      <c r="H5" s="24" t="s">
        <v>65</v>
      </c>
      <c r="I5" s="31" t="s">
        <v>66</v>
      </c>
      <c r="J5" s="32">
        <v>10.71</v>
      </c>
      <c r="K5" s="32">
        <v>7.65</v>
      </c>
      <c r="L5" s="32">
        <f t="shared" si="1"/>
        <v>10.71</v>
      </c>
      <c r="M5" s="32">
        <f t="shared" si="2"/>
        <v>765</v>
      </c>
      <c r="N5" s="31" t="s">
        <v>67</v>
      </c>
      <c r="O5" s="32">
        <v>10.35</v>
      </c>
      <c r="P5" s="32">
        <v>8.49</v>
      </c>
      <c r="Q5" s="32">
        <f t="shared" ref="Q5:Q7" si="6">B5*O5*$J$1</f>
        <v>10.35</v>
      </c>
      <c r="R5" s="48">
        <f t="shared" ref="R5:R7" si="7">B5*P5*$K$1</f>
        <v>849</v>
      </c>
      <c r="S5" s="32">
        <f t="shared" ref="S5:S7" si="8">M5-R5</f>
        <v>-84</v>
      </c>
      <c r="T5" s="35" t="s">
        <v>66</v>
      </c>
      <c r="U5" s="36" t="b">
        <v>1</v>
      </c>
      <c r="V5" s="32">
        <f t="shared" si="3"/>
        <v>7.65</v>
      </c>
      <c r="W5" s="32">
        <f t="shared" si="4"/>
        <v>765</v>
      </c>
      <c r="X5" s="34" t="s">
        <v>51</v>
      </c>
      <c r="Y5" s="36"/>
      <c r="Z5" s="36"/>
      <c r="AA5" s="36" t="b">
        <v>1</v>
      </c>
      <c r="AB5" s="49">
        <v>10.71</v>
      </c>
      <c r="AC5" s="39">
        <f t="shared" si="5"/>
        <v>10.71</v>
      </c>
      <c r="AD5" s="38"/>
      <c r="AE5" s="39"/>
    </row>
    <row r="6">
      <c r="A6" s="44" t="s">
        <v>68</v>
      </c>
      <c r="B6" s="23">
        <v>1.0</v>
      </c>
      <c r="C6" s="28" t="s">
        <v>69</v>
      </c>
      <c r="D6" s="28" t="s">
        <v>70</v>
      </c>
      <c r="E6" s="29" t="s">
        <v>29</v>
      </c>
      <c r="F6" s="30" t="s">
        <v>71</v>
      </c>
      <c r="G6" s="28" t="s">
        <v>72</v>
      </c>
      <c r="H6" s="24" t="s">
        <v>73</v>
      </c>
      <c r="I6" s="31" t="s">
        <v>74</v>
      </c>
      <c r="J6" s="32">
        <v>3.7</v>
      </c>
      <c r="K6" s="32">
        <v>2.01</v>
      </c>
      <c r="L6" s="32">
        <f t="shared" si="1"/>
        <v>3.7</v>
      </c>
      <c r="M6" s="32">
        <f t="shared" si="2"/>
        <v>201</v>
      </c>
      <c r="N6" s="31" t="s">
        <v>75</v>
      </c>
      <c r="O6" s="32">
        <v>1.42</v>
      </c>
      <c r="P6" s="32">
        <v>0.93</v>
      </c>
      <c r="Q6" s="32">
        <f t="shared" si="6"/>
        <v>1.42</v>
      </c>
      <c r="R6" s="48">
        <f t="shared" si="7"/>
        <v>93</v>
      </c>
      <c r="S6" s="32">
        <f t="shared" si="8"/>
        <v>108</v>
      </c>
      <c r="T6" s="35" t="s">
        <v>75</v>
      </c>
      <c r="U6" s="36" t="b">
        <v>1</v>
      </c>
      <c r="V6" s="32">
        <f t="shared" ref="V6:V7" si="9">P6</f>
        <v>0.93</v>
      </c>
      <c r="W6" s="32">
        <f t="shared" ref="W6:W7" si="10">R6</f>
        <v>93</v>
      </c>
      <c r="X6" s="34" t="s">
        <v>60</v>
      </c>
      <c r="Y6" s="36"/>
      <c r="Z6" s="36"/>
      <c r="AA6" s="36" t="b">
        <v>1</v>
      </c>
      <c r="AB6" s="38">
        <v>3.7</v>
      </c>
      <c r="AC6" s="39">
        <f t="shared" si="5"/>
        <v>3.7</v>
      </c>
      <c r="AD6" s="38"/>
      <c r="AE6" s="39"/>
    </row>
    <row r="7">
      <c r="A7" s="44" t="s">
        <v>76</v>
      </c>
      <c r="B7" s="23">
        <v>2.0</v>
      </c>
      <c r="C7" s="28" t="s">
        <v>77</v>
      </c>
      <c r="D7" s="28" t="s">
        <v>78</v>
      </c>
      <c r="E7" s="29" t="s">
        <v>29</v>
      </c>
      <c r="F7" s="30" t="s">
        <v>79</v>
      </c>
      <c r="G7" s="28" t="s">
        <v>80</v>
      </c>
      <c r="H7" s="24" t="s">
        <v>81</v>
      </c>
      <c r="I7" s="31" t="s">
        <v>82</v>
      </c>
      <c r="J7" s="32">
        <v>0.29</v>
      </c>
      <c r="K7" s="32">
        <v>0.125</v>
      </c>
      <c r="L7" s="32">
        <f t="shared" si="1"/>
        <v>0.58</v>
      </c>
      <c r="M7" s="32">
        <f t="shared" si="2"/>
        <v>25</v>
      </c>
      <c r="N7" s="31" t="s">
        <v>83</v>
      </c>
      <c r="O7" s="32">
        <v>0.0689</v>
      </c>
      <c r="P7" s="32">
        <v>0.05242</v>
      </c>
      <c r="Q7" s="32">
        <f t="shared" si="6"/>
        <v>0.1378</v>
      </c>
      <c r="R7" s="48">
        <f t="shared" si="7"/>
        <v>10.484</v>
      </c>
      <c r="S7" s="32">
        <f t="shared" si="8"/>
        <v>14.516</v>
      </c>
      <c r="T7" s="35" t="s">
        <v>83</v>
      </c>
      <c r="U7" s="36" t="b">
        <v>1</v>
      </c>
      <c r="V7" s="32">
        <f t="shared" si="9"/>
        <v>0.05242</v>
      </c>
      <c r="W7" s="32">
        <f t="shared" si="10"/>
        <v>10.484</v>
      </c>
      <c r="X7" s="34" t="s">
        <v>60</v>
      </c>
      <c r="Y7" s="36"/>
      <c r="Z7" s="36"/>
      <c r="AA7" s="36" t="b">
        <v>1</v>
      </c>
      <c r="AB7" s="38">
        <v>0.36</v>
      </c>
      <c r="AC7" s="39">
        <f t="shared" si="5"/>
        <v>0.72</v>
      </c>
      <c r="AD7" s="38"/>
      <c r="AE7" s="39"/>
    </row>
    <row r="8">
      <c r="A8" s="44" t="s">
        <v>84</v>
      </c>
      <c r="B8" s="23">
        <v>1.0</v>
      </c>
      <c r="C8" s="28" t="s">
        <v>85</v>
      </c>
      <c r="D8" s="28" t="s">
        <v>86</v>
      </c>
      <c r="E8" s="29" t="s">
        <v>29</v>
      </c>
      <c r="F8" s="30" t="s">
        <v>87</v>
      </c>
      <c r="G8" s="28" t="s">
        <v>88</v>
      </c>
      <c r="H8" s="24" t="s">
        <v>89</v>
      </c>
      <c r="I8" s="31" t="s">
        <v>90</v>
      </c>
      <c r="J8" s="32">
        <v>1.51</v>
      </c>
      <c r="K8" s="32">
        <v>1.026</v>
      </c>
      <c r="L8" s="32">
        <f t="shared" si="1"/>
        <v>1.51</v>
      </c>
      <c r="M8" s="32">
        <f t="shared" si="2"/>
        <v>102.6</v>
      </c>
      <c r="N8" s="33" t="s">
        <v>29</v>
      </c>
      <c r="O8" s="34" t="s">
        <v>29</v>
      </c>
      <c r="P8" s="34" t="s">
        <v>29</v>
      </c>
      <c r="Q8" s="34" t="s">
        <v>29</v>
      </c>
      <c r="R8" s="34" t="s">
        <v>29</v>
      </c>
      <c r="S8" s="34" t="s">
        <v>29</v>
      </c>
      <c r="T8" s="43" t="s">
        <v>90</v>
      </c>
      <c r="U8" s="36" t="b">
        <v>1</v>
      </c>
      <c r="V8" s="32">
        <f t="shared" ref="V8:V10" si="11">K8</f>
        <v>1.026</v>
      </c>
      <c r="W8" s="32">
        <f t="shared" ref="W8:W10" si="12">M8</f>
        <v>102.6</v>
      </c>
      <c r="X8" s="34" t="s">
        <v>60</v>
      </c>
      <c r="Y8" s="36"/>
      <c r="Z8" s="36"/>
      <c r="AA8" s="36" t="b">
        <v>1</v>
      </c>
      <c r="AB8" s="38">
        <v>1.64</v>
      </c>
      <c r="AC8" s="39">
        <f t="shared" si="5"/>
        <v>1.64</v>
      </c>
      <c r="AD8" s="38"/>
      <c r="AE8" s="39"/>
    </row>
    <row r="9">
      <c r="A9" s="44" t="s">
        <v>91</v>
      </c>
      <c r="B9" s="23">
        <v>2.0</v>
      </c>
      <c r="C9" s="28" t="s">
        <v>92</v>
      </c>
      <c r="D9" s="28" t="s">
        <v>93</v>
      </c>
      <c r="E9" s="29" t="s">
        <v>29</v>
      </c>
      <c r="F9" s="30" t="s">
        <v>94</v>
      </c>
      <c r="G9" s="28" t="s">
        <v>95</v>
      </c>
      <c r="H9" s="24" t="s">
        <v>96</v>
      </c>
      <c r="I9" s="31" t="s">
        <v>97</v>
      </c>
      <c r="J9" s="32">
        <v>0.58</v>
      </c>
      <c r="K9" s="32">
        <v>0.3414</v>
      </c>
      <c r="L9" s="32">
        <f t="shared" si="1"/>
        <v>1.16</v>
      </c>
      <c r="M9" s="32">
        <f t="shared" si="2"/>
        <v>68.28</v>
      </c>
      <c r="N9" s="31" t="s">
        <v>98</v>
      </c>
      <c r="O9" s="32">
        <v>0.6427</v>
      </c>
      <c r="P9" s="32">
        <v>0.602955</v>
      </c>
      <c r="Q9" s="32">
        <f>B9*O9*$J$1</f>
        <v>1.2854</v>
      </c>
      <c r="R9" s="48">
        <f>B9*P9*$K$1</f>
        <v>120.591</v>
      </c>
      <c r="S9" s="32">
        <f>M9-R9</f>
        <v>-52.311</v>
      </c>
      <c r="T9" s="43" t="s">
        <v>97</v>
      </c>
      <c r="U9" s="36" t="b">
        <v>1</v>
      </c>
      <c r="V9" s="32">
        <f t="shared" si="11"/>
        <v>0.3414</v>
      </c>
      <c r="W9" s="32">
        <f t="shared" si="12"/>
        <v>68.28</v>
      </c>
      <c r="X9" s="34" t="s">
        <v>60</v>
      </c>
      <c r="Y9" s="36"/>
      <c r="Z9" s="36"/>
      <c r="AA9" s="36" t="b">
        <v>1</v>
      </c>
      <c r="AB9" s="38">
        <v>0.59</v>
      </c>
      <c r="AC9" s="39">
        <f t="shared" si="5"/>
        <v>1.18</v>
      </c>
      <c r="AD9" s="38"/>
      <c r="AE9" s="39"/>
    </row>
    <row r="10">
      <c r="A10" s="44" t="s">
        <v>99</v>
      </c>
      <c r="B10" s="23">
        <v>1.0</v>
      </c>
      <c r="C10" s="28" t="s">
        <v>100</v>
      </c>
      <c r="D10" s="28" t="s">
        <v>101</v>
      </c>
      <c r="E10" s="29" t="s">
        <v>29</v>
      </c>
      <c r="F10" s="30" t="s">
        <v>79</v>
      </c>
      <c r="G10" s="28" t="s">
        <v>102</v>
      </c>
      <c r="H10" s="24" t="s">
        <v>103</v>
      </c>
      <c r="I10" s="31" t="s">
        <v>104</v>
      </c>
      <c r="J10" s="32">
        <v>2.57</v>
      </c>
      <c r="K10" s="32">
        <v>1.742</v>
      </c>
      <c r="L10" s="32">
        <f t="shared" si="1"/>
        <v>2.57</v>
      </c>
      <c r="M10" s="32">
        <f t="shared" si="2"/>
        <v>174.2</v>
      </c>
      <c r="N10" s="33" t="s">
        <v>29</v>
      </c>
      <c r="O10" s="34" t="s">
        <v>29</v>
      </c>
      <c r="P10" s="34" t="s">
        <v>29</v>
      </c>
      <c r="Q10" s="34" t="s">
        <v>29</v>
      </c>
      <c r="R10" s="34" t="s">
        <v>29</v>
      </c>
      <c r="S10" s="34" t="s">
        <v>29</v>
      </c>
      <c r="T10" s="43" t="s">
        <v>104</v>
      </c>
      <c r="U10" s="36" t="b">
        <v>1</v>
      </c>
      <c r="V10" s="32">
        <f t="shared" si="11"/>
        <v>1.742</v>
      </c>
      <c r="W10" s="32">
        <f t="shared" si="12"/>
        <v>174.2</v>
      </c>
      <c r="X10" s="34" t="s">
        <v>60</v>
      </c>
      <c r="Y10" s="36"/>
      <c r="Z10" s="36"/>
      <c r="AA10" s="36" t="b">
        <v>1</v>
      </c>
      <c r="AB10" s="38">
        <v>2.65</v>
      </c>
      <c r="AC10" s="39">
        <f t="shared" si="5"/>
        <v>2.65</v>
      </c>
      <c r="AD10" s="38"/>
      <c r="AE10" s="39"/>
    </row>
    <row r="11">
      <c r="A11" s="44" t="s">
        <v>105</v>
      </c>
      <c r="B11" s="23">
        <v>1.0</v>
      </c>
      <c r="C11" s="28" t="s">
        <v>106</v>
      </c>
      <c r="D11" s="28" t="s">
        <v>107</v>
      </c>
      <c r="E11" s="29" t="s">
        <v>29</v>
      </c>
      <c r="F11" s="30" t="s">
        <v>108</v>
      </c>
      <c r="G11" s="28" t="s">
        <v>109</v>
      </c>
      <c r="H11" s="24" t="s">
        <v>110</v>
      </c>
      <c r="I11" s="31" t="s">
        <v>111</v>
      </c>
      <c r="J11" s="32">
        <v>0.45</v>
      </c>
      <c r="K11" s="32">
        <v>0.1595</v>
      </c>
      <c r="L11" s="32">
        <f t="shared" si="1"/>
        <v>0.45</v>
      </c>
      <c r="M11" s="32">
        <f t="shared" si="2"/>
        <v>15.95</v>
      </c>
      <c r="N11" s="31" t="s">
        <v>112</v>
      </c>
      <c r="O11" s="32">
        <v>0.09</v>
      </c>
      <c r="P11" s="32">
        <v>0.068568</v>
      </c>
      <c r="Q11" s="32">
        <f>B11*O11*$J$1</f>
        <v>0.09</v>
      </c>
      <c r="R11" s="48">
        <f>B11*P11*$K$1</f>
        <v>6.8568</v>
      </c>
      <c r="S11" s="32">
        <f>M11-R11</f>
        <v>9.0932</v>
      </c>
      <c r="T11" s="43" t="s">
        <v>112</v>
      </c>
      <c r="U11" s="36" t="b">
        <v>1</v>
      </c>
      <c r="V11" s="32">
        <f>P11</f>
        <v>0.068568</v>
      </c>
      <c r="W11" s="32">
        <f>R11</f>
        <v>6.8568</v>
      </c>
      <c r="X11" s="34" t="s">
        <v>60</v>
      </c>
      <c r="Y11" s="36"/>
      <c r="Z11" s="36"/>
      <c r="AA11" s="36" t="b">
        <v>1</v>
      </c>
      <c r="AB11" s="38">
        <v>0.51</v>
      </c>
      <c r="AC11" s="39">
        <f t="shared" si="5"/>
        <v>0.51</v>
      </c>
      <c r="AD11" s="38"/>
      <c r="AE11" s="39"/>
    </row>
    <row r="12">
      <c r="A12" s="44" t="s">
        <v>113</v>
      </c>
      <c r="B12" s="23">
        <v>1.0</v>
      </c>
      <c r="C12" s="28" t="s">
        <v>114</v>
      </c>
      <c r="D12" s="28" t="s">
        <v>115</v>
      </c>
      <c r="E12" s="29" t="s">
        <v>29</v>
      </c>
      <c r="F12" s="30" t="s">
        <v>47</v>
      </c>
      <c r="G12" s="28" t="s">
        <v>116</v>
      </c>
      <c r="H12" s="24" t="s">
        <v>117</v>
      </c>
      <c r="I12" s="31" t="s">
        <v>118</v>
      </c>
      <c r="J12" s="32">
        <v>0.37</v>
      </c>
      <c r="K12" s="32">
        <v>0.1723</v>
      </c>
      <c r="L12" s="32">
        <f t="shared" si="1"/>
        <v>0.37</v>
      </c>
      <c r="M12" s="32">
        <f t="shared" si="2"/>
        <v>17.23</v>
      </c>
      <c r="N12" s="33" t="s">
        <v>29</v>
      </c>
      <c r="O12" s="34" t="s">
        <v>29</v>
      </c>
      <c r="P12" s="34" t="s">
        <v>29</v>
      </c>
      <c r="Q12" s="34" t="s">
        <v>29</v>
      </c>
      <c r="R12" s="34" t="s">
        <v>29</v>
      </c>
      <c r="S12" s="34" t="s">
        <v>29</v>
      </c>
      <c r="T12" s="43" t="s">
        <v>118</v>
      </c>
      <c r="U12" s="36" t="b">
        <v>1</v>
      </c>
      <c r="V12" s="32">
        <f t="shared" ref="V12:V14" si="13">K12</f>
        <v>0.1723</v>
      </c>
      <c r="W12" s="32">
        <f t="shared" ref="W12:W14" si="14">M12</f>
        <v>17.23</v>
      </c>
      <c r="X12" s="34" t="s">
        <v>60</v>
      </c>
      <c r="Y12" s="36"/>
      <c r="Z12" s="36"/>
      <c r="AA12" s="36" t="b">
        <v>1</v>
      </c>
      <c r="AB12" s="38">
        <v>0.38</v>
      </c>
      <c r="AC12" s="39">
        <f t="shared" si="5"/>
        <v>0.38</v>
      </c>
      <c r="AD12" s="38"/>
      <c r="AE12" s="39"/>
    </row>
    <row r="13">
      <c r="A13" s="44" t="s">
        <v>119</v>
      </c>
      <c r="B13" s="23">
        <v>1.0</v>
      </c>
      <c r="C13" s="28" t="s">
        <v>120</v>
      </c>
      <c r="D13" s="28" t="s">
        <v>121</v>
      </c>
      <c r="E13" s="29" t="s">
        <v>29</v>
      </c>
      <c r="F13" s="30" t="s">
        <v>47</v>
      </c>
      <c r="G13" s="28" t="s">
        <v>102</v>
      </c>
      <c r="H13" s="24" t="s">
        <v>122</v>
      </c>
      <c r="I13" s="31" t="s">
        <v>123</v>
      </c>
      <c r="J13" s="32">
        <v>0.37</v>
      </c>
      <c r="K13" s="32">
        <v>0.1223</v>
      </c>
      <c r="L13" s="32">
        <f t="shared" si="1"/>
        <v>0.37</v>
      </c>
      <c r="M13" s="32">
        <f t="shared" si="2"/>
        <v>12.23</v>
      </c>
      <c r="N13" s="33" t="s">
        <v>29</v>
      </c>
      <c r="O13" s="34" t="s">
        <v>29</v>
      </c>
      <c r="P13" s="34" t="s">
        <v>29</v>
      </c>
      <c r="Q13" s="34" t="s">
        <v>29</v>
      </c>
      <c r="R13" s="34" t="s">
        <v>29</v>
      </c>
      <c r="S13" s="34" t="s">
        <v>29</v>
      </c>
      <c r="T13" s="43" t="s">
        <v>123</v>
      </c>
      <c r="U13" s="36" t="b">
        <v>1</v>
      </c>
      <c r="V13" s="32">
        <f t="shared" si="13"/>
        <v>0.1223</v>
      </c>
      <c r="W13" s="32">
        <f t="shared" si="14"/>
        <v>12.23</v>
      </c>
      <c r="X13" s="34" t="s">
        <v>60</v>
      </c>
      <c r="Y13" s="36"/>
      <c r="Z13" s="36"/>
      <c r="AA13" s="36" t="b">
        <v>1</v>
      </c>
      <c r="AB13" s="38">
        <v>0.34</v>
      </c>
      <c r="AC13" s="39">
        <f t="shared" si="5"/>
        <v>0.34</v>
      </c>
      <c r="AD13" s="38"/>
      <c r="AE13" s="39"/>
    </row>
    <row r="14">
      <c r="A14" s="47" t="s">
        <v>124</v>
      </c>
      <c r="B14" s="23">
        <v>1.0</v>
      </c>
      <c r="C14" s="28" t="s">
        <v>125</v>
      </c>
      <c r="D14" s="28" t="s">
        <v>126</v>
      </c>
      <c r="E14" s="29" t="s">
        <v>127</v>
      </c>
      <c r="F14" s="30" t="s">
        <v>128</v>
      </c>
      <c r="G14" s="28" t="s">
        <v>129</v>
      </c>
      <c r="H14" s="24" t="s">
        <v>130</v>
      </c>
      <c r="I14" s="31" t="s">
        <v>131</v>
      </c>
      <c r="J14" s="32">
        <v>1.45</v>
      </c>
      <c r="K14" s="32">
        <v>0.7702</v>
      </c>
      <c r="L14" s="32">
        <f t="shared" si="1"/>
        <v>1.45</v>
      </c>
      <c r="M14" s="32">
        <f t="shared" si="2"/>
        <v>77.02</v>
      </c>
      <c r="N14" s="33" t="s">
        <v>29</v>
      </c>
      <c r="O14" s="34" t="s">
        <v>29</v>
      </c>
      <c r="P14" s="34" t="s">
        <v>29</v>
      </c>
      <c r="Q14" s="34" t="s">
        <v>29</v>
      </c>
      <c r="R14" s="34" t="s">
        <v>29</v>
      </c>
      <c r="S14" s="34" t="s">
        <v>29</v>
      </c>
      <c r="T14" s="43" t="s">
        <v>131</v>
      </c>
      <c r="U14" s="36" t="b">
        <v>1</v>
      </c>
      <c r="V14" s="32">
        <f t="shared" si="13"/>
        <v>0.7702</v>
      </c>
      <c r="W14" s="32">
        <f t="shared" si="14"/>
        <v>77.02</v>
      </c>
      <c r="X14" s="34" t="s">
        <v>132</v>
      </c>
      <c r="Y14" s="36"/>
      <c r="Z14" s="36"/>
      <c r="AA14" s="36" t="b">
        <v>1</v>
      </c>
      <c r="AB14" s="38">
        <v>1.45</v>
      </c>
      <c r="AC14" s="39">
        <f t="shared" si="5"/>
        <v>1.45</v>
      </c>
      <c r="AD14" s="38"/>
      <c r="AE14" s="39"/>
    </row>
    <row r="15">
      <c r="A15" s="44" t="s">
        <v>133</v>
      </c>
      <c r="B15" s="23">
        <v>1.0</v>
      </c>
      <c r="C15" s="28" t="s">
        <v>134</v>
      </c>
      <c r="D15" s="28" t="s">
        <v>135</v>
      </c>
      <c r="E15" s="29" t="s">
        <v>136</v>
      </c>
      <c r="F15" s="30" t="s">
        <v>137</v>
      </c>
      <c r="G15" s="28" t="s">
        <v>138</v>
      </c>
      <c r="H15" s="24" t="s">
        <v>139</v>
      </c>
      <c r="I15" s="31" t="s">
        <v>140</v>
      </c>
      <c r="J15" s="32">
        <v>0.26</v>
      </c>
      <c r="K15" s="32">
        <v>0.09</v>
      </c>
      <c r="L15" s="32">
        <f t="shared" si="1"/>
        <v>0.26</v>
      </c>
      <c r="M15" s="32">
        <f t="shared" si="2"/>
        <v>9</v>
      </c>
      <c r="N15" s="31" t="s">
        <v>141</v>
      </c>
      <c r="O15" s="32" t="s">
        <v>29</v>
      </c>
      <c r="P15" s="32">
        <v>0.017</v>
      </c>
      <c r="Q15" s="32" t="s">
        <v>29</v>
      </c>
      <c r="R15" s="32">
        <f t="shared" ref="R15:R20" si="15">B15*P15*$K$1</f>
        <v>1.7</v>
      </c>
      <c r="S15" s="32">
        <f t="shared" ref="S15:S20" si="16">M15-R15</f>
        <v>7.3</v>
      </c>
      <c r="T15" s="43" t="s">
        <v>141</v>
      </c>
      <c r="U15" s="36" t="b">
        <v>1</v>
      </c>
      <c r="V15" s="32">
        <f t="shared" ref="V15:V20" si="17">P15</f>
        <v>0.017</v>
      </c>
      <c r="W15" s="32">
        <f t="shared" ref="W15:W20" si="18">R15</f>
        <v>1.7</v>
      </c>
      <c r="X15" s="34" t="s">
        <v>60</v>
      </c>
      <c r="Y15" s="36"/>
      <c r="Z15" s="36"/>
      <c r="AA15" s="36" t="b">
        <v>1</v>
      </c>
      <c r="AB15" s="38">
        <v>0.28</v>
      </c>
      <c r="AC15" s="39">
        <f t="shared" si="5"/>
        <v>0.28</v>
      </c>
      <c r="AD15" s="38"/>
      <c r="AE15" s="39"/>
    </row>
    <row r="16">
      <c r="A16" s="44" t="s">
        <v>142</v>
      </c>
      <c r="B16" s="23">
        <v>1.0</v>
      </c>
      <c r="C16" s="28" t="s">
        <v>143</v>
      </c>
      <c r="D16" s="28" t="s">
        <v>144</v>
      </c>
      <c r="E16" s="29" t="s">
        <v>145</v>
      </c>
      <c r="F16" s="30" t="s">
        <v>137</v>
      </c>
      <c r="G16" s="28" t="s">
        <v>138</v>
      </c>
      <c r="H16" s="24" t="s">
        <v>146</v>
      </c>
      <c r="I16" s="31" t="s">
        <v>147</v>
      </c>
      <c r="J16" s="32">
        <v>0.42</v>
      </c>
      <c r="K16" s="32">
        <v>0.135</v>
      </c>
      <c r="L16" s="32">
        <f t="shared" si="1"/>
        <v>0.42</v>
      </c>
      <c r="M16" s="32">
        <f t="shared" si="2"/>
        <v>13.5</v>
      </c>
      <c r="N16" s="31" t="s">
        <v>148</v>
      </c>
      <c r="O16" s="32" t="s">
        <v>29</v>
      </c>
      <c r="P16" s="32">
        <v>0.023167</v>
      </c>
      <c r="Q16" s="32" t="s">
        <v>29</v>
      </c>
      <c r="R16" s="32">
        <f t="shared" si="15"/>
        <v>2.3167</v>
      </c>
      <c r="S16" s="32">
        <f t="shared" si="16"/>
        <v>11.1833</v>
      </c>
      <c r="T16" s="43" t="s">
        <v>148</v>
      </c>
      <c r="U16" s="36" t="b">
        <v>1</v>
      </c>
      <c r="V16" s="32">
        <f t="shared" si="17"/>
        <v>0.023167</v>
      </c>
      <c r="W16" s="32">
        <f t="shared" si="18"/>
        <v>2.3167</v>
      </c>
      <c r="X16" s="34" t="s">
        <v>60</v>
      </c>
      <c r="Y16" s="36"/>
      <c r="Z16" s="36"/>
      <c r="AA16" s="36" t="b">
        <v>1</v>
      </c>
      <c r="AB16" s="38">
        <v>0.5</v>
      </c>
      <c r="AC16" s="39">
        <f t="shared" si="5"/>
        <v>0.5</v>
      </c>
      <c r="AD16" s="38"/>
      <c r="AE16" s="39"/>
    </row>
    <row r="17">
      <c r="A17" s="44" t="s">
        <v>149</v>
      </c>
      <c r="B17" s="23">
        <v>1.0</v>
      </c>
      <c r="C17" s="28" t="s">
        <v>150</v>
      </c>
      <c r="D17" s="28" t="s">
        <v>151</v>
      </c>
      <c r="E17" s="29" t="s">
        <v>152</v>
      </c>
      <c r="F17" s="30" t="s">
        <v>153</v>
      </c>
      <c r="G17" s="28" t="s">
        <v>138</v>
      </c>
      <c r="H17" s="24" t="s">
        <v>154</v>
      </c>
      <c r="I17" s="31" t="s">
        <v>155</v>
      </c>
      <c r="J17" s="32">
        <v>0.42</v>
      </c>
      <c r="K17" s="32">
        <v>0.13</v>
      </c>
      <c r="L17" s="32">
        <f t="shared" si="1"/>
        <v>0.42</v>
      </c>
      <c r="M17" s="32">
        <f t="shared" si="2"/>
        <v>13</v>
      </c>
      <c r="N17" s="31" t="s">
        <v>156</v>
      </c>
      <c r="O17" s="32" t="s">
        <v>29</v>
      </c>
      <c r="P17" s="32">
        <v>0.01852</v>
      </c>
      <c r="Q17" s="32" t="s">
        <v>29</v>
      </c>
      <c r="R17" s="32">
        <f t="shared" si="15"/>
        <v>1.852</v>
      </c>
      <c r="S17" s="32">
        <f t="shared" si="16"/>
        <v>11.148</v>
      </c>
      <c r="T17" s="43" t="s">
        <v>156</v>
      </c>
      <c r="U17" s="36" t="b">
        <v>1</v>
      </c>
      <c r="V17" s="32">
        <f t="shared" si="17"/>
        <v>0.01852</v>
      </c>
      <c r="W17" s="32">
        <f t="shared" si="18"/>
        <v>1.852</v>
      </c>
      <c r="X17" s="34" t="s">
        <v>60</v>
      </c>
      <c r="Y17" s="36"/>
      <c r="Z17" s="36"/>
      <c r="AA17" s="36" t="b">
        <v>1</v>
      </c>
      <c r="AB17" s="38">
        <v>0.28</v>
      </c>
      <c r="AC17" s="39">
        <f t="shared" si="5"/>
        <v>0.28</v>
      </c>
      <c r="AD17" s="38"/>
      <c r="AE17" s="39"/>
    </row>
    <row r="18">
      <c r="A18" s="50" t="s">
        <v>157</v>
      </c>
      <c r="B18" s="23">
        <v>6.0</v>
      </c>
      <c r="C18" s="51" t="s">
        <v>158</v>
      </c>
      <c r="D18" s="51" t="s">
        <v>159</v>
      </c>
      <c r="E18" s="29" t="s">
        <v>160</v>
      </c>
      <c r="F18" s="30" t="s">
        <v>161</v>
      </c>
      <c r="G18" s="51" t="s">
        <v>162</v>
      </c>
      <c r="H18" s="52" t="s">
        <v>163</v>
      </c>
      <c r="I18" s="53" t="s">
        <v>164</v>
      </c>
      <c r="J18" s="54" t="s">
        <v>29</v>
      </c>
      <c r="K18" s="54">
        <v>0.5</v>
      </c>
      <c r="L18" s="32" t="s">
        <v>29</v>
      </c>
      <c r="M18" s="54">
        <f t="shared" si="2"/>
        <v>300</v>
      </c>
      <c r="N18" s="53" t="s">
        <v>165</v>
      </c>
      <c r="O18" s="54">
        <v>0.0997</v>
      </c>
      <c r="P18" s="54">
        <v>0.0741</v>
      </c>
      <c r="Q18" s="54">
        <f t="shared" ref="Q18:Q19" si="19">B18*O18*$J$1</f>
        <v>0.5982</v>
      </c>
      <c r="R18" s="54">
        <f t="shared" si="15"/>
        <v>44.46</v>
      </c>
      <c r="S18" s="54">
        <f t="shared" si="16"/>
        <v>255.54</v>
      </c>
      <c r="T18" s="55" t="s">
        <v>165</v>
      </c>
      <c r="U18" s="56" t="b">
        <v>1</v>
      </c>
      <c r="V18" s="54">
        <f t="shared" si="17"/>
        <v>0.0741</v>
      </c>
      <c r="W18" s="54">
        <f t="shared" si="18"/>
        <v>44.46</v>
      </c>
      <c r="X18" s="57" t="s">
        <v>60</v>
      </c>
      <c r="Y18" s="56"/>
      <c r="Z18" s="56"/>
      <c r="AA18" s="56" t="b">
        <v>0</v>
      </c>
      <c r="AB18" s="38">
        <v>0.45</v>
      </c>
      <c r="AC18" s="39">
        <f t="shared" si="5"/>
        <v>2.7</v>
      </c>
      <c r="AD18" s="38"/>
      <c r="AE18" s="39"/>
    </row>
    <row r="19">
      <c r="A19" s="44" t="s">
        <v>166</v>
      </c>
      <c r="B19" s="23">
        <v>1.0</v>
      </c>
      <c r="C19" s="28" t="s">
        <v>167</v>
      </c>
      <c r="D19" s="28" t="s">
        <v>168</v>
      </c>
      <c r="E19" s="29" t="s">
        <v>29</v>
      </c>
      <c r="F19" s="30" t="s">
        <v>169</v>
      </c>
      <c r="G19" s="28" t="s">
        <v>102</v>
      </c>
      <c r="H19" s="24" t="s">
        <v>170</v>
      </c>
      <c r="I19" s="31" t="s">
        <v>171</v>
      </c>
      <c r="J19" s="32">
        <v>0.26</v>
      </c>
      <c r="K19" s="32">
        <v>0.0876</v>
      </c>
      <c r="L19" s="32">
        <f t="shared" ref="L19:L24" si="20">B19*J19*$J$1</f>
        <v>0.26</v>
      </c>
      <c r="M19" s="54">
        <f t="shared" si="2"/>
        <v>8.76</v>
      </c>
      <c r="N19" s="31" t="s">
        <v>172</v>
      </c>
      <c r="O19" s="32">
        <v>0.015</v>
      </c>
      <c r="P19" s="32">
        <v>0.015</v>
      </c>
      <c r="Q19" s="54">
        <f t="shared" si="19"/>
        <v>0.015</v>
      </c>
      <c r="R19" s="54">
        <f t="shared" si="15"/>
        <v>1.5</v>
      </c>
      <c r="S19" s="54">
        <f t="shared" si="16"/>
        <v>7.26</v>
      </c>
      <c r="T19" s="43" t="s">
        <v>172</v>
      </c>
      <c r="U19" s="36" t="b">
        <v>1</v>
      </c>
      <c r="V19" s="32">
        <f t="shared" si="17"/>
        <v>0.015</v>
      </c>
      <c r="W19" s="32">
        <f t="shared" si="18"/>
        <v>1.5</v>
      </c>
      <c r="X19" s="34" t="s">
        <v>60</v>
      </c>
      <c r="Y19" s="36"/>
      <c r="Z19" s="36"/>
      <c r="AA19" s="36" t="b">
        <v>0</v>
      </c>
      <c r="AB19" s="38">
        <v>0.28</v>
      </c>
      <c r="AC19" s="39">
        <f t="shared" si="5"/>
        <v>0.28</v>
      </c>
      <c r="AD19" s="38"/>
      <c r="AE19" s="39"/>
    </row>
    <row r="20">
      <c r="A20" s="58" t="s">
        <v>173</v>
      </c>
      <c r="B20" s="23">
        <v>1.0</v>
      </c>
      <c r="C20" s="28" t="s">
        <v>174</v>
      </c>
      <c r="D20" s="28" t="s">
        <v>175</v>
      </c>
      <c r="E20" s="29" t="s">
        <v>29</v>
      </c>
      <c r="F20" s="30" t="s">
        <v>176</v>
      </c>
      <c r="G20" s="28" t="s">
        <v>29</v>
      </c>
      <c r="H20" s="24" t="s">
        <v>177</v>
      </c>
      <c r="I20" s="31" t="s">
        <v>178</v>
      </c>
      <c r="J20" s="32">
        <v>0.65</v>
      </c>
      <c r="K20" s="32">
        <v>0.5198</v>
      </c>
      <c r="L20" s="32">
        <f t="shared" si="20"/>
        <v>0.65</v>
      </c>
      <c r="M20" s="54">
        <f t="shared" si="2"/>
        <v>51.98</v>
      </c>
      <c r="N20" s="31" t="s">
        <v>179</v>
      </c>
      <c r="O20" s="32" t="s">
        <v>29</v>
      </c>
      <c r="P20" s="32">
        <v>0.04149</v>
      </c>
      <c r="Q20" s="32" t="s">
        <v>29</v>
      </c>
      <c r="R20" s="54">
        <f t="shared" si="15"/>
        <v>4.149</v>
      </c>
      <c r="S20" s="54">
        <f t="shared" si="16"/>
        <v>47.831</v>
      </c>
      <c r="T20" s="43" t="s">
        <v>179</v>
      </c>
      <c r="U20" s="36" t="b">
        <v>1</v>
      </c>
      <c r="V20" s="32">
        <f t="shared" si="17"/>
        <v>0.04149</v>
      </c>
      <c r="W20" s="32">
        <f t="shared" si="18"/>
        <v>4.149</v>
      </c>
      <c r="X20" s="34" t="s">
        <v>60</v>
      </c>
      <c r="Y20" s="36"/>
      <c r="Z20" s="36"/>
      <c r="AA20" s="36" t="b">
        <v>1</v>
      </c>
      <c r="AB20" s="38">
        <v>0.7</v>
      </c>
      <c r="AC20" s="39">
        <f t="shared" si="5"/>
        <v>0.7</v>
      </c>
      <c r="AD20" s="38"/>
      <c r="AE20" s="39"/>
    </row>
    <row r="21">
      <c r="A21" s="44" t="s">
        <v>180</v>
      </c>
      <c r="B21" s="23">
        <v>1.0</v>
      </c>
      <c r="C21" s="51" t="s">
        <v>181</v>
      </c>
      <c r="D21" s="51" t="s">
        <v>182</v>
      </c>
      <c r="E21" s="38" t="s">
        <v>183</v>
      </c>
      <c r="F21" s="28" t="s">
        <v>184</v>
      </c>
      <c r="G21" s="51" t="s">
        <v>185</v>
      </c>
      <c r="H21" s="24" t="s">
        <v>186</v>
      </c>
      <c r="I21" s="53" t="s">
        <v>187</v>
      </c>
      <c r="J21" s="54">
        <v>0.68</v>
      </c>
      <c r="K21" s="54">
        <v>0.4974</v>
      </c>
      <c r="L21" s="32">
        <f t="shared" si="20"/>
        <v>0.68</v>
      </c>
      <c r="M21" s="54">
        <f t="shared" si="2"/>
        <v>49.74</v>
      </c>
      <c r="N21" s="33" t="s">
        <v>29</v>
      </c>
      <c r="O21" s="34" t="s">
        <v>29</v>
      </c>
      <c r="P21" s="34" t="s">
        <v>29</v>
      </c>
      <c r="Q21" s="34" t="s">
        <v>29</v>
      </c>
      <c r="R21" s="34" t="s">
        <v>29</v>
      </c>
      <c r="S21" s="34" t="s">
        <v>29</v>
      </c>
      <c r="T21" s="55" t="s">
        <v>187</v>
      </c>
      <c r="U21" s="36" t="b">
        <v>1</v>
      </c>
      <c r="V21" s="54">
        <f t="shared" ref="V21:V24" si="21">K21</f>
        <v>0.4974</v>
      </c>
      <c r="W21" s="54">
        <f t="shared" ref="W21:W24" si="22">M21</f>
        <v>49.74</v>
      </c>
      <c r="X21" s="57" t="s">
        <v>60</v>
      </c>
      <c r="Y21" s="56"/>
      <c r="Z21" s="56"/>
      <c r="AA21" s="36" t="b">
        <v>1</v>
      </c>
      <c r="AB21" s="38">
        <v>0.68</v>
      </c>
      <c r="AC21" s="39">
        <f t="shared" si="5"/>
        <v>0.68</v>
      </c>
      <c r="AD21" s="38"/>
      <c r="AE21" s="39"/>
    </row>
    <row r="22">
      <c r="A22" s="44" t="s">
        <v>188</v>
      </c>
      <c r="B22" s="23">
        <v>1.0</v>
      </c>
      <c r="C22" s="51" t="s">
        <v>189</v>
      </c>
      <c r="D22" s="28" t="s">
        <v>190</v>
      </c>
      <c r="E22" s="29" t="s">
        <v>191</v>
      </c>
      <c r="F22" s="28" t="s">
        <v>184</v>
      </c>
      <c r="G22" s="28" t="s">
        <v>192</v>
      </c>
      <c r="H22" s="24" t="s">
        <v>193</v>
      </c>
      <c r="I22" s="31" t="s">
        <v>194</v>
      </c>
      <c r="J22" s="32">
        <v>1.06</v>
      </c>
      <c r="K22" s="32">
        <v>0.7733</v>
      </c>
      <c r="L22" s="32">
        <f t="shared" si="20"/>
        <v>1.06</v>
      </c>
      <c r="M22" s="54">
        <f t="shared" si="2"/>
        <v>77.33</v>
      </c>
      <c r="N22" s="33" t="s">
        <v>29</v>
      </c>
      <c r="O22" s="34" t="s">
        <v>29</v>
      </c>
      <c r="P22" s="34" t="s">
        <v>29</v>
      </c>
      <c r="Q22" s="34" t="s">
        <v>29</v>
      </c>
      <c r="R22" s="34" t="s">
        <v>29</v>
      </c>
      <c r="S22" s="34" t="s">
        <v>29</v>
      </c>
      <c r="T22" s="43" t="s">
        <v>194</v>
      </c>
      <c r="U22" s="36" t="b">
        <v>1</v>
      </c>
      <c r="V22" s="54">
        <f t="shared" si="21"/>
        <v>0.7733</v>
      </c>
      <c r="W22" s="54">
        <f t="shared" si="22"/>
        <v>77.33</v>
      </c>
      <c r="X22" s="34" t="s">
        <v>60</v>
      </c>
      <c r="Y22" s="36"/>
      <c r="Z22" s="36"/>
      <c r="AA22" s="36" t="b">
        <v>1</v>
      </c>
      <c r="AB22" s="38">
        <v>1.06</v>
      </c>
      <c r="AC22" s="39">
        <f t="shared" si="5"/>
        <v>1.06</v>
      </c>
      <c r="AD22" s="38"/>
      <c r="AE22" s="39"/>
    </row>
    <row r="23">
      <c r="A23" s="47" t="s">
        <v>195</v>
      </c>
      <c r="B23" s="23">
        <v>2.0</v>
      </c>
      <c r="C23" s="28" t="s">
        <v>196</v>
      </c>
      <c r="D23" s="28" t="s">
        <v>29</v>
      </c>
      <c r="E23" s="29" t="s">
        <v>29</v>
      </c>
      <c r="F23" s="30" t="s">
        <v>197</v>
      </c>
      <c r="G23" s="28" t="s">
        <v>29</v>
      </c>
      <c r="H23" s="24" t="s">
        <v>198</v>
      </c>
      <c r="I23" s="31" t="s">
        <v>199</v>
      </c>
      <c r="J23" s="32">
        <v>0.78</v>
      </c>
      <c r="K23" s="32">
        <v>0.45</v>
      </c>
      <c r="L23" s="32">
        <f t="shared" si="20"/>
        <v>1.56</v>
      </c>
      <c r="M23" s="54">
        <f t="shared" si="2"/>
        <v>90</v>
      </c>
      <c r="N23" s="33" t="s">
        <v>29</v>
      </c>
      <c r="O23" s="34" t="s">
        <v>29</v>
      </c>
      <c r="P23" s="34" t="s">
        <v>29</v>
      </c>
      <c r="Q23" s="34" t="s">
        <v>29</v>
      </c>
      <c r="R23" s="34" t="s">
        <v>29</v>
      </c>
      <c r="S23" s="34" t="s">
        <v>29</v>
      </c>
      <c r="T23" s="43" t="s">
        <v>199</v>
      </c>
      <c r="U23" s="36" t="b">
        <v>1</v>
      </c>
      <c r="V23" s="54">
        <f t="shared" si="21"/>
        <v>0.45</v>
      </c>
      <c r="W23" s="54">
        <f t="shared" si="22"/>
        <v>90</v>
      </c>
      <c r="X23" s="34" t="s">
        <v>132</v>
      </c>
      <c r="Y23" s="36"/>
      <c r="Z23" s="36" t="s">
        <v>200</v>
      </c>
      <c r="AA23" s="36" t="b">
        <v>1</v>
      </c>
      <c r="AB23" s="38">
        <v>0.64</v>
      </c>
      <c r="AC23" s="39">
        <f t="shared" si="5"/>
        <v>1.28</v>
      </c>
      <c r="AD23" s="38"/>
      <c r="AE23" s="39"/>
    </row>
    <row r="24">
      <c r="A24" s="47" t="s">
        <v>201</v>
      </c>
      <c r="B24" s="23">
        <v>1.0</v>
      </c>
      <c r="C24" s="28">
        <v>6.51005136421E11</v>
      </c>
      <c r="D24" s="28" t="s">
        <v>202</v>
      </c>
      <c r="E24" s="29" t="s">
        <v>29</v>
      </c>
      <c r="F24" s="30" t="s">
        <v>203</v>
      </c>
      <c r="G24" s="28" t="s">
        <v>29</v>
      </c>
      <c r="H24" s="24" t="s">
        <v>204</v>
      </c>
      <c r="I24" s="31" t="s">
        <v>205</v>
      </c>
      <c r="J24" s="32">
        <v>2.97</v>
      </c>
      <c r="K24" s="32">
        <v>2.218</v>
      </c>
      <c r="L24" s="32">
        <f t="shared" si="20"/>
        <v>2.97</v>
      </c>
      <c r="M24" s="54">
        <f t="shared" si="2"/>
        <v>221.8</v>
      </c>
      <c r="N24" s="33" t="s">
        <v>29</v>
      </c>
      <c r="O24" s="34" t="s">
        <v>29</v>
      </c>
      <c r="P24" s="34" t="s">
        <v>29</v>
      </c>
      <c r="Q24" s="34" t="s">
        <v>29</v>
      </c>
      <c r="R24" s="34" t="s">
        <v>29</v>
      </c>
      <c r="S24" s="34" t="s">
        <v>29</v>
      </c>
      <c r="T24" s="43" t="s">
        <v>205</v>
      </c>
      <c r="U24" s="36" t="b">
        <v>1</v>
      </c>
      <c r="V24" s="54">
        <f t="shared" si="21"/>
        <v>2.218</v>
      </c>
      <c r="W24" s="54">
        <f t="shared" si="22"/>
        <v>221.8</v>
      </c>
      <c r="X24" s="34" t="s">
        <v>51</v>
      </c>
      <c r="Y24" s="36"/>
      <c r="Z24" s="36"/>
      <c r="AA24" s="36" t="b">
        <v>1</v>
      </c>
      <c r="AB24" s="38">
        <v>2.97</v>
      </c>
      <c r="AC24" s="39">
        <f t="shared" si="5"/>
        <v>2.97</v>
      </c>
      <c r="AD24" s="38"/>
      <c r="AE24" s="39"/>
    </row>
    <row r="25">
      <c r="A25" s="47" t="s">
        <v>206</v>
      </c>
      <c r="B25" s="23">
        <v>1.0</v>
      </c>
      <c r="C25" s="28" t="s">
        <v>207</v>
      </c>
      <c r="D25" s="28" t="s">
        <v>29</v>
      </c>
      <c r="E25" s="29" t="s">
        <v>29</v>
      </c>
      <c r="F25" s="30" t="s">
        <v>208</v>
      </c>
      <c r="G25" s="28" t="s">
        <v>29</v>
      </c>
      <c r="H25" s="24" t="s">
        <v>209</v>
      </c>
      <c r="I25" s="59"/>
      <c r="J25" s="32"/>
      <c r="K25" s="32"/>
      <c r="L25" s="32"/>
      <c r="M25" s="54"/>
      <c r="N25" s="59"/>
      <c r="O25" s="32"/>
      <c r="P25" s="32"/>
      <c r="Q25" s="32"/>
      <c r="R25" s="32"/>
      <c r="S25" s="32"/>
      <c r="T25" s="36"/>
      <c r="U25" s="36" t="b">
        <v>0</v>
      </c>
      <c r="V25" s="34"/>
      <c r="W25" s="34"/>
      <c r="X25" s="34"/>
      <c r="Y25" s="36"/>
      <c r="Z25" s="37" t="s">
        <v>210</v>
      </c>
      <c r="AA25" s="36" t="b">
        <v>1</v>
      </c>
      <c r="AB25" s="38">
        <v>0.21</v>
      </c>
      <c r="AC25" s="39">
        <f t="shared" si="5"/>
        <v>0.21</v>
      </c>
      <c r="AD25" s="38"/>
      <c r="AE25" s="39"/>
    </row>
    <row r="26">
      <c r="A26" s="44" t="s">
        <v>211</v>
      </c>
      <c r="B26" s="23">
        <v>1.0</v>
      </c>
      <c r="C26" s="60">
        <v>7.44774047E8</v>
      </c>
      <c r="D26" s="61" t="s">
        <v>212</v>
      </c>
      <c r="E26" s="62" t="s">
        <v>213</v>
      </c>
      <c r="F26" s="61" t="s">
        <v>203</v>
      </c>
      <c r="G26" s="63" t="s">
        <v>29</v>
      </c>
      <c r="H26" s="24" t="s">
        <v>214</v>
      </c>
      <c r="I26" s="53" t="s">
        <v>215</v>
      </c>
      <c r="J26" s="54">
        <v>1.76</v>
      </c>
      <c r="K26" s="54">
        <v>1.4</v>
      </c>
      <c r="L26" s="32">
        <f t="shared" ref="L26:L63" si="23">B26*J26*$J$1</f>
        <v>1.76</v>
      </c>
      <c r="M26" s="54">
        <f t="shared" ref="M26:M63" si="24">B26*K26*$K$1</f>
        <v>140</v>
      </c>
      <c r="N26" s="53" t="s">
        <v>216</v>
      </c>
      <c r="O26" s="54">
        <v>0.095991</v>
      </c>
      <c r="P26" s="54">
        <v>0.070546</v>
      </c>
      <c r="Q26" s="54">
        <f>B26*O26*$J$1</f>
        <v>0.095991</v>
      </c>
      <c r="R26" s="54">
        <f>B26*P26*$K$1</f>
        <v>7.0546</v>
      </c>
      <c r="S26" s="54">
        <f>M26-R26</f>
        <v>132.9454</v>
      </c>
      <c r="T26" s="55" t="s">
        <v>216</v>
      </c>
      <c r="U26" s="36" t="b">
        <v>1</v>
      </c>
      <c r="V26" s="54">
        <f>P26</f>
        <v>0.070546</v>
      </c>
      <c r="W26" s="54">
        <f>R26</f>
        <v>7.0546</v>
      </c>
      <c r="X26" s="57" t="s">
        <v>60</v>
      </c>
      <c r="Y26" s="56"/>
      <c r="Z26" s="56"/>
      <c r="AA26" s="36" t="b">
        <v>1</v>
      </c>
      <c r="AB26" s="38">
        <v>1.76</v>
      </c>
      <c r="AC26" s="39">
        <f t="shared" si="5"/>
        <v>1.76</v>
      </c>
      <c r="AD26" s="38"/>
      <c r="AE26" s="39"/>
    </row>
    <row r="27">
      <c r="A27" s="58" t="s">
        <v>217</v>
      </c>
      <c r="B27" s="23">
        <v>1.0</v>
      </c>
      <c r="C27" s="28" t="s">
        <v>218</v>
      </c>
      <c r="D27" s="28" t="s">
        <v>219</v>
      </c>
      <c r="E27" s="29" t="s">
        <v>220</v>
      </c>
      <c r="F27" s="30" t="s">
        <v>221</v>
      </c>
      <c r="G27" s="28" t="s">
        <v>222</v>
      </c>
      <c r="H27" s="24" t="s">
        <v>223</v>
      </c>
      <c r="I27" s="31" t="s">
        <v>224</v>
      </c>
      <c r="J27" s="32">
        <v>0.19</v>
      </c>
      <c r="K27" s="32">
        <v>0.0855</v>
      </c>
      <c r="L27" s="32">
        <f t="shared" si="23"/>
        <v>0.19</v>
      </c>
      <c r="M27" s="54">
        <f t="shared" si="24"/>
        <v>8.55</v>
      </c>
      <c r="N27" s="33" t="s">
        <v>29</v>
      </c>
      <c r="O27" s="34" t="s">
        <v>29</v>
      </c>
      <c r="P27" s="34" t="s">
        <v>29</v>
      </c>
      <c r="Q27" s="34" t="s">
        <v>29</v>
      </c>
      <c r="R27" s="34" t="s">
        <v>29</v>
      </c>
      <c r="S27" s="34" t="s">
        <v>29</v>
      </c>
      <c r="T27" s="43" t="s">
        <v>224</v>
      </c>
      <c r="U27" s="36" t="b">
        <v>1</v>
      </c>
      <c r="V27" s="32">
        <f>K27</f>
        <v>0.0855</v>
      </c>
      <c r="W27" s="32">
        <f>M27</f>
        <v>8.55</v>
      </c>
      <c r="X27" s="34" t="s">
        <v>60</v>
      </c>
      <c r="Y27" s="36"/>
      <c r="Z27" s="36"/>
      <c r="AA27" s="36" t="b">
        <v>1</v>
      </c>
      <c r="AB27" s="38">
        <v>0.19</v>
      </c>
      <c r="AC27" s="39">
        <f t="shared" si="5"/>
        <v>0.19</v>
      </c>
      <c r="AD27" s="38"/>
      <c r="AE27" s="39"/>
    </row>
    <row r="28">
      <c r="A28" s="64" t="s">
        <v>225</v>
      </c>
      <c r="B28" s="23">
        <v>1.0</v>
      </c>
      <c r="C28" s="51" t="s">
        <v>226</v>
      </c>
      <c r="D28" s="51" t="s">
        <v>227</v>
      </c>
      <c r="E28" s="29" t="s">
        <v>228</v>
      </c>
      <c r="F28" s="30" t="s">
        <v>229</v>
      </c>
      <c r="G28" s="51" t="s">
        <v>222</v>
      </c>
      <c r="H28" s="52" t="s">
        <v>230</v>
      </c>
      <c r="I28" s="53" t="s">
        <v>231</v>
      </c>
      <c r="J28" s="54">
        <v>0.11</v>
      </c>
      <c r="K28" s="54">
        <v>0.0523</v>
      </c>
      <c r="L28" s="54">
        <f t="shared" si="23"/>
        <v>0.11</v>
      </c>
      <c r="M28" s="54">
        <f t="shared" si="24"/>
        <v>5.23</v>
      </c>
      <c r="N28" s="53" t="s">
        <v>232</v>
      </c>
      <c r="O28" s="54">
        <v>0.008264</v>
      </c>
      <c r="P28" s="54">
        <v>0.008264</v>
      </c>
      <c r="Q28" s="54">
        <f t="shared" ref="Q28:Q31" si="25">B28*O28*$J$1</f>
        <v>0.008264</v>
      </c>
      <c r="R28" s="54">
        <f t="shared" ref="R28:R31" si="26">B28*P28*$K$1</f>
        <v>0.8264</v>
      </c>
      <c r="S28" s="54">
        <f t="shared" ref="S28:S31" si="27">M28-R28</f>
        <v>4.4036</v>
      </c>
      <c r="T28" s="55" t="s">
        <v>232</v>
      </c>
      <c r="U28" s="56" t="b">
        <v>1</v>
      </c>
      <c r="V28" s="54">
        <f t="shared" ref="V28:V31" si="28">P28</f>
        <v>0.008264</v>
      </c>
      <c r="W28" s="54">
        <f t="shared" ref="W28:W31" si="29">R28</f>
        <v>0.8264</v>
      </c>
      <c r="X28" s="57" t="s">
        <v>60</v>
      </c>
      <c r="Y28" s="56"/>
      <c r="Z28" s="56"/>
      <c r="AA28" s="56" t="b">
        <v>1</v>
      </c>
      <c r="AB28" s="38">
        <v>0.11</v>
      </c>
      <c r="AC28" s="39">
        <f t="shared" si="5"/>
        <v>0.11</v>
      </c>
      <c r="AD28" s="38"/>
      <c r="AE28" s="39"/>
    </row>
    <row r="29">
      <c r="A29" s="50" t="s">
        <v>233</v>
      </c>
      <c r="B29" s="23">
        <v>19.0</v>
      </c>
      <c r="C29" s="51" t="s">
        <v>234</v>
      </c>
      <c r="D29" s="51" t="s">
        <v>235</v>
      </c>
      <c r="E29" s="29" t="s">
        <v>236</v>
      </c>
      <c r="F29" s="30" t="s">
        <v>237</v>
      </c>
      <c r="G29" s="51" t="s">
        <v>238</v>
      </c>
      <c r="H29" s="52" t="s">
        <v>239</v>
      </c>
      <c r="I29" s="53" t="s">
        <v>240</v>
      </c>
      <c r="J29" s="54">
        <v>0.1</v>
      </c>
      <c r="K29" s="54">
        <v>0.0234</v>
      </c>
      <c r="L29" s="54">
        <f t="shared" si="23"/>
        <v>1.9</v>
      </c>
      <c r="M29" s="54">
        <f t="shared" si="24"/>
        <v>44.46</v>
      </c>
      <c r="N29" s="53" t="s">
        <v>241</v>
      </c>
      <c r="O29" s="54">
        <v>0.005</v>
      </c>
      <c r="P29" s="54">
        <v>0.005</v>
      </c>
      <c r="Q29" s="54">
        <f t="shared" si="25"/>
        <v>0.095</v>
      </c>
      <c r="R29" s="54">
        <f t="shared" si="26"/>
        <v>9.5</v>
      </c>
      <c r="S29" s="54">
        <f t="shared" si="27"/>
        <v>34.96</v>
      </c>
      <c r="T29" s="55" t="s">
        <v>241</v>
      </c>
      <c r="U29" s="56" t="b">
        <v>1</v>
      </c>
      <c r="V29" s="54">
        <f t="shared" si="28"/>
        <v>0.005</v>
      </c>
      <c r="W29" s="54">
        <f t="shared" si="29"/>
        <v>9.5</v>
      </c>
      <c r="X29" s="57" t="s">
        <v>60</v>
      </c>
      <c r="Y29" s="56"/>
      <c r="Z29" s="56"/>
      <c r="AA29" s="56" t="b">
        <v>1</v>
      </c>
      <c r="AB29" s="38">
        <v>0.1</v>
      </c>
      <c r="AC29" s="39">
        <f t="shared" si="5"/>
        <v>1.9</v>
      </c>
      <c r="AD29" s="38"/>
      <c r="AE29" s="39"/>
    </row>
    <row r="30">
      <c r="A30" s="65" t="s">
        <v>242</v>
      </c>
      <c r="B30" s="23">
        <v>1.0</v>
      </c>
      <c r="C30" s="51" t="s">
        <v>243</v>
      </c>
      <c r="D30" s="51" t="s">
        <v>244</v>
      </c>
      <c r="E30" s="29" t="s">
        <v>245</v>
      </c>
      <c r="F30" s="30" t="s">
        <v>246</v>
      </c>
      <c r="G30" s="51" t="s">
        <v>238</v>
      </c>
      <c r="H30" s="52" t="s">
        <v>247</v>
      </c>
      <c r="I30" s="53" t="s">
        <v>248</v>
      </c>
      <c r="J30" s="54">
        <v>0.55</v>
      </c>
      <c r="K30" s="54">
        <v>0.2562</v>
      </c>
      <c r="L30" s="54">
        <f t="shared" si="23"/>
        <v>0.55</v>
      </c>
      <c r="M30" s="54">
        <f t="shared" si="24"/>
        <v>25.62</v>
      </c>
      <c r="N30" s="53" t="s">
        <v>249</v>
      </c>
      <c r="O30" s="54">
        <v>0.01449</v>
      </c>
      <c r="P30" s="54">
        <v>0.01449</v>
      </c>
      <c r="Q30" s="54">
        <f t="shared" si="25"/>
        <v>0.01449</v>
      </c>
      <c r="R30" s="54">
        <f t="shared" si="26"/>
        <v>1.449</v>
      </c>
      <c r="S30" s="54">
        <f t="shared" si="27"/>
        <v>24.171</v>
      </c>
      <c r="T30" s="55" t="s">
        <v>249</v>
      </c>
      <c r="U30" s="36" t="b">
        <v>1</v>
      </c>
      <c r="V30" s="54">
        <f t="shared" si="28"/>
        <v>0.01449</v>
      </c>
      <c r="W30" s="54">
        <f t="shared" si="29"/>
        <v>1.449</v>
      </c>
      <c r="X30" s="57" t="s">
        <v>60</v>
      </c>
      <c r="Y30" s="56"/>
      <c r="Z30" s="56"/>
      <c r="AA30" s="36" t="b">
        <v>1</v>
      </c>
      <c r="AB30" s="38">
        <v>0.6</v>
      </c>
      <c r="AC30" s="39">
        <f t="shared" si="5"/>
        <v>0.6</v>
      </c>
      <c r="AD30" s="38"/>
      <c r="AE30" s="39"/>
    </row>
    <row r="31">
      <c r="A31" s="65" t="s">
        <v>250</v>
      </c>
      <c r="B31" s="23">
        <v>1.0</v>
      </c>
      <c r="C31" s="51" t="s">
        <v>251</v>
      </c>
      <c r="D31" s="51" t="s">
        <v>252</v>
      </c>
      <c r="E31" s="29" t="s">
        <v>253</v>
      </c>
      <c r="F31" s="30" t="s">
        <v>254</v>
      </c>
      <c r="G31" s="51" t="s">
        <v>255</v>
      </c>
      <c r="H31" s="52" t="s">
        <v>256</v>
      </c>
      <c r="I31" s="53" t="s">
        <v>257</v>
      </c>
      <c r="J31" s="54">
        <v>0.29</v>
      </c>
      <c r="K31" s="54">
        <v>0.1142</v>
      </c>
      <c r="L31" s="54">
        <f t="shared" si="23"/>
        <v>0.29</v>
      </c>
      <c r="M31" s="54">
        <f t="shared" si="24"/>
        <v>11.42</v>
      </c>
      <c r="N31" s="53" t="s">
        <v>258</v>
      </c>
      <c r="O31" s="54">
        <v>0.0257</v>
      </c>
      <c r="P31" s="54">
        <v>0.02573</v>
      </c>
      <c r="Q31" s="54">
        <f t="shared" si="25"/>
        <v>0.0257</v>
      </c>
      <c r="R31" s="54">
        <f t="shared" si="26"/>
        <v>2.573</v>
      </c>
      <c r="S31" s="54">
        <f t="shared" si="27"/>
        <v>8.847</v>
      </c>
      <c r="T31" s="55" t="s">
        <v>258</v>
      </c>
      <c r="U31" s="36" t="b">
        <v>1</v>
      </c>
      <c r="V31" s="54">
        <f t="shared" si="28"/>
        <v>0.02573</v>
      </c>
      <c r="W31" s="54">
        <f t="shared" si="29"/>
        <v>2.573</v>
      </c>
      <c r="X31" s="57" t="s">
        <v>60</v>
      </c>
      <c r="Y31" s="56"/>
      <c r="Z31" s="56"/>
      <c r="AA31" s="36" t="b">
        <v>1</v>
      </c>
      <c r="AB31" s="38">
        <v>0.32</v>
      </c>
      <c r="AC31" s="39">
        <f t="shared" si="5"/>
        <v>0.32</v>
      </c>
      <c r="AD31" s="38"/>
      <c r="AE31" s="39"/>
    </row>
    <row r="32">
      <c r="A32" s="50" t="s">
        <v>259</v>
      </c>
      <c r="B32" s="23">
        <v>4.0</v>
      </c>
      <c r="C32" s="60" t="s">
        <v>260</v>
      </c>
      <c r="D32" s="52" t="s">
        <v>261</v>
      </c>
      <c r="E32" s="38" t="s">
        <v>245</v>
      </c>
      <c r="F32" s="52" t="s">
        <v>229</v>
      </c>
      <c r="G32" s="51" t="s">
        <v>255</v>
      </c>
      <c r="H32" s="52" t="s">
        <v>262</v>
      </c>
      <c r="I32" s="53" t="s">
        <v>263</v>
      </c>
      <c r="J32" s="54">
        <v>0.26</v>
      </c>
      <c r="K32" s="54">
        <v>0.1</v>
      </c>
      <c r="L32" s="54">
        <f t="shared" si="23"/>
        <v>1.04</v>
      </c>
      <c r="M32" s="54">
        <f t="shared" si="24"/>
        <v>40</v>
      </c>
      <c r="N32" s="33" t="s">
        <v>29</v>
      </c>
      <c r="O32" s="34" t="s">
        <v>29</v>
      </c>
      <c r="P32" s="34" t="s">
        <v>29</v>
      </c>
      <c r="Q32" s="34" t="s">
        <v>29</v>
      </c>
      <c r="R32" s="34" t="s">
        <v>29</v>
      </c>
      <c r="S32" s="34" t="s">
        <v>29</v>
      </c>
      <c r="T32" s="55" t="s">
        <v>263</v>
      </c>
      <c r="U32" s="36" t="b">
        <v>1</v>
      </c>
      <c r="V32" s="54">
        <f t="shared" ref="V32:V33" si="30">K32</f>
        <v>0.1</v>
      </c>
      <c r="W32" s="54">
        <f t="shared" ref="W32:W33" si="31">M32</f>
        <v>40</v>
      </c>
      <c r="X32" s="57" t="s">
        <v>60</v>
      </c>
      <c r="Y32" s="56"/>
      <c r="Z32" s="56"/>
      <c r="AA32" s="36" t="b">
        <v>1</v>
      </c>
      <c r="AB32" s="38">
        <v>0.28</v>
      </c>
      <c r="AC32" s="39">
        <f t="shared" si="5"/>
        <v>1.12</v>
      </c>
      <c r="AD32" s="38"/>
      <c r="AE32" s="39"/>
    </row>
    <row r="33">
      <c r="A33" s="65" t="s">
        <v>264</v>
      </c>
      <c r="B33" s="23">
        <v>2.0</v>
      </c>
      <c r="C33" s="51" t="s">
        <v>265</v>
      </c>
      <c r="D33" s="51" t="s">
        <v>266</v>
      </c>
      <c r="E33" s="29" t="s">
        <v>267</v>
      </c>
      <c r="F33" s="30" t="s">
        <v>268</v>
      </c>
      <c r="G33" s="51" t="s">
        <v>238</v>
      </c>
      <c r="H33" s="52" t="s">
        <v>269</v>
      </c>
      <c r="I33" s="53" t="s">
        <v>270</v>
      </c>
      <c r="J33" s="54">
        <v>0.27</v>
      </c>
      <c r="K33" s="54">
        <v>0.092</v>
      </c>
      <c r="L33" s="54">
        <f t="shared" si="23"/>
        <v>0.54</v>
      </c>
      <c r="M33" s="54">
        <f t="shared" si="24"/>
        <v>18.4</v>
      </c>
      <c r="N33" s="33" t="s">
        <v>29</v>
      </c>
      <c r="O33" s="34" t="s">
        <v>29</v>
      </c>
      <c r="P33" s="34" t="s">
        <v>29</v>
      </c>
      <c r="Q33" s="34" t="s">
        <v>29</v>
      </c>
      <c r="R33" s="34" t="s">
        <v>29</v>
      </c>
      <c r="S33" s="34" t="s">
        <v>29</v>
      </c>
      <c r="T33" s="55" t="s">
        <v>270</v>
      </c>
      <c r="U33" s="36" t="b">
        <v>1</v>
      </c>
      <c r="V33" s="54">
        <f t="shared" si="30"/>
        <v>0.092</v>
      </c>
      <c r="W33" s="54">
        <f t="shared" si="31"/>
        <v>18.4</v>
      </c>
      <c r="X33" s="57" t="s">
        <v>60</v>
      </c>
      <c r="Y33" s="56"/>
      <c r="Z33" s="56"/>
      <c r="AA33" s="36" t="b">
        <v>1</v>
      </c>
      <c r="AB33" s="38">
        <v>0.1</v>
      </c>
      <c r="AC33" s="39">
        <f t="shared" si="5"/>
        <v>0.2</v>
      </c>
      <c r="AD33" s="38"/>
      <c r="AE33" s="39"/>
    </row>
    <row r="34">
      <c r="A34" s="65" t="s">
        <v>271</v>
      </c>
      <c r="B34" s="23">
        <v>1.0</v>
      </c>
      <c r="C34" s="60" t="s">
        <v>272</v>
      </c>
      <c r="D34" s="61" t="s">
        <v>273</v>
      </c>
      <c r="E34" s="62" t="s">
        <v>245</v>
      </c>
      <c r="F34" s="61" t="s">
        <v>274</v>
      </c>
      <c r="G34" s="63" t="s">
        <v>275</v>
      </c>
      <c r="H34" s="24" t="s">
        <v>276</v>
      </c>
      <c r="I34" s="66" t="s">
        <v>277</v>
      </c>
      <c r="J34" s="48">
        <v>0.34</v>
      </c>
      <c r="K34" s="67">
        <v>0.13</v>
      </c>
      <c r="L34" s="54">
        <f t="shared" si="23"/>
        <v>0.34</v>
      </c>
      <c r="M34" s="54">
        <f t="shared" si="24"/>
        <v>13</v>
      </c>
      <c r="N34" s="68" t="s">
        <v>278</v>
      </c>
      <c r="O34" s="67">
        <v>0.090885</v>
      </c>
      <c r="P34" s="67">
        <v>0.07</v>
      </c>
      <c r="Q34" s="48">
        <f>B34*O34*$J$1</f>
        <v>0.090885</v>
      </c>
      <c r="R34" s="48">
        <f>B34*P34*$K$1</f>
        <v>7</v>
      </c>
      <c r="S34" s="48">
        <f>M34-R34</f>
        <v>6</v>
      </c>
      <c r="T34" s="69" t="s">
        <v>278</v>
      </c>
      <c r="U34" s="36" t="b">
        <v>1</v>
      </c>
      <c r="V34" s="48">
        <f>P34</f>
        <v>0.07</v>
      </c>
      <c r="W34" s="48">
        <f>R34</f>
        <v>7</v>
      </c>
      <c r="X34" s="70" t="s">
        <v>60</v>
      </c>
      <c r="Y34" s="71"/>
      <c r="Z34" s="71"/>
      <c r="AA34" s="36" t="b">
        <v>1</v>
      </c>
      <c r="AB34" s="38">
        <v>0.3</v>
      </c>
      <c r="AC34" s="39">
        <f t="shared" si="5"/>
        <v>0.3</v>
      </c>
      <c r="AD34" s="38"/>
      <c r="AE34" s="39"/>
    </row>
    <row r="35">
      <c r="A35" s="65" t="s">
        <v>279</v>
      </c>
      <c r="B35" s="23">
        <v>2.0</v>
      </c>
      <c r="C35" s="51" t="s">
        <v>280</v>
      </c>
      <c r="D35" s="61" t="s">
        <v>281</v>
      </c>
      <c r="E35" s="62" t="s">
        <v>282</v>
      </c>
      <c r="F35" s="61" t="s">
        <v>237</v>
      </c>
      <c r="G35" s="63" t="s">
        <v>238</v>
      </c>
      <c r="H35" s="24" t="s">
        <v>283</v>
      </c>
      <c r="I35" s="66" t="s">
        <v>284</v>
      </c>
      <c r="J35" s="72">
        <v>0.1</v>
      </c>
      <c r="K35" s="72">
        <v>0.0148</v>
      </c>
      <c r="L35" s="54">
        <f t="shared" si="23"/>
        <v>0.2</v>
      </c>
      <c r="M35" s="54">
        <f t="shared" si="24"/>
        <v>2.96</v>
      </c>
      <c r="N35" s="33" t="s">
        <v>29</v>
      </c>
      <c r="O35" s="34" t="s">
        <v>29</v>
      </c>
      <c r="P35" s="34" t="s">
        <v>29</v>
      </c>
      <c r="Q35" s="34" t="s">
        <v>29</v>
      </c>
      <c r="R35" s="34" t="s">
        <v>29</v>
      </c>
      <c r="S35" s="34" t="s">
        <v>29</v>
      </c>
      <c r="T35" s="71" t="s">
        <v>284</v>
      </c>
      <c r="U35" s="36" t="b">
        <v>1</v>
      </c>
      <c r="V35" s="48">
        <f>K35</f>
        <v>0.0148</v>
      </c>
      <c r="W35" s="48">
        <f>M35</f>
        <v>2.96</v>
      </c>
      <c r="X35" s="25" t="s">
        <v>60</v>
      </c>
      <c r="Y35" s="71"/>
      <c r="Z35" s="71"/>
      <c r="AA35" s="36" t="b">
        <v>1</v>
      </c>
      <c r="AB35" s="38">
        <v>0.1</v>
      </c>
      <c r="AC35" s="39">
        <f t="shared" si="5"/>
        <v>0.2</v>
      </c>
      <c r="AD35" s="38"/>
      <c r="AE35" s="39"/>
    </row>
    <row r="36">
      <c r="A36" s="58" t="s">
        <v>285</v>
      </c>
      <c r="B36" s="23">
        <v>2.0</v>
      </c>
      <c r="C36" s="28" t="s">
        <v>286</v>
      </c>
      <c r="D36" s="28" t="s">
        <v>287</v>
      </c>
      <c r="E36" s="25" t="s">
        <v>288</v>
      </c>
      <c r="F36" s="28" t="s">
        <v>289</v>
      </c>
      <c r="G36" s="28" t="s">
        <v>290</v>
      </c>
      <c r="H36" s="24" t="s">
        <v>291</v>
      </c>
      <c r="I36" s="31" t="s">
        <v>292</v>
      </c>
      <c r="J36" s="72">
        <v>0.72</v>
      </c>
      <c r="K36" s="72">
        <v>0.3624</v>
      </c>
      <c r="L36" s="54">
        <f t="shared" si="23"/>
        <v>1.44</v>
      </c>
      <c r="M36" s="54">
        <f t="shared" si="24"/>
        <v>72.48</v>
      </c>
      <c r="N36" s="31" t="s">
        <v>293</v>
      </c>
      <c r="O36" s="72">
        <v>0.359545</v>
      </c>
      <c r="P36" s="72">
        <v>0.229</v>
      </c>
      <c r="Q36" s="73">
        <f t="shared" ref="Q36:Q38" si="32">B36*O36*$J$1</f>
        <v>0.71909</v>
      </c>
      <c r="R36" s="73">
        <f t="shared" ref="R36:R38" si="33">B36*P36*$K$1</f>
        <v>45.8</v>
      </c>
      <c r="S36" s="73">
        <f t="shared" ref="S36:S38" si="34">M36-R36</f>
        <v>26.68</v>
      </c>
      <c r="T36" s="43" t="s">
        <v>293</v>
      </c>
      <c r="U36" s="36" t="b">
        <v>1</v>
      </c>
      <c r="V36" s="48">
        <f t="shared" ref="V36:V38" si="35">P36</f>
        <v>0.229</v>
      </c>
      <c r="W36" s="48">
        <f t="shared" ref="W36:W38" si="36">R36</f>
        <v>45.8</v>
      </c>
      <c r="X36" s="25" t="s">
        <v>60</v>
      </c>
      <c r="Y36" s="36"/>
      <c r="Z36" s="36"/>
      <c r="AA36" s="36" t="b">
        <v>1</v>
      </c>
      <c r="AB36" s="38">
        <v>0.75</v>
      </c>
      <c r="AC36" s="39">
        <f t="shared" si="5"/>
        <v>1.5</v>
      </c>
      <c r="AD36" s="38"/>
      <c r="AE36" s="39"/>
    </row>
    <row r="37">
      <c r="A37" s="44" t="s">
        <v>294</v>
      </c>
      <c r="B37" s="23">
        <v>4.0</v>
      </c>
      <c r="C37" s="28" t="s">
        <v>295</v>
      </c>
      <c r="D37" s="28" t="s">
        <v>296</v>
      </c>
      <c r="E37" s="25" t="s">
        <v>297</v>
      </c>
      <c r="F37" s="28" t="s">
        <v>246</v>
      </c>
      <c r="G37" s="28" t="s">
        <v>255</v>
      </c>
      <c r="H37" s="24" t="s">
        <v>298</v>
      </c>
      <c r="I37" s="31" t="s">
        <v>299</v>
      </c>
      <c r="J37" s="72">
        <v>0.57</v>
      </c>
      <c r="K37" s="72">
        <v>0.2664</v>
      </c>
      <c r="L37" s="54">
        <f t="shared" si="23"/>
        <v>2.28</v>
      </c>
      <c r="M37" s="54">
        <f t="shared" si="24"/>
        <v>106.56</v>
      </c>
      <c r="N37" s="31" t="s">
        <v>300</v>
      </c>
      <c r="O37" s="72">
        <v>0.257552</v>
      </c>
      <c r="P37" s="72">
        <v>0.16388</v>
      </c>
      <c r="Q37" s="73">
        <f t="shared" si="32"/>
        <v>1.030208</v>
      </c>
      <c r="R37" s="73">
        <f t="shared" si="33"/>
        <v>65.552</v>
      </c>
      <c r="S37" s="73">
        <f t="shared" si="34"/>
        <v>41.008</v>
      </c>
      <c r="T37" s="43" t="s">
        <v>300</v>
      </c>
      <c r="U37" s="36" t="b">
        <v>1</v>
      </c>
      <c r="V37" s="48">
        <f t="shared" si="35"/>
        <v>0.16388</v>
      </c>
      <c r="W37" s="48">
        <f t="shared" si="36"/>
        <v>65.552</v>
      </c>
      <c r="X37" s="25" t="s">
        <v>60</v>
      </c>
      <c r="Y37" s="36"/>
      <c r="Z37" s="36"/>
      <c r="AA37" s="36" t="b">
        <v>1</v>
      </c>
      <c r="AB37" s="38">
        <v>0.62</v>
      </c>
      <c r="AC37" s="39">
        <f t="shared" si="5"/>
        <v>2.48</v>
      </c>
      <c r="AD37" s="38"/>
      <c r="AE37" s="39"/>
    </row>
    <row r="38">
      <c r="A38" s="44" t="s">
        <v>301</v>
      </c>
      <c r="B38" s="23">
        <v>4.0</v>
      </c>
      <c r="C38" s="28" t="s">
        <v>302</v>
      </c>
      <c r="D38" s="28" t="s">
        <v>303</v>
      </c>
      <c r="E38" s="25" t="s">
        <v>304</v>
      </c>
      <c r="F38" s="28" t="s">
        <v>305</v>
      </c>
      <c r="G38" s="28" t="s">
        <v>255</v>
      </c>
      <c r="H38" s="24" t="s">
        <v>306</v>
      </c>
      <c r="I38" s="31" t="s">
        <v>307</v>
      </c>
      <c r="J38" s="72">
        <v>0.37</v>
      </c>
      <c r="K38" s="72">
        <v>0.154</v>
      </c>
      <c r="L38" s="54">
        <f t="shared" si="23"/>
        <v>1.48</v>
      </c>
      <c r="M38" s="54">
        <f t="shared" si="24"/>
        <v>61.6</v>
      </c>
      <c r="N38" s="31" t="s">
        <v>308</v>
      </c>
      <c r="O38" s="72">
        <v>0.0389</v>
      </c>
      <c r="P38" s="72">
        <v>0.029045</v>
      </c>
      <c r="Q38" s="73">
        <f t="shared" si="32"/>
        <v>0.1556</v>
      </c>
      <c r="R38" s="73">
        <f t="shared" si="33"/>
        <v>11.618</v>
      </c>
      <c r="S38" s="73">
        <f t="shared" si="34"/>
        <v>49.982</v>
      </c>
      <c r="T38" s="43" t="s">
        <v>308</v>
      </c>
      <c r="U38" s="36" t="b">
        <v>1</v>
      </c>
      <c r="V38" s="48">
        <f t="shared" si="35"/>
        <v>0.029045</v>
      </c>
      <c r="W38" s="48">
        <f t="shared" si="36"/>
        <v>11.618</v>
      </c>
      <c r="X38" s="25" t="s">
        <v>60</v>
      </c>
      <c r="Y38" s="36"/>
      <c r="Z38" s="36"/>
      <c r="AA38" s="36" t="b">
        <v>1</v>
      </c>
      <c r="AB38" s="38">
        <v>0.4</v>
      </c>
      <c r="AC38" s="39">
        <f t="shared" si="5"/>
        <v>1.6</v>
      </c>
      <c r="AD38" s="38"/>
      <c r="AE38" s="39"/>
    </row>
    <row r="39">
      <c r="A39" s="58" t="s">
        <v>309</v>
      </c>
      <c r="B39" s="23">
        <v>1.0</v>
      </c>
      <c r="C39" s="28" t="s">
        <v>310</v>
      </c>
      <c r="D39" s="28" t="s">
        <v>311</v>
      </c>
      <c r="E39" s="25" t="s">
        <v>282</v>
      </c>
      <c r="F39" s="28" t="s">
        <v>268</v>
      </c>
      <c r="G39" s="28" t="s">
        <v>238</v>
      </c>
      <c r="H39" s="24" t="s">
        <v>312</v>
      </c>
      <c r="I39" s="31" t="s">
        <v>313</v>
      </c>
      <c r="J39" s="72">
        <v>0.24</v>
      </c>
      <c r="K39" s="72">
        <v>0.093</v>
      </c>
      <c r="L39" s="54">
        <f t="shared" si="23"/>
        <v>0.24</v>
      </c>
      <c r="M39" s="54">
        <f t="shared" si="24"/>
        <v>9.3</v>
      </c>
      <c r="N39" s="33" t="s">
        <v>29</v>
      </c>
      <c r="O39" s="34" t="s">
        <v>29</v>
      </c>
      <c r="P39" s="34" t="s">
        <v>29</v>
      </c>
      <c r="Q39" s="34" t="s">
        <v>29</v>
      </c>
      <c r="R39" s="34" t="s">
        <v>29</v>
      </c>
      <c r="S39" s="34" t="s">
        <v>29</v>
      </c>
      <c r="T39" s="43" t="s">
        <v>313</v>
      </c>
      <c r="U39" s="36" t="b">
        <v>1</v>
      </c>
      <c r="V39" s="48">
        <f>K39</f>
        <v>0.093</v>
      </c>
      <c r="W39" s="48">
        <f>M39</f>
        <v>9.3</v>
      </c>
      <c r="X39" s="25" t="s">
        <v>60</v>
      </c>
      <c r="Y39" s="36"/>
      <c r="Z39" s="36"/>
      <c r="AA39" s="36" t="b">
        <v>1</v>
      </c>
      <c r="AB39" s="38">
        <v>0.2</v>
      </c>
      <c r="AC39" s="39">
        <f t="shared" si="5"/>
        <v>0.2</v>
      </c>
      <c r="AD39" s="38"/>
      <c r="AE39" s="39"/>
    </row>
    <row r="40">
      <c r="A40" s="58" t="s">
        <v>314</v>
      </c>
      <c r="B40" s="23">
        <v>1.0</v>
      </c>
      <c r="C40" s="28" t="s">
        <v>315</v>
      </c>
      <c r="D40" s="28" t="s">
        <v>316</v>
      </c>
      <c r="E40" s="25" t="s">
        <v>297</v>
      </c>
      <c r="F40" s="28" t="s">
        <v>274</v>
      </c>
      <c r="G40" s="28" t="s">
        <v>275</v>
      </c>
      <c r="H40" s="24" t="s">
        <v>317</v>
      </c>
      <c r="I40" s="31" t="s">
        <v>318</v>
      </c>
      <c r="J40" s="72">
        <v>0.46</v>
      </c>
      <c r="K40" s="72">
        <v>0.216</v>
      </c>
      <c r="L40" s="54">
        <f t="shared" si="23"/>
        <v>0.46</v>
      </c>
      <c r="M40" s="54">
        <f t="shared" si="24"/>
        <v>21.6</v>
      </c>
      <c r="N40" s="31" t="s">
        <v>319</v>
      </c>
      <c r="O40" s="72">
        <v>0.118791</v>
      </c>
      <c r="P40" s="72">
        <v>0.0894</v>
      </c>
      <c r="Q40" s="73">
        <f>B40*O40*$J$1</f>
        <v>0.118791</v>
      </c>
      <c r="R40" s="73">
        <f>B40*P40*$K$1</f>
        <v>8.94</v>
      </c>
      <c r="S40" s="73">
        <f>M40-R40</f>
        <v>12.66</v>
      </c>
      <c r="T40" s="43" t="s">
        <v>319</v>
      </c>
      <c r="U40" s="36" t="b">
        <v>1</v>
      </c>
      <c r="V40" s="48">
        <f>P40</f>
        <v>0.0894</v>
      </c>
      <c r="W40" s="48">
        <f>R40</f>
        <v>8.94</v>
      </c>
      <c r="X40" s="25" t="s">
        <v>60</v>
      </c>
      <c r="Y40" s="36"/>
      <c r="Z40" s="36"/>
      <c r="AA40" s="36" t="b">
        <v>1</v>
      </c>
      <c r="AB40" s="38">
        <v>0.53</v>
      </c>
      <c r="AC40" s="39">
        <f t="shared" si="5"/>
        <v>0.53</v>
      </c>
      <c r="AD40" s="38"/>
      <c r="AE40" s="39"/>
    </row>
    <row r="41">
      <c r="A41" s="65" t="s">
        <v>320</v>
      </c>
      <c r="B41" s="23">
        <v>2.0</v>
      </c>
      <c r="C41" s="51" t="s">
        <v>321</v>
      </c>
      <c r="D41" s="61" t="s">
        <v>322</v>
      </c>
      <c r="E41" s="62" t="s">
        <v>236</v>
      </c>
      <c r="F41" s="61" t="s">
        <v>305</v>
      </c>
      <c r="G41" s="63" t="s">
        <v>238</v>
      </c>
      <c r="H41" s="24" t="s">
        <v>323</v>
      </c>
      <c r="I41" s="66" t="s">
        <v>324</v>
      </c>
      <c r="J41" s="72">
        <v>0.18</v>
      </c>
      <c r="K41" s="72">
        <v>0.0594</v>
      </c>
      <c r="L41" s="54">
        <f t="shared" si="23"/>
        <v>0.36</v>
      </c>
      <c r="M41" s="54">
        <f t="shared" si="24"/>
        <v>11.88</v>
      </c>
      <c r="N41" s="33" t="s">
        <v>29</v>
      </c>
      <c r="O41" s="34" t="s">
        <v>29</v>
      </c>
      <c r="P41" s="34" t="s">
        <v>29</v>
      </c>
      <c r="Q41" s="34" t="s">
        <v>29</v>
      </c>
      <c r="R41" s="34" t="s">
        <v>29</v>
      </c>
      <c r="S41" s="34" t="s">
        <v>29</v>
      </c>
      <c r="T41" s="71" t="s">
        <v>324</v>
      </c>
      <c r="U41" s="36" t="b">
        <v>1</v>
      </c>
      <c r="V41" s="48">
        <f t="shared" ref="V41:V48" si="37">K41</f>
        <v>0.0594</v>
      </c>
      <c r="W41" s="48">
        <f t="shared" ref="W41:W48" si="38">M41</f>
        <v>11.88</v>
      </c>
      <c r="X41" s="25" t="s">
        <v>60</v>
      </c>
      <c r="Y41" s="71"/>
      <c r="Z41" s="71"/>
      <c r="AA41" s="36" t="b">
        <v>1</v>
      </c>
      <c r="AB41" s="38">
        <v>0.19</v>
      </c>
      <c r="AC41" s="39">
        <f t="shared" si="5"/>
        <v>0.38</v>
      </c>
      <c r="AD41" s="38"/>
      <c r="AE41" s="39"/>
    </row>
    <row r="42">
      <c r="A42" s="65" t="s">
        <v>325</v>
      </c>
      <c r="B42" s="23">
        <v>1.0</v>
      </c>
      <c r="C42" s="60" t="s">
        <v>326</v>
      </c>
      <c r="D42" s="28" t="s">
        <v>327</v>
      </c>
      <c r="E42" s="29" t="s">
        <v>328</v>
      </c>
      <c r="F42" s="30" t="s">
        <v>305</v>
      </c>
      <c r="G42" s="30" t="s">
        <v>329</v>
      </c>
      <c r="H42" s="24" t="s">
        <v>330</v>
      </c>
      <c r="I42" s="53" t="s">
        <v>331</v>
      </c>
      <c r="J42" s="72">
        <v>0.5</v>
      </c>
      <c r="K42" s="72">
        <v>0.2333</v>
      </c>
      <c r="L42" s="54">
        <f t="shared" si="23"/>
        <v>0.5</v>
      </c>
      <c r="M42" s="54">
        <f t="shared" si="24"/>
        <v>23.33</v>
      </c>
      <c r="N42" s="33" t="s">
        <v>29</v>
      </c>
      <c r="O42" s="34" t="s">
        <v>29</v>
      </c>
      <c r="P42" s="34" t="s">
        <v>29</v>
      </c>
      <c r="Q42" s="34" t="s">
        <v>29</v>
      </c>
      <c r="R42" s="34" t="s">
        <v>29</v>
      </c>
      <c r="S42" s="34" t="s">
        <v>29</v>
      </c>
      <c r="T42" s="55" t="s">
        <v>331</v>
      </c>
      <c r="U42" s="36" t="b">
        <v>1</v>
      </c>
      <c r="V42" s="48">
        <f t="shared" si="37"/>
        <v>0.2333</v>
      </c>
      <c r="W42" s="48">
        <f t="shared" si="38"/>
        <v>23.33</v>
      </c>
      <c r="X42" s="25" t="s">
        <v>60</v>
      </c>
      <c r="Y42" s="56"/>
      <c r="Z42" s="56"/>
      <c r="AA42" s="36" t="b">
        <v>1</v>
      </c>
      <c r="AB42" s="38">
        <v>0.46</v>
      </c>
      <c r="AC42" s="39">
        <f t="shared" si="5"/>
        <v>0.46</v>
      </c>
      <c r="AD42" s="38"/>
      <c r="AE42" s="39"/>
    </row>
    <row r="43">
      <c r="A43" s="50" t="s">
        <v>332</v>
      </c>
      <c r="B43" s="23">
        <v>2.0</v>
      </c>
      <c r="C43" s="60" t="s">
        <v>333</v>
      </c>
      <c r="D43" s="52" t="s">
        <v>334</v>
      </c>
      <c r="E43" s="38" t="s">
        <v>335</v>
      </c>
      <c r="F43" s="52" t="s">
        <v>229</v>
      </c>
      <c r="G43" s="51" t="s">
        <v>255</v>
      </c>
      <c r="H43" s="52" t="s">
        <v>336</v>
      </c>
      <c r="I43" s="53" t="s">
        <v>337</v>
      </c>
      <c r="J43" s="72">
        <v>0.17</v>
      </c>
      <c r="K43" s="72">
        <v>0.0567</v>
      </c>
      <c r="L43" s="54">
        <f t="shared" si="23"/>
        <v>0.34</v>
      </c>
      <c r="M43" s="54">
        <f t="shared" si="24"/>
        <v>11.34</v>
      </c>
      <c r="N43" s="33" t="s">
        <v>29</v>
      </c>
      <c r="O43" s="34" t="s">
        <v>29</v>
      </c>
      <c r="P43" s="34" t="s">
        <v>29</v>
      </c>
      <c r="Q43" s="34" t="s">
        <v>29</v>
      </c>
      <c r="R43" s="34" t="s">
        <v>29</v>
      </c>
      <c r="S43" s="34" t="s">
        <v>29</v>
      </c>
      <c r="T43" s="55" t="s">
        <v>337</v>
      </c>
      <c r="U43" s="36" t="b">
        <v>1</v>
      </c>
      <c r="V43" s="48">
        <f t="shared" si="37"/>
        <v>0.0567</v>
      </c>
      <c r="W43" s="48">
        <f t="shared" si="38"/>
        <v>11.34</v>
      </c>
      <c r="X43" s="25" t="s">
        <v>60</v>
      </c>
      <c r="Y43" s="56"/>
      <c r="Z43" s="56"/>
      <c r="AA43" s="36" t="b">
        <v>1</v>
      </c>
      <c r="AB43" s="38">
        <v>0.19</v>
      </c>
      <c r="AC43" s="39">
        <f t="shared" si="5"/>
        <v>0.38</v>
      </c>
      <c r="AD43" s="38"/>
      <c r="AE43" s="39"/>
    </row>
    <row r="44">
      <c r="A44" s="65" t="s">
        <v>338</v>
      </c>
      <c r="B44" s="23">
        <v>2.0</v>
      </c>
      <c r="C44" s="51" t="s">
        <v>339</v>
      </c>
      <c r="D44" s="30" t="s">
        <v>340</v>
      </c>
      <c r="E44" s="29" t="s">
        <v>341</v>
      </c>
      <c r="F44" s="30" t="s">
        <v>237</v>
      </c>
      <c r="G44" s="51" t="s">
        <v>238</v>
      </c>
      <c r="H44" s="52" t="s">
        <v>342</v>
      </c>
      <c r="I44" s="66" t="s">
        <v>343</v>
      </c>
      <c r="J44" s="72">
        <v>0.11</v>
      </c>
      <c r="K44" s="72">
        <v>0.0384</v>
      </c>
      <c r="L44" s="54">
        <f t="shared" si="23"/>
        <v>0.22</v>
      </c>
      <c r="M44" s="54">
        <f t="shared" si="24"/>
        <v>7.68</v>
      </c>
      <c r="N44" s="33" t="s">
        <v>29</v>
      </c>
      <c r="O44" s="34" t="s">
        <v>29</v>
      </c>
      <c r="P44" s="34" t="s">
        <v>29</v>
      </c>
      <c r="Q44" s="34" t="s">
        <v>29</v>
      </c>
      <c r="R44" s="34" t="s">
        <v>29</v>
      </c>
      <c r="S44" s="34" t="s">
        <v>29</v>
      </c>
      <c r="T44" s="71" t="s">
        <v>343</v>
      </c>
      <c r="U44" s="36" t="b">
        <v>1</v>
      </c>
      <c r="V44" s="48">
        <f t="shared" si="37"/>
        <v>0.0384</v>
      </c>
      <c r="W44" s="48">
        <f t="shared" si="38"/>
        <v>7.68</v>
      </c>
      <c r="X44" s="25" t="s">
        <v>60</v>
      </c>
      <c r="Y44" s="71"/>
      <c r="Z44" s="71"/>
      <c r="AA44" s="36" t="b">
        <v>1</v>
      </c>
      <c r="AB44" s="38">
        <v>0.11</v>
      </c>
      <c r="AC44" s="39">
        <f t="shared" si="5"/>
        <v>0.22</v>
      </c>
      <c r="AD44" s="38"/>
      <c r="AE44" s="39"/>
    </row>
    <row r="45">
      <c r="A45" s="65" t="s">
        <v>344</v>
      </c>
      <c r="B45" s="23">
        <v>2.0</v>
      </c>
      <c r="C45" s="63" t="s">
        <v>345</v>
      </c>
      <c r="D45" s="63" t="s">
        <v>346</v>
      </c>
      <c r="E45" s="70" t="s">
        <v>347</v>
      </c>
      <c r="F45" s="61" t="s">
        <v>305</v>
      </c>
      <c r="G45" s="63" t="s">
        <v>238</v>
      </c>
      <c r="H45" s="24" t="s">
        <v>348</v>
      </c>
      <c r="I45" s="74" t="s">
        <v>349</v>
      </c>
      <c r="J45" s="72">
        <v>0.26</v>
      </c>
      <c r="K45" s="72">
        <v>0.1024</v>
      </c>
      <c r="L45" s="54">
        <f t="shared" si="23"/>
        <v>0.52</v>
      </c>
      <c r="M45" s="54">
        <f t="shared" si="24"/>
        <v>20.48</v>
      </c>
      <c r="N45" s="33" t="s">
        <v>29</v>
      </c>
      <c r="O45" s="34" t="s">
        <v>29</v>
      </c>
      <c r="P45" s="34" t="s">
        <v>29</v>
      </c>
      <c r="Q45" s="34" t="s">
        <v>29</v>
      </c>
      <c r="R45" s="34" t="s">
        <v>29</v>
      </c>
      <c r="S45" s="34" t="s">
        <v>29</v>
      </c>
      <c r="T45" s="75" t="s">
        <v>349</v>
      </c>
      <c r="U45" s="36" t="b">
        <v>1</v>
      </c>
      <c r="V45" s="48">
        <f t="shared" si="37"/>
        <v>0.1024</v>
      </c>
      <c r="W45" s="48">
        <f t="shared" si="38"/>
        <v>20.48</v>
      </c>
      <c r="X45" s="25" t="s">
        <v>60</v>
      </c>
      <c r="Y45" s="75"/>
      <c r="Z45" s="75"/>
      <c r="AA45" s="36" t="b">
        <v>1</v>
      </c>
      <c r="AB45" s="38">
        <v>0.26</v>
      </c>
      <c r="AC45" s="39">
        <f t="shared" si="5"/>
        <v>0.52</v>
      </c>
      <c r="AD45" s="38"/>
      <c r="AE45" s="39"/>
    </row>
    <row r="46">
      <c r="A46" s="44" t="s">
        <v>350</v>
      </c>
      <c r="B46" s="23">
        <v>3.0</v>
      </c>
      <c r="C46" s="28" t="s">
        <v>351</v>
      </c>
      <c r="D46" s="28" t="s">
        <v>352</v>
      </c>
      <c r="E46" s="29" t="s">
        <v>335</v>
      </c>
      <c r="F46" s="30" t="s">
        <v>229</v>
      </c>
      <c r="G46" s="28" t="s">
        <v>238</v>
      </c>
      <c r="H46" s="24" t="s">
        <v>353</v>
      </c>
      <c r="I46" s="31" t="s">
        <v>354</v>
      </c>
      <c r="J46" s="72">
        <v>0.11</v>
      </c>
      <c r="K46" s="72">
        <v>0.0372</v>
      </c>
      <c r="L46" s="54">
        <f t="shared" si="23"/>
        <v>0.33</v>
      </c>
      <c r="M46" s="54">
        <f t="shared" si="24"/>
        <v>11.16</v>
      </c>
      <c r="N46" s="33" t="s">
        <v>29</v>
      </c>
      <c r="O46" s="34" t="s">
        <v>29</v>
      </c>
      <c r="P46" s="34" t="s">
        <v>29</v>
      </c>
      <c r="Q46" s="34" t="s">
        <v>29</v>
      </c>
      <c r="R46" s="34" t="s">
        <v>29</v>
      </c>
      <c r="S46" s="34" t="s">
        <v>29</v>
      </c>
      <c r="T46" s="43" t="s">
        <v>354</v>
      </c>
      <c r="U46" s="36" t="b">
        <v>1</v>
      </c>
      <c r="V46" s="48">
        <f t="shared" si="37"/>
        <v>0.0372</v>
      </c>
      <c r="W46" s="48">
        <f t="shared" si="38"/>
        <v>11.16</v>
      </c>
      <c r="X46" s="25" t="s">
        <v>60</v>
      </c>
      <c r="Y46" s="36"/>
      <c r="Z46" s="36"/>
      <c r="AA46" s="36" t="b">
        <v>1</v>
      </c>
      <c r="AB46" s="38">
        <v>0.3</v>
      </c>
      <c r="AC46" s="39">
        <f t="shared" si="5"/>
        <v>0.9</v>
      </c>
      <c r="AD46" s="38"/>
      <c r="AE46" s="39"/>
    </row>
    <row r="47">
      <c r="A47" s="58" t="s">
        <v>355</v>
      </c>
      <c r="B47" s="23">
        <v>1.0</v>
      </c>
      <c r="C47" s="28" t="s">
        <v>356</v>
      </c>
      <c r="D47" s="28" t="s">
        <v>357</v>
      </c>
      <c r="E47" s="29" t="s">
        <v>245</v>
      </c>
      <c r="F47" s="30" t="s">
        <v>358</v>
      </c>
      <c r="G47" s="28" t="s">
        <v>275</v>
      </c>
      <c r="H47" s="24" t="s">
        <v>359</v>
      </c>
      <c r="I47" s="31" t="s">
        <v>360</v>
      </c>
      <c r="J47" s="72">
        <v>0.38</v>
      </c>
      <c r="K47" s="72">
        <v>0.158</v>
      </c>
      <c r="L47" s="54">
        <f t="shared" si="23"/>
        <v>0.38</v>
      </c>
      <c r="M47" s="54">
        <f t="shared" si="24"/>
        <v>15.8</v>
      </c>
      <c r="N47" s="33" t="s">
        <v>29</v>
      </c>
      <c r="O47" s="34" t="s">
        <v>29</v>
      </c>
      <c r="P47" s="34" t="s">
        <v>29</v>
      </c>
      <c r="Q47" s="34" t="s">
        <v>29</v>
      </c>
      <c r="R47" s="34" t="s">
        <v>29</v>
      </c>
      <c r="S47" s="34" t="s">
        <v>29</v>
      </c>
      <c r="T47" s="43" t="s">
        <v>360</v>
      </c>
      <c r="U47" s="36" t="b">
        <v>1</v>
      </c>
      <c r="V47" s="48">
        <f t="shared" si="37"/>
        <v>0.158</v>
      </c>
      <c r="W47" s="48">
        <f t="shared" si="38"/>
        <v>15.8</v>
      </c>
      <c r="X47" s="25" t="s">
        <v>60</v>
      </c>
      <c r="Y47" s="36"/>
      <c r="Z47" s="36"/>
      <c r="AA47" s="36" t="b">
        <v>1</v>
      </c>
      <c r="AB47" s="38">
        <v>0.3</v>
      </c>
      <c r="AC47" s="39">
        <f t="shared" si="5"/>
        <v>0.3</v>
      </c>
      <c r="AD47" s="38"/>
      <c r="AE47" s="39"/>
    </row>
    <row r="48">
      <c r="A48" s="58" t="s">
        <v>361</v>
      </c>
      <c r="B48" s="23">
        <v>1.0</v>
      </c>
      <c r="C48" s="28" t="s">
        <v>362</v>
      </c>
      <c r="D48" s="28" t="s">
        <v>363</v>
      </c>
      <c r="E48" s="29" t="s">
        <v>364</v>
      </c>
      <c r="F48" s="30" t="s">
        <v>237</v>
      </c>
      <c r="G48" s="28" t="s">
        <v>238</v>
      </c>
      <c r="H48" s="24" t="s">
        <v>365</v>
      </c>
      <c r="I48" s="31" t="s">
        <v>366</v>
      </c>
      <c r="J48" s="72">
        <v>0.1</v>
      </c>
      <c r="K48" s="72">
        <v>0.0181</v>
      </c>
      <c r="L48" s="54">
        <f t="shared" si="23"/>
        <v>0.1</v>
      </c>
      <c r="M48" s="54">
        <f t="shared" si="24"/>
        <v>1.81</v>
      </c>
      <c r="N48" s="33" t="s">
        <v>29</v>
      </c>
      <c r="O48" s="34" t="s">
        <v>29</v>
      </c>
      <c r="P48" s="34" t="s">
        <v>29</v>
      </c>
      <c r="Q48" s="34" t="s">
        <v>29</v>
      </c>
      <c r="R48" s="34" t="s">
        <v>29</v>
      </c>
      <c r="S48" s="34" t="s">
        <v>29</v>
      </c>
      <c r="T48" s="43" t="s">
        <v>366</v>
      </c>
      <c r="U48" s="36" t="b">
        <v>1</v>
      </c>
      <c r="V48" s="48">
        <f t="shared" si="37"/>
        <v>0.0181</v>
      </c>
      <c r="W48" s="48">
        <f t="shared" si="38"/>
        <v>1.81</v>
      </c>
      <c r="X48" s="25" t="s">
        <v>60</v>
      </c>
      <c r="Y48" s="36"/>
      <c r="Z48" s="36"/>
      <c r="AA48" s="36" t="b">
        <v>1</v>
      </c>
      <c r="AB48" s="38">
        <v>0.1</v>
      </c>
      <c r="AC48" s="39">
        <f t="shared" si="5"/>
        <v>0.1</v>
      </c>
      <c r="AD48" s="38"/>
      <c r="AE48" s="39"/>
    </row>
    <row r="49">
      <c r="A49" s="44" t="s">
        <v>367</v>
      </c>
      <c r="B49" s="23">
        <v>3.0</v>
      </c>
      <c r="C49" s="28" t="s">
        <v>368</v>
      </c>
      <c r="D49" s="28" t="s">
        <v>369</v>
      </c>
      <c r="E49" s="29" t="s">
        <v>370</v>
      </c>
      <c r="F49" s="30" t="s">
        <v>274</v>
      </c>
      <c r="G49" s="28" t="s">
        <v>275</v>
      </c>
      <c r="H49" s="24" t="s">
        <v>371</v>
      </c>
      <c r="I49" s="31" t="s">
        <v>372</v>
      </c>
      <c r="J49" s="72">
        <v>0.24</v>
      </c>
      <c r="K49" s="72">
        <v>0.0836</v>
      </c>
      <c r="L49" s="54">
        <f t="shared" si="23"/>
        <v>0.72</v>
      </c>
      <c r="M49" s="54">
        <f t="shared" si="24"/>
        <v>25.08</v>
      </c>
      <c r="N49" s="31" t="s">
        <v>373</v>
      </c>
      <c r="O49" s="72">
        <v>0.053457</v>
      </c>
      <c r="P49" s="72">
        <v>0.0396</v>
      </c>
      <c r="Q49" s="73">
        <f>B49*O49*$J$1</f>
        <v>0.160371</v>
      </c>
      <c r="R49" s="73">
        <f>B49*P49*$K$1</f>
        <v>11.88</v>
      </c>
      <c r="S49" s="73">
        <f>M49-R49</f>
        <v>13.2</v>
      </c>
      <c r="T49" s="43" t="s">
        <v>373</v>
      </c>
      <c r="U49" s="36" t="b">
        <v>1</v>
      </c>
      <c r="V49" s="48">
        <f>P49</f>
        <v>0.0396</v>
      </c>
      <c r="W49" s="48">
        <f>R49</f>
        <v>11.88</v>
      </c>
      <c r="X49" s="25" t="s">
        <v>60</v>
      </c>
      <c r="Y49" s="36"/>
      <c r="Z49" s="36"/>
      <c r="AA49" s="36" t="b">
        <v>1</v>
      </c>
      <c r="AB49" s="38">
        <v>0.22</v>
      </c>
      <c r="AC49" s="39">
        <f t="shared" si="5"/>
        <v>0.66</v>
      </c>
      <c r="AD49" s="38"/>
      <c r="AE49" s="39"/>
    </row>
    <row r="50">
      <c r="A50" s="76" t="s">
        <v>374</v>
      </c>
      <c r="B50" s="23">
        <v>1.0</v>
      </c>
      <c r="C50" s="51" t="s">
        <v>375</v>
      </c>
      <c r="D50" s="51" t="s">
        <v>376</v>
      </c>
      <c r="E50" s="38" t="s">
        <v>377</v>
      </c>
      <c r="F50" s="30" t="s">
        <v>378</v>
      </c>
      <c r="G50" s="51" t="s">
        <v>379</v>
      </c>
      <c r="H50" s="24" t="s">
        <v>380</v>
      </c>
      <c r="I50" s="66" t="s">
        <v>381</v>
      </c>
      <c r="J50" s="72">
        <v>0.1</v>
      </c>
      <c r="K50" s="72">
        <v>0.0273</v>
      </c>
      <c r="L50" s="54">
        <f t="shared" si="23"/>
        <v>0.1</v>
      </c>
      <c r="M50" s="54">
        <f t="shared" si="24"/>
        <v>2.73</v>
      </c>
      <c r="N50" s="33" t="s">
        <v>29</v>
      </c>
      <c r="O50" s="34" t="s">
        <v>29</v>
      </c>
      <c r="P50" s="34" t="s">
        <v>29</v>
      </c>
      <c r="Q50" s="34" t="s">
        <v>29</v>
      </c>
      <c r="R50" s="34" t="s">
        <v>29</v>
      </c>
      <c r="S50" s="34" t="s">
        <v>29</v>
      </c>
      <c r="T50" s="71" t="s">
        <v>381</v>
      </c>
      <c r="U50" s="36" t="b">
        <v>1</v>
      </c>
      <c r="V50" s="48">
        <f t="shared" ref="V50:V51" si="39">K50</f>
        <v>0.0273</v>
      </c>
      <c r="W50" s="48">
        <f t="shared" ref="W50:W51" si="40">M50</f>
        <v>2.73</v>
      </c>
      <c r="X50" s="25" t="s">
        <v>60</v>
      </c>
      <c r="Y50" s="71"/>
      <c r="Z50" s="71"/>
      <c r="AA50" s="36" t="b">
        <v>1</v>
      </c>
      <c r="AB50" s="38">
        <v>0.1</v>
      </c>
      <c r="AC50" s="39">
        <f t="shared" si="5"/>
        <v>0.1</v>
      </c>
      <c r="AD50" s="38"/>
      <c r="AE50" s="39"/>
    </row>
    <row r="51">
      <c r="A51" s="76" t="s">
        <v>382</v>
      </c>
      <c r="B51" s="23">
        <v>2.0</v>
      </c>
      <c r="C51" s="51" t="s">
        <v>383</v>
      </c>
      <c r="D51" s="51" t="s">
        <v>384</v>
      </c>
      <c r="E51" s="38">
        <v>0.1</v>
      </c>
      <c r="F51" s="30" t="s">
        <v>385</v>
      </c>
      <c r="G51" s="51" t="s">
        <v>386</v>
      </c>
      <c r="H51" s="24" t="s">
        <v>387</v>
      </c>
      <c r="I51" s="66" t="s">
        <v>388</v>
      </c>
      <c r="J51" s="72">
        <v>0.6</v>
      </c>
      <c r="K51" s="72">
        <v>0.3356</v>
      </c>
      <c r="L51" s="54">
        <f t="shared" si="23"/>
        <v>1.2</v>
      </c>
      <c r="M51" s="54">
        <f t="shared" si="24"/>
        <v>67.12</v>
      </c>
      <c r="N51" s="33" t="s">
        <v>29</v>
      </c>
      <c r="O51" s="34" t="s">
        <v>29</v>
      </c>
      <c r="P51" s="34" t="s">
        <v>29</v>
      </c>
      <c r="Q51" s="34" t="s">
        <v>29</v>
      </c>
      <c r="R51" s="34" t="s">
        <v>29</v>
      </c>
      <c r="S51" s="34" t="s">
        <v>29</v>
      </c>
      <c r="T51" s="71" t="s">
        <v>388</v>
      </c>
      <c r="U51" s="36" t="b">
        <v>1</v>
      </c>
      <c r="V51" s="48">
        <f t="shared" si="39"/>
        <v>0.3356</v>
      </c>
      <c r="W51" s="48">
        <f t="shared" si="40"/>
        <v>67.12</v>
      </c>
      <c r="X51" s="25" t="s">
        <v>60</v>
      </c>
      <c r="Y51" s="71"/>
      <c r="Z51" s="71"/>
      <c r="AA51" s="36" t="b">
        <v>1</v>
      </c>
      <c r="AB51" s="38">
        <v>0.69</v>
      </c>
      <c r="AC51" s="39">
        <f t="shared" si="5"/>
        <v>1.38</v>
      </c>
      <c r="AD51" s="38"/>
      <c r="AE51" s="39"/>
    </row>
    <row r="52">
      <c r="A52" s="44" t="s">
        <v>389</v>
      </c>
      <c r="B52" s="23">
        <v>4.0</v>
      </c>
      <c r="C52" s="28" t="s">
        <v>390</v>
      </c>
      <c r="D52" s="28" t="s">
        <v>391</v>
      </c>
      <c r="E52" s="25" t="s">
        <v>377</v>
      </c>
      <c r="F52" s="28" t="s">
        <v>237</v>
      </c>
      <c r="G52" s="51" t="s">
        <v>379</v>
      </c>
      <c r="H52" s="24" t="s">
        <v>392</v>
      </c>
      <c r="I52" s="31" t="s">
        <v>393</v>
      </c>
      <c r="J52" s="72">
        <v>0.36</v>
      </c>
      <c r="K52" s="72">
        <v>0.1191</v>
      </c>
      <c r="L52" s="54">
        <f t="shared" si="23"/>
        <v>1.44</v>
      </c>
      <c r="M52" s="54">
        <f t="shared" si="24"/>
        <v>47.64</v>
      </c>
      <c r="N52" s="31" t="s">
        <v>394</v>
      </c>
      <c r="O52" s="72">
        <v>0.087602</v>
      </c>
      <c r="P52" s="72">
        <v>0.068529</v>
      </c>
      <c r="Q52" s="73">
        <f>B52*O52*$J$1</f>
        <v>0.350408</v>
      </c>
      <c r="R52" s="73">
        <f t="shared" ref="R52:R53" si="41">B52*P52*$K$1</f>
        <v>27.4116</v>
      </c>
      <c r="S52" s="73">
        <f t="shared" ref="S52:S53" si="42">M52-R52</f>
        <v>20.2284</v>
      </c>
      <c r="T52" s="43" t="s">
        <v>394</v>
      </c>
      <c r="U52" s="36" t="b">
        <v>1</v>
      </c>
      <c r="V52" s="48">
        <f t="shared" ref="V52:V53" si="43">P52</f>
        <v>0.068529</v>
      </c>
      <c r="W52" s="48">
        <f t="shared" ref="W52:W53" si="44">R52</f>
        <v>27.4116</v>
      </c>
      <c r="X52" s="25" t="s">
        <v>60</v>
      </c>
      <c r="Y52" s="36"/>
      <c r="Z52" s="36"/>
      <c r="AA52" s="36" t="b">
        <v>1</v>
      </c>
      <c r="AB52" s="38">
        <v>0.37</v>
      </c>
      <c r="AC52" s="39">
        <f t="shared" si="5"/>
        <v>1.48</v>
      </c>
      <c r="AD52" s="38"/>
      <c r="AE52" s="39"/>
    </row>
    <row r="53">
      <c r="A53" s="44" t="s">
        <v>395</v>
      </c>
      <c r="B53" s="77">
        <v>2.0</v>
      </c>
      <c r="C53" s="63" t="s">
        <v>396</v>
      </c>
      <c r="D53" s="63" t="s">
        <v>397</v>
      </c>
      <c r="E53" s="62" t="s">
        <v>398</v>
      </c>
      <c r="F53" s="61" t="s">
        <v>399</v>
      </c>
      <c r="G53" s="63" t="s">
        <v>379</v>
      </c>
      <c r="H53" s="24" t="s">
        <v>400</v>
      </c>
      <c r="I53" s="31" t="s">
        <v>401</v>
      </c>
      <c r="J53" s="72">
        <v>0.1</v>
      </c>
      <c r="K53" s="72">
        <v>0.03</v>
      </c>
      <c r="L53" s="54">
        <f t="shared" si="23"/>
        <v>0.2</v>
      </c>
      <c r="M53" s="54">
        <f t="shared" si="24"/>
        <v>6</v>
      </c>
      <c r="N53" s="31" t="s">
        <v>402</v>
      </c>
      <c r="O53" s="72" t="s">
        <v>29</v>
      </c>
      <c r="P53" s="72">
        <v>0.015119</v>
      </c>
      <c r="Q53" s="72" t="s">
        <v>29</v>
      </c>
      <c r="R53" s="73">
        <f t="shared" si="41"/>
        <v>3.0238</v>
      </c>
      <c r="S53" s="73">
        <f t="shared" si="42"/>
        <v>2.9762</v>
      </c>
      <c r="T53" s="43" t="s">
        <v>402</v>
      </c>
      <c r="U53" s="36" t="b">
        <v>1</v>
      </c>
      <c r="V53" s="48">
        <f t="shared" si="43"/>
        <v>0.015119</v>
      </c>
      <c r="W53" s="48">
        <f t="shared" si="44"/>
        <v>3.0238</v>
      </c>
      <c r="X53" s="25" t="s">
        <v>60</v>
      </c>
      <c r="Y53" s="36"/>
      <c r="Z53" s="36"/>
      <c r="AA53" s="36" t="b">
        <v>1</v>
      </c>
      <c r="AB53" s="38">
        <v>0.1</v>
      </c>
      <c r="AC53" s="39">
        <f t="shared" si="5"/>
        <v>0.2</v>
      </c>
      <c r="AD53" s="38"/>
      <c r="AE53" s="39"/>
    </row>
    <row r="54">
      <c r="A54" s="50" t="s">
        <v>403</v>
      </c>
      <c r="B54" s="23">
        <v>6.0</v>
      </c>
      <c r="C54" s="51" t="s">
        <v>404</v>
      </c>
      <c r="D54" s="51" t="s">
        <v>405</v>
      </c>
      <c r="E54" s="29" t="s">
        <v>406</v>
      </c>
      <c r="F54" s="30" t="s">
        <v>237</v>
      </c>
      <c r="G54" s="51" t="s">
        <v>379</v>
      </c>
      <c r="H54" s="52" t="s">
        <v>407</v>
      </c>
      <c r="I54" s="53" t="s">
        <v>408</v>
      </c>
      <c r="J54" s="72">
        <v>0.1</v>
      </c>
      <c r="K54" s="72">
        <v>0.0077</v>
      </c>
      <c r="L54" s="54">
        <f t="shared" si="23"/>
        <v>0.6</v>
      </c>
      <c r="M54" s="54">
        <f t="shared" si="24"/>
        <v>4.62</v>
      </c>
      <c r="N54" s="78" t="s">
        <v>29</v>
      </c>
      <c r="O54" s="57" t="s">
        <v>29</v>
      </c>
      <c r="P54" s="57" t="s">
        <v>29</v>
      </c>
      <c r="Q54" s="57" t="s">
        <v>29</v>
      </c>
      <c r="R54" s="57" t="s">
        <v>29</v>
      </c>
      <c r="S54" s="57" t="s">
        <v>29</v>
      </c>
      <c r="T54" s="55" t="s">
        <v>408</v>
      </c>
      <c r="U54" s="56" t="b">
        <v>1</v>
      </c>
      <c r="V54" s="73">
        <f>K54</f>
        <v>0.0077</v>
      </c>
      <c r="W54" s="73">
        <f>M54</f>
        <v>4.62</v>
      </c>
      <c r="X54" s="38" t="s">
        <v>60</v>
      </c>
      <c r="Y54" s="56"/>
      <c r="Z54" s="56"/>
      <c r="AA54" s="56" t="b">
        <v>1</v>
      </c>
      <c r="AB54" s="38">
        <v>0.1</v>
      </c>
      <c r="AC54" s="39">
        <f t="shared" si="5"/>
        <v>0.6</v>
      </c>
      <c r="AD54" s="38"/>
      <c r="AE54" s="39"/>
    </row>
    <row r="55">
      <c r="A55" s="58" t="s">
        <v>409</v>
      </c>
      <c r="B55" s="23">
        <v>1.0</v>
      </c>
      <c r="C55" s="28" t="s">
        <v>410</v>
      </c>
      <c r="D55" s="28" t="s">
        <v>411</v>
      </c>
      <c r="E55" s="29" t="s">
        <v>412</v>
      </c>
      <c r="F55" s="30" t="s">
        <v>413</v>
      </c>
      <c r="G55" s="51" t="s">
        <v>379</v>
      </c>
      <c r="H55" s="24" t="s">
        <v>414</v>
      </c>
      <c r="I55" s="31" t="s">
        <v>415</v>
      </c>
      <c r="J55" s="72">
        <v>0.55</v>
      </c>
      <c r="K55" s="72">
        <v>0.206</v>
      </c>
      <c r="L55" s="54">
        <f t="shared" si="23"/>
        <v>0.55</v>
      </c>
      <c r="M55" s="54">
        <f t="shared" si="24"/>
        <v>20.6</v>
      </c>
      <c r="N55" s="79" t="s">
        <v>416</v>
      </c>
      <c r="O55" s="57" t="s">
        <v>29</v>
      </c>
      <c r="P55" s="54">
        <v>0.0293</v>
      </c>
      <c r="Q55" s="57" t="s">
        <v>29</v>
      </c>
      <c r="R55" s="57">
        <f t="shared" ref="R55:R56" si="45">B55*P55*$K$1</f>
        <v>2.93</v>
      </c>
      <c r="S55" s="54">
        <f t="shared" ref="S55:S56" si="46">M55-R55</f>
        <v>17.67</v>
      </c>
      <c r="T55" s="43" t="s">
        <v>416</v>
      </c>
      <c r="U55" s="36" t="b">
        <v>1</v>
      </c>
      <c r="V55" s="48">
        <f t="shared" ref="V55:V56" si="47">P55</f>
        <v>0.0293</v>
      </c>
      <c r="W55" s="70">
        <f t="shared" ref="W55:W56" si="48">R55</f>
        <v>2.93</v>
      </c>
      <c r="X55" s="25" t="s">
        <v>60</v>
      </c>
      <c r="Y55" s="36"/>
      <c r="Z55" s="36"/>
      <c r="AA55" s="36" t="b">
        <v>1</v>
      </c>
      <c r="AB55" s="38">
        <v>0.37</v>
      </c>
      <c r="AC55" s="39">
        <f t="shared" si="5"/>
        <v>0.37</v>
      </c>
      <c r="AD55" s="38"/>
      <c r="AE55" s="39"/>
    </row>
    <row r="56">
      <c r="A56" s="58" t="s">
        <v>417</v>
      </c>
      <c r="B56" s="23">
        <v>1.0</v>
      </c>
      <c r="C56" s="28" t="s">
        <v>418</v>
      </c>
      <c r="D56" s="28" t="s">
        <v>419</v>
      </c>
      <c r="E56" s="25" t="s">
        <v>420</v>
      </c>
      <c r="F56" s="28" t="s">
        <v>237</v>
      </c>
      <c r="G56" s="51" t="s">
        <v>379</v>
      </c>
      <c r="H56" s="24" t="s">
        <v>421</v>
      </c>
      <c r="I56" s="31" t="s">
        <v>422</v>
      </c>
      <c r="J56" s="72">
        <v>0.36</v>
      </c>
      <c r="K56" s="72">
        <v>0.1191</v>
      </c>
      <c r="L56" s="54">
        <f t="shared" si="23"/>
        <v>0.36</v>
      </c>
      <c r="M56" s="54">
        <f t="shared" si="24"/>
        <v>11.91</v>
      </c>
      <c r="N56" s="31" t="s">
        <v>423</v>
      </c>
      <c r="O56" s="72" t="s">
        <v>29</v>
      </c>
      <c r="P56" s="72">
        <v>0.025936</v>
      </c>
      <c r="Q56" s="72" t="s">
        <v>29</v>
      </c>
      <c r="R56" s="54">
        <f t="shared" si="45"/>
        <v>2.5936</v>
      </c>
      <c r="S56" s="54">
        <f t="shared" si="46"/>
        <v>9.3164</v>
      </c>
      <c r="T56" s="43" t="s">
        <v>423</v>
      </c>
      <c r="U56" s="36" t="b">
        <v>1</v>
      </c>
      <c r="V56" s="48">
        <f t="shared" si="47"/>
        <v>0.025936</v>
      </c>
      <c r="W56" s="48">
        <f t="shared" si="48"/>
        <v>2.5936</v>
      </c>
      <c r="X56" s="25" t="s">
        <v>60</v>
      </c>
      <c r="Y56" s="36"/>
      <c r="Z56" s="36"/>
      <c r="AA56" s="36" t="b">
        <v>1</v>
      </c>
      <c r="AB56" s="38">
        <v>0.37</v>
      </c>
      <c r="AC56" s="39">
        <f t="shared" si="5"/>
        <v>0.37</v>
      </c>
      <c r="AD56" s="38"/>
      <c r="AE56" s="39"/>
    </row>
    <row r="57">
      <c r="A57" s="44" t="s">
        <v>424</v>
      </c>
      <c r="B57" s="23">
        <v>2.0</v>
      </c>
      <c r="C57" s="28" t="s">
        <v>425</v>
      </c>
      <c r="D57" s="28" t="s">
        <v>426</v>
      </c>
      <c r="E57" s="25">
        <v>22.0</v>
      </c>
      <c r="F57" s="28" t="s">
        <v>427</v>
      </c>
      <c r="G57" s="51" t="s">
        <v>379</v>
      </c>
      <c r="H57" s="24" t="s">
        <v>428</v>
      </c>
      <c r="I57" s="31" t="s">
        <v>429</v>
      </c>
      <c r="J57" s="72">
        <v>0.49</v>
      </c>
      <c r="K57" s="72">
        <v>0.1833</v>
      </c>
      <c r="L57" s="54">
        <f t="shared" si="23"/>
        <v>0.98</v>
      </c>
      <c r="M57" s="54">
        <f t="shared" si="24"/>
        <v>36.66</v>
      </c>
      <c r="N57" s="78" t="s">
        <v>29</v>
      </c>
      <c r="O57" s="57" t="s">
        <v>29</v>
      </c>
      <c r="P57" s="57" t="s">
        <v>29</v>
      </c>
      <c r="Q57" s="57" t="s">
        <v>29</v>
      </c>
      <c r="R57" s="57" t="s">
        <v>29</v>
      </c>
      <c r="S57" s="57" t="s">
        <v>29</v>
      </c>
      <c r="T57" s="43" t="s">
        <v>429</v>
      </c>
      <c r="U57" s="36" t="b">
        <v>1</v>
      </c>
      <c r="V57" s="48">
        <f t="shared" ref="V57:V63" si="49">K57</f>
        <v>0.1833</v>
      </c>
      <c r="W57" s="48">
        <f t="shared" ref="W57:W63" si="50">M57</f>
        <v>36.66</v>
      </c>
      <c r="X57" s="25" t="s">
        <v>60</v>
      </c>
      <c r="Y57" s="36"/>
      <c r="Z57" s="36"/>
      <c r="AA57" s="36" t="b">
        <v>1</v>
      </c>
      <c r="AB57" s="38">
        <v>0.52</v>
      </c>
      <c r="AC57" s="39">
        <f t="shared" si="5"/>
        <v>1.04</v>
      </c>
      <c r="AD57" s="38"/>
      <c r="AE57" s="39"/>
    </row>
    <row r="58">
      <c r="A58" s="58" t="s">
        <v>430</v>
      </c>
      <c r="B58" s="23">
        <v>1.0</v>
      </c>
      <c r="C58" s="28" t="s">
        <v>431</v>
      </c>
      <c r="D58" s="28" t="s">
        <v>432</v>
      </c>
      <c r="E58" s="25" t="s">
        <v>433</v>
      </c>
      <c r="F58" s="28" t="s">
        <v>237</v>
      </c>
      <c r="G58" s="28" t="s">
        <v>379</v>
      </c>
      <c r="H58" s="24" t="s">
        <v>434</v>
      </c>
      <c r="I58" s="31" t="s">
        <v>435</v>
      </c>
      <c r="J58" s="72">
        <v>0.1</v>
      </c>
      <c r="K58" s="72">
        <v>0.0094</v>
      </c>
      <c r="L58" s="54">
        <f t="shared" si="23"/>
        <v>0.1</v>
      </c>
      <c r="M58" s="54">
        <f t="shared" si="24"/>
        <v>0.94</v>
      </c>
      <c r="N58" s="78" t="s">
        <v>29</v>
      </c>
      <c r="O58" s="57" t="s">
        <v>29</v>
      </c>
      <c r="P58" s="57" t="s">
        <v>29</v>
      </c>
      <c r="Q58" s="57" t="s">
        <v>29</v>
      </c>
      <c r="R58" s="57" t="s">
        <v>29</v>
      </c>
      <c r="S58" s="57" t="s">
        <v>29</v>
      </c>
      <c r="T58" s="43" t="s">
        <v>435</v>
      </c>
      <c r="U58" s="36" t="b">
        <v>1</v>
      </c>
      <c r="V58" s="48">
        <f t="shared" si="49"/>
        <v>0.0094</v>
      </c>
      <c r="W58" s="48">
        <f t="shared" si="50"/>
        <v>0.94</v>
      </c>
      <c r="X58" s="25" t="s">
        <v>60</v>
      </c>
      <c r="Y58" s="36"/>
      <c r="Z58" s="36"/>
      <c r="AA58" s="36" t="b">
        <v>1</v>
      </c>
      <c r="AB58" s="38">
        <v>0.1</v>
      </c>
      <c r="AC58" s="39">
        <f t="shared" si="5"/>
        <v>0.1</v>
      </c>
      <c r="AD58" s="38"/>
      <c r="AE58" s="39"/>
    </row>
    <row r="59">
      <c r="A59" s="58" t="s">
        <v>436</v>
      </c>
      <c r="B59" s="23">
        <v>1.0</v>
      </c>
      <c r="C59" s="28" t="s">
        <v>437</v>
      </c>
      <c r="D59" s="28" t="s">
        <v>438</v>
      </c>
      <c r="E59" s="25" t="s">
        <v>439</v>
      </c>
      <c r="F59" s="28" t="s">
        <v>237</v>
      </c>
      <c r="G59" s="28" t="s">
        <v>379</v>
      </c>
      <c r="H59" s="24" t="s">
        <v>440</v>
      </c>
      <c r="I59" s="31" t="s">
        <v>441</v>
      </c>
      <c r="J59" s="72">
        <v>0.1</v>
      </c>
      <c r="K59" s="72">
        <v>0.0094</v>
      </c>
      <c r="L59" s="54">
        <f t="shared" si="23"/>
        <v>0.1</v>
      </c>
      <c r="M59" s="54">
        <f t="shared" si="24"/>
        <v>0.94</v>
      </c>
      <c r="N59" s="78" t="s">
        <v>29</v>
      </c>
      <c r="O59" s="57" t="s">
        <v>29</v>
      </c>
      <c r="P59" s="57" t="s">
        <v>29</v>
      </c>
      <c r="Q59" s="57" t="s">
        <v>29</v>
      </c>
      <c r="R59" s="57" t="s">
        <v>29</v>
      </c>
      <c r="S59" s="57" t="s">
        <v>29</v>
      </c>
      <c r="T59" s="43" t="s">
        <v>441</v>
      </c>
      <c r="U59" s="36" t="b">
        <v>1</v>
      </c>
      <c r="V59" s="48">
        <f t="shared" si="49"/>
        <v>0.0094</v>
      </c>
      <c r="W59" s="48">
        <f t="shared" si="50"/>
        <v>0.94</v>
      </c>
      <c r="X59" s="25" t="s">
        <v>60</v>
      </c>
      <c r="Y59" s="36"/>
      <c r="Z59" s="36"/>
      <c r="AA59" s="36" t="b">
        <v>1</v>
      </c>
      <c r="AB59" s="38">
        <v>0.1</v>
      </c>
      <c r="AC59" s="39">
        <f t="shared" si="5"/>
        <v>0.1</v>
      </c>
      <c r="AD59" s="38"/>
      <c r="AE59" s="39"/>
    </row>
    <row r="60">
      <c r="A60" s="80" t="s">
        <v>442</v>
      </c>
      <c r="B60" s="81">
        <v>1.0</v>
      </c>
      <c r="C60" s="28" t="s">
        <v>443</v>
      </c>
      <c r="D60" s="28" t="s">
        <v>444</v>
      </c>
      <c r="E60" s="25" t="s">
        <v>127</v>
      </c>
      <c r="F60" s="28" t="s">
        <v>128</v>
      </c>
      <c r="G60" s="28" t="s">
        <v>445</v>
      </c>
      <c r="H60" s="24" t="s">
        <v>446</v>
      </c>
      <c r="I60" s="31" t="s">
        <v>447</v>
      </c>
      <c r="J60" s="72">
        <v>0.55</v>
      </c>
      <c r="K60" s="72">
        <v>0.2831</v>
      </c>
      <c r="L60" s="54">
        <f t="shared" si="23"/>
        <v>0.55</v>
      </c>
      <c r="M60" s="54">
        <f t="shared" si="24"/>
        <v>28.31</v>
      </c>
      <c r="N60" s="78" t="s">
        <v>29</v>
      </c>
      <c r="O60" s="57" t="s">
        <v>29</v>
      </c>
      <c r="P60" s="57" t="s">
        <v>29</v>
      </c>
      <c r="Q60" s="57" t="s">
        <v>29</v>
      </c>
      <c r="R60" s="57" t="s">
        <v>29</v>
      </c>
      <c r="S60" s="57" t="s">
        <v>29</v>
      </c>
      <c r="T60" s="43" t="s">
        <v>447</v>
      </c>
      <c r="U60" s="36" t="b">
        <v>1</v>
      </c>
      <c r="V60" s="48">
        <f t="shared" si="49"/>
        <v>0.2831</v>
      </c>
      <c r="W60" s="48">
        <f t="shared" si="50"/>
        <v>28.31</v>
      </c>
      <c r="X60" s="25" t="s">
        <v>60</v>
      </c>
      <c r="Y60" s="36"/>
      <c r="Z60" s="36"/>
      <c r="AA60" s="36" t="b">
        <v>1</v>
      </c>
      <c r="AB60" s="38">
        <v>0.78</v>
      </c>
      <c r="AC60" s="39">
        <f t="shared" si="5"/>
        <v>0.78</v>
      </c>
      <c r="AD60" s="38"/>
      <c r="AE60" s="39"/>
    </row>
    <row r="61">
      <c r="A61" s="58" t="s">
        <v>448</v>
      </c>
      <c r="B61" s="23">
        <v>2.0</v>
      </c>
      <c r="C61" s="28" t="s">
        <v>449</v>
      </c>
      <c r="D61" s="28" t="s">
        <v>450</v>
      </c>
      <c r="E61" s="29">
        <v>470.0</v>
      </c>
      <c r="F61" s="30" t="s">
        <v>289</v>
      </c>
      <c r="G61" s="28" t="s">
        <v>451</v>
      </c>
      <c r="H61" s="24" t="s">
        <v>452</v>
      </c>
      <c r="I61" s="31" t="s">
        <v>453</v>
      </c>
      <c r="J61" s="72">
        <v>0.1</v>
      </c>
      <c r="K61" s="72">
        <v>0.0168</v>
      </c>
      <c r="L61" s="54">
        <f t="shared" si="23"/>
        <v>0.2</v>
      </c>
      <c r="M61" s="54">
        <f t="shared" si="24"/>
        <v>3.36</v>
      </c>
      <c r="N61" s="78" t="s">
        <v>29</v>
      </c>
      <c r="O61" s="57" t="s">
        <v>29</v>
      </c>
      <c r="P61" s="57" t="s">
        <v>29</v>
      </c>
      <c r="Q61" s="57" t="s">
        <v>29</v>
      </c>
      <c r="R61" s="57" t="s">
        <v>29</v>
      </c>
      <c r="S61" s="57" t="s">
        <v>29</v>
      </c>
      <c r="T61" s="35" t="s">
        <v>453</v>
      </c>
      <c r="U61" s="36" t="b">
        <v>1</v>
      </c>
      <c r="V61" s="48">
        <f t="shared" si="49"/>
        <v>0.0168</v>
      </c>
      <c r="W61" s="48">
        <f t="shared" si="50"/>
        <v>3.36</v>
      </c>
      <c r="X61" s="25" t="s">
        <v>60</v>
      </c>
      <c r="Y61" s="24"/>
      <c r="Z61" s="24"/>
      <c r="AA61" s="36" t="b">
        <v>1</v>
      </c>
      <c r="AB61" s="38">
        <v>0.1</v>
      </c>
      <c r="AC61" s="39">
        <f t="shared" si="5"/>
        <v>0.2</v>
      </c>
      <c r="AD61" s="38"/>
      <c r="AE61" s="39"/>
    </row>
    <row r="62">
      <c r="A62" s="58" t="s">
        <v>454</v>
      </c>
      <c r="B62" s="23">
        <v>1.0</v>
      </c>
      <c r="C62" s="28" t="s">
        <v>455</v>
      </c>
      <c r="D62" s="63" t="s">
        <v>456</v>
      </c>
      <c r="E62" s="29" t="s">
        <v>398</v>
      </c>
      <c r="F62" s="30" t="s">
        <v>457</v>
      </c>
      <c r="G62" s="28" t="s">
        <v>451</v>
      </c>
      <c r="H62" s="24" t="s">
        <v>458</v>
      </c>
      <c r="I62" s="31" t="s">
        <v>459</v>
      </c>
      <c r="J62" s="72">
        <v>0.29</v>
      </c>
      <c r="K62" s="72">
        <v>0.0946</v>
      </c>
      <c r="L62" s="54">
        <f t="shared" si="23"/>
        <v>0.29</v>
      </c>
      <c r="M62" s="54">
        <f t="shared" si="24"/>
        <v>9.46</v>
      </c>
      <c r="N62" s="78" t="s">
        <v>29</v>
      </c>
      <c r="O62" s="57" t="s">
        <v>29</v>
      </c>
      <c r="P62" s="57" t="s">
        <v>29</v>
      </c>
      <c r="Q62" s="57" t="s">
        <v>29</v>
      </c>
      <c r="R62" s="57" t="s">
        <v>29</v>
      </c>
      <c r="S62" s="57" t="s">
        <v>29</v>
      </c>
      <c r="T62" s="35" t="s">
        <v>459</v>
      </c>
      <c r="U62" s="36" t="b">
        <v>1</v>
      </c>
      <c r="V62" s="48">
        <f t="shared" si="49"/>
        <v>0.0946</v>
      </c>
      <c r="W62" s="48">
        <f t="shared" si="50"/>
        <v>9.46</v>
      </c>
      <c r="X62" s="25" t="s">
        <v>60</v>
      </c>
      <c r="Y62" s="24"/>
      <c r="Z62" s="24"/>
      <c r="AA62" s="36" t="b">
        <v>1</v>
      </c>
      <c r="AB62" s="38">
        <v>0.1</v>
      </c>
      <c r="AC62" s="39">
        <f t="shared" si="5"/>
        <v>0.1</v>
      </c>
      <c r="AD62" s="38"/>
      <c r="AE62" s="39"/>
    </row>
    <row r="63">
      <c r="A63" s="82" t="s">
        <v>460</v>
      </c>
      <c r="B63" s="83">
        <v>2.0</v>
      </c>
      <c r="C63" s="84" t="s">
        <v>461</v>
      </c>
      <c r="D63" s="85" t="s">
        <v>462</v>
      </c>
      <c r="E63" s="86">
        <v>137.0</v>
      </c>
      <c r="F63" s="87" t="s">
        <v>237</v>
      </c>
      <c r="G63" s="84" t="s">
        <v>379</v>
      </c>
      <c r="H63" s="85" t="s">
        <v>463</v>
      </c>
      <c r="I63" s="88" t="s">
        <v>464</v>
      </c>
      <c r="J63" s="89">
        <v>0.1</v>
      </c>
      <c r="K63" s="89">
        <v>0.0094</v>
      </c>
      <c r="L63" s="90">
        <f t="shared" si="23"/>
        <v>0.2</v>
      </c>
      <c r="M63" s="90">
        <f t="shared" si="24"/>
        <v>1.88</v>
      </c>
      <c r="N63" s="91" t="s">
        <v>29</v>
      </c>
      <c r="O63" s="92" t="s">
        <v>29</v>
      </c>
      <c r="P63" s="92" t="s">
        <v>29</v>
      </c>
      <c r="Q63" s="92" t="s">
        <v>29</v>
      </c>
      <c r="R63" s="92" t="s">
        <v>29</v>
      </c>
      <c r="S63" s="92" t="s">
        <v>29</v>
      </c>
      <c r="T63" s="93" t="s">
        <v>464</v>
      </c>
      <c r="U63" s="94" t="b">
        <v>1</v>
      </c>
      <c r="V63" s="95">
        <f t="shared" si="49"/>
        <v>0.0094</v>
      </c>
      <c r="W63" s="95">
        <f t="shared" si="50"/>
        <v>1.88</v>
      </c>
      <c r="X63" s="96" t="s">
        <v>60</v>
      </c>
      <c r="Y63" s="93"/>
      <c r="Z63" s="93"/>
      <c r="AA63" s="94" t="b">
        <v>1</v>
      </c>
      <c r="AB63" s="97">
        <v>0.1</v>
      </c>
      <c r="AC63" s="98">
        <f t="shared" si="5"/>
        <v>0.2</v>
      </c>
      <c r="AD63" s="97"/>
      <c r="AE63" s="98"/>
    </row>
    <row r="64">
      <c r="A64" s="47"/>
      <c r="B64" s="77"/>
      <c r="C64" s="63"/>
      <c r="D64" s="24"/>
      <c r="E64" s="62"/>
      <c r="F64" s="61"/>
      <c r="G64" s="63"/>
      <c r="H64" s="24"/>
      <c r="I64" s="99" t="s">
        <v>465</v>
      </c>
      <c r="J64" s="39"/>
      <c r="K64" s="39"/>
      <c r="L64" s="73">
        <f t="shared" ref="L64:M64" si="51">sum(L3:L63)</f>
        <v>73.46</v>
      </c>
      <c r="M64" s="73">
        <f t="shared" si="51"/>
        <v>4678.53</v>
      </c>
      <c r="N64" s="100"/>
      <c r="O64" s="39"/>
      <c r="P64" s="39"/>
      <c r="Q64" s="39"/>
      <c r="R64" s="39"/>
      <c r="S64" s="39"/>
      <c r="T64" s="99" t="s">
        <v>465</v>
      </c>
      <c r="U64" s="39"/>
      <c r="V64" s="39"/>
      <c r="W64" s="73">
        <f>sum(W3:W63)</f>
        <v>3801.6105</v>
      </c>
      <c r="X64" s="73"/>
      <c r="Y64" s="100"/>
      <c r="Z64" s="100"/>
      <c r="AA64" s="36" t="b">
        <v>0</v>
      </c>
      <c r="AB64" s="38"/>
      <c r="AC64" s="39"/>
      <c r="AD64" s="38"/>
      <c r="AE64" s="39"/>
    </row>
    <row r="65">
      <c r="A65" s="47"/>
      <c r="B65" s="77"/>
      <c r="C65" s="63"/>
      <c r="D65" s="24"/>
      <c r="E65" s="62"/>
      <c r="F65" s="61"/>
      <c r="G65" s="63"/>
      <c r="H65" s="24"/>
      <c r="I65" s="101" t="s">
        <v>466</v>
      </c>
      <c r="J65" s="39"/>
      <c r="K65" s="39"/>
      <c r="L65" s="73">
        <f t="shared" ref="L65:M65" si="52">L64/J1</f>
        <v>73.46</v>
      </c>
      <c r="M65" s="73">
        <f t="shared" si="52"/>
        <v>46.7853</v>
      </c>
      <c r="N65" s="100"/>
      <c r="O65" s="39"/>
      <c r="P65" s="39"/>
      <c r="Q65" s="39"/>
      <c r="R65" s="39"/>
      <c r="S65" s="39"/>
      <c r="T65" s="101" t="s">
        <v>466</v>
      </c>
      <c r="U65" s="39"/>
      <c r="V65" s="39"/>
      <c r="W65" s="73">
        <f>W64/K1</f>
        <v>38.016105</v>
      </c>
      <c r="X65" s="73"/>
      <c r="Y65" s="100"/>
      <c r="Z65" s="100"/>
      <c r="AA65" s="36" t="b">
        <v>0</v>
      </c>
      <c r="AB65" s="38"/>
      <c r="AC65" s="39"/>
      <c r="AD65" s="38"/>
      <c r="AE65" s="39"/>
    </row>
    <row r="66">
      <c r="A66" s="47"/>
      <c r="B66" s="77"/>
      <c r="C66" s="63"/>
      <c r="D66" s="24"/>
      <c r="E66" s="62"/>
      <c r="F66" s="61"/>
      <c r="G66" s="63"/>
      <c r="H66" s="24"/>
      <c r="I66" s="102" t="s">
        <v>467</v>
      </c>
      <c r="J66" s="103"/>
      <c r="K66" s="103"/>
      <c r="L66" s="104">
        <v>38.5</v>
      </c>
      <c r="M66" s="104">
        <v>4.0</v>
      </c>
      <c r="N66" s="100"/>
      <c r="O66" s="39"/>
      <c r="P66" s="39"/>
      <c r="Q66" s="39"/>
      <c r="R66" s="39"/>
      <c r="S66" s="39"/>
      <c r="T66" s="102" t="s">
        <v>467</v>
      </c>
      <c r="U66" s="103"/>
      <c r="V66" s="104"/>
      <c r="W66" s="104">
        <v>4.0</v>
      </c>
      <c r="X66" s="73"/>
      <c r="Y66" s="100"/>
      <c r="Z66" s="100"/>
      <c r="AA66" s="36" t="b">
        <v>0</v>
      </c>
      <c r="AB66" s="38"/>
      <c r="AC66" s="39"/>
      <c r="AD66" s="38"/>
      <c r="AE66" s="39"/>
    </row>
    <row r="67">
      <c r="A67" s="47"/>
      <c r="B67" s="77"/>
      <c r="C67" s="63"/>
      <c r="D67" s="24"/>
      <c r="E67" s="62"/>
      <c r="F67" s="61"/>
      <c r="G67" s="63"/>
      <c r="H67" s="24"/>
      <c r="I67" s="99" t="s">
        <v>468</v>
      </c>
      <c r="J67" s="39"/>
      <c r="K67" s="39"/>
      <c r="L67" s="73">
        <f t="shared" ref="L67:M67" si="53">L65+L66</f>
        <v>111.96</v>
      </c>
      <c r="M67" s="73">
        <f t="shared" si="53"/>
        <v>50.7853</v>
      </c>
      <c r="N67" s="100"/>
      <c r="O67" s="39"/>
      <c r="P67" s="39"/>
      <c r="Q67" s="39"/>
      <c r="R67" s="39"/>
      <c r="S67" s="39"/>
      <c r="T67" s="99" t="s">
        <v>468</v>
      </c>
      <c r="U67" s="39"/>
      <c r="V67" s="39"/>
      <c r="W67" s="73">
        <f>W65+W66</f>
        <v>42.016105</v>
      </c>
      <c r="X67" s="73"/>
      <c r="Y67" s="100"/>
      <c r="Z67" s="100"/>
      <c r="AA67" s="36" t="b">
        <v>0</v>
      </c>
      <c r="AB67" s="38"/>
      <c r="AC67" s="39"/>
      <c r="AD67" s="38"/>
      <c r="AE67" s="39"/>
    </row>
    <row r="68">
      <c r="A68" s="47"/>
      <c r="B68" s="77"/>
      <c r="C68" s="63"/>
      <c r="D68" s="24"/>
      <c r="E68" s="62"/>
      <c r="F68" s="61"/>
      <c r="G68" s="63"/>
      <c r="H68" s="24"/>
      <c r="I68" s="99"/>
      <c r="J68" s="39"/>
      <c r="K68" s="39"/>
      <c r="L68" s="73"/>
      <c r="M68" s="73"/>
      <c r="N68" s="100"/>
      <c r="O68" s="39"/>
      <c r="P68" s="39"/>
      <c r="Q68" s="39"/>
      <c r="R68" s="39"/>
      <c r="S68" s="39"/>
      <c r="T68" s="99"/>
      <c r="U68" s="100"/>
      <c r="V68" s="70"/>
      <c r="W68" s="70"/>
      <c r="X68" s="70"/>
      <c r="Y68" s="100"/>
      <c r="Z68" s="100"/>
      <c r="AA68" s="36" t="b">
        <v>0</v>
      </c>
      <c r="AB68" s="38"/>
      <c r="AC68" s="39"/>
      <c r="AD68" s="38"/>
      <c r="AE68" s="39"/>
    </row>
    <row r="69">
      <c r="A69" s="47"/>
      <c r="B69" s="77"/>
      <c r="C69" s="63"/>
      <c r="D69" s="24"/>
      <c r="E69" s="62"/>
      <c r="F69" s="61"/>
      <c r="G69" s="63"/>
      <c r="H69" s="24"/>
      <c r="I69" s="99"/>
      <c r="J69" s="39"/>
      <c r="K69" s="39"/>
      <c r="L69" s="73"/>
      <c r="M69" s="73"/>
      <c r="N69" s="100"/>
      <c r="O69" s="39"/>
      <c r="P69" s="39"/>
      <c r="Q69" s="39"/>
      <c r="R69" s="39"/>
      <c r="S69" s="39"/>
      <c r="T69" s="99"/>
      <c r="U69" s="100"/>
      <c r="V69" s="70"/>
      <c r="W69" s="70"/>
      <c r="X69" s="70"/>
      <c r="Y69" s="100"/>
      <c r="Z69" s="100"/>
      <c r="AA69" s="36" t="b">
        <v>0</v>
      </c>
      <c r="AB69" s="38"/>
      <c r="AC69" s="39"/>
      <c r="AD69" s="38"/>
      <c r="AE69" s="39"/>
    </row>
    <row r="70">
      <c r="A70" s="47"/>
      <c r="B70" s="77"/>
      <c r="C70" s="63"/>
      <c r="D70" s="24"/>
      <c r="E70" s="62"/>
      <c r="F70" s="61"/>
      <c r="G70" s="63"/>
      <c r="H70" s="24"/>
      <c r="I70" s="100"/>
      <c r="J70" s="39"/>
      <c r="K70" s="39"/>
      <c r="L70" s="73"/>
      <c r="M70" s="73"/>
      <c r="N70" s="100"/>
      <c r="O70" s="39"/>
      <c r="P70" s="39"/>
      <c r="Q70" s="39"/>
      <c r="R70" s="39"/>
      <c r="S70" s="39"/>
      <c r="T70" s="100"/>
      <c r="U70" s="100"/>
      <c r="V70" s="70"/>
      <c r="W70" s="70"/>
      <c r="X70" s="70"/>
      <c r="Y70" s="100"/>
      <c r="Z70" s="100"/>
      <c r="AA70" s="36" t="b">
        <v>0</v>
      </c>
      <c r="AB70" s="38"/>
      <c r="AC70" s="39"/>
      <c r="AD70" s="38"/>
      <c r="AE70" s="39"/>
    </row>
  </sheetData>
  <hyperlinks>
    <hyperlink r:id="rId1" ref="I3"/>
    <hyperlink r:id="rId2" ref="T3"/>
    <hyperlink r:id="rId3" ref="I4"/>
    <hyperlink r:id="rId4" ref="T4"/>
    <hyperlink r:id="rId5" ref="I5"/>
    <hyperlink r:id="rId6" ref="N5"/>
    <hyperlink r:id="rId7" ref="T5"/>
    <hyperlink r:id="rId8" ref="I6"/>
    <hyperlink r:id="rId9" ref="N6"/>
    <hyperlink r:id="rId10" ref="T6"/>
    <hyperlink r:id="rId11" ref="I7"/>
    <hyperlink r:id="rId12" ref="N7"/>
    <hyperlink r:id="rId13" ref="T7"/>
    <hyperlink r:id="rId14" ref="I8"/>
    <hyperlink r:id="rId15" ref="T8"/>
    <hyperlink r:id="rId16" ref="I9"/>
    <hyperlink r:id="rId17" ref="N9"/>
    <hyperlink r:id="rId18" ref="T9"/>
    <hyperlink r:id="rId19" ref="I10"/>
    <hyperlink r:id="rId20" ref="T10"/>
    <hyperlink r:id="rId21" ref="I11"/>
    <hyperlink r:id="rId22" ref="N11"/>
    <hyperlink r:id="rId23" ref="T11"/>
    <hyperlink r:id="rId24" ref="I12"/>
    <hyperlink r:id="rId25" ref="T12"/>
    <hyperlink r:id="rId26" ref="I13"/>
    <hyperlink r:id="rId27" ref="T13"/>
    <hyperlink r:id="rId28" ref="I14"/>
    <hyperlink r:id="rId29" ref="T14"/>
    <hyperlink r:id="rId30" ref="I15"/>
    <hyperlink r:id="rId31" ref="N15"/>
    <hyperlink r:id="rId32" ref="T15"/>
    <hyperlink r:id="rId33" ref="I16"/>
    <hyperlink r:id="rId34" ref="N16"/>
    <hyperlink r:id="rId35" ref="T16"/>
    <hyperlink r:id="rId36" ref="I17"/>
    <hyperlink r:id="rId37" ref="N17"/>
    <hyperlink r:id="rId38" ref="T17"/>
    <hyperlink r:id="rId39" ref="I18"/>
    <hyperlink r:id="rId40" ref="N18"/>
    <hyperlink r:id="rId41" ref="T18"/>
    <hyperlink r:id="rId42" ref="I19"/>
    <hyperlink r:id="rId43" ref="N19"/>
    <hyperlink r:id="rId44" ref="T19"/>
    <hyperlink r:id="rId45" ref="I20"/>
    <hyperlink r:id="rId46" ref="N20"/>
    <hyperlink r:id="rId47" ref="T20"/>
    <hyperlink r:id="rId48" ref="I21"/>
    <hyperlink r:id="rId49" ref="T21"/>
    <hyperlink r:id="rId50" ref="I22"/>
    <hyperlink r:id="rId51" ref="T22"/>
    <hyperlink r:id="rId52" ref="I23"/>
    <hyperlink r:id="rId53" ref="T23"/>
    <hyperlink r:id="rId54" ref="I24"/>
    <hyperlink r:id="rId55" ref="T24"/>
    <hyperlink r:id="rId56" ref="I26"/>
    <hyperlink r:id="rId57" ref="N26"/>
    <hyperlink r:id="rId58" ref="T26"/>
    <hyperlink r:id="rId59" ref="I27"/>
    <hyperlink r:id="rId60" ref="T27"/>
    <hyperlink r:id="rId61" ref="I28"/>
    <hyperlink r:id="rId62" ref="N28"/>
    <hyperlink r:id="rId63" ref="T28"/>
    <hyperlink r:id="rId64" ref="I29"/>
    <hyperlink r:id="rId65" ref="N29"/>
    <hyperlink r:id="rId66" ref="T29"/>
    <hyperlink r:id="rId67" ref="I30"/>
    <hyperlink r:id="rId68" ref="N30"/>
    <hyperlink r:id="rId69" ref="T30"/>
    <hyperlink r:id="rId70" ref="I31"/>
    <hyperlink r:id="rId71" ref="N31"/>
    <hyperlink r:id="rId72" ref="T31"/>
    <hyperlink r:id="rId73" ref="I32"/>
    <hyperlink r:id="rId74" ref="T32"/>
    <hyperlink r:id="rId75" ref="I33"/>
    <hyperlink r:id="rId76" ref="T33"/>
    <hyperlink r:id="rId77" ref="I34"/>
    <hyperlink r:id="rId78" ref="N34"/>
    <hyperlink r:id="rId79" ref="T34"/>
    <hyperlink r:id="rId80" ref="I35"/>
    <hyperlink r:id="rId81" ref="T35"/>
    <hyperlink r:id="rId82" ref="I36"/>
    <hyperlink r:id="rId83" ref="N36"/>
    <hyperlink r:id="rId84" ref="T36"/>
    <hyperlink r:id="rId85" ref="I37"/>
    <hyperlink r:id="rId86" ref="N37"/>
    <hyperlink r:id="rId87" ref="T37"/>
    <hyperlink r:id="rId88" ref="I38"/>
    <hyperlink r:id="rId89" ref="N38"/>
    <hyperlink r:id="rId90" ref="T38"/>
    <hyperlink r:id="rId91" ref="I39"/>
    <hyperlink r:id="rId92" ref="T39"/>
    <hyperlink r:id="rId93" ref="I40"/>
    <hyperlink r:id="rId94" ref="N40"/>
    <hyperlink r:id="rId95" ref="T40"/>
    <hyperlink r:id="rId96" ref="I41"/>
    <hyperlink r:id="rId97" ref="T41"/>
    <hyperlink r:id="rId98" ref="I42"/>
    <hyperlink r:id="rId99" ref="T42"/>
    <hyperlink r:id="rId100" ref="I43"/>
    <hyperlink r:id="rId101" ref="T43"/>
    <hyperlink r:id="rId102" ref="I44"/>
    <hyperlink r:id="rId103" ref="T44"/>
    <hyperlink r:id="rId104" ref="I45"/>
    <hyperlink r:id="rId105" ref="T45"/>
    <hyperlink r:id="rId106" ref="I46"/>
    <hyperlink r:id="rId107" ref="T46"/>
    <hyperlink r:id="rId108" ref="I47"/>
    <hyperlink r:id="rId109" ref="T47"/>
    <hyperlink r:id="rId110" ref="I48"/>
    <hyperlink r:id="rId111" ref="T48"/>
    <hyperlink r:id="rId112" ref="I49"/>
    <hyperlink r:id="rId113" ref="N49"/>
    <hyperlink r:id="rId114" ref="T49"/>
    <hyperlink r:id="rId115" ref="I50"/>
    <hyperlink r:id="rId116" ref="T50"/>
    <hyperlink r:id="rId117" ref="I51"/>
    <hyperlink r:id="rId118" ref="T51"/>
    <hyperlink r:id="rId119" ref="I52"/>
    <hyperlink r:id="rId120" ref="N52"/>
    <hyperlink r:id="rId121" ref="T52"/>
    <hyperlink r:id="rId122" ref="I53"/>
    <hyperlink r:id="rId123" ref="N53"/>
    <hyperlink r:id="rId124" ref="T53"/>
    <hyperlink r:id="rId125" ref="I54"/>
    <hyperlink r:id="rId126" ref="T54"/>
    <hyperlink r:id="rId127" ref="I55"/>
    <hyperlink r:id="rId128" ref="N55"/>
    <hyperlink r:id="rId129" ref="T55"/>
    <hyperlink r:id="rId130" ref="I56"/>
    <hyperlink r:id="rId131" ref="N56"/>
    <hyperlink r:id="rId132" ref="T56"/>
    <hyperlink r:id="rId133" ref="I57"/>
    <hyperlink r:id="rId134" ref="T57"/>
    <hyperlink r:id="rId135" ref="I58"/>
    <hyperlink r:id="rId136" ref="T58"/>
    <hyperlink r:id="rId137" ref="I59"/>
    <hyperlink r:id="rId138" ref="T59"/>
    <hyperlink r:id="rId139" ref="I60"/>
    <hyperlink r:id="rId140" ref="T60"/>
    <hyperlink r:id="rId141" ref="I61"/>
    <hyperlink r:id="rId142" ref="T61"/>
    <hyperlink r:id="rId143" ref="I62"/>
    <hyperlink r:id="rId144" ref="T62"/>
    <hyperlink r:id="rId145" ref="I63"/>
    <hyperlink r:id="rId146" ref="T63"/>
  </hyperlinks>
  <printOptions gridLines="1" horizontalCentered="1"/>
  <pageMargins bottom="1.0" footer="0.0" header="0.0" left="1.0" right="1.0" top="1.0"/>
  <pageSetup fitToHeight="0" cellComments="atEnd" orientation="landscape" pageOrder="overThenDown"/>
  <drawing r:id="rId1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6.71"/>
    <col customWidth="1" min="2" max="2" width="38.29"/>
    <col customWidth="1" min="3" max="3" width="14.86"/>
    <col customWidth="1" min="4" max="4" width="8.86"/>
    <col customWidth="1" min="5" max="5" width="11.0"/>
    <col customWidth="1" min="6" max="8" width="10.71"/>
    <col customWidth="1" min="9" max="9" width="7.0"/>
    <col customWidth="1" min="10" max="10" width="14.71"/>
    <col customWidth="1" min="11" max="12" width="7.0"/>
    <col customWidth="1" min="13" max="13" width="15.14"/>
    <col customWidth="1" min="14" max="14" width="10.57"/>
    <col customWidth="1" min="15" max="15" width="15.14"/>
    <col customWidth="1" min="16" max="16" width="14.29"/>
  </cols>
  <sheetData>
    <row r="1">
      <c r="A1" s="1" t="s">
        <v>547</v>
      </c>
      <c r="B1" s="4"/>
      <c r="C1" s="5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</row>
    <row r="2">
      <c r="A2" s="9" t="s">
        <v>1</v>
      </c>
      <c r="B2" s="9" t="s">
        <v>8</v>
      </c>
      <c r="C2" s="112" t="s">
        <v>7</v>
      </c>
      <c r="D2" s="112" t="s">
        <v>548</v>
      </c>
      <c r="E2" s="112" t="s">
        <v>549</v>
      </c>
      <c r="F2" s="112" t="s">
        <v>550</v>
      </c>
      <c r="G2" s="112" t="s">
        <v>551</v>
      </c>
      <c r="H2" s="112" t="s">
        <v>552</v>
      </c>
      <c r="I2" s="112" t="s">
        <v>553</v>
      </c>
      <c r="J2" s="112" t="s">
        <v>554</v>
      </c>
      <c r="K2" s="112"/>
      <c r="L2" s="112"/>
      <c r="M2" s="112"/>
      <c r="N2" s="112" t="s">
        <v>555</v>
      </c>
      <c r="O2" s="112" t="s">
        <v>556</v>
      </c>
      <c r="P2" s="112" t="s">
        <v>557</v>
      </c>
    </row>
    <row r="3">
      <c r="A3" s="113" t="s">
        <v>44</v>
      </c>
      <c r="B3" s="52" t="s">
        <v>49</v>
      </c>
      <c r="C3" s="114" t="s">
        <v>48</v>
      </c>
      <c r="D3" s="115" t="s">
        <v>558</v>
      </c>
      <c r="E3" s="57" t="s">
        <v>51</v>
      </c>
      <c r="F3" s="116" t="s">
        <v>29</v>
      </c>
      <c r="G3" s="116" t="s">
        <v>29</v>
      </c>
      <c r="H3" s="116" t="s">
        <v>29</v>
      </c>
      <c r="I3" s="38">
        <v>2.0</v>
      </c>
      <c r="J3" s="57">
        <v>60.0</v>
      </c>
      <c r="K3" s="51"/>
      <c r="L3" s="51"/>
      <c r="M3" s="117" t="s">
        <v>559</v>
      </c>
      <c r="N3" s="118">
        <f>COUNTIF(D:D,"Top")</f>
        <v>79</v>
      </c>
      <c r="O3" s="38"/>
      <c r="P3" s="38"/>
    </row>
    <row r="4">
      <c r="A4" s="119" t="s">
        <v>61</v>
      </c>
      <c r="B4" s="24" t="s">
        <v>65</v>
      </c>
      <c r="C4" s="28" t="s">
        <v>64</v>
      </c>
      <c r="D4" s="115" t="s">
        <v>558</v>
      </c>
      <c r="E4" s="25" t="s">
        <v>51</v>
      </c>
      <c r="F4" s="25" t="s">
        <v>29</v>
      </c>
      <c r="G4" s="25" t="s">
        <v>29</v>
      </c>
      <c r="H4" s="25" t="s">
        <v>29</v>
      </c>
      <c r="I4" s="25">
        <v>2.0</v>
      </c>
      <c r="J4" s="57">
        <v>61.0</v>
      </c>
      <c r="K4" s="51"/>
      <c r="L4" s="51"/>
      <c r="M4" s="120" t="s">
        <v>560</v>
      </c>
      <c r="N4" s="38">
        <f>COUNTIF($E$3:$E$81,"8")</f>
        <v>22</v>
      </c>
      <c r="O4" s="38">
        <v>22.0</v>
      </c>
      <c r="P4" s="38">
        <f t="shared" ref="P4:P7" si="1">O4-(N4+N9)</f>
        <v>0</v>
      </c>
    </row>
    <row r="5">
      <c r="A5" s="119" t="s">
        <v>211</v>
      </c>
      <c r="B5" s="24" t="s">
        <v>214</v>
      </c>
      <c r="C5" s="28" t="s">
        <v>29</v>
      </c>
      <c r="D5" s="115" t="s">
        <v>558</v>
      </c>
      <c r="E5" s="25" t="s">
        <v>51</v>
      </c>
      <c r="F5" s="25" t="s">
        <v>29</v>
      </c>
      <c r="G5" s="25" t="s">
        <v>29</v>
      </c>
      <c r="H5" s="25" t="s">
        <v>29</v>
      </c>
      <c r="I5" s="25">
        <v>2.0</v>
      </c>
      <c r="J5" s="57">
        <v>63.0</v>
      </c>
      <c r="K5" s="51"/>
      <c r="L5" s="51"/>
      <c r="M5" s="120" t="s">
        <v>561</v>
      </c>
      <c r="N5" s="38">
        <f>COUNTIF($E$3:$E$83,"12")</f>
        <v>4</v>
      </c>
      <c r="O5" s="38">
        <v>4.0</v>
      </c>
      <c r="P5" s="38">
        <f t="shared" si="1"/>
        <v>0</v>
      </c>
    </row>
    <row r="6">
      <c r="A6" s="113" t="s">
        <v>68</v>
      </c>
      <c r="B6" s="52" t="s">
        <v>73</v>
      </c>
      <c r="C6" s="114" t="s">
        <v>72</v>
      </c>
      <c r="D6" s="115" t="s">
        <v>558</v>
      </c>
      <c r="E6" s="38">
        <v>12.0</v>
      </c>
      <c r="F6" s="38">
        <v>8.0</v>
      </c>
      <c r="G6" s="121">
        <v>1.1</v>
      </c>
      <c r="H6" s="122">
        <v>1.5</v>
      </c>
      <c r="I6" s="38">
        <v>1.0</v>
      </c>
      <c r="J6" s="38">
        <v>24.0</v>
      </c>
      <c r="K6" s="51"/>
      <c r="L6" s="51"/>
      <c r="M6" s="120" t="s">
        <v>562</v>
      </c>
      <c r="N6" s="38">
        <f>COUNTIF($E$3:$E$77,"16")</f>
        <v>1</v>
      </c>
      <c r="O6" s="38">
        <v>2.0</v>
      </c>
      <c r="P6" s="38">
        <f t="shared" si="1"/>
        <v>1</v>
      </c>
    </row>
    <row r="7">
      <c r="A7" s="123" t="s">
        <v>563</v>
      </c>
      <c r="B7" s="124" t="s">
        <v>81</v>
      </c>
      <c r="C7" s="125" t="s">
        <v>80</v>
      </c>
      <c r="D7" s="126" t="s">
        <v>558</v>
      </c>
      <c r="E7" s="127">
        <v>8.0</v>
      </c>
      <c r="F7" s="127">
        <v>4.0</v>
      </c>
      <c r="G7" s="128">
        <v>1.4</v>
      </c>
      <c r="H7" s="129">
        <v>2.5</v>
      </c>
      <c r="I7" s="127">
        <v>1.0</v>
      </c>
      <c r="J7" s="130">
        <v>1.0</v>
      </c>
      <c r="K7" s="51"/>
      <c r="L7" s="51"/>
      <c r="M7" s="131" t="s">
        <v>564</v>
      </c>
      <c r="N7" s="132">
        <f>COUNTIF($E$3:$E$77,"24")</f>
        <v>0</v>
      </c>
      <c r="O7" s="38">
        <v>1.0</v>
      </c>
      <c r="P7" s="38">
        <f t="shared" si="1"/>
        <v>1</v>
      </c>
    </row>
    <row r="8">
      <c r="A8" s="133" t="s">
        <v>565</v>
      </c>
      <c r="B8" s="134" t="s">
        <v>81</v>
      </c>
      <c r="C8" s="135" t="s">
        <v>80</v>
      </c>
      <c r="D8" s="136" t="s">
        <v>558</v>
      </c>
      <c r="E8" s="132"/>
      <c r="F8" s="132"/>
      <c r="G8" s="137"/>
      <c r="H8" s="138"/>
      <c r="I8" s="132"/>
      <c r="J8" s="118">
        <v>1.0</v>
      </c>
      <c r="K8" s="51"/>
      <c r="L8" s="51"/>
      <c r="M8" s="139" t="s">
        <v>566</v>
      </c>
      <c r="N8" s="140">
        <f>COUNTIF(D:D,"Bottom")</f>
        <v>6</v>
      </c>
      <c r="O8" s="38"/>
      <c r="P8" s="38"/>
    </row>
    <row r="9">
      <c r="A9" s="113" t="s">
        <v>84</v>
      </c>
      <c r="B9" s="52" t="s">
        <v>89</v>
      </c>
      <c r="C9" s="114" t="s">
        <v>88</v>
      </c>
      <c r="D9" s="115" t="s">
        <v>558</v>
      </c>
      <c r="E9" s="38">
        <v>12.0</v>
      </c>
      <c r="F9" s="38">
        <v>8.0</v>
      </c>
      <c r="G9" s="121">
        <v>1.0</v>
      </c>
      <c r="H9" s="122">
        <v>1.5</v>
      </c>
      <c r="I9" s="38">
        <v>1.0</v>
      </c>
      <c r="J9" s="38">
        <v>23.0</v>
      </c>
      <c r="K9" s="51"/>
      <c r="L9" s="51"/>
      <c r="M9" s="120" t="s">
        <v>567</v>
      </c>
      <c r="N9" s="38">
        <f>COUNTIF($E$82:$E$83,"8")</f>
        <v>0</v>
      </c>
      <c r="O9" s="38"/>
      <c r="P9" s="38"/>
    </row>
    <row r="10">
      <c r="A10" s="123" t="s">
        <v>568</v>
      </c>
      <c r="B10" s="124" t="s">
        <v>96</v>
      </c>
      <c r="C10" s="125" t="s">
        <v>95</v>
      </c>
      <c r="D10" s="126" t="s">
        <v>558</v>
      </c>
      <c r="E10" s="127">
        <v>12.0</v>
      </c>
      <c r="F10" s="127">
        <v>12.0</v>
      </c>
      <c r="G10" s="128">
        <v>1.6</v>
      </c>
      <c r="H10" s="129">
        <v>2.5</v>
      </c>
      <c r="I10" s="127">
        <v>1.0</v>
      </c>
      <c r="J10" s="130">
        <v>25.0</v>
      </c>
      <c r="K10" s="51"/>
      <c r="L10" s="51"/>
      <c r="M10" s="120" t="s">
        <v>569</v>
      </c>
      <c r="N10" s="38">
        <f>COUNTIF($E$82:$E$83,"12")</f>
        <v>0</v>
      </c>
      <c r="O10" s="38"/>
      <c r="P10" s="38"/>
    </row>
    <row r="11">
      <c r="A11" s="133" t="s">
        <v>570</v>
      </c>
      <c r="B11" s="134" t="s">
        <v>96</v>
      </c>
      <c r="C11" s="135" t="s">
        <v>571</v>
      </c>
      <c r="D11" s="136" t="s">
        <v>558</v>
      </c>
      <c r="E11" s="132"/>
      <c r="F11" s="132"/>
      <c r="G11" s="137"/>
      <c r="H11" s="138"/>
      <c r="I11" s="132"/>
      <c r="J11" s="118">
        <v>25.0</v>
      </c>
      <c r="K11" s="51"/>
      <c r="L11" s="51"/>
      <c r="M11" s="120" t="s">
        <v>572</v>
      </c>
      <c r="N11" s="38">
        <f>COUNTIF($E$82:$E$83,"16")</f>
        <v>0</v>
      </c>
      <c r="O11" s="38"/>
      <c r="P11" s="38"/>
    </row>
    <row r="12">
      <c r="A12" s="141" t="s">
        <v>99</v>
      </c>
      <c r="B12" s="56" t="s">
        <v>103</v>
      </c>
      <c r="C12" s="51" t="s">
        <v>102</v>
      </c>
      <c r="D12" s="115" t="s">
        <v>558</v>
      </c>
      <c r="E12" s="57">
        <v>8.0</v>
      </c>
      <c r="F12" s="57">
        <v>4.0</v>
      </c>
      <c r="G12" s="142">
        <v>1.0</v>
      </c>
      <c r="H12" s="122">
        <v>1.5</v>
      </c>
      <c r="I12" s="57">
        <v>1.0</v>
      </c>
      <c r="J12" s="38">
        <v>2.0</v>
      </c>
      <c r="K12" s="51"/>
      <c r="L12" s="51"/>
      <c r="M12" s="131" t="s">
        <v>573</v>
      </c>
      <c r="N12" s="132">
        <f>COUNTIF($E$82:$E$83,"24")</f>
        <v>0</v>
      </c>
      <c r="O12" s="38"/>
      <c r="P12" s="38"/>
    </row>
    <row r="13">
      <c r="A13" s="141" t="s">
        <v>105</v>
      </c>
      <c r="B13" s="52" t="s">
        <v>110</v>
      </c>
      <c r="C13" s="51" t="s">
        <v>109</v>
      </c>
      <c r="D13" s="115" t="s">
        <v>558</v>
      </c>
      <c r="E13" s="57">
        <v>8.0</v>
      </c>
      <c r="F13" s="57">
        <v>4.0</v>
      </c>
      <c r="G13" s="142">
        <v>1.1</v>
      </c>
      <c r="H13" s="143">
        <v>1.5</v>
      </c>
      <c r="I13" s="57">
        <v>1.0</v>
      </c>
      <c r="J13" s="38">
        <v>3.0</v>
      </c>
      <c r="K13" s="144"/>
      <c r="L13" s="144"/>
      <c r="M13" s="145" t="s">
        <v>574</v>
      </c>
      <c r="N13" s="57">
        <v>503.0</v>
      </c>
      <c r="O13" s="57"/>
      <c r="P13" s="57"/>
    </row>
    <row r="14">
      <c r="A14" s="141" t="s">
        <v>113</v>
      </c>
      <c r="B14" s="52" t="s">
        <v>117</v>
      </c>
      <c r="C14" s="51" t="s">
        <v>116</v>
      </c>
      <c r="D14" s="115" t="s">
        <v>558</v>
      </c>
      <c r="E14" s="57">
        <v>8.0</v>
      </c>
      <c r="F14" s="57">
        <v>4.0</v>
      </c>
      <c r="G14" s="142">
        <v>1.45</v>
      </c>
      <c r="H14" s="143">
        <v>1.5</v>
      </c>
      <c r="I14" s="57">
        <v>1.0</v>
      </c>
      <c r="J14" s="38">
        <v>4.0</v>
      </c>
      <c r="K14" s="144"/>
      <c r="L14" s="144"/>
      <c r="M14" s="120" t="s">
        <v>575</v>
      </c>
      <c r="N14" s="38">
        <v>506.0</v>
      </c>
      <c r="O14" s="38"/>
      <c r="P14" s="38"/>
    </row>
    <row r="15">
      <c r="A15" s="141" t="s">
        <v>119</v>
      </c>
      <c r="B15" s="52" t="s">
        <v>122</v>
      </c>
      <c r="C15" s="51" t="s">
        <v>102</v>
      </c>
      <c r="D15" s="115" t="s">
        <v>558</v>
      </c>
      <c r="E15" s="57">
        <v>8.0</v>
      </c>
      <c r="F15" s="57">
        <v>4.0</v>
      </c>
      <c r="G15" s="142">
        <v>1.4</v>
      </c>
      <c r="H15" s="143">
        <v>1.5</v>
      </c>
      <c r="I15" s="57">
        <v>1.0</v>
      </c>
      <c r="J15" s="57">
        <v>5.0</v>
      </c>
      <c r="K15" s="144"/>
      <c r="L15" s="144"/>
    </row>
    <row r="16">
      <c r="A16" s="141" t="s">
        <v>133</v>
      </c>
      <c r="B16" s="52" t="s">
        <v>139</v>
      </c>
      <c r="C16" s="51" t="s">
        <v>138</v>
      </c>
      <c r="D16" s="115" t="s">
        <v>558</v>
      </c>
      <c r="E16" s="38">
        <v>8.0</v>
      </c>
      <c r="F16" s="38">
        <v>4.0</v>
      </c>
      <c r="G16" s="121">
        <v>0.85</v>
      </c>
      <c r="H16" s="143">
        <v>1.5</v>
      </c>
      <c r="I16" s="38">
        <v>1.0</v>
      </c>
      <c r="J16" s="57">
        <v>6.0</v>
      </c>
      <c r="K16" s="144"/>
      <c r="L16" s="144"/>
    </row>
    <row r="17">
      <c r="A17" s="113" t="s">
        <v>142</v>
      </c>
      <c r="B17" s="52" t="s">
        <v>146</v>
      </c>
      <c r="C17" s="51" t="s">
        <v>138</v>
      </c>
      <c r="D17" s="115" t="s">
        <v>558</v>
      </c>
      <c r="E17" s="38">
        <v>8.0</v>
      </c>
      <c r="F17" s="38">
        <v>4.0</v>
      </c>
      <c r="G17" s="121">
        <v>0.85</v>
      </c>
      <c r="H17" s="143">
        <v>1.5</v>
      </c>
      <c r="I17" s="38">
        <v>1.0</v>
      </c>
      <c r="J17" s="57">
        <v>7.0</v>
      </c>
      <c r="K17" s="51"/>
      <c r="L17" s="51"/>
    </row>
    <row r="18">
      <c r="A18" s="113" t="s">
        <v>149</v>
      </c>
      <c r="B18" s="52" t="s">
        <v>154</v>
      </c>
      <c r="C18" s="51" t="s">
        <v>138</v>
      </c>
      <c r="D18" s="115" t="s">
        <v>558</v>
      </c>
      <c r="E18" s="38">
        <v>8.0</v>
      </c>
      <c r="F18" s="38">
        <v>4.0</v>
      </c>
      <c r="G18" s="121">
        <v>0.85</v>
      </c>
      <c r="H18" s="143">
        <v>1.5</v>
      </c>
      <c r="I18" s="38">
        <v>1.0</v>
      </c>
      <c r="J18" s="38">
        <v>8.0</v>
      </c>
      <c r="K18" s="144"/>
      <c r="L18" s="144"/>
      <c r="M18" s="144"/>
      <c r="N18" s="144"/>
      <c r="O18" s="144"/>
      <c r="P18" s="144"/>
    </row>
    <row r="19">
      <c r="A19" s="146" t="s">
        <v>576</v>
      </c>
      <c r="B19" s="124" t="s">
        <v>163</v>
      </c>
      <c r="C19" s="147" t="s">
        <v>162</v>
      </c>
      <c r="D19" s="126" t="s">
        <v>558</v>
      </c>
      <c r="E19" s="127">
        <v>16.0</v>
      </c>
      <c r="F19" s="127">
        <v>8.0</v>
      </c>
      <c r="G19" s="128">
        <v>1.6</v>
      </c>
      <c r="H19" s="148">
        <v>2.5</v>
      </c>
      <c r="I19" s="127">
        <v>2.0</v>
      </c>
      <c r="J19" s="149">
        <v>27.0</v>
      </c>
      <c r="K19" s="144"/>
      <c r="L19" s="144"/>
      <c r="M19" s="144"/>
      <c r="N19" s="144"/>
      <c r="O19" s="144"/>
      <c r="P19" s="144"/>
    </row>
    <row r="20">
      <c r="A20" s="150" t="s">
        <v>577</v>
      </c>
      <c r="B20" s="52" t="s">
        <v>163</v>
      </c>
      <c r="C20" s="51" t="s">
        <v>162</v>
      </c>
      <c r="D20" s="115" t="s">
        <v>558</v>
      </c>
      <c r="E20" s="38"/>
      <c r="F20" s="38"/>
      <c r="G20" s="121"/>
      <c r="H20" s="25"/>
      <c r="I20" s="38"/>
      <c r="J20" s="151">
        <v>27.0</v>
      </c>
      <c r="K20" s="51"/>
      <c r="L20" s="51"/>
      <c r="O20" s="51" t="s">
        <v>578</v>
      </c>
      <c r="P20" s="152"/>
    </row>
    <row r="21">
      <c r="A21" s="153" t="s">
        <v>579</v>
      </c>
      <c r="B21" s="52" t="s">
        <v>163</v>
      </c>
      <c r="C21" s="51" t="s">
        <v>162</v>
      </c>
      <c r="D21" s="115" t="s">
        <v>558</v>
      </c>
      <c r="E21" s="25"/>
      <c r="F21" s="154"/>
      <c r="G21" s="154"/>
      <c r="H21" s="154"/>
      <c r="I21" s="154"/>
      <c r="J21" s="151">
        <v>27.0</v>
      </c>
      <c r="K21" s="51"/>
      <c r="L21" s="51"/>
      <c r="O21" s="51" t="s">
        <v>580</v>
      </c>
      <c r="P21" s="155"/>
    </row>
    <row r="22">
      <c r="A22" s="156" t="s">
        <v>581</v>
      </c>
      <c r="B22" s="52" t="s">
        <v>163</v>
      </c>
      <c r="C22" s="51" t="s">
        <v>162</v>
      </c>
      <c r="D22" s="115" t="s">
        <v>558</v>
      </c>
      <c r="E22" s="38"/>
      <c r="F22" s="38"/>
      <c r="G22" s="121"/>
      <c r="H22" s="25"/>
      <c r="I22" s="38"/>
      <c r="J22" s="151">
        <v>27.0</v>
      </c>
      <c r="K22" s="51"/>
      <c r="L22" s="51"/>
      <c r="O22" s="51" t="s">
        <v>582</v>
      </c>
      <c r="P22" s="157"/>
    </row>
    <row r="23">
      <c r="A23" s="156" t="s">
        <v>583</v>
      </c>
      <c r="B23" s="52" t="s">
        <v>163</v>
      </c>
      <c r="C23" s="51" t="s">
        <v>162</v>
      </c>
      <c r="D23" s="115" t="s">
        <v>558</v>
      </c>
      <c r="E23" s="38"/>
      <c r="F23" s="38"/>
      <c r="G23" s="121"/>
      <c r="H23" s="25"/>
      <c r="I23" s="38"/>
      <c r="J23" s="151">
        <v>27.0</v>
      </c>
      <c r="K23" s="51"/>
      <c r="L23" s="51"/>
      <c r="O23" s="51" t="s">
        <v>584</v>
      </c>
      <c r="P23" s="158"/>
    </row>
    <row r="24">
      <c r="A24" s="159" t="s">
        <v>585</v>
      </c>
      <c r="B24" s="134" t="s">
        <v>163</v>
      </c>
      <c r="C24" s="160" t="s">
        <v>162</v>
      </c>
      <c r="D24" s="136" t="s">
        <v>558</v>
      </c>
      <c r="E24" s="132"/>
      <c r="F24" s="132"/>
      <c r="G24" s="137"/>
      <c r="H24" s="161"/>
      <c r="I24" s="132"/>
      <c r="J24" s="118">
        <v>27.0</v>
      </c>
      <c r="K24" s="51"/>
      <c r="L24" s="51"/>
      <c r="O24" s="51" t="s">
        <v>586</v>
      </c>
    </row>
    <row r="25">
      <c r="A25" s="162" t="s">
        <v>166</v>
      </c>
      <c r="B25" s="52" t="s">
        <v>170</v>
      </c>
      <c r="C25" s="114" t="s">
        <v>102</v>
      </c>
      <c r="D25" s="115" t="s">
        <v>558</v>
      </c>
      <c r="E25" s="38">
        <v>8.0</v>
      </c>
      <c r="F25" s="38">
        <v>4.0</v>
      </c>
      <c r="G25" s="121">
        <v>1.0</v>
      </c>
      <c r="H25" s="122">
        <v>1.5</v>
      </c>
      <c r="I25" s="38">
        <v>1.0</v>
      </c>
      <c r="J25" s="38">
        <v>9.0</v>
      </c>
      <c r="K25" s="51"/>
      <c r="L25" s="51"/>
      <c r="M25" s="144"/>
      <c r="N25" s="51"/>
      <c r="O25" s="51"/>
      <c r="P25" s="51"/>
    </row>
    <row r="26">
      <c r="A26" s="162" t="s">
        <v>180</v>
      </c>
      <c r="B26" s="52" t="s">
        <v>186</v>
      </c>
      <c r="C26" s="114" t="s">
        <v>185</v>
      </c>
      <c r="D26" s="115" t="s">
        <v>558</v>
      </c>
      <c r="E26" s="38">
        <v>12.0</v>
      </c>
      <c r="F26" s="38">
        <v>4.0</v>
      </c>
      <c r="G26" s="121">
        <v>1.0</v>
      </c>
      <c r="H26" s="25">
        <v>1.5</v>
      </c>
      <c r="I26" s="38">
        <v>1.0</v>
      </c>
      <c r="J26" s="38">
        <v>26.0</v>
      </c>
      <c r="K26" s="51"/>
      <c r="L26" s="51"/>
      <c r="M26" s="51"/>
      <c r="N26" s="51"/>
      <c r="O26" s="51"/>
      <c r="P26" s="51"/>
    </row>
    <row r="27">
      <c r="A27" s="162" t="s">
        <v>188</v>
      </c>
      <c r="B27" s="52" t="s">
        <v>193</v>
      </c>
      <c r="C27" s="114" t="s">
        <v>192</v>
      </c>
      <c r="D27" s="115" t="s">
        <v>558</v>
      </c>
      <c r="E27" s="38">
        <v>8.0</v>
      </c>
      <c r="F27" s="38">
        <v>4.0</v>
      </c>
      <c r="G27" s="121">
        <v>1.0</v>
      </c>
      <c r="H27" s="25">
        <v>1.5</v>
      </c>
      <c r="I27" s="38">
        <v>1.0</v>
      </c>
      <c r="J27" s="38">
        <v>10.0</v>
      </c>
      <c r="K27" s="51"/>
      <c r="L27" s="51"/>
      <c r="M27" s="51"/>
      <c r="N27" s="51"/>
      <c r="O27" s="51"/>
      <c r="P27" s="51"/>
    </row>
    <row r="28">
      <c r="A28" s="146" t="s">
        <v>587</v>
      </c>
      <c r="B28" s="124" t="s">
        <v>239</v>
      </c>
      <c r="C28" s="125" t="s">
        <v>238</v>
      </c>
      <c r="D28" s="126" t="s">
        <v>558</v>
      </c>
      <c r="E28" s="127">
        <v>8.0</v>
      </c>
      <c r="F28" s="127">
        <v>4.0</v>
      </c>
      <c r="G28" s="128">
        <v>1.1</v>
      </c>
      <c r="H28" s="163">
        <v>1.5</v>
      </c>
      <c r="I28" s="127">
        <v>1.0</v>
      </c>
      <c r="J28" s="130">
        <v>11.0</v>
      </c>
      <c r="K28" s="51"/>
      <c r="L28" s="51"/>
      <c r="M28" s="51"/>
      <c r="N28" s="51"/>
    </row>
    <row r="29">
      <c r="A29" s="156" t="s">
        <v>588</v>
      </c>
      <c r="B29" s="52" t="s">
        <v>239</v>
      </c>
      <c r="C29" s="114" t="s">
        <v>238</v>
      </c>
      <c r="D29" s="115" t="s">
        <v>558</v>
      </c>
      <c r="E29" s="38"/>
      <c r="F29" s="38"/>
      <c r="G29" s="121"/>
      <c r="H29" s="25"/>
      <c r="I29" s="38"/>
      <c r="J29" s="151">
        <v>11.0</v>
      </c>
      <c r="K29" s="51"/>
      <c r="L29" s="51"/>
      <c r="M29" s="51"/>
      <c r="N29" s="51"/>
    </row>
    <row r="30">
      <c r="A30" s="156" t="s">
        <v>589</v>
      </c>
      <c r="B30" s="52" t="s">
        <v>239</v>
      </c>
      <c r="C30" s="114" t="s">
        <v>238</v>
      </c>
      <c r="D30" s="115" t="s">
        <v>558</v>
      </c>
      <c r="E30" s="38"/>
      <c r="F30" s="38"/>
      <c r="G30" s="121"/>
      <c r="H30" s="25"/>
      <c r="I30" s="38"/>
      <c r="J30" s="151">
        <v>11.0</v>
      </c>
      <c r="K30" s="51"/>
      <c r="L30" s="51"/>
      <c r="M30" s="51"/>
      <c r="N30" s="51"/>
    </row>
    <row r="31">
      <c r="A31" s="156" t="s">
        <v>590</v>
      </c>
      <c r="B31" s="52" t="s">
        <v>239</v>
      </c>
      <c r="C31" s="114" t="s">
        <v>238</v>
      </c>
      <c r="D31" s="115" t="s">
        <v>558</v>
      </c>
      <c r="E31" s="38"/>
      <c r="F31" s="38"/>
      <c r="G31" s="121"/>
      <c r="H31" s="25"/>
      <c r="I31" s="38"/>
      <c r="J31" s="151">
        <v>11.0</v>
      </c>
      <c r="K31" s="51"/>
      <c r="L31" s="51"/>
      <c r="M31" s="51"/>
      <c r="N31" s="51"/>
    </row>
    <row r="32">
      <c r="A32" s="156" t="s">
        <v>591</v>
      </c>
      <c r="B32" s="52" t="s">
        <v>239</v>
      </c>
      <c r="C32" s="114" t="s">
        <v>238</v>
      </c>
      <c r="D32" s="115" t="s">
        <v>558</v>
      </c>
      <c r="E32" s="38"/>
      <c r="F32" s="38"/>
      <c r="G32" s="121"/>
      <c r="H32" s="25"/>
      <c r="I32" s="38"/>
      <c r="J32" s="151">
        <v>11.0</v>
      </c>
      <c r="K32" s="51"/>
      <c r="L32" s="51"/>
      <c r="M32" s="51"/>
      <c r="N32" s="51"/>
    </row>
    <row r="33">
      <c r="A33" s="156" t="s">
        <v>592</v>
      </c>
      <c r="B33" s="52" t="s">
        <v>239</v>
      </c>
      <c r="C33" s="114" t="s">
        <v>238</v>
      </c>
      <c r="D33" s="115" t="s">
        <v>558</v>
      </c>
      <c r="E33" s="38"/>
      <c r="F33" s="38"/>
      <c r="G33" s="121"/>
      <c r="H33" s="25"/>
      <c r="I33" s="38"/>
      <c r="J33" s="151">
        <v>11.0</v>
      </c>
      <c r="K33" s="51"/>
      <c r="L33" s="51"/>
      <c r="M33" s="51"/>
      <c r="N33" s="51"/>
    </row>
    <row r="34">
      <c r="A34" s="156" t="s">
        <v>593</v>
      </c>
      <c r="B34" s="52" t="s">
        <v>239</v>
      </c>
      <c r="C34" s="114" t="s">
        <v>238</v>
      </c>
      <c r="D34" s="115" t="s">
        <v>558</v>
      </c>
      <c r="E34" s="38"/>
      <c r="F34" s="38"/>
      <c r="G34" s="121"/>
      <c r="H34" s="25"/>
      <c r="I34" s="38"/>
      <c r="J34" s="151">
        <v>11.0</v>
      </c>
      <c r="K34" s="51"/>
      <c r="L34" s="51"/>
      <c r="M34" s="51"/>
      <c r="N34" s="51"/>
    </row>
    <row r="35">
      <c r="A35" s="156" t="s">
        <v>594</v>
      </c>
      <c r="B35" s="52" t="s">
        <v>239</v>
      </c>
      <c r="C35" s="114" t="s">
        <v>238</v>
      </c>
      <c r="D35" s="115" t="s">
        <v>558</v>
      </c>
      <c r="E35" s="38"/>
      <c r="F35" s="38"/>
      <c r="G35" s="121"/>
      <c r="H35" s="25"/>
      <c r="I35" s="38"/>
      <c r="J35" s="151">
        <v>11.0</v>
      </c>
      <c r="K35" s="51"/>
      <c r="L35" s="51"/>
      <c r="M35" s="51"/>
      <c r="N35" s="51"/>
    </row>
    <row r="36">
      <c r="A36" s="156" t="s">
        <v>595</v>
      </c>
      <c r="B36" s="52" t="s">
        <v>239</v>
      </c>
      <c r="C36" s="114" t="s">
        <v>238</v>
      </c>
      <c r="D36" s="115" t="s">
        <v>558</v>
      </c>
      <c r="E36" s="38"/>
      <c r="F36" s="38"/>
      <c r="G36" s="121"/>
      <c r="H36" s="25"/>
      <c r="I36" s="38"/>
      <c r="J36" s="151">
        <v>11.0</v>
      </c>
      <c r="K36" s="51"/>
      <c r="L36" s="51"/>
      <c r="M36" s="51"/>
      <c r="N36" s="51"/>
    </row>
    <row r="37">
      <c r="A37" s="156" t="s">
        <v>596</v>
      </c>
      <c r="B37" s="52" t="s">
        <v>239</v>
      </c>
      <c r="C37" s="114" t="s">
        <v>238</v>
      </c>
      <c r="D37" s="115" t="s">
        <v>558</v>
      </c>
      <c r="E37" s="38"/>
      <c r="F37" s="38"/>
      <c r="G37" s="121"/>
      <c r="H37" s="25"/>
      <c r="I37" s="38"/>
      <c r="J37" s="151">
        <v>11.0</v>
      </c>
      <c r="K37" s="51"/>
      <c r="L37" s="51"/>
      <c r="M37" s="51"/>
      <c r="N37" s="51"/>
    </row>
    <row r="38">
      <c r="A38" s="156" t="s">
        <v>597</v>
      </c>
      <c r="B38" s="52" t="s">
        <v>239</v>
      </c>
      <c r="C38" s="114" t="s">
        <v>238</v>
      </c>
      <c r="D38" s="115" t="s">
        <v>558</v>
      </c>
      <c r="E38" s="38"/>
      <c r="F38" s="38"/>
      <c r="G38" s="121"/>
      <c r="H38" s="25"/>
      <c r="I38" s="38"/>
      <c r="J38" s="151">
        <v>11.0</v>
      </c>
      <c r="K38" s="51"/>
      <c r="L38" s="51"/>
      <c r="M38" s="51"/>
      <c r="N38" s="51"/>
    </row>
    <row r="39">
      <c r="A39" s="156" t="s">
        <v>598</v>
      </c>
      <c r="B39" s="52" t="s">
        <v>239</v>
      </c>
      <c r="C39" s="114" t="s">
        <v>238</v>
      </c>
      <c r="D39" s="115" t="s">
        <v>558</v>
      </c>
      <c r="E39" s="38"/>
      <c r="F39" s="38"/>
      <c r="G39" s="121"/>
      <c r="H39" s="25"/>
      <c r="I39" s="38"/>
      <c r="J39" s="151">
        <v>11.0</v>
      </c>
      <c r="K39" s="51"/>
      <c r="L39" s="51"/>
      <c r="M39" s="51"/>
      <c r="N39" s="51"/>
    </row>
    <row r="40">
      <c r="A40" s="156" t="s">
        <v>599</v>
      </c>
      <c r="B40" s="52" t="s">
        <v>239</v>
      </c>
      <c r="C40" s="114" t="s">
        <v>238</v>
      </c>
      <c r="D40" s="115" t="s">
        <v>558</v>
      </c>
      <c r="E40" s="38"/>
      <c r="F40" s="38"/>
      <c r="G40" s="121"/>
      <c r="H40" s="25"/>
      <c r="I40" s="38"/>
      <c r="J40" s="151">
        <v>11.0</v>
      </c>
      <c r="K40" s="51"/>
      <c r="L40" s="51"/>
      <c r="M40" s="51"/>
      <c r="N40" s="51"/>
    </row>
    <row r="41">
      <c r="A41" s="156" t="s">
        <v>600</v>
      </c>
      <c r="B41" s="52" t="s">
        <v>239</v>
      </c>
      <c r="C41" s="114" t="s">
        <v>238</v>
      </c>
      <c r="D41" s="115" t="s">
        <v>558</v>
      </c>
      <c r="E41" s="38"/>
      <c r="F41" s="38"/>
      <c r="G41" s="121"/>
      <c r="H41" s="25"/>
      <c r="I41" s="38"/>
      <c r="J41" s="151">
        <v>11.0</v>
      </c>
      <c r="K41" s="51"/>
      <c r="L41" s="51"/>
      <c r="M41" s="51"/>
      <c r="N41" s="51"/>
    </row>
    <row r="42">
      <c r="A42" s="156" t="s">
        <v>601</v>
      </c>
      <c r="B42" s="52" t="s">
        <v>239</v>
      </c>
      <c r="C42" s="114" t="s">
        <v>238</v>
      </c>
      <c r="D42" s="115" t="s">
        <v>558</v>
      </c>
      <c r="E42" s="38"/>
      <c r="F42" s="38"/>
      <c r="G42" s="121"/>
      <c r="H42" s="25"/>
      <c r="I42" s="38"/>
      <c r="J42" s="151">
        <v>11.0</v>
      </c>
      <c r="K42" s="51"/>
      <c r="L42" s="51"/>
      <c r="M42" s="51"/>
      <c r="N42" s="51"/>
    </row>
    <row r="43">
      <c r="A43" s="156" t="s">
        <v>602</v>
      </c>
      <c r="B43" s="52" t="s">
        <v>239</v>
      </c>
      <c r="C43" s="114" t="s">
        <v>238</v>
      </c>
      <c r="D43" s="115" t="s">
        <v>558</v>
      </c>
      <c r="E43" s="38"/>
      <c r="F43" s="38"/>
      <c r="G43" s="121"/>
      <c r="H43" s="25"/>
      <c r="I43" s="38"/>
      <c r="J43" s="151">
        <v>11.0</v>
      </c>
      <c r="K43" s="51"/>
      <c r="L43" s="51"/>
      <c r="M43" s="51"/>
      <c r="N43" s="51"/>
    </row>
    <row r="44">
      <c r="A44" s="156" t="s">
        <v>603</v>
      </c>
      <c r="B44" s="52" t="s">
        <v>239</v>
      </c>
      <c r="C44" s="114" t="s">
        <v>238</v>
      </c>
      <c r="D44" s="115" t="s">
        <v>558</v>
      </c>
      <c r="E44" s="38"/>
      <c r="F44" s="38"/>
      <c r="G44" s="121"/>
      <c r="H44" s="25"/>
      <c r="I44" s="38"/>
      <c r="J44" s="151">
        <v>11.0</v>
      </c>
      <c r="K44" s="51"/>
      <c r="L44" s="51"/>
      <c r="M44" s="51"/>
      <c r="N44" s="51"/>
    </row>
    <row r="45">
      <c r="A45" s="159" t="s">
        <v>604</v>
      </c>
      <c r="B45" s="134" t="s">
        <v>239</v>
      </c>
      <c r="C45" s="135" t="s">
        <v>238</v>
      </c>
      <c r="D45" s="136" t="s">
        <v>558</v>
      </c>
      <c r="E45" s="132"/>
      <c r="F45" s="132"/>
      <c r="G45" s="137"/>
      <c r="H45" s="161"/>
      <c r="I45" s="132"/>
      <c r="J45" s="118">
        <v>11.0</v>
      </c>
      <c r="K45" s="51"/>
      <c r="L45" s="51"/>
      <c r="M45" s="51"/>
      <c r="N45" s="51"/>
    </row>
    <row r="46">
      <c r="A46" s="156" t="s">
        <v>605</v>
      </c>
      <c r="B46" s="52" t="s">
        <v>262</v>
      </c>
      <c r="C46" s="114" t="s">
        <v>255</v>
      </c>
      <c r="D46" s="115" t="s">
        <v>558</v>
      </c>
      <c r="E46" s="38">
        <v>8.0</v>
      </c>
      <c r="F46" s="38">
        <v>4.0</v>
      </c>
      <c r="G46" s="121">
        <v>2.0</v>
      </c>
      <c r="H46" s="164">
        <v>2.5</v>
      </c>
      <c r="I46" s="38">
        <v>1.0</v>
      </c>
      <c r="J46" s="151">
        <v>12.0</v>
      </c>
      <c r="K46" s="51"/>
      <c r="L46" s="51"/>
      <c r="M46" s="51"/>
      <c r="N46" s="51"/>
    </row>
    <row r="47">
      <c r="A47" s="156" t="s">
        <v>606</v>
      </c>
      <c r="B47" s="52" t="s">
        <v>262</v>
      </c>
      <c r="C47" s="114" t="s">
        <v>255</v>
      </c>
      <c r="D47" s="115" t="s">
        <v>558</v>
      </c>
      <c r="E47" s="38"/>
      <c r="F47" s="38"/>
      <c r="G47" s="121"/>
      <c r="H47" s="25"/>
      <c r="I47" s="38"/>
      <c r="J47" s="151">
        <v>12.0</v>
      </c>
      <c r="K47" s="51"/>
      <c r="L47" s="51"/>
      <c r="M47" s="51"/>
      <c r="N47" s="51"/>
    </row>
    <row r="48">
      <c r="A48" s="156" t="s">
        <v>607</v>
      </c>
      <c r="B48" s="52" t="s">
        <v>262</v>
      </c>
      <c r="C48" s="114" t="s">
        <v>255</v>
      </c>
      <c r="D48" s="115" t="s">
        <v>558</v>
      </c>
      <c r="E48" s="38"/>
      <c r="F48" s="38"/>
      <c r="G48" s="121"/>
      <c r="H48" s="25"/>
      <c r="I48" s="38"/>
      <c r="J48" s="151">
        <v>12.0</v>
      </c>
      <c r="K48" s="51"/>
      <c r="L48" s="51"/>
      <c r="M48" s="51"/>
      <c r="N48" s="51"/>
    </row>
    <row r="49">
      <c r="A49" s="156" t="s">
        <v>608</v>
      </c>
      <c r="B49" s="52" t="s">
        <v>262</v>
      </c>
      <c r="C49" s="114" t="s">
        <v>255</v>
      </c>
      <c r="D49" s="115" t="s">
        <v>558</v>
      </c>
      <c r="E49" s="38"/>
      <c r="F49" s="38"/>
      <c r="G49" s="121"/>
      <c r="H49" s="25"/>
      <c r="I49" s="38"/>
      <c r="J49" s="151">
        <v>12.0</v>
      </c>
      <c r="K49" s="51"/>
      <c r="L49" s="51"/>
      <c r="M49" s="51"/>
      <c r="N49" s="51"/>
    </row>
    <row r="50">
      <c r="A50" s="146" t="s">
        <v>609</v>
      </c>
      <c r="B50" s="124" t="s">
        <v>298</v>
      </c>
      <c r="C50" s="125" t="s">
        <v>255</v>
      </c>
      <c r="D50" s="126" t="s">
        <v>558</v>
      </c>
      <c r="E50" s="127">
        <v>8.0</v>
      </c>
      <c r="F50" s="127">
        <v>4.0</v>
      </c>
      <c r="G50" s="128">
        <v>2.0</v>
      </c>
      <c r="H50" s="163">
        <v>2.5</v>
      </c>
      <c r="I50" s="127">
        <v>1.0</v>
      </c>
      <c r="J50" s="130">
        <v>13.0</v>
      </c>
      <c r="K50" s="51"/>
      <c r="L50" s="51"/>
      <c r="M50" s="51"/>
      <c r="N50" s="51"/>
    </row>
    <row r="51">
      <c r="A51" s="156" t="s">
        <v>610</v>
      </c>
      <c r="B51" s="52" t="s">
        <v>298</v>
      </c>
      <c r="C51" s="114" t="s">
        <v>255</v>
      </c>
      <c r="D51" s="115" t="s">
        <v>558</v>
      </c>
      <c r="E51" s="38"/>
      <c r="F51" s="38"/>
      <c r="G51" s="121"/>
      <c r="H51" s="25"/>
      <c r="I51" s="38"/>
      <c r="J51" s="151">
        <v>13.0</v>
      </c>
      <c r="K51" s="51"/>
      <c r="L51" s="51"/>
      <c r="M51" s="51"/>
      <c r="N51" s="51"/>
    </row>
    <row r="52">
      <c r="A52" s="156" t="s">
        <v>611</v>
      </c>
      <c r="B52" s="52" t="s">
        <v>298</v>
      </c>
      <c r="C52" s="114" t="s">
        <v>255</v>
      </c>
      <c r="D52" s="115" t="s">
        <v>558</v>
      </c>
      <c r="E52" s="38"/>
      <c r="F52" s="38"/>
      <c r="G52" s="121"/>
      <c r="H52" s="25"/>
      <c r="I52" s="38"/>
      <c r="J52" s="151">
        <v>13.0</v>
      </c>
      <c r="K52" s="51"/>
      <c r="L52" s="51"/>
      <c r="M52" s="51"/>
      <c r="N52" s="51"/>
    </row>
    <row r="53">
      <c r="A53" s="159" t="s">
        <v>612</v>
      </c>
      <c r="B53" s="52" t="s">
        <v>298</v>
      </c>
      <c r="C53" s="135" t="s">
        <v>255</v>
      </c>
      <c r="D53" s="136" t="s">
        <v>558</v>
      </c>
      <c r="E53" s="132"/>
      <c r="F53" s="132"/>
      <c r="G53" s="137"/>
      <c r="H53" s="161"/>
      <c r="I53" s="132"/>
      <c r="J53" s="118">
        <v>13.0</v>
      </c>
      <c r="K53" s="51"/>
      <c r="L53" s="51"/>
      <c r="M53" s="51"/>
      <c r="N53" s="51"/>
    </row>
    <row r="54">
      <c r="A54" s="146" t="s">
        <v>613</v>
      </c>
      <c r="B54" s="124" t="s">
        <v>306</v>
      </c>
      <c r="C54" s="114" t="s">
        <v>255</v>
      </c>
      <c r="D54" s="126" t="s">
        <v>558</v>
      </c>
      <c r="E54" s="127">
        <v>8.0</v>
      </c>
      <c r="F54" s="127">
        <v>4.0</v>
      </c>
      <c r="G54" s="128">
        <v>2.0</v>
      </c>
      <c r="H54" s="163">
        <v>2.5</v>
      </c>
      <c r="I54" s="127">
        <v>1.0</v>
      </c>
      <c r="J54" s="130">
        <v>14.0</v>
      </c>
      <c r="K54" s="51"/>
      <c r="L54" s="51"/>
      <c r="M54" s="51"/>
      <c r="N54" s="51"/>
    </row>
    <row r="55">
      <c r="A55" s="156" t="s">
        <v>614</v>
      </c>
      <c r="B55" s="52" t="s">
        <v>306</v>
      </c>
      <c r="C55" s="114" t="s">
        <v>255</v>
      </c>
      <c r="D55" s="115" t="s">
        <v>558</v>
      </c>
      <c r="E55" s="38"/>
      <c r="F55" s="38"/>
      <c r="G55" s="121"/>
      <c r="H55" s="25"/>
      <c r="I55" s="38"/>
      <c r="J55" s="151">
        <v>14.0</v>
      </c>
      <c r="K55" s="51"/>
      <c r="L55" s="51"/>
      <c r="M55" s="51"/>
      <c r="N55" s="51"/>
    </row>
    <row r="56">
      <c r="A56" s="156" t="s">
        <v>615</v>
      </c>
      <c r="B56" s="52" t="s">
        <v>306</v>
      </c>
      <c r="C56" s="114" t="s">
        <v>255</v>
      </c>
      <c r="D56" s="115" t="s">
        <v>558</v>
      </c>
      <c r="E56" s="38"/>
      <c r="F56" s="38"/>
      <c r="G56" s="121"/>
      <c r="H56" s="25"/>
      <c r="I56" s="38"/>
      <c r="J56" s="151">
        <v>14.0</v>
      </c>
      <c r="K56" s="51"/>
      <c r="L56" s="51"/>
      <c r="M56" s="51"/>
      <c r="N56" s="51"/>
    </row>
    <row r="57">
      <c r="A57" s="159" t="s">
        <v>616</v>
      </c>
      <c r="B57" s="134" t="s">
        <v>306</v>
      </c>
      <c r="C57" s="135" t="s">
        <v>255</v>
      </c>
      <c r="D57" s="136" t="s">
        <v>558</v>
      </c>
      <c r="E57" s="132"/>
      <c r="F57" s="132"/>
      <c r="G57" s="137"/>
      <c r="H57" s="161"/>
      <c r="I57" s="132"/>
      <c r="J57" s="118">
        <v>14.0</v>
      </c>
      <c r="K57" s="51"/>
      <c r="L57" s="51"/>
      <c r="M57" s="51"/>
      <c r="N57" s="51"/>
    </row>
    <row r="58">
      <c r="A58" s="146" t="s">
        <v>617</v>
      </c>
      <c r="B58" s="124" t="s">
        <v>353</v>
      </c>
      <c r="C58" s="125" t="s">
        <v>238</v>
      </c>
      <c r="D58" s="126" t="s">
        <v>558</v>
      </c>
      <c r="E58" s="127">
        <v>8.0</v>
      </c>
      <c r="F58" s="127">
        <v>4.0</v>
      </c>
      <c r="G58" s="128">
        <v>1.1</v>
      </c>
      <c r="H58" s="163">
        <v>1.5</v>
      </c>
      <c r="I58" s="127">
        <v>1.0</v>
      </c>
      <c r="J58" s="130">
        <v>15.0</v>
      </c>
      <c r="K58" s="51"/>
      <c r="L58" s="51"/>
      <c r="M58" s="51"/>
      <c r="N58" s="51"/>
    </row>
    <row r="59">
      <c r="A59" s="156" t="s">
        <v>618</v>
      </c>
      <c r="B59" s="52" t="s">
        <v>353</v>
      </c>
      <c r="C59" s="114" t="s">
        <v>238</v>
      </c>
      <c r="D59" s="115" t="s">
        <v>558</v>
      </c>
      <c r="E59" s="38"/>
      <c r="F59" s="38"/>
      <c r="G59" s="121"/>
      <c r="H59" s="25"/>
      <c r="I59" s="38"/>
      <c r="J59" s="151">
        <v>15.0</v>
      </c>
      <c r="K59" s="51"/>
      <c r="L59" s="51"/>
      <c r="M59" s="51"/>
      <c r="N59" s="51"/>
    </row>
    <row r="60">
      <c r="A60" s="159" t="s">
        <v>619</v>
      </c>
      <c r="B60" s="134" t="s">
        <v>353</v>
      </c>
      <c r="C60" s="135" t="s">
        <v>238</v>
      </c>
      <c r="D60" s="136" t="s">
        <v>558</v>
      </c>
      <c r="E60" s="132"/>
      <c r="F60" s="132"/>
      <c r="G60" s="137"/>
      <c r="H60" s="161"/>
      <c r="I60" s="132"/>
      <c r="J60" s="118">
        <v>15.0</v>
      </c>
      <c r="K60" s="51"/>
      <c r="L60" s="51"/>
      <c r="M60" s="51"/>
      <c r="N60" s="51"/>
    </row>
    <row r="61">
      <c r="A61" s="146" t="s">
        <v>620</v>
      </c>
      <c r="B61" s="124" t="s">
        <v>371</v>
      </c>
      <c r="C61" s="125" t="s">
        <v>275</v>
      </c>
      <c r="D61" s="126" t="s">
        <v>558</v>
      </c>
      <c r="E61" s="127">
        <v>8.0</v>
      </c>
      <c r="F61" s="127">
        <v>4.0</v>
      </c>
      <c r="G61" s="128">
        <v>2.05</v>
      </c>
      <c r="H61" s="163">
        <v>2.5</v>
      </c>
      <c r="I61" s="127">
        <v>1.0</v>
      </c>
      <c r="J61" s="130">
        <v>16.0</v>
      </c>
      <c r="K61" s="51"/>
      <c r="L61" s="51"/>
      <c r="M61" s="51"/>
      <c r="N61" s="51"/>
    </row>
    <row r="62">
      <c r="A62" s="156" t="s">
        <v>621</v>
      </c>
      <c r="B62" s="52" t="s">
        <v>371</v>
      </c>
      <c r="C62" s="114" t="s">
        <v>275</v>
      </c>
      <c r="D62" s="115" t="s">
        <v>558</v>
      </c>
      <c r="E62" s="38"/>
      <c r="F62" s="38"/>
      <c r="G62" s="121"/>
      <c r="H62" s="25"/>
      <c r="I62" s="38"/>
      <c r="J62" s="151">
        <v>16.0</v>
      </c>
      <c r="K62" s="51"/>
      <c r="L62" s="51"/>
      <c r="M62" s="51"/>
      <c r="N62" s="51"/>
    </row>
    <row r="63">
      <c r="A63" s="159" t="s">
        <v>622</v>
      </c>
      <c r="B63" s="134" t="s">
        <v>371</v>
      </c>
      <c r="C63" s="135" t="s">
        <v>275</v>
      </c>
      <c r="D63" s="136" t="s">
        <v>558</v>
      </c>
      <c r="E63" s="132"/>
      <c r="F63" s="132"/>
      <c r="G63" s="137"/>
      <c r="H63" s="161"/>
      <c r="I63" s="132"/>
      <c r="J63" s="118">
        <v>16.0</v>
      </c>
      <c r="K63" s="51"/>
      <c r="L63" s="51"/>
      <c r="M63" s="51"/>
      <c r="N63" s="51"/>
    </row>
    <row r="64">
      <c r="A64" s="146" t="s">
        <v>623</v>
      </c>
      <c r="B64" s="124" t="s">
        <v>392</v>
      </c>
      <c r="C64" s="125" t="s">
        <v>379</v>
      </c>
      <c r="D64" s="126" t="s">
        <v>558</v>
      </c>
      <c r="E64" s="127">
        <v>8.0</v>
      </c>
      <c r="F64" s="127">
        <v>4.0</v>
      </c>
      <c r="G64" s="128">
        <v>0.95</v>
      </c>
      <c r="H64" s="165">
        <v>1.5</v>
      </c>
      <c r="I64" s="127">
        <v>1.0</v>
      </c>
      <c r="J64" s="130">
        <v>17.0</v>
      </c>
      <c r="K64" s="51"/>
      <c r="L64" s="51"/>
      <c r="M64" s="51"/>
      <c r="N64" s="51"/>
    </row>
    <row r="65">
      <c r="A65" s="156" t="s">
        <v>624</v>
      </c>
      <c r="B65" s="52" t="s">
        <v>392</v>
      </c>
      <c r="C65" s="114" t="s">
        <v>379</v>
      </c>
      <c r="D65" s="115" t="s">
        <v>558</v>
      </c>
      <c r="E65" s="38"/>
      <c r="F65" s="38"/>
      <c r="G65" s="121"/>
      <c r="H65" s="25"/>
      <c r="I65" s="38"/>
      <c r="J65" s="151">
        <v>17.0</v>
      </c>
      <c r="K65" s="51"/>
      <c r="L65" s="51"/>
      <c r="M65" s="51"/>
      <c r="N65" s="51"/>
    </row>
    <row r="66">
      <c r="A66" s="156" t="s">
        <v>625</v>
      </c>
      <c r="B66" s="52" t="s">
        <v>392</v>
      </c>
      <c r="C66" s="114" t="s">
        <v>379</v>
      </c>
      <c r="D66" s="115" t="s">
        <v>558</v>
      </c>
      <c r="E66" s="38"/>
      <c r="F66" s="38"/>
      <c r="G66" s="121"/>
      <c r="H66" s="25"/>
      <c r="I66" s="38"/>
      <c r="J66" s="151">
        <v>17.0</v>
      </c>
      <c r="K66" s="51"/>
      <c r="L66" s="51"/>
      <c r="M66" s="51"/>
      <c r="N66" s="51"/>
    </row>
    <row r="67">
      <c r="A67" s="159" t="s">
        <v>626</v>
      </c>
      <c r="B67" s="134" t="s">
        <v>392</v>
      </c>
      <c r="C67" s="135" t="s">
        <v>379</v>
      </c>
      <c r="D67" s="136" t="s">
        <v>558</v>
      </c>
      <c r="E67" s="132"/>
      <c r="F67" s="132"/>
      <c r="G67" s="137"/>
      <c r="H67" s="161"/>
      <c r="I67" s="132"/>
      <c r="J67" s="118">
        <v>17.0</v>
      </c>
      <c r="K67" s="51"/>
      <c r="L67" s="51"/>
      <c r="M67" s="51"/>
      <c r="N67" s="51"/>
    </row>
    <row r="68">
      <c r="A68" s="156" t="s">
        <v>496</v>
      </c>
      <c r="B68" s="52" t="s">
        <v>400</v>
      </c>
      <c r="C68" s="114" t="s">
        <v>379</v>
      </c>
      <c r="D68" s="115" t="s">
        <v>558</v>
      </c>
      <c r="E68" s="38">
        <v>8.0</v>
      </c>
      <c r="F68" s="38">
        <v>4.0</v>
      </c>
      <c r="G68" s="121">
        <v>0.95</v>
      </c>
      <c r="H68" s="166">
        <v>1.5</v>
      </c>
      <c r="I68" s="38">
        <v>1.0</v>
      </c>
      <c r="J68" s="151">
        <v>18.0</v>
      </c>
      <c r="K68" s="51"/>
      <c r="L68" s="51"/>
      <c r="M68" s="51"/>
      <c r="N68" s="51"/>
    </row>
    <row r="69">
      <c r="A69" s="156" t="s">
        <v>501</v>
      </c>
      <c r="B69" s="52" t="s">
        <v>400</v>
      </c>
      <c r="C69" s="114" t="s">
        <v>379</v>
      </c>
      <c r="D69" s="115" t="s">
        <v>558</v>
      </c>
      <c r="E69" s="38"/>
      <c r="F69" s="38"/>
      <c r="G69" s="121"/>
      <c r="H69" s="25"/>
      <c r="I69" s="38"/>
      <c r="J69" s="151">
        <v>18.0</v>
      </c>
      <c r="K69" s="51"/>
      <c r="L69" s="51"/>
      <c r="M69" s="51"/>
      <c r="N69" s="51"/>
    </row>
    <row r="70">
      <c r="A70" s="146" t="s">
        <v>627</v>
      </c>
      <c r="B70" s="124" t="s">
        <v>407</v>
      </c>
      <c r="C70" s="125" t="s">
        <v>379</v>
      </c>
      <c r="D70" s="126" t="s">
        <v>558</v>
      </c>
      <c r="E70" s="127">
        <v>8.0</v>
      </c>
      <c r="F70" s="127">
        <v>4.0</v>
      </c>
      <c r="G70" s="128">
        <v>0.95</v>
      </c>
      <c r="H70" s="165">
        <v>1.5</v>
      </c>
      <c r="I70" s="127">
        <v>1.0</v>
      </c>
      <c r="J70" s="130">
        <v>19.0</v>
      </c>
      <c r="K70" s="51"/>
      <c r="L70" s="51"/>
      <c r="M70" s="51"/>
      <c r="N70" s="51"/>
    </row>
    <row r="71">
      <c r="A71" s="156" t="s">
        <v>628</v>
      </c>
      <c r="B71" s="52" t="s">
        <v>407</v>
      </c>
      <c r="C71" s="114" t="s">
        <v>379</v>
      </c>
      <c r="D71" s="115" t="s">
        <v>558</v>
      </c>
      <c r="E71" s="38"/>
      <c r="F71" s="38"/>
      <c r="G71" s="121"/>
      <c r="H71" s="25"/>
      <c r="I71" s="38"/>
      <c r="J71" s="151">
        <v>19.0</v>
      </c>
      <c r="K71" s="51"/>
      <c r="L71" s="51"/>
      <c r="M71" s="51"/>
      <c r="N71" s="51"/>
    </row>
    <row r="72">
      <c r="A72" s="156" t="s">
        <v>629</v>
      </c>
      <c r="B72" s="52" t="s">
        <v>407</v>
      </c>
      <c r="C72" s="114" t="s">
        <v>379</v>
      </c>
      <c r="D72" s="115" t="s">
        <v>558</v>
      </c>
      <c r="E72" s="38"/>
      <c r="F72" s="38"/>
      <c r="G72" s="121"/>
      <c r="H72" s="25"/>
      <c r="I72" s="38"/>
      <c r="J72" s="151">
        <v>19.0</v>
      </c>
      <c r="K72" s="51"/>
      <c r="L72" s="51"/>
      <c r="M72" s="51"/>
      <c r="N72" s="51"/>
    </row>
    <row r="73">
      <c r="A73" s="156" t="s">
        <v>630</v>
      </c>
      <c r="B73" s="52" t="s">
        <v>407</v>
      </c>
      <c r="C73" s="114" t="s">
        <v>379</v>
      </c>
      <c r="D73" s="115" t="s">
        <v>558</v>
      </c>
      <c r="E73" s="38"/>
      <c r="F73" s="38"/>
      <c r="G73" s="121"/>
      <c r="H73" s="25"/>
      <c r="I73" s="38"/>
      <c r="J73" s="151">
        <v>19.0</v>
      </c>
      <c r="K73" s="51"/>
      <c r="L73" s="51"/>
      <c r="M73" s="51"/>
      <c r="N73" s="51"/>
    </row>
    <row r="74">
      <c r="A74" s="156" t="s">
        <v>631</v>
      </c>
      <c r="B74" s="52" t="s">
        <v>407</v>
      </c>
      <c r="C74" s="114" t="s">
        <v>379</v>
      </c>
      <c r="D74" s="115" t="s">
        <v>558</v>
      </c>
      <c r="E74" s="38"/>
      <c r="F74" s="38"/>
      <c r="G74" s="121"/>
      <c r="H74" s="25"/>
      <c r="I74" s="38"/>
      <c r="J74" s="151">
        <v>19.0</v>
      </c>
      <c r="K74" s="51"/>
      <c r="L74" s="51"/>
      <c r="M74" s="51"/>
      <c r="N74" s="51"/>
    </row>
    <row r="75">
      <c r="A75" s="159" t="s">
        <v>632</v>
      </c>
      <c r="B75" s="134" t="s">
        <v>407</v>
      </c>
      <c r="C75" s="135" t="s">
        <v>379</v>
      </c>
      <c r="D75" s="136" t="s">
        <v>558</v>
      </c>
      <c r="E75" s="132"/>
      <c r="F75" s="132"/>
      <c r="G75" s="137"/>
      <c r="H75" s="161"/>
      <c r="I75" s="132"/>
      <c r="J75" s="118">
        <v>19.0</v>
      </c>
      <c r="K75" s="51"/>
      <c r="L75" s="51"/>
      <c r="M75" s="51"/>
      <c r="N75" s="51"/>
    </row>
    <row r="76">
      <c r="A76" s="146" t="s">
        <v>633</v>
      </c>
      <c r="B76" s="124" t="s">
        <v>463</v>
      </c>
      <c r="C76" s="125" t="s">
        <v>379</v>
      </c>
      <c r="D76" s="126" t="s">
        <v>558</v>
      </c>
      <c r="E76" s="127">
        <v>8.0</v>
      </c>
      <c r="F76" s="127">
        <v>4.0</v>
      </c>
      <c r="G76" s="128">
        <v>0.95</v>
      </c>
      <c r="H76" s="165">
        <v>1.5</v>
      </c>
      <c r="I76" s="127">
        <v>1.0</v>
      </c>
      <c r="J76" s="130">
        <v>20.0</v>
      </c>
      <c r="K76" s="51"/>
      <c r="L76" s="51"/>
      <c r="M76" s="51"/>
      <c r="N76" s="51"/>
    </row>
    <row r="77">
      <c r="A77" s="159" t="s">
        <v>634</v>
      </c>
      <c r="B77" s="134" t="s">
        <v>463</v>
      </c>
      <c r="C77" s="135" t="s">
        <v>379</v>
      </c>
      <c r="D77" s="136" t="s">
        <v>558</v>
      </c>
      <c r="E77" s="132"/>
      <c r="F77" s="132"/>
      <c r="G77" s="137"/>
      <c r="H77" s="161"/>
      <c r="I77" s="132"/>
      <c r="J77" s="118">
        <v>20.0</v>
      </c>
      <c r="K77" s="51"/>
      <c r="L77" s="51"/>
      <c r="M77" s="51"/>
      <c r="N77" s="51"/>
    </row>
    <row r="78">
      <c r="A78" s="146" t="s">
        <v>635</v>
      </c>
      <c r="B78" s="124" t="s">
        <v>428</v>
      </c>
      <c r="C78" s="125" t="s">
        <v>379</v>
      </c>
      <c r="D78" s="126" t="s">
        <v>558</v>
      </c>
      <c r="E78" s="127">
        <v>8.0</v>
      </c>
      <c r="F78" s="127">
        <v>4.0</v>
      </c>
      <c r="G78" s="128">
        <v>0.95</v>
      </c>
      <c r="H78" s="165">
        <v>1.5</v>
      </c>
      <c r="I78" s="127">
        <v>1.0</v>
      </c>
      <c r="J78" s="130">
        <v>21.0</v>
      </c>
      <c r="K78" s="51"/>
      <c r="L78" s="51"/>
      <c r="M78" s="51"/>
      <c r="N78" s="51"/>
    </row>
    <row r="79">
      <c r="A79" s="159" t="s">
        <v>636</v>
      </c>
      <c r="B79" s="134" t="s">
        <v>428</v>
      </c>
      <c r="C79" s="135" t="s">
        <v>379</v>
      </c>
      <c r="D79" s="136" t="s">
        <v>558</v>
      </c>
      <c r="E79" s="132"/>
      <c r="F79" s="132"/>
      <c r="G79" s="137"/>
      <c r="H79" s="161"/>
      <c r="I79" s="132"/>
      <c r="J79" s="118">
        <v>21.0</v>
      </c>
      <c r="K79" s="51"/>
      <c r="L79" s="51"/>
      <c r="M79" s="51"/>
      <c r="N79" s="51"/>
    </row>
    <row r="80">
      <c r="A80" s="162" t="s">
        <v>637</v>
      </c>
      <c r="B80" s="52" t="s">
        <v>336</v>
      </c>
      <c r="C80" s="114" t="s">
        <v>255</v>
      </c>
      <c r="D80" s="115" t="s">
        <v>558</v>
      </c>
      <c r="E80" s="38">
        <v>8.0</v>
      </c>
      <c r="F80" s="38">
        <v>4.0</v>
      </c>
      <c r="G80" s="121">
        <v>2.0</v>
      </c>
      <c r="H80" s="164">
        <v>2.5</v>
      </c>
      <c r="I80" s="38"/>
      <c r="J80" s="151">
        <v>22.0</v>
      </c>
      <c r="K80" s="51"/>
      <c r="L80" s="51"/>
      <c r="M80" s="51"/>
      <c r="N80" s="51"/>
    </row>
    <row r="81">
      <c r="A81" s="167" t="s">
        <v>638</v>
      </c>
      <c r="B81" s="168" t="s">
        <v>336</v>
      </c>
      <c r="C81" s="169" t="s">
        <v>255</v>
      </c>
      <c r="D81" s="170" t="s">
        <v>558</v>
      </c>
      <c r="E81" s="97"/>
      <c r="F81" s="97"/>
      <c r="G81" s="171"/>
      <c r="H81" s="96"/>
      <c r="I81" s="97"/>
      <c r="J81" s="172">
        <v>22.0</v>
      </c>
      <c r="K81" s="51"/>
      <c r="L81" s="51"/>
      <c r="M81" s="51"/>
      <c r="N81" s="51"/>
    </row>
    <row r="82">
      <c r="A82" s="113" t="s">
        <v>53</v>
      </c>
      <c r="B82" s="24" t="s">
        <v>58</v>
      </c>
      <c r="C82" s="114" t="s">
        <v>57</v>
      </c>
      <c r="D82" s="173" t="s">
        <v>639</v>
      </c>
      <c r="E82" s="57" t="s">
        <v>29</v>
      </c>
      <c r="F82" s="57" t="s">
        <v>29</v>
      </c>
      <c r="G82" s="142" t="s">
        <v>29</v>
      </c>
      <c r="H82" s="25" t="s">
        <v>29</v>
      </c>
      <c r="I82" s="57">
        <v>1.0</v>
      </c>
      <c r="J82" s="38">
        <v>62.0</v>
      </c>
      <c r="K82" s="51"/>
      <c r="L82" s="51"/>
      <c r="M82" s="51"/>
      <c r="N82" s="51"/>
    </row>
    <row r="83">
      <c r="A83" s="146" t="s">
        <v>640</v>
      </c>
      <c r="B83" s="124" t="s">
        <v>239</v>
      </c>
      <c r="C83" s="125" t="s">
        <v>238</v>
      </c>
      <c r="D83" s="174" t="s">
        <v>639</v>
      </c>
      <c r="E83" s="127"/>
      <c r="F83" s="127"/>
      <c r="G83" s="128"/>
      <c r="H83" s="175"/>
      <c r="I83" s="127"/>
      <c r="J83" s="130">
        <v>11.0</v>
      </c>
      <c r="K83" s="51"/>
      <c r="L83" s="51"/>
    </row>
    <row r="84">
      <c r="A84" s="156" t="s">
        <v>595</v>
      </c>
      <c r="B84" s="52" t="s">
        <v>239</v>
      </c>
      <c r="C84" s="114" t="s">
        <v>238</v>
      </c>
      <c r="D84" s="173" t="s">
        <v>639</v>
      </c>
      <c r="E84" s="38"/>
      <c r="F84" s="38"/>
      <c r="G84" s="121"/>
      <c r="H84" s="25"/>
      <c r="I84" s="38"/>
      <c r="J84" s="151">
        <v>11.0</v>
      </c>
      <c r="K84" s="51"/>
      <c r="L84" s="51"/>
    </row>
    <row r="85">
      <c r="A85" s="156" t="s">
        <v>596</v>
      </c>
      <c r="B85" s="52" t="s">
        <v>239</v>
      </c>
      <c r="C85" s="114" t="s">
        <v>238</v>
      </c>
      <c r="D85" s="173" t="s">
        <v>639</v>
      </c>
      <c r="E85" s="38"/>
      <c r="F85" s="38"/>
      <c r="G85" s="121"/>
      <c r="H85" s="25"/>
      <c r="I85" s="38"/>
      <c r="J85" s="151">
        <v>11.0</v>
      </c>
      <c r="K85" s="51"/>
      <c r="L85" s="51"/>
    </row>
    <row r="86">
      <c r="A86" s="176" t="s">
        <v>604</v>
      </c>
      <c r="B86" s="177" t="s">
        <v>239</v>
      </c>
      <c r="C86" s="178" t="s">
        <v>238</v>
      </c>
      <c r="D86" s="179" t="s">
        <v>639</v>
      </c>
      <c r="E86" s="178"/>
      <c r="F86" s="178"/>
      <c r="G86" s="180"/>
      <c r="H86" s="181"/>
      <c r="I86" s="178"/>
      <c r="J86" s="182">
        <v>11.0</v>
      </c>
      <c r="K86" s="51"/>
      <c r="L86" s="51"/>
    </row>
    <row r="87">
      <c r="A87" s="159" t="s">
        <v>619</v>
      </c>
      <c r="B87" s="134" t="s">
        <v>353</v>
      </c>
      <c r="C87" s="135" t="s">
        <v>238</v>
      </c>
      <c r="D87" s="183" t="s">
        <v>639</v>
      </c>
      <c r="E87" s="132"/>
      <c r="F87" s="132"/>
      <c r="G87" s="137"/>
      <c r="H87" s="161"/>
      <c r="I87" s="132"/>
      <c r="J87" s="118">
        <v>15.0</v>
      </c>
      <c r="K87" s="51"/>
      <c r="L87" s="51"/>
    </row>
  </sheetData>
  <conditionalFormatting sqref="P21">
    <cfRule type="notContainsBlanks" dxfId="0" priority="1">
      <formula>LEN(TRIM(P21))&gt;0</formula>
    </cfRule>
  </conditionalFormatting>
  <conditionalFormatting sqref="P21">
    <cfRule type="notContainsBlanks" dxfId="0" priority="2">
      <formula>LEN(TRIM(P21))&gt;0</formula>
    </cfRule>
  </conditionalFormatting>
  <conditionalFormatting sqref="B3 B6:B87">
    <cfRule type="expression" dxfId="1" priority="3">
      <formula>COUNTIF($B$3:$B$83, INDIRECT(ADDRESS(ROW(), COLUMN(), 4))) &gt; 1</formula>
    </cfRule>
  </conditionalFormatting>
  <conditionalFormatting sqref="J3:J87">
    <cfRule type="expression" dxfId="1" priority="4">
      <formula>COUNTIF($J$3:$J$83, INDIRECT(ADDRESS(ROW(), COLUMN(), 4))) &gt; 1</formula>
    </cfRule>
  </conditionalFormatting>
  <printOptions gridLines="1" horizontalCentered="1"/>
  <pageMargins bottom="1.0" footer="0.0" header="0.0" left="1.0" right="1.0" top="1.0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43"/>
    <col customWidth="1" min="2" max="2" width="13.14"/>
    <col customWidth="1" min="3" max="3" width="21.86"/>
    <col customWidth="1" min="4" max="4" width="26.29"/>
    <col customWidth="1" min="5" max="5" width="19.57"/>
    <col customWidth="1" min="6" max="6" width="29.57"/>
    <col customWidth="1" min="7" max="7" width="8.71"/>
    <col customWidth="1" min="8" max="8" width="36.0"/>
    <col customWidth="1" min="9" max="9" width="20.57"/>
  </cols>
  <sheetData>
    <row r="1">
      <c r="A1" s="1" t="s">
        <v>641</v>
      </c>
      <c r="B1" s="2"/>
      <c r="C1" s="3"/>
      <c r="D1" s="3"/>
      <c r="E1" s="2"/>
      <c r="F1" s="4"/>
      <c r="G1" s="4"/>
      <c r="H1" s="4"/>
      <c r="I1" s="4"/>
    </row>
    <row r="2">
      <c r="A2" s="9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9" t="s">
        <v>6</v>
      </c>
      <c r="G2" s="9" t="s">
        <v>7</v>
      </c>
      <c r="H2" s="9" t="s">
        <v>8</v>
      </c>
      <c r="I2" s="105" t="s">
        <v>470</v>
      </c>
    </row>
    <row r="3">
      <c r="A3" s="24" t="s">
        <v>520</v>
      </c>
      <c r="B3" s="23">
        <v>1.0</v>
      </c>
      <c r="C3" s="24" t="s">
        <v>642</v>
      </c>
      <c r="D3" s="24" t="s">
        <v>643</v>
      </c>
      <c r="E3" s="25" t="s">
        <v>29</v>
      </c>
      <c r="F3" s="24" t="s">
        <v>644</v>
      </c>
      <c r="G3" s="25" t="s">
        <v>29</v>
      </c>
      <c r="H3" s="24" t="s">
        <v>524</v>
      </c>
      <c r="I3" s="35" t="s">
        <v>645</v>
      </c>
    </row>
    <row r="4">
      <c r="A4" s="108" t="s">
        <v>532</v>
      </c>
      <c r="B4" s="23">
        <v>20.0</v>
      </c>
      <c r="C4" s="51" t="s">
        <v>533</v>
      </c>
      <c r="D4" s="51" t="s">
        <v>534</v>
      </c>
      <c r="E4" s="29" t="s">
        <v>29</v>
      </c>
      <c r="F4" s="30" t="s">
        <v>535</v>
      </c>
      <c r="G4" s="38" t="s">
        <v>29</v>
      </c>
      <c r="H4" s="52" t="s">
        <v>536</v>
      </c>
      <c r="I4" s="55" t="s">
        <v>537</v>
      </c>
    </row>
    <row r="5">
      <c r="A5" s="107" t="s">
        <v>485</v>
      </c>
      <c r="B5" s="23">
        <v>3.0</v>
      </c>
      <c r="C5" s="51" t="s">
        <v>375</v>
      </c>
      <c r="D5" s="51" t="s">
        <v>376</v>
      </c>
      <c r="E5" s="38" t="s">
        <v>377</v>
      </c>
      <c r="F5" s="30" t="s">
        <v>378</v>
      </c>
      <c r="G5" s="51" t="s">
        <v>238</v>
      </c>
      <c r="H5" s="24" t="s">
        <v>380</v>
      </c>
      <c r="I5" s="71" t="s">
        <v>381</v>
      </c>
    </row>
    <row r="6">
      <c r="A6" s="109"/>
      <c r="B6" s="45">
        <v>3.0</v>
      </c>
      <c r="C6" s="51">
        <v>5001.0</v>
      </c>
      <c r="D6" s="52" t="s">
        <v>539</v>
      </c>
      <c r="E6" s="38" t="s">
        <v>29</v>
      </c>
      <c r="F6" s="52" t="s">
        <v>540</v>
      </c>
      <c r="G6" s="38" t="s">
        <v>29</v>
      </c>
      <c r="H6" s="52" t="s">
        <v>541</v>
      </c>
      <c r="I6" s="110" t="s">
        <v>542</v>
      </c>
    </row>
    <row r="7">
      <c r="A7" s="47"/>
      <c r="B7" s="23">
        <v>17.0</v>
      </c>
      <c r="C7" s="51">
        <v>5000.0</v>
      </c>
      <c r="D7" s="52" t="s">
        <v>544</v>
      </c>
      <c r="E7" s="38" t="s">
        <v>29</v>
      </c>
      <c r="F7" s="52" t="s">
        <v>540</v>
      </c>
      <c r="G7" s="38" t="s">
        <v>29</v>
      </c>
      <c r="H7" s="52" t="s">
        <v>545</v>
      </c>
      <c r="I7" s="110" t="s">
        <v>546</v>
      </c>
    </row>
  </sheetData>
  <hyperlinks>
    <hyperlink r:id="rId1" ref="I3"/>
    <hyperlink r:id="rId2" ref="I4"/>
    <hyperlink r:id="rId3" ref="I5"/>
    <hyperlink r:id="rId4" ref="I6"/>
    <hyperlink r:id="rId5" ref="I7"/>
  </hyperlinks>
  <printOptions gridLines="1" horizontalCentered="1"/>
  <pageMargins bottom="1.0" footer="0.0" header="0.0" left="1.0" right="1.0" top="1.0"/>
  <pageSetup fitToHeight="0" cellComments="atEnd" orientation="landscape" pageOrder="overThenDown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2.43"/>
    <col customWidth="1" min="2" max="2" width="13.14"/>
    <col customWidth="1" min="3" max="3" width="21.86"/>
    <col customWidth="1" min="4" max="4" width="26.29"/>
    <col customWidth="1" min="5" max="5" width="19.57"/>
    <col customWidth="1" min="6" max="6" width="31.14"/>
    <col customWidth="1" min="7" max="7" width="8.71"/>
    <col customWidth="1" min="8" max="8" width="36.0"/>
    <col customWidth="1" min="9" max="9" width="20.57"/>
  </cols>
  <sheetData>
    <row r="1">
      <c r="A1" s="1" t="s">
        <v>646</v>
      </c>
      <c r="B1" s="2"/>
      <c r="C1" s="3"/>
      <c r="D1" s="3"/>
      <c r="E1" s="2"/>
      <c r="F1" s="5"/>
      <c r="G1" s="4"/>
      <c r="H1" s="4"/>
      <c r="I1" s="4"/>
    </row>
    <row r="2">
      <c r="A2" s="9" t="s">
        <v>1</v>
      </c>
      <c r="B2" s="9" t="s">
        <v>2</v>
      </c>
      <c r="C2" s="11" t="s">
        <v>3</v>
      </c>
      <c r="D2" s="11" t="s">
        <v>4</v>
      </c>
      <c r="E2" s="11" t="s">
        <v>5</v>
      </c>
      <c r="F2" s="9" t="s">
        <v>6</v>
      </c>
      <c r="G2" s="9" t="s">
        <v>7</v>
      </c>
      <c r="H2" s="9" t="s">
        <v>8</v>
      </c>
      <c r="I2" s="105" t="s">
        <v>470</v>
      </c>
    </row>
    <row r="3">
      <c r="A3" s="107" t="s">
        <v>647</v>
      </c>
      <c r="B3" s="23">
        <v>1.0</v>
      </c>
      <c r="C3" s="28" t="s">
        <v>648</v>
      </c>
      <c r="D3" s="28" t="s">
        <v>649</v>
      </c>
      <c r="E3" s="29" t="s">
        <v>29</v>
      </c>
      <c r="F3" s="30" t="s">
        <v>650</v>
      </c>
      <c r="G3" s="25" t="s">
        <v>651</v>
      </c>
      <c r="H3" s="24" t="s">
        <v>652</v>
      </c>
      <c r="I3" s="35" t="s">
        <v>653</v>
      </c>
    </row>
    <row r="4">
      <c r="A4" s="107" t="s">
        <v>654</v>
      </c>
      <c r="B4" s="23">
        <v>1.0</v>
      </c>
      <c r="C4" s="28" t="s">
        <v>655</v>
      </c>
      <c r="D4" s="28" t="s">
        <v>656</v>
      </c>
      <c r="E4" s="29" t="s">
        <v>29</v>
      </c>
      <c r="F4" s="30" t="s">
        <v>650</v>
      </c>
      <c r="G4" s="25" t="s">
        <v>651</v>
      </c>
      <c r="H4" s="24" t="s">
        <v>657</v>
      </c>
      <c r="I4" s="35" t="s">
        <v>658</v>
      </c>
    </row>
    <row r="5">
      <c r="A5" s="47" t="s">
        <v>659</v>
      </c>
      <c r="B5" s="23">
        <v>4.0</v>
      </c>
      <c r="C5" s="28" t="s">
        <v>660</v>
      </c>
      <c r="D5" s="28" t="s">
        <v>661</v>
      </c>
      <c r="E5" s="29">
        <v>200.0</v>
      </c>
      <c r="F5" s="30" t="s">
        <v>289</v>
      </c>
      <c r="G5" s="25" t="s">
        <v>379</v>
      </c>
      <c r="H5" s="24" t="s">
        <v>662</v>
      </c>
      <c r="I5" s="43" t="s">
        <v>663</v>
      </c>
    </row>
    <row r="6">
      <c r="A6" s="108" t="s">
        <v>664</v>
      </c>
      <c r="B6" s="23">
        <v>7.0</v>
      </c>
      <c r="C6" s="51" t="s">
        <v>234</v>
      </c>
      <c r="D6" s="51" t="s">
        <v>235</v>
      </c>
      <c r="E6" s="29" t="s">
        <v>236</v>
      </c>
      <c r="F6" s="30" t="s">
        <v>237</v>
      </c>
      <c r="G6" s="38" t="s">
        <v>238</v>
      </c>
      <c r="H6" s="52" t="s">
        <v>239</v>
      </c>
      <c r="I6" s="55" t="s">
        <v>240</v>
      </c>
    </row>
    <row r="7">
      <c r="A7" s="184" t="s">
        <v>665</v>
      </c>
      <c r="B7" s="41">
        <v>4.0</v>
      </c>
      <c r="C7" s="28" t="s">
        <v>666</v>
      </c>
      <c r="D7" s="42" t="s">
        <v>667</v>
      </c>
      <c r="E7" s="25" t="s">
        <v>29</v>
      </c>
      <c r="F7" s="28" t="s">
        <v>169</v>
      </c>
      <c r="G7" s="25" t="s">
        <v>668</v>
      </c>
      <c r="H7" s="24" t="s">
        <v>669</v>
      </c>
      <c r="I7" s="43" t="s">
        <v>670</v>
      </c>
    </row>
    <row r="8">
      <c r="A8" s="107" t="s">
        <v>195</v>
      </c>
      <c r="B8" s="23">
        <v>2.0</v>
      </c>
      <c r="C8" s="28">
        <v>5.27460671E8</v>
      </c>
      <c r="D8" s="28" t="s">
        <v>671</v>
      </c>
      <c r="E8" s="29" t="s">
        <v>29</v>
      </c>
      <c r="F8" s="30" t="s">
        <v>517</v>
      </c>
      <c r="G8" s="25" t="s">
        <v>29</v>
      </c>
      <c r="H8" s="24" t="s">
        <v>672</v>
      </c>
      <c r="I8" s="35" t="s">
        <v>673</v>
      </c>
    </row>
  </sheetData>
  <hyperlinks>
    <hyperlink r:id="rId1" ref="I3"/>
    <hyperlink r:id="rId2" ref="I4"/>
    <hyperlink r:id="rId3" ref="I5"/>
    <hyperlink r:id="rId4" ref="I6"/>
    <hyperlink r:id="rId5" ref="I7"/>
    <hyperlink r:id="rId6" ref="I8"/>
  </hyperlinks>
  <printOptions gridLines="1" horizontalCentered="1"/>
  <pageMargins bottom="1.0" footer="0.0" header="0.0" left="1.0" right="1.0" top="1.0"/>
  <pageSetup fitToHeight="0" cellComments="atEnd" orientation="landscape" pageOrder="overThenDown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9.43"/>
    <col customWidth="1" min="3" max="3" width="22.43"/>
    <col customWidth="1" min="4" max="4" width="24.86"/>
    <col customWidth="1" min="6" max="6" width="24.71"/>
    <col customWidth="1" min="8" max="8" width="33.71"/>
    <col customWidth="1" min="9" max="9" width="51.57"/>
  </cols>
  <sheetData>
    <row r="1">
      <c r="A1" s="1" t="s">
        <v>674</v>
      </c>
      <c r="B1" s="2"/>
      <c r="C1" s="3"/>
      <c r="D1" s="185"/>
      <c r="E1" s="2"/>
      <c r="F1" s="4"/>
      <c r="G1" s="4"/>
      <c r="H1" s="4"/>
      <c r="I1" s="4"/>
    </row>
    <row r="2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9" t="s">
        <v>6</v>
      </c>
      <c r="G2" s="9" t="s">
        <v>7</v>
      </c>
      <c r="H2" s="9" t="s">
        <v>8</v>
      </c>
      <c r="I2" s="105" t="s">
        <v>470</v>
      </c>
    </row>
    <row r="3">
      <c r="A3" s="47" t="s">
        <v>675</v>
      </c>
      <c r="B3" s="45">
        <v>2.0</v>
      </c>
      <c r="C3" s="47" t="s">
        <v>676</v>
      </c>
      <c r="D3" s="24" t="s">
        <v>677</v>
      </c>
      <c r="E3" s="186" t="s">
        <v>29</v>
      </c>
      <c r="F3" s="187" t="s">
        <v>678</v>
      </c>
      <c r="G3" s="186" t="s">
        <v>679</v>
      </c>
      <c r="H3" s="47" t="s">
        <v>680</v>
      </c>
      <c r="I3" s="35" t="s">
        <v>681</v>
      </c>
    </row>
    <row r="4">
      <c r="A4" s="47" t="s">
        <v>250</v>
      </c>
      <c r="B4" s="77">
        <v>1.0</v>
      </c>
      <c r="C4" s="63" t="s">
        <v>682</v>
      </c>
      <c r="D4" s="61" t="s">
        <v>683</v>
      </c>
      <c r="E4" s="62" t="s">
        <v>282</v>
      </c>
      <c r="F4" s="61" t="s">
        <v>246</v>
      </c>
      <c r="G4" s="62" t="s">
        <v>238</v>
      </c>
      <c r="H4" s="24" t="s">
        <v>283</v>
      </c>
      <c r="I4" s="100" t="s">
        <v>684</v>
      </c>
    </row>
    <row r="5">
      <c r="A5" s="24" t="s">
        <v>685</v>
      </c>
      <c r="B5" s="45">
        <v>2.0</v>
      </c>
      <c r="C5" s="187" t="s">
        <v>686</v>
      </c>
      <c r="D5" s="24" t="s">
        <v>687</v>
      </c>
      <c r="E5" s="188" t="s">
        <v>245</v>
      </c>
      <c r="F5" s="187" t="s">
        <v>268</v>
      </c>
      <c r="G5" s="186" t="s">
        <v>329</v>
      </c>
      <c r="H5" s="187" t="s">
        <v>688</v>
      </c>
      <c r="I5" s="189" t="s">
        <v>689</v>
      </c>
    </row>
    <row r="6">
      <c r="A6" s="47" t="s">
        <v>587</v>
      </c>
      <c r="B6" s="77">
        <v>1.0</v>
      </c>
      <c r="C6" s="63" t="s">
        <v>272</v>
      </c>
      <c r="D6" s="61" t="s">
        <v>273</v>
      </c>
      <c r="E6" s="62" t="s">
        <v>245</v>
      </c>
      <c r="F6" s="61" t="s">
        <v>274</v>
      </c>
      <c r="G6" s="62" t="s">
        <v>275</v>
      </c>
      <c r="H6" s="24" t="s">
        <v>276</v>
      </c>
      <c r="I6" s="100" t="s">
        <v>690</v>
      </c>
    </row>
    <row r="7">
      <c r="A7" s="107" t="s">
        <v>691</v>
      </c>
      <c r="B7" s="23">
        <v>1.0</v>
      </c>
      <c r="C7" s="28" t="s">
        <v>326</v>
      </c>
      <c r="D7" s="28" t="s">
        <v>327</v>
      </c>
      <c r="E7" s="29" t="s">
        <v>328</v>
      </c>
      <c r="F7" s="30" t="s">
        <v>305</v>
      </c>
      <c r="G7" s="29" t="s">
        <v>329</v>
      </c>
      <c r="H7" s="24" t="s">
        <v>330</v>
      </c>
      <c r="I7" s="43" t="s">
        <v>331</v>
      </c>
    </row>
    <row r="8">
      <c r="A8" s="107" t="s">
        <v>692</v>
      </c>
      <c r="B8" s="23">
        <v>2.0</v>
      </c>
      <c r="C8" s="51" t="s">
        <v>295</v>
      </c>
      <c r="D8" s="51" t="s">
        <v>296</v>
      </c>
      <c r="E8" s="38" t="s">
        <v>297</v>
      </c>
      <c r="F8" s="30" t="s">
        <v>246</v>
      </c>
      <c r="G8" s="38" t="s">
        <v>255</v>
      </c>
      <c r="H8" s="24" t="s">
        <v>298</v>
      </c>
      <c r="I8" s="71" t="s">
        <v>299</v>
      </c>
    </row>
    <row r="9">
      <c r="A9" s="24" t="s">
        <v>693</v>
      </c>
      <c r="B9" s="23">
        <v>2.0</v>
      </c>
      <c r="C9" s="187" t="s">
        <v>694</v>
      </c>
      <c r="D9" s="24" t="s">
        <v>695</v>
      </c>
      <c r="E9" s="186" t="s">
        <v>696</v>
      </c>
      <c r="F9" s="187" t="s">
        <v>268</v>
      </c>
      <c r="G9" s="186" t="s">
        <v>329</v>
      </c>
      <c r="H9" s="187" t="s">
        <v>697</v>
      </c>
      <c r="I9" s="189" t="s">
        <v>698</v>
      </c>
    </row>
    <row r="10">
      <c r="A10" s="47" t="s">
        <v>211</v>
      </c>
      <c r="B10" s="77">
        <v>1.0</v>
      </c>
      <c r="C10" s="63">
        <v>7.44774047E8</v>
      </c>
      <c r="D10" s="61" t="s">
        <v>212</v>
      </c>
      <c r="E10" s="62" t="s">
        <v>213</v>
      </c>
      <c r="F10" s="61" t="s">
        <v>203</v>
      </c>
      <c r="G10" s="62" t="s">
        <v>29</v>
      </c>
      <c r="H10" s="24" t="s">
        <v>214</v>
      </c>
      <c r="I10" s="43" t="s">
        <v>215</v>
      </c>
    </row>
    <row r="11">
      <c r="A11" s="47" t="s">
        <v>105</v>
      </c>
      <c r="B11" s="77">
        <v>1.0</v>
      </c>
      <c r="C11" s="63" t="s">
        <v>106</v>
      </c>
      <c r="D11" s="61" t="s">
        <v>699</v>
      </c>
      <c r="E11" s="62" t="s">
        <v>29</v>
      </c>
      <c r="F11" s="61" t="s">
        <v>700</v>
      </c>
      <c r="G11" s="62" t="s">
        <v>701</v>
      </c>
      <c r="H11" s="24" t="s">
        <v>110</v>
      </c>
      <c r="I11" s="43" t="s">
        <v>111</v>
      </c>
    </row>
    <row r="12">
      <c r="A12" s="47" t="s">
        <v>44</v>
      </c>
      <c r="B12" s="23">
        <v>1.0</v>
      </c>
      <c r="C12" s="28" t="s">
        <v>85</v>
      </c>
      <c r="D12" s="24" t="s">
        <v>86</v>
      </c>
      <c r="E12" s="29" t="s">
        <v>29</v>
      </c>
      <c r="F12" s="30" t="s">
        <v>87</v>
      </c>
      <c r="G12" s="25" t="s">
        <v>702</v>
      </c>
      <c r="H12" s="24" t="s">
        <v>89</v>
      </c>
      <c r="I12" s="43" t="s">
        <v>90</v>
      </c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9.43"/>
    <col customWidth="1" min="3" max="3" width="22.43"/>
    <col customWidth="1" min="4" max="4" width="24.86"/>
    <col customWidth="1" min="5" max="5" width="19.57"/>
    <col customWidth="1" min="6" max="6" width="24.71"/>
    <col customWidth="1" min="8" max="8" width="33.71"/>
    <col customWidth="1" min="9" max="9" width="101.71"/>
  </cols>
  <sheetData>
    <row r="1">
      <c r="A1" s="1" t="s">
        <v>674</v>
      </c>
      <c r="B1" s="2"/>
      <c r="C1" s="3"/>
      <c r="D1" s="185"/>
      <c r="E1" s="2"/>
      <c r="F1" s="4"/>
      <c r="G1" s="4"/>
      <c r="H1" s="4"/>
      <c r="I1" s="4"/>
    </row>
    <row r="2">
      <c r="A2" s="9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9" t="s">
        <v>6</v>
      </c>
      <c r="G2" s="9" t="s">
        <v>7</v>
      </c>
      <c r="H2" s="9" t="s">
        <v>8</v>
      </c>
      <c r="I2" s="105" t="s">
        <v>470</v>
      </c>
    </row>
    <row r="3">
      <c r="A3" s="47" t="s">
        <v>44</v>
      </c>
      <c r="B3" s="23">
        <v>1.0</v>
      </c>
      <c r="C3" s="60" t="s">
        <v>85</v>
      </c>
      <c r="D3" s="24" t="s">
        <v>86</v>
      </c>
      <c r="E3" s="29" t="s">
        <v>29</v>
      </c>
      <c r="F3" s="30" t="s">
        <v>87</v>
      </c>
      <c r="G3" s="25" t="s">
        <v>702</v>
      </c>
      <c r="H3" s="24" t="s">
        <v>89</v>
      </c>
      <c r="I3" s="55" t="s">
        <v>90</v>
      </c>
    </row>
    <row r="4">
      <c r="A4" s="24" t="s">
        <v>53</v>
      </c>
      <c r="B4" s="23">
        <v>1.0</v>
      </c>
      <c r="C4" s="60" t="s">
        <v>703</v>
      </c>
      <c r="D4" s="24" t="s">
        <v>704</v>
      </c>
      <c r="E4" s="25" t="s">
        <v>29</v>
      </c>
      <c r="F4" s="24" t="s">
        <v>79</v>
      </c>
      <c r="G4" s="25" t="s">
        <v>705</v>
      </c>
      <c r="H4" s="24" t="s">
        <v>706</v>
      </c>
      <c r="I4" s="55" t="s">
        <v>707</v>
      </c>
    </row>
    <row r="5">
      <c r="A5" s="24" t="s">
        <v>61</v>
      </c>
      <c r="B5" s="23">
        <v>1.0</v>
      </c>
      <c r="C5" s="60" t="s">
        <v>92</v>
      </c>
      <c r="D5" s="24" t="s">
        <v>93</v>
      </c>
      <c r="E5" s="25" t="s">
        <v>29</v>
      </c>
      <c r="F5" s="24" t="s">
        <v>94</v>
      </c>
      <c r="G5" s="25" t="s">
        <v>95</v>
      </c>
      <c r="H5" s="24" t="s">
        <v>96</v>
      </c>
      <c r="I5" s="55" t="s">
        <v>97</v>
      </c>
    </row>
    <row r="6">
      <c r="A6" s="24" t="s">
        <v>68</v>
      </c>
      <c r="B6" s="23">
        <v>1.0</v>
      </c>
      <c r="C6" s="60" t="s">
        <v>708</v>
      </c>
      <c r="D6" s="24" t="s">
        <v>709</v>
      </c>
      <c r="E6" s="25" t="s">
        <v>29</v>
      </c>
      <c r="F6" s="24" t="s">
        <v>94</v>
      </c>
      <c r="G6" s="25" t="s">
        <v>95</v>
      </c>
      <c r="H6" s="24" t="s">
        <v>96</v>
      </c>
      <c r="I6" s="55" t="s">
        <v>710</v>
      </c>
    </row>
    <row r="7">
      <c r="A7" s="24" t="s">
        <v>563</v>
      </c>
      <c r="B7" s="23">
        <v>1.0</v>
      </c>
      <c r="C7" s="60" t="s">
        <v>711</v>
      </c>
      <c r="D7" s="24" t="s">
        <v>712</v>
      </c>
      <c r="E7" s="25" t="s">
        <v>29</v>
      </c>
      <c r="F7" s="24" t="s">
        <v>79</v>
      </c>
      <c r="G7" s="25" t="s">
        <v>713</v>
      </c>
      <c r="H7" s="24" t="s">
        <v>714</v>
      </c>
      <c r="I7" s="55" t="s">
        <v>715</v>
      </c>
    </row>
    <row r="8">
      <c r="A8" s="24" t="s">
        <v>565</v>
      </c>
      <c r="B8" s="23">
        <v>1.0</v>
      </c>
      <c r="C8" s="51" t="s">
        <v>100</v>
      </c>
      <c r="D8" s="24" t="s">
        <v>101</v>
      </c>
      <c r="E8" s="25" t="s">
        <v>29</v>
      </c>
      <c r="F8" s="24" t="s">
        <v>79</v>
      </c>
      <c r="G8" s="25" t="s">
        <v>102</v>
      </c>
      <c r="H8" s="24" t="s">
        <v>103</v>
      </c>
      <c r="I8" s="55" t="s">
        <v>104</v>
      </c>
    </row>
    <row r="9">
      <c r="A9" s="47" t="s">
        <v>105</v>
      </c>
      <c r="B9" s="77">
        <v>1.0</v>
      </c>
      <c r="C9" s="60" t="s">
        <v>106</v>
      </c>
      <c r="D9" s="61" t="s">
        <v>699</v>
      </c>
      <c r="E9" s="62" t="s">
        <v>29</v>
      </c>
      <c r="F9" s="61" t="s">
        <v>700</v>
      </c>
      <c r="G9" s="62" t="s">
        <v>701</v>
      </c>
      <c r="H9" s="24" t="s">
        <v>110</v>
      </c>
      <c r="I9" s="55" t="s">
        <v>111</v>
      </c>
    </row>
    <row r="10">
      <c r="A10" s="47" t="s">
        <v>211</v>
      </c>
      <c r="B10" s="77">
        <v>1.0</v>
      </c>
      <c r="C10" s="60">
        <v>7.44774047E8</v>
      </c>
      <c r="D10" s="61" t="s">
        <v>212</v>
      </c>
      <c r="E10" s="62" t="s">
        <v>213</v>
      </c>
      <c r="F10" s="61" t="s">
        <v>203</v>
      </c>
      <c r="G10" s="62" t="s">
        <v>29</v>
      </c>
      <c r="H10" s="24" t="s">
        <v>214</v>
      </c>
      <c r="I10" s="55" t="s">
        <v>215</v>
      </c>
    </row>
    <row r="11">
      <c r="A11" s="190" t="s">
        <v>716</v>
      </c>
      <c r="B11" s="191">
        <v>1.0</v>
      </c>
      <c r="C11" s="51" t="s">
        <v>717</v>
      </c>
      <c r="D11" s="190" t="s">
        <v>718</v>
      </c>
      <c r="E11" s="192" t="s">
        <v>719</v>
      </c>
      <c r="F11" s="190" t="s">
        <v>268</v>
      </c>
      <c r="G11" s="192" t="s">
        <v>222</v>
      </c>
      <c r="H11" s="24" t="s">
        <v>720</v>
      </c>
      <c r="I11" s="55" t="s">
        <v>721</v>
      </c>
    </row>
    <row r="12">
      <c r="A12" s="190" t="s">
        <v>716</v>
      </c>
      <c r="B12" s="191">
        <v>1.0</v>
      </c>
      <c r="C12" s="193" t="s">
        <v>218</v>
      </c>
      <c r="D12" s="193" t="s">
        <v>219</v>
      </c>
      <c r="E12" s="194" t="s">
        <v>220</v>
      </c>
      <c r="F12" s="193" t="s">
        <v>722</v>
      </c>
      <c r="G12" s="192" t="s">
        <v>222</v>
      </c>
      <c r="H12" s="24" t="s">
        <v>223</v>
      </c>
      <c r="I12" s="55" t="s">
        <v>224</v>
      </c>
    </row>
    <row r="13">
      <c r="A13" s="190" t="s">
        <v>716</v>
      </c>
      <c r="B13" s="191">
        <v>1.0</v>
      </c>
      <c r="C13" s="51" t="s">
        <v>723</v>
      </c>
      <c r="D13" s="193" t="s">
        <v>724</v>
      </c>
      <c r="E13" s="194" t="s">
        <v>725</v>
      </c>
      <c r="F13" s="193" t="s">
        <v>246</v>
      </c>
      <c r="G13" s="192" t="s">
        <v>222</v>
      </c>
      <c r="H13" s="24" t="s">
        <v>726</v>
      </c>
      <c r="I13" s="55" t="s">
        <v>727</v>
      </c>
    </row>
    <row r="14">
      <c r="A14" s="47" t="s">
        <v>640</v>
      </c>
      <c r="B14" s="77">
        <v>1.0</v>
      </c>
      <c r="C14" s="60" t="s">
        <v>272</v>
      </c>
      <c r="D14" s="61" t="s">
        <v>273</v>
      </c>
      <c r="E14" s="62" t="s">
        <v>245</v>
      </c>
      <c r="F14" s="61" t="s">
        <v>274</v>
      </c>
      <c r="G14" s="62" t="s">
        <v>275</v>
      </c>
      <c r="H14" s="24" t="s">
        <v>276</v>
      </c>
      <c r="I14" s="71" t="s">
        <v>690</v>
      </c>
    </row>
    <row r="15">
      <c r="A15" s="47" t="s">
        <v>242</v>
      </c>
      <c r="B15" s="77">
        <v>1.0</v>
      </c>
      <c r="C15" s="60" t="s">
        <v>682</v>
      </c>
      <c r="D15" s="61" t="s">
        <v>683</v>
      </c>
      <c r="E15" s="62" t="s">
        <v>282</v>
      </c>
      <c r="F15" s="61" t="s">
        <v>246</v>
      </c>
      <c r="G15" s="62" t="s">
        <v>238</v>
      </c>
      <c r="H15" s="24" t="s">
        <v>283</v>
      </c>
      <c r="I15" s="71" t="s">
        <v>684</v>
      </c>
    </row>
    <row r="16">
      <c r="A16" s="107" t="s">
        <v>250</v>
      </c>
      <c r="B16" s="23">
        <v>1.0</v>
      </c>
      <c r="C16" s="60" t="s">
        <v>326</v>
      </c>
      <c r="D16" s="28" t="s">
        <v>327</v>
      </c>
      <c r="E16" s="29" t="s">
        <v>328</v>
      </c>
      <c r="F16" s="30" t="s">
        <v>305</v>
      </c>
      <c r="G16" s="29" t="s">
        <v>329</v>
      </c>
      <c r="H16" s="24" t="s">
        <v>330</v>
      </c>
      <c r="I16" s="55" t="s">
        <v>331</v>
      </c>
    </row>
    <row r="17">
      <c r="A17" s="108" t="s">
        <v>728</v>
      </c>
      <c r="B17" s="23">
        <v>6.0</v>
      </c>
      <c r="C17" s="60" t="s">
        <v>295</v>
      </c>
      <c r="D17" s="51" t="s">
        <v>296</v>
      </c>
      <c r="E17" s="38" t="s">
        <v>297</v>
      </c>
      <c r="F17" s="30" t="s">
        <v>246</v>
      </c>
      <c r="G17" s="38" t="s">
        <v>255</v>
      </c>
      <c r="H17" s="24" t="s">
        <v>298</v>
      </c>
      <c r="I17" s="71" t="s">
        <v>299</v>
      </c>
    </row>
    <row r="18">
      <c r="A18" s="195" t="s">
        <v>729</v>
      </c>
      <c r="B18" s="23">
        <v>8.0</v>
      </c>
      <c r="C18" s="60" t="s">
        <v>260</v>
      </c>
      <c r="D18" s="52" t="s">
        <v>261</v>
      </c>
      <c r="E18" s="38" t="s">
        <v>245</v>
      </c>
      <c r="F18" s="52" t="s">
        <v>229</v>
      </c>
      <c r="G18" s="38" t="s">
        <v>255</v>
      </c>
      <c r="H18" s="52" t="s">
        <v>262</v>
      </c>
      <c r="I18" s="110" t="s">
        <v>263</v>
      </c>
    </row>
    <row r="19">
      <c r="A19" s="195" t="s">
        <v>730</v>
      </c>
      <c r="B19" s="23">
        <v>2.0</v>
      </c>
      <c r="C19" s="60" t="s">
        <v>333</v>
      </c>
      <c r="D19" s="52" t="s">
        <v>334</v>
      </c>
      <c r="E19" s="38" t="s">
        <v>335</v>
      </c>
      <c r="F19" s="52" t="s">
        <v>229</v>
      </c>
      <c r="G19" s="38" t="s">
        <v>255</v>
      </c>
      <c r="H19" s="52" t="s">
        <v>336</v>
      </c>
      <c r="I19" s="110" t="s">
        <v>337</v>
      </c>
    </row>
    <row r="20">
      <c r="A20" s="196" t="s">
        <v>731</v>
      </c>
      <c r="B20" s="23">
        <v>7.0</v>
      </c>
      <c r="C20" s="51">
        <v>5000.0</v>
      </c>
      <c r="D20" s="52" t="s">
        <v>544</v>
      </c>
      <c r="E20" s="38" t="s">
        <v>29</v>
      </c>
      <c r="F20" s="52" t="s">
        <v>540</v>
      </c>
      <c r="G20" s="38" t="s">
        <v>29</v>
      </c>
      <c r="H20" s="52" t="s">
        <v>545</v>
      </c>
      <c r="I20" s="110" t="s">
        <v>546</v>
      </c>
    </row>
    <row r="21">
      <c r="A21" s="196" t="s">
        <v>732</v>
      </c>
      <c r="B21" s="23">
        <v>7.0</v>
      </c>
      <c r="C21" s="51">
        <v>5001.0</v>
      </c>
      <c r="D21" s="52" t="s">
        <v>539</v>
      </c>
      <c r="E21" s="38" t="s">
        <v>29</v>
      </c>
      <c r="F21" s="52" t="s">
        <v>540</v>
      </c>
      <c r="G21" s="38" t="s">
        <v>29</v>
      </c>
      <c r="H21" s="52" t="s">
        <v>541</v>
      </c>
      <c r="I21" s="110" t="s">
        <v>542</v>
      </c>
    </row>
  </sheetData>
  <hyperlinks>
    <hyperlink r:id="rId1" ref="I3"/>
    <hyperlink r:id="rId2" ref="I4"/>
    <hyperlink r:id="rId3" ref="I5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  <hyperlink r:id="rId14" ref="I16"/>
    <hyperlink r:id="rId15" ref="I17"/>
    <hyperlink r:id="rId16" ref="I18"/>
    <hyperlink r:id="rId17" ref="I19"/>
    <hyperlink r:id="rId18" ref="I20"/>
    <hyperlink r:id="rId19" ref="I21"/>
  </hyperlinks>
  <printOptions gridLines="1" horizontalCentered="1"/>
  <pageMargins bottom="0.75" footer="0.0" header="0.0" left="0.25" right="0.25" top="0.75"/>
  <pageSetup fitToHeight="0" cellComments="atEnd" orientation="landscape" pageOrder="overThenDown"/>
  <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8.43"/>
    <col customWidth="1" min="2" max="2" width="22.29"/>
    <col customWidth="1" min="3" max="3" width="17.43"/>
    <col customWidth="1" min="4" max="4" width="38.43"/>
    <col customWidth="1" min="5" max="6" width="17.0"/>
  </cols>
  <sheetData>
    <row r="1">
      <c r="A1" s="1" t="s">
        <v>733</v>
      </c>
      <c r="B1" s="3"/>
      <c r="C1" s="197"/>
      <c r="D1" s="197"/>
      <c r="E1" s="185"/>
      <c r="F1" s="185"/>
    </row>
    <row r="2">
      <c r="A2" s="9" t="s">
        <v>1</v>
      </c>
      <c r="B2" s="11" t="s">
        <v>3</v>
      </c>
      <c r="C2" s="13" t="s">
        <v>734</v>
      </c>
      <c r="D2" s="13" t="s">
        <v>8</v>
      </c>
      <c r="E2" s="112" t="s">
        <v>735</v>
      </c>
      <c r="F2" s="112" t="s">
        <v>736</v>
      </c>
    </row>
    <row r="3">
      <c r="A3" s="107" t="s">
        <v>44</v>
      </c>
      <c r="B3" s="24" t="s">
        <v>45</v>
      </c>
      <c r="C3" s="43" t="s">
        <v>50</v>
      </c>
      <c r="D3" s="36" t="s">
        <v>49</v>
      </c>
      <c r="E3" s="25">
        <v>3.3</v>
      </c>
      <c r="F3" s="38">
        <v>200.0</v>
      </c>
    </row>
    <row r="4">
      <c r="A4" s="184" t="s">
        <v>53</v>
      </c>
      <c r="B4" s="28" t="s">
        <v>54</v>
      </c>
      <c r="C4" s="43" t="s">
        <v>59</v>
      </c>
      <c r="D4" s="36" t="s">
        <v>58</v>
      </c>
      <c r="E4" s="198">
        <v>3.3</v>
      </c>
      <c r="F4" s="29">
        <v>25.0</v>
      </c>
    </row>
    <row r="5">
      <c r="A5" s="109" t="s">
        <v>61</v>
      </c>
      <c r="B5" s="47" t="s">
        <v>737</v>
      </c>
      <c r="C5" s="43" t="s">
        <v>66</v>
      </c>
      <c r="D5" s="36" t="s">
        <v>65</v>
      </c>
      <c r="E5" s="49">
        <v>3.3</v>
      </c>
      <c r="F5" s="192">
        <v>125.0</v>
      </c>
    </row>
    <row r="6">
      <c r="A6" s="47" t="s">
        <v>68</v>
      </c>
      <c r="B6" s="61" t="s">
        <v>69</v>
      </c>
      <c r="C6" s="199" t="s">
        <v>74</v>
      </c>
      <c r="D6" s="200" t="s">
        <v>738</v>
      </c>
      <c r="E6" s="62">
        <v>3.3</v>
      </c>
      <c r="F6" s="192">
        <v>2.79</v>
      </c>
    </row>
    <row r="7">
      <c r="A7" s="47" t="s">
        <v>739</v>
      </c>
      <c r="B7" s="61" t="s">
        <v>77</v>
      </c>
      <c r="C7" s="43" t="s">
        <v>82</v>
      </c>
      <c r="D7" s="201" t="s">
        <v>81</v>
      </c>
      <c r="E7" s="62">
        <v>3.3</v>
      </c>
      <c r="F7" s="192">
        <v>100.0</v>
      </c>
    </row>
    <row r="8">
      <c r="A8" s="47" t="s">
        <v>740</v>
      </c>
      <c r="B8" s="61" t="s">
        <v>471</v>
      </c>
      <c r="C8" s="43" t="s">
        <v>741</v>
      </c>
      <c r="D8" s="201" t="s">
        <v>742</v>
      </c>
      <c r="E8" s="62">
        <v>3.3</v>
      </c>
      <c r="F8" s="192">
        <v>200.0</v>
      </c>
    </row>
    <row r="9">
      <c r="A9" s="47" t="s">
        <v>743</v>
      </c>
      <c r="B9" s="61" t="s">
        <v>744</v>
      </c>
      <c r="C9" s="202" t="s">
        <v>745</v>
      </c>
      <c r="D9" s="201" t="s">
        <v>746</v>
      </c>
      <c r="E9" s="62">
        <v>5.0</v>
      </c>
      <c r="F9" s="192">
        <v>200.0</v>
      </c>
    </row>
    <row r="10">
      <c r="A10" s="107"/>
      <c r="B10" s="51"/>
      <c r="C10" s="144"/>
      <c r="D10" s="144"/>
      <c r="E10" s="38"/>
      <c r="F10" s="38"/>
    </row>
    <row r="11">
      <c r="A11" s="47"/>
      <c r="B11" s="203"/>
      <c r="C11" s="204"/>
      <c r="D11" s="204"/>
      <c r="E11" s="205"/>
      <c r="F11" s="206"/>
    </row>
    <row r="12">
      <c r="A12" s="107"/>
      <c r="B12" s="28"/>
      <c r="C12" s="207"/>
      <c r="D12" s="207"/>
      <c r="E12" s="25"/>
      <c r="F12" s="38">
        <f>sum(F3:F9)</f>
        <v>852.79</v>
      </c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</hyperlinks>
  <printOptions gridLines="1" horizontalCentered="1"/>
  <pageMargins bottom="1.0" footer="0.0" header="0.0" left="1.0" right="1.0" top="1.0"/>
  <pageSetup fitToHeight="0" cellComments="atEnd" orientation="landscape" pageOrder="overThenDown"/>
  <drawing r:id="rId8"/>
</worksheet>
</file>