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11" i="2" l="1"/>
  <c r="N31" i="2"/>
  <c r="N21" i="2"/>
  <c r="N37" i="2" l="1"/>
  <c r="N36" i="2"/>
  <c r="N35" i="2"/>
  <c r="N34" i="2"/>
  <c r="N33" i="2"/>
  <c r="N32" i="2"/>
  <c r="N30" i="2"/>
  <c r="N29" i="2"/>
  <c r="N28" i="2"/>
  <c r="N27" i="2"/>
  <c r="N26" i="2"/>
  <c r="N25" i="2"/>
  <c r="N24" i="2"/>
  <c r="N23" i="2"/>
  <c r="N22" i="2"/>
  <c r="N20" i="2"/>
  <c r="N19" i="2"/>
  <c r="N18" i="2"/>
  <c r="N17" i="2"/>
  <c r="N15" i="2"/>
  <c r="N14" i="2"/>
  <c r="N13" i="2"/>
  <c r="N12" i="2"/>
  <c r="N10" i="2"/>
  <c r="N9" i="2"/>
  <c r="N8" i="2"/>
  <c r="N7" i="2"/>
  <c r="N6" i="2"/>
  <c r="N4" i="2"/>
  <c r="N3" i="2"/>
  <c r="N2" i="2"/>
  <c r="N16" i="2" l="1"/>
  <c r="N5" i="2"/>
  <c r="N38" i="2" l="1"/>
  <c r="C38" i="1"/>
</calcChain>
</file>

<file path=xl/sharedStrings.xml><?xml version="1.0" encoding="utf-8"?>
<sst xmlns="http://schemas.openxmlformats.org/spreadsheetml/2006/main" count="1502" uniqueCount="340">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</sst>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4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6" fillId="0" borderId="0"/>
  </cellStyleXfs>
  <cellXfs count="6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0" fontId="0" fillId="4" borderId="10" xfId="0" applyFill="1" applyBorder="1"/>
    <xf numFmtId="20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2" xfId="0" applyNumberFormat="1" applyFont="1" applyFill="1" applyBorder="1" applyAlignment="1">
      <alignment horizontal="center" vertical="center"/>
    </xf>
    <xf numFmtId="0" fontId="0" fillId="0" borderId="33" xfId="0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doughnutChart>
        <c:varyColors val="1"/>
        <c:ser>
          <c:idx val="1"/>
          <c:order val="0"/>
          <c:tx>
            <c:strRef>
              <c:f>Hoja1!$C$1:$C$1</c:f>
              <c:strCache>
                <c:ptCount val="1"/>
                <c:pt idx="0">
                  <c:v>TOTAL DE FALLAS</c:v>
                </c:pt>
              </c:strCache>
            </c:strRef>
          </c:tx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Hoja1!$C$2:$C$37</c:f>
              <c:numCache>
                <c:formatCode>General</c:formatCode>
                <c:ptCount val="36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Marzo %</c:v>
                </c:pt>
              </c:strCache>
            </c:strRef>
          </c:tx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Hoja1!$B$2:$B$37</c:f>
              <c:numCache>
                <c:formatCode>0.00%</c:formatCode>
                <c:ptCount val="36"/>
                <c:pt idx="0">
                  <c:v>0.73</c:v>
                </c:pt>
                <c:pt idx="1">
                  <c:v>0.12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9">
                  <c:v>0.05</c:v>
                </c:pt>
                <c:pt idx="11">
                  <c:v>0.73</c:v>
                </c:pt>
                <c:pt idx="12">
                  <c:v>0.02</c:v>
                </c:pt>
                <c:pt idx="13">
                  <c:v>0.02</c:v>
                </c:pt>
                <c:pt idx="18">
                  <c:v>0.02</c:v>
                </c:pt>
                <c:pt idx="19">
                  <c:v>0.22</c:v>
                </c:pt>
                <c:pt idx="20">
                  <c:v>7.0000000000000007E-2</c:v>
                </c:pt>
                <c:pt idx="22">
                  <c:v>0.05</c:v>
                </c:pt>
                <c:pt idx="23">
                  <c:v>0.02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0.05</c:v>
                </c:pt>
                <c:pt idx="31">
                  <c:v>0.05</c:v>
                </c:pt>
                <c:pt idx="3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13568"/>
        <c:axId val="193215104"/>
      </c:barChart>
      <c:catAx>
        <c:axId val="1932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15104"/>
        <c:crosses val="autoZero"/>
        <c:auto val="1"/>
        <c:lblAlgn val="ctr"/>
        <c:lblOffset val="100"/>
        <c:noMultiLvlLbl val="0"/>
      </c:catAx>
      <c:valAx>
        <c:axId val="1932151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32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TOTAL DE FALLAS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Hoja1!$C$2:$C$39</c:f>
              <c:numCache>
                <c:formatCode>General</c:formatCode>
                <c:ptCount val="38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60160"/>
        <c:axId val="195625344"/>
      </c:barChart>
      <c:catAx>
        <c:axId val="1932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25344"/>
        <c:crosses val="autoZero"/>
        <c:auto val="1"/>
        <c:lblAlgn val="ctr"/>
        <c:lblOffset val="100"/>
        <c:noMultiLvlLbl val="0"/>
      </c:catAx>
      <c:valAx>
        <c:axId val="1956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6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0</xdr:row>
      <xdr:rowOff>0</xdr:rowOff>
    </xdr:from>
    <xdr:to>
      <xdr:col>22</xdr:col>
      <xdr:colOff>349250</xdr:colOff>
      <xdr:row>46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0</xdr:row>
      <xdr:rowOff>28575</xdr:rowOff>
    </xdr:from>
    <xdr:to>
      <xdr:col>13</xdr:col>
      <xdr:colOff>466725</xdr:colOff>
      <xdr:row>17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18</xdr:row>
      <xdr:rowOff>95248</xdr:rowOff>
    </xdr:from>
    <xdr:to>
      <xdr:col>13</xdr:col>
      <xdr:colOff>438150</xdr:colOff>
      <xdr:row>39</xdr:row>
      <xdr:rowOff>114299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1" zoomScaleNormal="100" workbookViewId="0">
      <selection sqref="A1:C37"/>
    </sheetView>
  </sheetViews>
  <sheetFormatPr baseColWidth="10" defaultRowHeight="15"/>
  <cols>
    <col min="1" max="1" width="29.28515625" customWidth="1"/>
    <col min="3" max="3" width="18.7109375" customWidth="1"/>
  </cols>
  <sheetData>
    <row r="1" spans="1:3" ht="21" customHeight="1">
      <c r="A1" s="3" t="s">
        <v>35</v>
      </c>
      <c r="B1" s="2" t="s">
        <v>37</v>
      </c>
      <c r="C1" s="1" t="s">
        <v>36</v>
      </c>
    </row>
    <row r="2" spans="1:3">
      <c r="A2" s="4" t="s">
        <v>0</v>
      </c>
      <c r="B2" s="5">
        <v>0.73</v>
      </c>
      <c r="C2" s="4">
        <v>30</v>
      </c>
    </row>
    <row r="3" spans="1:3">
      <c r="A3" s="4" t="s">
        <v>38</v>
      </c>
      <c r="B3" s="5">
        <v>0.12</v>
      </c>
      <c r="C3" s="4">
        <v>5</v>
      </c>
    </row>
    <row r="4" spans="1:3">
      <c r="A4" s="4" t="s">
        <v>1</v>
      </c>
      <c r="B4" s="5"/>
      <c r="C4" s="5"/>
    </row>
    <row r="5" spans="1:3">
      <c r="A5" s="4" t="s">
        <v>11</v>
      </c>
      <c r="B5" s="5">
        <v>0.15</v>
      </c>
      <c r="C5" s="4">
        <v>6</v>
      </c>
    </row>
    <row r="6" spans="1:3">
      <c r="A6" s="4" t="s">
        <v>2</v>
      </c>
      <c r="B6" s="5">
        <v>7.0000000000000007E-2</v>
      </c>
      <c r="C6" s="4">
        <v>3</v>
      </c>
    </row>
    <row r="7" spans="1:3">
      <c r="A7" s="4" t="s">
        <v>3</v>
      </c>
      <c r="B7" s="5">
        <v>0.05</v>
      </c>
      <c r="C7" s="4">
        <v>2</v>
      </c>
    </row>
    <row r="8" spans="1:3">
      <c r="A8" s="4" t="s">
        <v>4</v>
      </c>
      <c r="B8" s="5">
        <v>0.15</v>
      </c>
      <c r="C8" s="4">
        <v>6</v>
      </c>
    </row>
    <row r="9" spans="1:3">
      <c r="A9" s="4" t="s">
        <v>5</v>
      </c>
      <c r="B9" s="5">
        <v>0.1</v>
      </c>
      <c r="C9" s="4">
        <v>4</v>
      </c>
    </row>
    <row r="10" spans="1:3">
      <c r="A10" s="4" t="s">
        <v>6</v>
      </c>
      <c r="B10" s="5"/>
      <c r="C10" s="4"/>
    </row>
    <row r="11" spans="1:3">
      <c r="A11" s="4" t="s">
        <v>7</v>
      </c>
      <c r="B11" s="5">
        <v>0.05</v>
      </c>
      <c r="C11" s="4">
        <v>2</v>
      </c>
    </row>
    <row r="12" spans="1:3">
      <c r="A12" s="4" t="s">
        <v>8</v>
      </c>
      <c r="B12" s="5"/>
      <c r="C12" s="4"/>
    </row>
    <row r="13" spans="1:3">
      <c r="A13" s="4" t="s">
        <v>9</v>
      </c>
      <c r="B13" s="5">
        <v>0.73</v>
      </c>
      <c r="C13" s="4">
        <v>30</v>
      </c>
    </row>
    <row r="14" spans="1:3">
      <c r="A14" s="4" t="s">
        <v>10</v>
      </c>
      <c r="B14" s="5">
        <v>0.02</v>
      </c>
      <c r="C14" s="4">
        <v>1</v>
      </c>
    </row>
    <row r="15" spans="1:3">
      <c r="A15" s="4" t="s">
        <v>12</v>
      </c>
      <c r="B15" s="5">
        <v>0.02</v>
      </c>
      <c r="C15" s="4">
        <v>1</v>
      </c>
    </row>
    <row r="16" spans="1:3">
      <c r="A16" s="4" t="s">
        <v>13</v>
      </c>
      <c r="B16" s="5"/>
      <c r="C16" s="4"/>
    </row>
    <row r="17" spans="1:3">
      <c r="A17" s="4" t="s">
        <v>14</v>
      </c>
      <c r="B17" s="5"/>
      <c r="C17" s="4"/>
    </row>
    <row r="18" spans="1:3">
      <c r="A18" s="4" t="s">
        <v>15</v>
      </c>
      <c r="B18" s="5"/>
      <c r="C18" s="4"/>
    </row>
    <row r="19" spans="1:3">
      <c r="A19" s="4" t="s">
        <v>16</v>
      </c>
      <c r="B19" s="5"/>
      <c r="C19" s="4"/>
    </row>
    <row r="20" spans="1:3">
      <c r="A20" s="4" t="s">
        <v>17</v>
      </c>
      <c r="B20" s="5">
        <v>0.02</v>
      </c>
      <c r="C20" s="4">
        <v>1</v>
      </c>
    </row>
    <row r="21" spans="1:3">
      <c r="A21" s="4" t="s">
        <v>18</v>
      </c>
      <c r="B21" s="5">
        <v>0.22</v>
      </c>
      <c r="C21" s="4">
        <v>10</v>
      </c>
    </row>
    <row r="22" spans="1:3">
      <c r="A22" s="4" t="s">
        <v>19</v>
      </c>
      <c r="B22" s="5">
        <v>7.0000000000000007E-2</v>
      </c>
      <c r="C22" s="4">
        <v>3</v>
      </c>
    </row>
    <row r="23" spans="1:3">
      <c r="A23" s="4" t="s">
        <v>20</v>
      </c>
      <c r="B23" s="5"/>
      <c r="C23" s="4"/>
    </row>
    <row r="24" spans="1:3">
      <c r="A24" s="4" t="s">
        <v>21</v>
      </c>
      <c r="B24" s="5">
        <v>0.05</v>
      </c>
      <c r="C24" s="4">
        <v>2</v>
      </c>
    </row>
    <row r="25" spans="1:3">
      <c r="A25" s="4" t="s">
        <v>22</v>
      </c>
      <c r="B25" s="5">
        <v>0.02</v>
      </c>
      <c r="C25" s="4">
        <v>1</v>
      </c>
    </row>
    <row r="26" spans="1:3">
      <c r="A26" s="4" t="s">
        <v>23</v>
      </c>
      <c r="B26" s="5"/>
      <c r="C26" s="4"/>
    </row>
    <row r="27" spans="1:3">
      <c r="A27" s="4" t="s">
        <v>24</v>
      </c>
      <c r="B27" s="5">
        <v>0.12</v>
      </c>
      <c r="C27" s="4">
        <v>5</v>
      </c>
    </row>
    <row r="28" spans="1:3">
      <c r="A28" s="4" t="s">
        <v>25</v>
      </c>
      <c r="B28" s="5">
        <v>7.0000000000000007E-2</v>
      </c>
      <c r="C28" s="4">
        <v>3</v>
      </c>
    </row>
    <row r="29" spans="1:3">
      <c r="A29" s="4" t="s">
        <v>26</v>
      </c>
      <c r="B29" s="5">
        <v>0.05</v>
      </c>
      <c r="C29" s="4">
        <v>2</v>
      </c>
    </row>
    <row r="30" spans="1:3">
      <c r="A30" s="4" t="s">
        <v>27</v>
      </c>
      <c r="B30" s="5">
        <v>7.0000000000000007E-2</v>
      </c>
      <c r="C30" s="4">
        <v>3</v>
      </c>
    </row>
    <row r="31" spans="1:3">
      <c r="A31" s="4" t="s">
        <v>28</v>
      </c>
      <c r="B31" s="5">
        <v>0.05</v>
      </c>
      <c r="C31" s="4">
        <v>2</v>
      </c>
    </row>
    <row r="32" spans="1:3">
      <c r="A32" s="4" t="s">
        <v>29</v>
      </c>
      <c r="B32" s="5"/>
      <c r="C32" s="4"/>
    </row>
    <row r="33" spans="1:3">
      <c r="A33" s="4" t="s">
        <v>30</v>
      </c>
      <c r="B33" s="5">
        <v>0.05</v>
      </c>
      <c r="C33" s="4">
        <v>2</v>
      </c>
    </row>
    <row r="34" spans="1:3">
      <c r="A34" s="4" t="s">
        <v>31</v>
      </c>
      <c r="B34" s="5"/>
      <c r="C34" s="4"/>
    </row>
    <row r="35" spans="1:3">
      <c r="A35" s="4" t="s">
        <v>32</v>
      </c>
      <c r="B35" s="5"/>
      <c r="C35" s="4"/>
    </row>
    <row r="36" spans="1:3">
      <c r="A36" s="4" t="s">
        <v>33</v>
      </c>
      <c r="B36" s="5">
        <v>0.1</v>
      </c>
      <c r="C36" s="4">
        <v>4</v>
      </c>
    </row>
    <row r="37" spans="1:3">
      <c r="A37" s="4" t="s">
        <v>34</v>
      </c>
      <c r="B37" s="5"/>
      <c r="C37" s="4">
        <v>5</v>
      </c>
    </row>
    <row r="38" spans="1:3">
      <c r="C38">
        <f>SUM(C2:C37)</f>
        <v>133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topLeftCell="H1" workbookViewId="0">
      <selection activeCell="Q36" sqref="Q36"/>
    </sheetView>
  </sheetViews>
  <sheetFormatPr baseColWidth="10" defaultRowHeight="15"/>
  <cols>
    <col min="1" max="1" width="14.85546875" customWidth="1"/>
    <col min="2" max="2" width="16.5703125" customWidth="1"/>
    <col min="4" max="4" width="26.140625" customWidth="1"/>
    <col min="5" max="5" width="21.42578125" customWidth="1"/>
    <col min="8" max="8" width="17.140625" customWidth="1"/>
    <col min="9" max="9" width="30.28515625" customWidth="1"/>
    <col min="12" max="12" width="11.85546875" bestFit="1" customWidth="1"/>
    <col min="13" max="13" width="43" customWidth="1"/>
    <col min="14" max="14" width="18.42578125" customWidth="1"/>
  </cols>
  <sheetData>
    <row r="1" spans="1:14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M1" s="3" t="s">
        <v>35</v>
      </c>
      <c r="N1" s="1" t="s">
        <v>36</v>
      </c>
    </row>
    <row r="2" spans="1:14" ht="15.7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13" t="s">
        <v>52</v>
      </c>
      <c r="M2" s="4" t="s">
        <v>0</v>
      </c>
      <c r="N2" s="4">
        <f>COUNTIFS(A131:A200,A200,D131:D200, "LA FRIA")</f>
        <v>0</v>
      </c>
    </row>
    <row r="3" spans="1:14" ht="15.7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13" t="s">
        <v>52</v>
      </c>
      <c r="M3" s="4" t="s">
        <v>38</v>
      </c>
      <c r="N3" s="4">
        <f>COUNTIFS(A131:A200,A200,D131:D200, "BARINAS")</f>
        <v>0</v>
      </c>
    </row>
    <row r="4" spans="1:14" ht="15.7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13" t="s">
        <v>64</v>
      </c>
      <c r="M4" s="4" t="s">
        <v>239</v>
      </c>
      <c r="N4" s="4">
        <f>COUNTIFS(A131:A200,A200,D131:D200, "PUERTO ORDAZ")</f>
        <v>0</v>
      </c>
    </row>
    <row r="5" spans="1:14" ht="15.7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16" t="s">
        <v>66</v>
      </c>
      <c r="M5" s="4" t="s">
        <v>11</v>
      </c>
      <c r="N5" s="4">
        <f>COUNTIFS(A5:A133,A85,D5:D133, "MARACAY")</f>
        <v>0</v>
      </c>
    </row>
    <row r="6" spans="1:14" ht="15.7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7">
        <v>6.25E-2</v>
      </c>
      <c r="H6" s="15">
        <v>0.22916666666666666</v>
      </c>
      <c r="I6" s="16" t="s">
        <v>52</v>
      </c>
      <c r="M6" s="4" t="s">
        <v>2</v>
      </c>
      <c r="N6" s="4">
        <f>COUNTIFS(A131:A200,A200,D131:D200, "BARCELONA")</f>
        <v>0</v>
      </c>
    </row>
    <row r="7" spans="1:14" ht="15.7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16" t="s">
        <v>52</v>
      </c>
      <c r="M7" s="4" t="s">
        <v>3</v>
      </c>
      <c r="N7" s="4">
        <f>COUNTIFS(A131:A200,A200,D131:D200, "CIUDAD BOLIVAR")</f>
        <v>0</v>
      </c>
    </row>
    <row r="8" spans="1:14" ht="15.7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16" t="s">
        <v>52</v>
      </c>
      <c r="M8" s="4" t="s">
        <v>4</v>
      </c>
      <c r="N8" s="4">
        <f>COUNTIFS(A131:A200,A200,D131:D200, "VALENCIA")</f>
        <v>0</v>
      </c>
    </row>
    <row r="9" spans="1:14" ht="15.7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16" t="s">
        <v>52</v>
      </c>
      <c r="M9" s="4" t="s">
        <v>240</v>
      </c>
      <c r="N9" s="4">
        <f>COUNTIFS(A131:A200,A200,D131:D200, "PUERTO CABELLO")</f>
        <v>0</v>
      </c>
    </row>
    <row r="10" spans="1:14" ht="15.7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16" t="s">
        <v>84</v>
      </c>
      <c r="M10" s="4" t="s">
        <v>241</v>
      </c>
      <c r="N10" s="4">
        <f>COUNTIFS(A131:A200,A200,D131:D200, "PUNTO FIJO")</f>
        <v>0</v>
      </c>
    </row>
    <row r="11" spans="1:14" ht="15.7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8">
        <v>0.5</v>
      </c>
      <c r="H11" s="15">
        <v>0.16666666666666666</v>
      </c>
      <c r="I11" s="16" t="s">
        <v>88</v>
      </c>
      <c r="M11" s="4" t="s">
        <v>7</v>
      </c>
      <c r="N11" s="4">
        <f>COUNTIFS(A131:A204,A201,D131:D204, D204)</f>
        <v>1</v>
      </c>
    </row>
    <row r="12" spans="1:14" ht="15.7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16" t="s">
        <v>88</v>
      </c>
      <c r="M12" s="4" t="s">
        <v>242</v>
      </c>
      <c r="N12" s="4">
        <f>COUNTIFS(A131:A200,A200,D131:D200, "HOSPITAL MILITAR DE SAN CRISTOBAL")</f>
        <v>0</v>
      </c>
    </row>
    <row r="13" spans="1:14" ht="15.7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16" t="s">
        <v>66</v>
      </c>
      <c r="M13" s="4" t="s">
        <v>9</v>
      </c>
      <c r="N13" s="4">
        <f>COUNTIFS(A131:A200,A200,D131:D200, "SAN CRISTOBAL")</f>
        <v>0</v>
      </c>
    </row>
    <row r="14" spans="1:14" ht="15.7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16" t="s">
        <v>92</v>
      </c>
      <c r="M14" s="4" t="s">
        <v>10</v>
      </c>
      <c r="N14" s="4">
        <f>COUNTIFS(A131:A200,A200,D131:D200, "MARACAIBO")</f>
        <v>0</v>
      </c>
    </row>
    <row r="15" spans="1:14" ht="15.7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8">
        <v>0.52430555555555558</v>
      </c>
      <c r="H15" s="15">
        <v>0.53125</v>
      </c>
      <c r="I15" s="16" t="s">
        <v>94</v>
      </c>
      <c r="M15" s="4" t="s">
        <v>12</v>
      </c>
      <c r="N15" s="4">
        <f>COUNTIFS(A131:A200,A200,D131:D200, "ZULIA")</f>
        <v>0</v>
      </c>
    </row>
    <row r="16" spans="1:14" ht="15.7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16" t="s">
        <v>52</v>
      </c>
      <c r="M16" s="4" t="s">
        <v>243</v>
      </c>
      <c r="N16" s="4">
        <f>COUNTIFS(A16:A144,A96,D16:D144, "MINISTERIO DE LA DEFENSA")</f>
        <v>0</v>
      </c>
    </row>
    <row r="17" spans="1:14" ht="15.7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16" t="s">
        <v>52</v>
      </c>
      <c r="M17" s="4" t="s">
        <v>14</v>
      </c>
      <c r="N17" s="4">
        <f>COUNTIFS(A131:A200,A200,D131:D200, "ACADEMIA MILITAR")</f>
        <v>0</v>
      </c>
    </row>
    <row r="18" spans="1:14" ht="30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19" t="s">
        <v>99</v>
      </c>
      <c r="M18" s="4" t="s">
        <v>15</v>
      </c>
      <c r="N18" s="4">
        <f>COUNTIFS(A131:A200,A200,D131:D200, "CANES")</f>
        <v>0</v>
      </c>
    </row>
    <row r="19" spans="1:14" ht="15.7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16" t="s">
        <v>101</v>
      </c>
      <c r="M19" s="4" t="s">
        <v>244</v>
      </c>
      <c r="N19" s="4">
        <f>COUNTIFS(A131:A200,A200,D131:D200, "COMANDANCIA GENERAL DE LA GNB")</f>
        <v>0</v>
      </c>
    </row>
    <row r="20" spans="1:14" ht="15.7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16" t="s">
        <v>102</v>
      </c>
      <c r="M20" s="4" t="s">
        <v>17</v>
      </c>
      <c r="N20" s="4">
        <f>COUNTIFS(A131:A200,A200,D131:D200, "GUARICO")</f>
        <v>0</v>
      </c>
    </row>
    <row r="21" spans="1:14" ht="15.7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16" t="s">
        <v>102</v>
      </c>
      <c r="M21" s="4" t="s">
        <v>18</v>
      </c>
      <c r="N21" s="4">
        <f>COUNTIFS(A131:A202,A200,D131:D202, D201)</f>
        <v>3</v>
      </c>
    </row>
    <row r="22" spans="1:14" ht="15.7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16" t="s">
        <v>105</v>
      </c>
      <c r="M22" s="4" t="s">
        <v>19</v>
      </c>
      <c r="N22" s="4">
        <f>COUNTIFS(A131:A200,A200,D131:D200, "APURE")</f>
        <v>0</v>
      </c>
    </row>
    <row r="23" spans="1:14" ht="15.7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16" t="s">
        <v>107</v>
      </c>
      <c r="M23" s="4" t="s">
        <v>20</v>
      </c>
      <c r="N23" s="4">
        <f>COUNTIFS(A23:A151,A103,D23:D151, "MIRANDA")</f>
        <v>0</v>
      </c>
    </row>
    <row r="24" spans="1:14" ht="15.7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8">
        <v>0.46666666666666662</v>
      </c>
      <c r="H24" s="20">
        <v>0.46736111111111112</v>
      </c>
      <c r="I24" s="16" t="s">
        <v>107</v>
      </c>
      <c r="M24" s="4" t="s">
        <v>21</v>
      </c>
      <c r="N24" s="4">
        <f>COUNTIFS(A131:A200,A200,D131:D200, "MONAGAS")</f>
        <v>0</v>
      </c>
    </row>
    <row r="25" spans="1:14" ht="15.7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16" t="s">
        <v>107</v>
      </c>
      <c r="M25" s="4" t="s">
        <v>245</v>
      </c>
      <c r="N25" s="4">
        <f>COUNTIFS(A131:A200,A200,D131:D200, "DELTA AMACURO")</f>
        <v>0</v>
      </c>
    </row>
    <row r="26" spans="1:14" ht="15.7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16" t="s">
        <v>105</v>
      </c>
      <c r="M26" s="4" t="s">
        <v>246</v>
      </c>
      <c r="N26" s="4">
        <f>COUNTIFS(A131:A200,A200,D131:D200, "NUEVA ESPARTA")</f>
        <v>0</v>
      </c>
    </row>
    <row r="27" spans="1:14" ht="15.7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16" t="s">
        <v>105</v>
      </c>
      <c r="M27" s="4" t="s">
        <v>24</v>
      </c>
      <c r="N27" s="4">
        <f>COUNTIFS(A131:A200,A200,D131:D200, "SUCRE")</f>
        <v>0</v>
      </c>
    </row>
    <row r="28" spans="1:14" ht="15.7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16" t="s">
        <v>107</v>
      </c>
      <c r="M28" s="4" t="s">
        <v>25</v>
      </c>
      <c r="N28" s="4">
        <f>COUNTIFS(A131:A200,A200,D131:D200, "TRUJILLO")</f>
        <v>0</v>
      </c>
    </row>
    <row r="29" spans="1:14" ht="15.7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16" t="s">
        <v>107</v>
      </c>
      <c r="M29" s="4" t="s">
        <v>26</v>
      </c>
      <c r="N29" s="4">
        <f>COUNTIFS(A131:A200,A200,D131:D200, "MERIDA")</f>
        <v>0</v>
      </c>
    </row>
    <row r="30" spans="1:14" ht="15.7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16" t="s">
        <v>52</v>
      </c>
      <c r="M30" s="4" t="s">
        <v>27</v>
      </c>
      <c r="N30" s="4">
        <f>COUNTIFS(A131:A200,A200,D131:D200, "YARACUY")</f>
        <v>0</v>
      </c>
    </row>
    <row r="31" spans="1:14" ht="15.7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16" t="s">
        <v>115</v>
      </c>
      <c r="M31" s="4" t="s">
        <v>28</v>
      </c>
      <c r="N31" s="4">
        <f>COUNTIFS(A131:A204,A202,D131:D204, D203)</f>
        <v>1</v>
      </c>
    </row>
    <row r="32" spans="1:14" ht="15.7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16" t="s">
        <v>120</v>
      </c>
      <c r="M32" s="4" t="s">
        <v>29</v>
      </c>
      <c r="N32" s="4">
        <f>COUNTIFS(A131:A200,A200,D131:D200, "AMAZONAS")</f>
        <v>0</v>
      </c>
    </row>
    <row r="33" spans="1:14" ht="15.7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16" t="s">
        <v>52</v>
      </c>
      <c r="M33" s="4" t="s">
        <v>30</v>
      </c>
      <c r="N33" s="4">
        <f>COUNTIFS(A131:A200,A200,D131:D200, "ALTOS MIRANDINOS")</f>
        <v>0</v>
      </c>
    </row>
    <row r="34" spans="1:14" ht="15.7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16" t="s">
        <v>92</v>
      </c>
      <c r="M34" s="4" t="s">
        <v>247</v>
      </c>
      <c r="N34" s="4">
        <f>COUNTIFS(A131:A200,A200,D131:D200, "HOSPITAL MILITAR DR. CARLOS AREVALO")</f>
        <v>0</v>
      </c>
    </row>
    <row r="35" spans="1:14" ht="15.7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16" t="s">
        <v>92</v>
      </c>
      <c r="M35" s="4" t="s">
        <v>32</v>
      </c>
      <c r="N35" s="4">
        <f>COUNTIFS(A35:A163,A115,D35:D163, "RAMO VERDE")</f>
        <v>0</v>
      </c>
    </row>
    <row r="36" spans="1:14" ht="15.7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16" t="s">
        <v>66</v>
      </c>
      <c r="M36" s="4" t="s">
        <v>33</v>
      </c>
      <c r="N36" s="4">
        <f>COUNTIFS(A131:A200,A200,D131:D200, "CARUPANO")</f>
        <v>0</v>
      </c>
    </row>
    <row r="37" spans="1:14" ht="15.7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16" t="s">
        <v>94</v>
      </c>
      <c r="M37" s="4" t="s">
        <v>34</v>
      </c>
      <c r="N37" s="4">
        <f>COUNTIFS(A37:A165,A117,D37:D165, "CIRCULO MILITAR")</f>
        <v>0</v>
      </c>
    </row>
    <row r="38" spans="1:14" ht="31.5">
      <c r="A38" s="13" t="s">
        <v>226</v>
      </c>
      <c r="B38" s="13" t="s">
        <v>85</v>
      </c>
      <c r="C38" s="21" t="s">
        <v>129</v>
      </c>
      <c r="D38" s="21" t="s">
        <v>130</v>
      </c>
      <c r="E38" s="21" t="s">
        <v>131</v>
      </c>
      <c r="F38" s="13" t="s">
        <v>50</v>
      </c>
      <c r="G38" s="13" t="s">
        <v>85</v>
      </c>
      <c r="H38" s="13" t="s">
        <v>132</v>
      </c>
      <c r="I38" s="16" t="s">
        <v>94</v>
      </c>
      <c r="N38" s="59">
        <f>SUM(N2:N37)</f>
        <v>5</v>
      </c>
    </row>
    <row r="39" spans="1:14" ht="31.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21" t="s">
        <v>135</v>
      </c>
    </row>
    <row r="40" spans="1:14" ht="15.7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13" t="s">
        <v>138</v>
      </c>
    </row>
    <row r="41" spans="1:14" ht="15.7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13" t="s">
        <v>105</v>
      </c>
    </row>
    <row r="42" spans="1:14" ht="15.7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13" t="s">
        <v>92</v>
      </c>
    </row>
    <row r="43" spans="1:14" ht="15.7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13" t="s">
        <v>138</v>
      </c>
    </row>
    <row r="44" spans="1:14" ht="15.7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13" t="s">
        <v>92</v>
      </c>
    </row>
    <row r="45" spans="1:14" ht="15.7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13" t="s">
        <v>92</v>
      </c>
    </row>
    <row r="46" spans="1:14" ht="15.7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13" t="s">
        <v>148</v>
      </c>
    </row>
    <row r="47" spans="1:14" ht="15.7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13" t="s">
        <v>138</v>
      </c>
    </row>
    <row r="48" spans="1:14" ht="15.7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16" t="s">
        <v>66</v>
      </c>
    </row>
    <row r="49" spans="1:9" ht="15.7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16" t="s">
        <v>156</v>
      </c>
    </row>
    <row r="50" spans="1:9" ht="15.7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2"/>
      <c r="I50" s="16"/>
    </row>
    <row r="51" spans="1:9" ht="15.7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16" t="s">
        <v>92</v>
      </c>
    </row>
    <row r="52" spans="1:9" ht="31.5">
      <c r="A52" s="13" t="s">
        <v>228</v>
      </c>
      <c r="B52" s="13" t="s">
        <v>53</v>
      </c>
      <c r="C52" s="21" t="s">
        <v>129</v>
      </c>
      <c r="D52" s="21" t="s">
        <v>130</v>
      </c>
      <c r="E52" s="21" t="s">
        <v>131</v>
      </c>
      <c r="F52" s="13" t="s">
        <v>50</v>
      </c>
      <c r="G52" s="14">
        <v>0.10416666666666667</v>
      </c>
      <c r="H52" s="15">
        <v>0.1076388888888889</v>
      </c>
      <c r="I52" s="16" t="s">
        <v>92</v>
      </c>
    </row>
    <row r="53" spans="1:9" ht="15.7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16" t="s">
        <v>148</v>
      </c>
    </row>
    <row r="54" spans="1:9" ht="15.7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16" t="s">
        <v>148</v>
      </c>
    </row>
    <row r="55" spans="1:9" ht="15.7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16" t="s">
        <v>148</v>
      </c>
    </row>
    <row r="56" spans="1:9" ht="15.7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16" t="s">
        <v>167</v>
      </c>
    </row>
    <row r="57" spans="1:9" ht="15.7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16" t="s">
        <v>66</v>
      </c>
    </row>
    <row r="58" spans="1:9" ht="15.7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16" t="s">
        <v>66</v>
      </c>
    </row>
    <row r="59" spans="1:9" ht="15.7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16" t="s">
        <v>172</v>
      </c>
    </row>
    <row r="60" spans="1:9" ht="15.7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16" t="s">
        <v>52</v>
      </c>
    </row>
    <row r="61" spans="1:9" ht="15.7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16" t="s">
        <v>148</v>
      </c>
    </row>
    <row r="62" spans="1:9" ht="15.7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3">
        <v>0.375</v>
      </c>
      <c r="H62" s="24">
        <v>0.51388888888888895</v>
      </c>
      <c r="I62" s="25" t="s">
        <v>66</v>
      </c>
    </row>
    <row r="63" spans="1:9" ht="15.7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16" t="s">
        <v>138</v>
      </c>
    </row>
    <row r="64" spans="1:9" ht="15.7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16" t="s">
        <v>52</v>
      </c>
    </row>
    <row r="65" spans="1:9" ht="15.7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16" t="s">
        <v>115</v>
      </c>
    </row>
    <row r="66" spans="1:9" ht="15.7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16" t="s">
        <v>148</v>
      </c>
    </row>
    <row r="67" spans="1:9" ht="15.7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16" t="s">
        <v>156</v>
      </c>
    </row>
    <row r="68" spans="1:9" ht="15.7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16" t="s">
        <v>66</v>
      </c>
    </row>
    <row r="69" spans="1:9" ht="15.7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16" t="s">
        <v>105</v>
      </c>
    </row>
    <row r="70" spans="1:9" ht="15.7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16" t="s">
        <v>156</v>
      </c>
    </row>
    <row r="71" spans="1:9" ht="15.7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16" t="s">
        <v>52</v>
      </c>
    </row>
    <row r="72" spans="1:9" ht="15.7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16" t="s">
        <v>148</v>
      </c>
    </row>
    <row r="73" spans="1:9" ht="15.7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16" t="s">
        <v>148</v>
      </c>
    </row>
    <row r="74" spans="1:9" ht="15.7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16" t="s">
        <v>187</v>
      </c>
    </row>
    <row r="75" spans="1:9" ht="15.7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16" t="s">
        <v>148</v>
      </c>
    </row>
    <row r="76" spans="1:9" ht="15.7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16" t="s">
        <v>115</v>
      </c>
    </row>
    <row r="77" spans="1:9" ht="15.7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16" t="s">
        <v>52</v>
      </c>
    </row>
    <row r="78" spans="1:9" ht="15.7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16" t="s">
        <v>190</v>
      </c>
    </row>
    <row r="79" spans="1:9" ht="15.75">
      <c r="A79" s="13" t="s">
        <v>232</v>
      </c>
      <c r="B79" s="13" t="s">
        <v>132</v>
      </c>
      <c r="C79" s="13" t="s">
        <v>48</v>
      </c>
      <c r="D79" s="13" t="s">
        <v>0</v>
      </c>
      <c r="E79" s="13" t="s">
        <v>176</v>
      </c>
      <c r="F79" s="13" t="s">
        <v>125</v>
      </c>
      <c r="G79" s="14">
        <v>0.50694444444444442</v>
      </c>
      <c r="H79" s="15">
        <v>0.12916666666666668</v>
      </c>
      <c r="I79" s="16" t="s">
        <v>66</v>
      </c>
    </row>
    <row r="80" spans="1:9" ht="15.75">
      <c r="A80" s="13" t="s">
        <v>232</v>
      </c>
      <c r="B80" s="13" t="s">
        <v>191</v>
      </c>
      <c r="C80" s="13" t="s">
        <v>82</v>
      </c>
      <c r="D80" s="13" t="s">
        <v>9</v>
      </c>
      <c r="E80" s="13" t="s">
        <v>83</v>
      </c>
      <c r="F80" s="13" t="s">
        <v>50</v>
      </c>
      <c r="G80" s="14">
        <v>0.44444444444444442</v>
      </c>
      <c r="H80" s="15">
        <v>0.44722222222222219</v>
      </c>
      <c r="I80" s="16" t="s">
        <v>192</v>
      </c>
    </row>
    <row r="81" spans="1:9" ht="15.7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16" t="s">
        <v>115</v>
      </c>
    </row>
    <row r="82" spans="1:9" ht="15.7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16" t="s">
        <v>115</v>
      </c>
    </row>
    <row r="83" spans="1:9" ht="15.7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16" t="s">
        <v>115</v>
      </c>
    </row>
    <row r="84" spans="1:9" ht="15.7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8">
        <v>0.35416666666666669</v>
      </c>
      <c r="H84" s="26">
        <v>6.9444444444444434E-2</v>
      </c>
      <c r="I84" s="16" t="s">
        <v>167</v>
      </c>
    </row>
    <row r="85" spans="1:9" ht="15.7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8">
        <v>0.36805555555555558</v>
      </c>
      <c r="H85" s="26">
        <v>0.50694444444444442</v>
      </c>
      <c r="I85" s="27" t="s">
        <v>66</v>
      </c>
    </row>
    <row r="86" spans="1:9" ht="15.7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8">
        <v>0.38194444444444442</v>
      </c>
      <c r="H86" s="26">
        <v>0.50694444444444442</v>
      </c>
      <c r="I86" s="27" t="s">
        <v>66</v>
      </c>
    </row>
    <row r="87" spans="1:9" ht="15.7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8">
        <v>0.3923611111111111</v>
      </c>
      <c r="H87" s="26">
        <v>0.50694444444444442</v>
      </c>
      <c r="I87" s="27" t="s">
        <v>66</v>
      </c>
    </row>
    <row r="88" spans="1:9" ht="15.7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8">
        <v>0.50694444444444442</v>
      </c>
      <c r="H88" s="26">
        <v>0.17361111111111113</v>
      </c>
      <c r="I88" s="27" t="s">
        <v>52</v>
      </c>
    </row>
    <row r="89" spans="1:9" ht="15.7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8">
        <v>0.51041666666666663</v>
      </c>
      <c r="H89" s="26">
        <v>0.51388888888888895</v>
      </c>
      <c r="I89" s="27" t="s">
        <v>92</v>
      </c>
    </row>
    <row r="90" spans="1:9" ht="15.7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8">
        <v>7.2916666666666671E-2</v>
      </c>
      <c r="H90" s="26">
        <v>0.19791666666666666</v>
      </c>
      <c r="I90" s="27" t="s">
        <v>52</v>
      </c>
    </row>
    <row r="91" spans="1:9" ht="15.7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13" t="s">
        <v>138</v>
      </c>
    </row>
    <row r="92" spans="1:9" ht="15.7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13" t="s">
        <v>94</v>
      </c>
    </row>
    <row r="93" spans="1:9" ht="15.7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13" t="s">
        <v>52</v>
      </c>
    </row>
    <row r="94" spans="1:9" ht="15.7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13" t="s">
        <v>105</v>
      </c>
    </row>
    <row r="95" spans="1:9" ht="15.7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13" t="s">
        <v>138</v>
      </c>
    </row>
    <row r="96" spans="1:9" ht="15.7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13" t="s">
        <v>66</v>
      </c>
    </row>
    <row r="97" spans="1:9" ht="15.75">
      <c r="A97" s="13" t="s">
        <v>234</v>
      </c>
      <c r="B97" s="28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8">
        <v>0.5</v>
      </c>
      <c r="H97" s="29">
        <v>0.53125</v>
      </c>
      <c r="I97" s="16" t="s">
        <v>212</v>
      </c>
    </row>
    <row r="98" spans="1:9" ht="15.75">
      <c r="A98" s="13" t="s">
        <v>234</v>
      </c>
      <c r="B98" s="28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16" t="s">
        <v>138</v>
      </c>
    </row>
    <row r="99" spans="1:9" ht="16.5" thickBot="1">
      <c r="A99" s="13" t="s">
        <v>234</v>
      </c>
      <c r="B99" s="30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31">
        <v>7.9861111111111105E-2</v>
      </c>
      <c r="H99" s="32">
        <v>8.6805555555555566E-2</v>
      </c>
      <c r="I99" s="33" t="s">
        <v>94</v>
      </c>
    </row>
    <row r="100" spans="1:9" ht="15.75">
      <c r="A100" s="13" t="s">
        <v>234</v>
      </c>
      <c r="B100" s="28">
        <v>0.1423611111111111</v>
      </c>
      <c r="C100" s="13" t="s">
        <v>202</v>
      </c>
      <c r="D100" s="34" t="s">
        <v>203</v>
      </c>
      <c r="E100" s="34" t="s">
        <v>204</v>
      </c>
      <c r="F100" s="34">
        <v>790</v>
      </c>
      <c r="G100" s="35">
        <v>0.1423611111111111</v>
      </c>
      <c r="H100" s="36">
        <v>0.14583333333333334</v>
      </c>
      <c r="I100" s="37" t="s">
        <v>92</v>
      </c>
    </row>
    <row r="101" spans="1:9" ht="15.75">
      <c r="A101" s="13" t="s">
        <v>235</v>
      </c>
      <c r="B101" s="28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8">
        <v>0.35416666666666669</v>
      </c>
      <c r="H101" s="29">
        <v>0.41666666666666669</v>
      </c>
      <c r="I101" s="38" t="s">
        <v>138</v>
      </c>
    </row>
    <row r="102" spans="1:9" ht="16.5" thickBot="1">
      <c r="A102" s="13" t="s">
        <v>235</v>
      </c>
      <c r="B102" s="39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9">
        <v>0.37152777777777773</v>
      </c>
      <c r="H102" s="40">
        <v>0.50902777777777775</v>
      </c>
      <c r="I102" s="41" t="s">
        <v>52</v>
      </c>
    </row>
    <row r="103" spans="1:9" ht="15.75">
      <c r="A103" s="13" t="s">
        <v>235</v>
      </c>
      <c r="B103" s="28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8">
        <v>0.4236111111111111</v>
      </c>
      <c r="H103" s="29">
        <v>0.43263888888888885</v>
      </c>
      <c r="I103" s="38" t="s">
        <v>214</v>
      </c>
    </row>
    <row r="104" spans="1:9" ht="15.75">
      <c r="A104" s="13" t="s">
        <v>235</v>
      </c>
      <c r="B104" s="28">
        <v>0.46875</v>
      </c>
      <c r="C104" s="13" t="s">
        <v>215</v>
      </c>
      <c r="D104" s="42" t="s">
        <v>216</v>
      </c>
      <c r="E104" s="42" t="s">
        <v>217</v>
      </c>
      <c r="F104" s="42">
        <v>707</v>
      </c>
      <c r="G104" s="28">
        <v>0.46875</v>
      </c>
      <c r="H104" s="29">
        <v>0.47569444444444442</v>
      </c>
      <c r="I104" s="38" t="s">
        <v>94</v>
      </c>
    </row>
    <row r="105" spans="1:9" ht="16.5" thickBot="1">
      <c r="A105" s="13" t="s">
        <v>235</v>
      </c>
      <c r="B105" s="39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9">
        <v>0.4826388888888889</v>
      </c>
      <c r="H105" s="40">
        <v>0.1423611111111111</v>
      </c>
      <c r="I105" s="41" t="s">
        <v>115</v>
      </c>
    </row>
    <row r="106" spans="1:9" ht="15.75">
      <c r="A106" s="13" t="s">
        <v>235</v>
      </c>
      <c r="B106" s="28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8">
        <v>0.51111111111111118</v>
      </c>
      <c r="H106" s="29">
        <v>5.2777777777777778E-2</v>
      </c>
      <c r="I106" s="38" t="s">
        <v>148</v>
      </c>
    </row>
    <row r="107" spans="1:9" ht="15.75">
      <c r="A107" s="13" t="s">
        <v>235</v>
      </c>
      <c r="B107" s="28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9">
        <v>0.17361111111111113</v>
      </c>
      <c r="I107" s="38" t="s">
        <v>66</v>
      </c>
    </row>
    <row r="108" spans="1:9" ht="16.5" thickBot="1">
      <c r="A108" s="13" t="s">
        <v>235</v>
      </c>
      <c r="B108" s="39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9">
        <v>0.13541666666666666</v>
      </c>
      <c r="H108" s="40">
        <v>0.1361111111111111</v>
      </c>
      <c r="I108" s="41" t="s">
        <v>107</v>
      </c>
    </row>
    <row r="109" spans="1:9" ht="15.75">
      <c r="A109" s="13" t="s">
        <v>235</v>
      </c>
      <c r="B109" s="28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8">
        <v>0.1423611111111111</v>
      </c>
      <c r="H109" s="29">
        <v>0.18402777777777779</v>
      </c>
      <c r="I109" s="38" t="s">
        <v>148</v>
      </c>
    </row>
    <row r="110" spans="1:9" ht="15.75">
      <c r="A110" s="13" t="s">
        <v>235</v>
      </c>
      <c r="B110" s="28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8">
        <v>0.14930555555555555</v>
      </c>
      <c r="H110" s="29">
        <v>0.19097222222222221</v>
      </c>
      <c r="I110" s="38" t="s">
        <v>148</v>
      </c>
    </row>
    <row r="111" spans="1:9" ht="16.5" thickBot="1">
      <c r="A111" s="13" t="s">
        <v>236</v>
      </c>
      <c r="B111" s="39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9">
        <v>0.33333333333333331</v>
      </c>
      <c r="H111" s="40">
        <v>0.375</v>
      </c>
      <c r="I111" s="38" t="s">
        <v>148</v>
      </c>
    </row>
    <row r="112" spans="1:9" ht="15.75">
      <c r="A112" s="13" t="s">
        <v>236</v>
      </c>
      <c r="B112" s="28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8">
        <v>0.51041666666666663</v>
      </c>
      <c r="H112" s="29">
        <v>0.125</v>
      </c>
      <c r="I112" s="38" t="s">
        <v>66</v>
      </c>
    </row>
    <row r="113" spans="1:9" ht="15.75">
      <c r="A113" s="13" t="s">
        <v>236</v>
      </c>
      <c r="B113" s="28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8">
        <v>0.51041666666666663</v>
      </c>
      <c r="H113" s="29">
        <v>0.13194444444444445</v>
      </c>
      <c r="I113" s="38" t="s">
        <v>66</v>
      </c>
    </row>
    <row r="114" spans="1:9" ht="16.5" thickBot="1">
      <c r="A114" s="13" t="s">
        <v>236</v>
      </c>
      <c r="B114" s="39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9">
        <v>0.10069444444444443</v>
      </c>
      <c r="H114" s="40">
        <v>0.12152777777777778</v>
      </c>
      <c r="I114" s="41" t="s">
        <v>172</v>
      </c>
    </row>
    <row r="115" spans="1:9" ht="15.75">
      <c r="A115" s="13" t="s">
        <v>237</v>
      </c>
      <c r="B115" s="28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8">
        <v>0.34027777777777773</v>
      </c>
      <c r="H115" s="29">
        <v>7.2916666666666671E-2</v>
      </c>
      <c r="I115" s="38" t="s">
        <v>167</v>
      </c>
    </row>
    <row r="116" spans="1:9" ht="15.75">
      <c r="A116" s="13" t="s">
        <v>237</v>
      </c>
      <c r="B116" s="28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8">
        <v>0.38194444444444442</v>
      </c>
      <c r="H116" s="29">
        <v>0.51041666666666663</v>
      </c>
      <c r="I116" s="38" t="s">
        <v>66</v>
      </c>
    </row>
    <row r="117" spans="1:9" ht="16.5" thickBot="1">
      <c r="A117" s="13" t="s">
        <v>237</v>
      </c>
      <c r="B117" s="39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9">
        <v>0.38194444444444442</v>
      </c>
      <c r="H117" s="40">
        <v>0.3833333333333333</v>
      </c>
      <c r="I117" s="41" t="s">
        <v>102</v>
      </c>
    </row>
    <row r="118" spans="1:9" ht="15.75">
      <c r="A118" s="13" t="s">
        <v>237</v>
      </c>
      <c r="B118" s="28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8">
        <v>0.44097222222222227</v>
      </c>
      <c r="H118" s="29">
        <v>0.12013888888888889</v>
      </c>
      <c r="I118" s="38" t="s">
        <v>52</v>
      </c>
    </row>
    <row r="119" spans="1:9" ht="15.75">
      <c r="A119" s="13" t="s">
        <v>237</v>
      </c>
      <c r="B119" s="28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8">
        <v>0.44791666666666669</v>
      </c>
      <c r="H119" s="29">
        <v>0.44861111111111113</v>
      </c>
      <c r="I119" s="38" t="s">
        <v>107</v>
      </c>
    </row>
    <row r="120" spans="1:9" ht="16.5" thickBot="1">
      <c r="A120" s="13" t="s">
        <v>237</v>
      </c>
      <c r="B120" s="39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9">
        <v>0.53472222222222221</v>
      </c>
      <c r="H120" s="40">
        <v>0.53611111111111109</v>
      </c>
      <c r="I120" s="41" t="s">
        <v>102</v>
      </c>
    </row>
    <row r="121" spans="1:9" ht="15.75">
      <c r="A121" s="13" t="s">
        <v>237</v>
      </c>
      <c r="B121" s="28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5">
        <v>0.14930555555555555</v>
      </c>
      <c r="H121" s="36">
        <v>0.19791666666666666</v>
      </c>
      <c r="I121" s="38" t="s">
        <v>148</v>
      </c>
    </row>
    <row r="122" spans="1:9" ht="15.75">
      <c r="A122" s="13" t="s">
        <v>237</v>
      </c>
      <c r="B122" s="43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44">
        <v>0.15277777777777776</v>
      </c>
      <c r="H122" s="45">
        <v>0.19791666666666666</v>
      </c>
      <c r="I122" s="38" t="s">
        <v>148</v>
      </c>
    </row>
    <row r="123" spans="1:9" ht="16.5" thickBot="1">
      <c r="A123" s="13" t="s">
        <v>238</v>
      </c>
      <c r="B123" s="46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47">
        <v>0.375</v>
      </c>
      <c r="H123" s="48">
        <v>0.37916666666666665</v>
      </c>
      <c r="I123" s="49" t="s">
        <v>187</v>
      </c>
    </row>
    <row r="124" spans="1:9" ht="15.75">
      <c r="A124" s="13" t="s">
        <v>238</v>
      </c>
      <c r="B124" s="44">
        <v>0.4861111111111111</v>
      </c>
      <c r="C124" s="13" t="s">
        <v>215</v>
      </c>
      <c r="D124" s="42" t="s">
        <v>216</v>
      </c>
      <c r="E124" s="42" t="s">
        <v>217</v>
      </c>
      <c r="F124" s="42">
        <v>707</v>
      </c>
      <c r="G124" s="44">
        <v>0.4861111111111111</v>
      </c>
      <c r="H124" s="45">
        <v>0.52777777777777779</v>
      </c>
      <c r="I124" s="38" t="s">
        <v>148</v>
      </c>
    </row>
    <row r="125" spans="1:9" ht="15.75">
      <c r="A125" s="13" t="s">
        <v>238</v>
      </c>
      <c r="B125" s="44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44">
        <v>0.5</v>
      </c>
      <c r="H125" s="45">
        <v>4.1666666666666664E-2</v>
      </c>
      <c r="I125" s="38" t="s">
        <v>148</v>
      </c>
    </row>
    <row r="126" spans="1:9" ht="16.5" thickBot="1">
      <c r="A126" s="13" t="s">
        <v>238</v>
      </c>
      <c r="B126" s="47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47">
        <v>0.52083333333333337</v>
      </c>
      <c r="H126" s="48">
        <v>6.25E-2</v>
      </c>
      <c r="I126" s="38" t="s">
        <v>148</v>
      </c>
    </row>
    <row r="127" spans="1:9" ht="15.75">
      <c r="A127" s="13" t="s">
        <v>238</v>
      </c>
      <c r="B127" s="44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50">
        <v>0.52083333333333337</v>
      </c>
      <c r="H127" s="51">
        <v>6.25E-2</v>
      </c>
      <c r="I127" s="38" t="s">
        <v>148</v>
      </c>
    </row>
    <row r="128" spans="1:9" ht="15.75">
      <c r="A128" s="13" t="s">
        <v>238</v>
      </c>
      <c r="B128" s="44">
        <v>4.5138888888888888E-2</v>
      </c>
      <c r="C128" s="13" t="s">
        <v>82</v>
      </c>
      <c r="D128" s="52" t="s">
        <v>178</v>
      </c>
      <c r="E128" s="53" t="s">
        <v>195</v>
      </c>
      <c r="F128" s="53">
        <v>405</v>
      </c>
      <c r="G128" s="44">
        <v>4.5138888888888888E-2</v>
      </c>
      <c r="H128" s="45">
        <v>0.1111111111111111</v>
      </c>
      <c r="I128" s="54" t="s">
        <v>218</v>
      </c>
    </row>
    <row r="129" spans="1:9" ht="16.5" thickBot="1">
      <c r="A129" s="13" t="s">
        <v>238</v>
      </c>
      <c r="B129" s="47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47">
        <v>0.10069444444444443</v>
      </c>
      <c r="H129" s="55"/>
      <c r="I129" s="49"/>
    </row>
    <row r="130" spans="1:9" ht="16.5" thickBot="1">
      <c r="A130" s="13" t="s">
        <v>238</v>
      </c>
      <c r="B130" s="47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47">
        <v>0.1423611111111111</v>
      </c>
      <c r="H130" s="48">
        <v>0.14305555555555557</v>
      </c>
      <c r="I130" s="49" t="s">
        <v>105</v>
      </c>
    </row>
    <row r="131" spans="1:9" ht="30.75" customHeight="1">
      <c r="A131" s="58" t="s">
        <v>248</v>
      </c>
      <c r="B131" s="56" t="s">
        <v>249</v>
      </c>
      <c r="C131" s="56" t="s">
        <v>48</v>
      </c>
      <c r="D131" s="56" t="s">
        <v>0</v>
      </c>
      <c r="E131" s="56" t="s">
        <v>176</v>
      </c>
      <c r="F131" s="56" t="s">
        <v>125</v>
      </c>
      <c r="G131" s="56"/>
      <c r="H131" s="56"/>
      <c r="I131" s="56" t="s">
        <v>250</v>
      </c>
    </row>
    <row r="132" spans="1:9" ht="30.75" customHeight="1">
      <c r="A132" s="58" t="s">
        <v>248</v>
      </c>
      <c r="B132" s="56" t="s">
        <v>132</v>
      </c>
      <c r="C132" s="56" t="s">
        <v>184</v>
      </c>
      <c r="D132" s="56" t="s">
        <v>185</v>
      </c>
      <c r="E132" s="56" t="s">
        <v>186</v>
      </c>
      <c r="F132" s="56" t="s">
        <v>74</v>
      </c>
      <c r="G132" s="56"/>
      <c r="H132" s="56"/>
      <c r="I132" s="57" t="s">
        <v>251</v>
      </c>
    </row>
    <row r="133" spans="1:9" ht="15.75">
      <c r="A133" s="58" t="s">
        <v>252</v>
      </c>
      <c r="B133" s="56" t="s">
        <v>191</v>
      </c>
      <c r="C133" s="56" t="s">
        <v>253</v>
      </c>
      <c r="D133" s="56" t="s">
        <v>77</v>
      </c>
      <c r="E133" s="56" t="s">
        <v>78</v>
      </c>
      <c r="F133" s="56" t="s">
        <v>79</v>
      </c>
      <c r="G133" s="56"/>
      <c r="H133" s="56"/>
      <c r="I133" s="56" t="s">
        <v>250</v>
      </c>
    </row>
    <row r="134" spans="1:9" ht="15.75">
      <c r="A134" s="58" t="s">
        <v>252</v>
      </c>
      <c r="B134" s="56" t="s">
        <v>133</v>
      </c>
      <c r="C134" s="56" t="s">
        <v>48</v>
      </c>
      <c r="D134" s="56" t="s">
        <v>0</v>
      </c>
      <c r="E134" s="56" t="s">
        <v>176</v>
      </c>
      <c r="F134" s="56" t="s">
        <v>125</v>
      </c>
      <c r="G134" s="56"/>
      <c r="H134" s="56"/>
      <c r="I134" s="56" t="s">
        <v>250</v>
      </c>
    </row>
    <row r="135" spans="1:9" ht="15.75">
      <c r="A135" s="58" t="s">
        <v>252</v>
      </c>
      <c r="B135" s="56" t="s">
        <v>133</v>
      </c>
      <c r="C135" s="56" t="s">
        <v>82</v>
      </c>
      <c r="D135" s="56" t="s">
        <v>9</v>
      </c>
      <c r="E135" s="56" t="s">
        <v>83</v>
      </c>
      <c r="F135" s="56" t="s">
        <v>50</v>
      </c>
      <c r="G135" s="56"/>
      <c r="H135" s="56"/>
      <c r="I135" s="56" t="s">
        <v>254</v>
      </c>
    </row>
    <row r="136" spans="1:9" ht="15.75">
      <c r="A136" s="58" t="s">
        <v>252</v>
      </c>
      <c r="B136" s="56" t="s">
        <v>133</v>
      </c>
      <c r="C136" s="56" t="s">
        <v>86</v>
      </c>
      <c r="D136" s="56" t="s">
        <v>4</v>
      </c>
      <c r="E136" s="56" t="s">
        <v>87</v>
      </c>
      <c r="F136" s="56" t="s">
        <v>57</v>
      </c>
      <c r="G136" s="56"/>
      <c r="H136" s="56"/>
      <c r="I136" s="56" t="s">
        <v>254</v>
      </c>
    </row>
    <row r="137" spans="1:9" ht="15.75">
      <c r="A137" s="58" t="s">
        <v>252</v>
      </c>
      <c r="B137" s="56" t="s">
        <v>255</v>
      </c>
      <c r="C137" s="56" t="s">
        <v>96</v>
      </c>
      <c r="D137" s="56" t="s">
        <v>27</v>
      </c>
      <c r="E137" s="56" t="s">
        <v>97</v>
      </c>
      <c r="F137" s="56" t="s">
        <v>74</v>
      </c>
      <c r="G137" s="56"/>
      <c r="H137" s="56"/>
      <c r="I137" s="56" t="s">
        <v>256</v>
      </c>
    </row>
    <row r="138" spans="1:9" ht="15.75">
      <c r="A138" s="58" t="s">
        <v>252</v>
      </c>
      <c r="B138" s="56" t="s">
        <v>136</v>
      </c>
      <c r="C138" s="56" t="s">
        <v>71</v>
      </c>
      <c r="D138" s="56" t="s">
        <v>72</v>
      </c>
      <c r="E138" s="56" t="s">
        <v>73</v>
      </c>
      <c r="F138" s="56" t="s">
        <v>74</v>
      </c>
      <c r="G138" s="56"/>
      <c r="H138" s="56"/>
      <c r="I138" s="56" t="s">
        <v>250</v>
      </c>
    </row>
    <row r="139" spans="1:9" ht="15.75">
      <c r="A139" s="58" t="s">
        <v>252</v>
      </c>
      <c r="B139" s="56" t="s">
        <v>257</v>
      </c>
      <c r="C139" s="56" t="s">
        <v>60</v>
      </c>
      <c r="D139" s="56" t="s">
        <v>61</v>
      </c>
      <c r="E139" s="56" t="s">
        <v>62</v>
      </c>
      <c r="F139" s="56" t="s">
        <v>57</v>
      </c>
      <c r="G139" s="56"/>
      <c r="H139" s="56"/>
      <c r="I139" s="56" t="s">
        <v>258</v>
      </c>
    </row>
    <row r="140" spans="1:9" ht="15.75">
      <c r="A140" s="58" t="s">
        <v>259</v>
      </c>
      <c r="B140" s="56" t="s">
        <v>59</v>
      </c>
      <c r="C140" s="56" t="s">
        <v>96</v>
      </c>
      <c r="D140" s="56" t="s">
        <v>27</v>
      </c>
      <c r="E140" s="56" t="s">
        <v>97</v>
      </c>
      <c r="F140" s="56" t="s">
        <v>74</v>
      </c>
      <c r="G140" s="56"/>
      <c r="H140" s="56"/>
      <c r="I140" s="56" t="s">
        <v>256</v>
      </c>
    </row>
    <row r="141" spans="1:9" ht="15.75">
      <c r="A141" s="58" t="s">
        <v>259</v>
      </c>
      <c r="B141" s="56" t="s">
        <v>260</v>
      </c>
      <c r="C141" s="56" t="s">
        <v>48</v>
      </c>
      <c r="D141" s="56" t="s">
        <v>0</v>
      </c>
      <c r="E141" s="56" t="s">
        <v>176</v>
      </c>
      <c r="F141" s="56" t="s">
        <v>125</v>
      </c>
      <c r="G141" s="56"/>
      <c r="H141" s="56"/>
      <c r="I141" s="56" t="s">
        <v>250</v>
      </c>
    </row>
    <row r="142" spans="1:9" ht="15.75">
      <c r="A142" s="58" t="s">
        <v>259</v>
      </c>
      <c r="B142" s="56" t="s">
        <v>261</v>
      </c>
      <c r="C142" s="56" t="s">
        <v>60</v>
      </c>
      <c r="D142" s="56" t="s">
        <v>61</v>
      </c>
      <c r="E142" s="56" t="s">
        <v>62</v>
      </c>
      <c r="F142" s="56" t="s">
        <v>57</v>
      </c>
      <c r="G142" s="56"/>
      <c r="H142" s="56"/>
      <c r="I142" s="56" t="s">
        <v>258</v>
      </c>
    </row>
    <row r="143" spans="1:9" ht="15.75">
      <c r="A143" s="58" t="s">
        <v>259</v>
      </c>
      <c r="B143" s="56" t="s">
        <v>133</v>
      </c>
      <c r="C143" s="56" t="s">
        <v>180</v>
      </c>
      <c r="D143" s="56" t="s">
        <v>181</v>
      </c>
      <c r="E143" s="56" t="s">
        <v>179</v>
      </c>
      <c r="F143" s="56" t="s">
        <v>125</v>
      </c>
      <c r="G143" s="56"/>
      <c r="H143" s="56"/>
      <c r="I143" s="56" t="s">
        <v>258</v>
      </c>
    </row>
    <row r="144" spans="1:9" ht="15.75">
      <c r="A144" s="58" t="s">
        <v>259</v>
      </c>
      <c r="B144" s="56" t="s">
        <v>154</v>
      </c>
      <c r="C144" s="56" t="s">
        <v>202</v>
      </c>
      <c r="D144" s="56" t="s">
        <v>203</v>
      </c>
      <c r="E144" s="56" t="s">
        <v>204</v>
      </c>
      <c r="F144" s="56" t="s">
        <v>151</v>
      </c>
      <c r="G144" s="56"/>
      <c r="H144" s="56"/>
      <c r="I144" s="56" t="s">
        <v>258</v>
      </c>
    </row>
    <row r="145" spans="1:9" ht="15.75">
      <c r="A145" s="58" t="s">
        <v>259</v>
      </c>
      <c r="B145" s="56" t="s">
        <v>75</v>
      </c>
      <c r="C145" s="56" t="s">
        <v>76</v>
      </c>
      <c r="D145" s="56" t="s">
        <v>165</v>
      </c>
      <c r="E145" s="56" t="s">
        <v>78</v>
      </c>
      <c r="F145" s="56" t="s">
        <v>79</v>
      </c>
      <c r="G145" s="56"/>
      <c r="H145" s="56"/>
      <c r="I145" s="56" t="s">
        <v>258</v>
      </c>
    </row>
    <row r="146" spans="1:9" ht="15.75">
      <c r="A146" s="58" t="s">
        <v>259</v>
      </c>
      <c r="B146" s="56" t="s">
        <v>255</v>
      </c>
      <c r="C146" s="56" t="s">
        <v>117</v>
      </c>
      <c r="D146" s="56" t="s">
        <v>118</v>
      </c>
      <c r="E146" s="56" t="s">
        <v>119</v>
      </c>
      <c r="F146" s="56" t="s">
        <v>74</v>
      </c>
      <c r="G146" s="56"/>
      <c r="H146" s="56"/>
      <c r="I146" s="56" t="s">
        <v>258</v>
      </c>
    </row>
    <row r="147" spans="1:9" ht="15.75">
      <c r="A147" s="58" t="s">
        <v>259</v>
      </c>
      <c r="B147" s="56" t="s">
        <v>262</v>
      </c>
      <c r="C147" s="56" t="s">
        <v>122</v>
      </c>
      <c r="D147" s="56" t="s">
        <v>123</v>
      </c>
      <c r="E147" s="56" t="s">
        <v>263</v>
      </c>
      <c r="F147" s="56" t="s">
        <v>125</v>
      </c>
      <c r="G147" s="56"/>
      <c r="H147" s="56"/>
      <c r="I147" s="56" t="s">
        <v>258</v>
      </c>
    </row>
    <row r="148" spans="1:9" ht="15.75">
      <c r="A148" s="58" t="s">
        <v>259</v>
      </c>
      <c r="B148" s="56" t="s">
        <v>264</v>
      </c>
      <c r="C148" s="56" t="s">
        <v>48</v>
      </c>
      <c r="D148" s="56" t="s">
        <v>0</v>
      </c>
      <c r="E148" s="56" t="s">
        <v>265</v>
      </c>
      <c r="F148" s="56" t="s">
        <v>50</v>
      </c>
      <c r="G148" s="56"/>
      <c r="H148" s="56"/>
      <c r="I148" s="56" t="s">
        <v>258</v>
      </c>
    </row>
    <row r="149" spans="1:9" ht="15.75">
      <c r="A149" s="58" t="s">
        <v>259</v>
      </c>
      <c r="B149" s="56" t="s">
        <v>264</v>
      </c>
      <c r="C149" s="56" t="s">
        <v>82</v>
      </c>
      <c r="D149" s="56" t="s">
        <v>9</v>
      </c>
      <c r="E149" s="56" t="s">
        <v>83</v>
      </c>
      <c r="F149" s="56" t="s">
        <v>50</v>
      </c>
      <c r="G149" s="56"/>
      <c r="H149" s="56"/>
      <c r="I149" s="56" t="s">
        <v>258</v>
      </c>
    </row>
    <row r="150" spans="1:9" ht="15.75">
      <c r="A150" s="58" t="s">
        <v>266</v>
      </c>
      <c r="B150" s="56" t="s">
        <v>98</v>
      </c>
      <c r="C150" s="56" t="s">
        <v>180</v>
      </c>
      <c r="D150" s="56" t="s">
        <v>181</v>
      </c>
      <c r="E150" s="56" t="s">
        <v>179</v>
      </c>
      <c r="F150" s="56" t="s">
        <v>125</v>
      </c>
      <c r="G150" s="56"/>
      <c r="H150" s="56"/>
      <c r="I150" s="56" t="s">
        <v>258</v>
      </c>
    </row>
    <row r="151" spans="1:9" ht="15.75">
      <c r="A151" s="58" t="s">
        <v>266</v>
      </c>
      <c r="B151" s="56" t="s">
        <v>267</v>
      </c>
      <c r="C151" s="56" t="s">
        <v>202</v>
      </c>
      <c r="D151" s="56" t="s">
        <v>203</v>
      </c>
      <c r="E151" s="56" t="s">
        <v>204</v>
      </c>
      <c r="F151" s="56" t="s">
        <v>151</v>
      </c>
      <c r="G151" s="56"/>
      <c r="H151" s="56"/>
      <c r="I151" s="56" t="s">
        <v>258</v>
      </c>
    </row>
    <row r="152" spans="1:9" ht="15.75">
      <c r="A152" s="58" t="s">
        <v>266</v>
      </c>
      <c r="B152" s="56" t="s">
        <v>103</v>
      </c>
      <c r="C152" s="56" t="s">
        <v>180</v>
      </c>
      <c r="D152" s="56" t="s">
        <v>181</v>
      </c>
      <c r="E152" s="56" t="s">
        <v>179</v>
      </c>
      <c r="F152" s="56" t="s">
        <v>125</v>
      </c>
      <c r="G152" s="56"/>
      <c r="H152" s="56"/>
      <c r="I152" s="56" t="s">
        <v>258</v>
      </c>
    </row>
    <row r="153" spans="1:9" ht="15.75">
      <c r="A153" s="58" t="s">
        <v>266</v>
      </c>
      <c r="B153" s="56" t="s">
        <v>268</v>
      </c>
      <c r="C153" s="56" t="s">
        <v>48</v>
      </c>
      <c r="D153" s="56" t="s">
        <v>0</v>
      </c>
      <c r="E153" s="56" t="s">
        <v>265</v>
      </c>
      <c r="F153" s="56" t="s">
        <v>50</v>
      </c>
      <c r="G153" s="56"/>
      <c r="H153" s="56"/>
      <c r="I153" s="56" t="s">
        <v>258</v>
      </c>
    </row>
    <row r="154" spans="1:9" ht="15.75">
      <c r="A154" s="58" t="s">
        <v>266</v>
      </c>
      <c r="B154" s="56" t="s">
        <v>67</v>
      </c>
      <c r="C154" s="56" t="s">
        <v>86</v>
      </c>
      <c r="D154" s="56" t="s">
        <v>4</v>
      </c>
      <c r="E154" s="56" t="s">
        <v>87</v>
      </c>
      <c r="F154" s="56" t="s">
        <v>57</v>
      </c>
      <c r="G154" s="56"/>
      <c r="H154" s="56"/>
      <c r="I154" s="56" t="s">
        <v>254</v>
      </c>
    </row>
    <row r="155" spans="1:9" ht="15.75">
      <c r="A155" s="58" t="s">
        <v>266</v>
      </c>
      <c r="B155" s="56" t="s">
        <v>269</v>
      </c>
      <c r="C155" s="56" t="s">
        <v>202</v>
      </c>
      <c r="D155" s="56" t="s">
        <v>203</v>
      </c>
      <c r="E155" s="56" t="s">
        <v>204</v>
      </c>
      <c r="F155" s="56" t="s">
        <v>151</v>
      </c>
      <c r="G155" s="56"/>
      <c r="H155" s="56"/>
      <c r="I155" s="56" t="s">
        <v>258</v>
      </c>
    </row>
    <row r="156" spans="1:9" ht="15.75">
      <c r="A156" s="58" t="s">
        <v>266</v>
      </c>
      <c r="B156" s="56" t="s">
        <v>270</v>
      </c>
      <c r="C156" s="56" t="s">
        <v>48</v>
      </c>
      <c r="D156" s="56" t="s">
        <v>0</v>
      </c>
      <c r="E156" s="56" t="s">
        <v>265</v>
      </c>
      <c r="F156" s="56" t="s">
        <v>50</v>
      </c>
      <c r="G156" s="56"/>
      <c r="H156" s="56"/>
      <c r="I156" s="56" t="s">
        <v>258</v>
      </c>
    </row>
    <row r="157" spans="1:9" ht="15.75">
      <c r="A157" s="58" t="s">
        <v>266</v>
      </c>
      <c r="B157" s="56" t="s">
        <v>271</v>
      </c>
      <c r="C157" s="56" t="s">
        <v>197</v>
      </c>
      <c r="D157" s="56" t="s">
        <v>198</v>
      </c>
      <c r="E157" s="56" t="s">
        <v>199</v>
      </c>
      <c r="F157" s="56" t="s">
        <v>200</v>
      </c>
      <c r="G157" s="56"/>
      <c r="H157" s="56"/>
      <c r="I157" s="56" t="s">
        <v>258</v>
      </c>
    </row>
    <row r="158" spans="1:9" ht="15.75">
      <c r="A158" s="58" t="s">
        <v>272</v>
      </c>
      <c r="B158" s="56" t="s">
        <v>273</v>
      </c>
      <c r="C158" s="56" t="s">
        <v>202</v>
      </c>
      <c r="D158" s="56" t="s">
        <v>203</v>
      </c>
      <c r="E158" s="56" t="s">
        <v>204</v>
      </c>
      <c r="F158" s="56" t="s">
        <v>151</v>
      </c>
      <c r="G158" s="56"/>
      <c r="H158" s="56"/>
      <c r="I158" s="56" t="s">
        <v>258</v>
      </c>
    </row>
    <row r="159" spans="1:9" ht="15.75">
      <c r="A159" s="58" t="s">
        <v>272</v>
      </c>
      <c r="B159" s="56" t="s">
        <v>103</v>
      </c>
      <c r="C159" s="56" t="s">
        <v>48</v>
      </c>
      <c r="D159" s="56" t="s">
        <v>0</v>
      </c>
      <c r="E159" s="56" t="s">
        <v>265</v>
      </c>
      <c r="F159" s="56" t="s">
        <v>50</v>
      </c>
      <c r="G159" s="56"/>
      <c r="H159" s="56"/>
      <c r="I159" s="56" t="s">
        <v>258</v>
      </c>
    </row>
    <row r="160" spans="1:9" ht="15.75">
      <c r="A160" s="58" t="s">
        <v>272</v>
      </c>
      <c r="B160" s="56" t="s">
        <v>274</v>
      </c>
      <c r="C160" s="56" t="s">
        <v>275</v>
      </c>
      <c r="D160" s="56" t="s">
        <v>276</v>
      </c>
      <c r="E160" s="56" t="s">
        <v>277</v>
      </c>
      <c r="F160" s="56" t="s">
        <v>164</v>
      </c>
      <c r="G160" s="56"/>
      <c r="H160" s="56"/>
      <c r="I160" s="56" t="s">
        <v>258</v>
      </c>
    </row>
    <row r="161" spans="1:9" ht="15.75">
      <c r="A161" s="58" t="s">
        <v>278</v>
      </c>
      <c r="B161" s="56" t="s">
        <v>279</v>
      </c>
      <c r="C161" s="56" t="s">
        <v>129</v>
      </c>
      <c r="D161" s="56" t="s">
        <v>130</v>
      </c>
      <c r="E161" s="56" t="s">
        <v>131</v>
      </c>
      <c r="F161" s="56" t="s">
        <v>50</v>
      </c>
      <c r="G161" s="56"/>
      <c r="H161" s="56"/>
      <c r="I161" s="56" t="s">
        <v>258</v>
      </c>
    </row>
    <row r="162" spans="1:9" ht="15.75">
      <c r="A162" s="58" t="s">
        <v>278</v>
      </c>
      <c r="B162" s="56" t="s">
        <v>280</v>
      </c>
      <c r="C162" s="56" t="s">
        <v>48</v>
      </c>
      <c r="D162" s="56" t="s">
        <v>0</v>
      </c>
      <c r="E162" s="56" t="s">
        <v>265</v>
      </c>
      <c r="F162" s="56" t="s">
        <v>50</v>
      </c>
      <c r="G162" s="56"/>
      <c r="H162" s="56"/>
      <c r="I162" s="56" t="s">
        <v>258</v>
      </c>
    </row>
    <row r="163" spans="1:9" ht="15.75">
      <c r="A163" s="58" t="s">
        <v>278</v>
      </c>
      <c r="B163" s="56" t="s">
        <v>281</v>
      </c>
      <c r="C163" s="56" t="s">
        <v>282</v>
      </c>
      <c r="D163" s="56" t="s">
        <v>241</v>
      </c>
      <c r="E163" s="56" t="s">
        <v>283</v>
      </c>
      <c r="F163" s="56" t="s">
        <v>50</v>
      </c>
      <c r="G163" s="56"/>
      <c r="H163" s="56"/>
      <c r="I163" s="56" t="s">
        <v>258</v>
      </c>
    </row>
    <row r="164" spans="1:9" ht="15.75">
      <c r="A164" s="58" t="s">
        <v>278</v>
      </c>
      <c r="B164" s="56" t="s">
        <v>284</v>
      </c>
      <c r="C164" s="56" t="s">
        <v>285</v>
      </c>
      <c r="D164" s="56" t="s">
        <v>286</v>
      </c>
      <c r="E164" s="56" t="s">
        <v>287</v>
      </c>
      <c r="F164" s="56" t="s">
        <v>151</v>
      </c>
      <c r="G164" s="56"/>
      <c r="H164" s="56"/>
      <c r="I164" s="56" t="s">
        <v>258</v>
      </c>
    </row>
    <row r="165" spans="1:9" ht="15.75">
      <c r="A165" s="58" t="s">
        <v>278</v>
      </c>
      <c r="B165" s="56" t="s">
        <v>288</v>
      </c>
      <c r="C165" s="56" t="s">
        <v>202</v>
      </c>
      <c r="D165" s="56" t="s">
        <v>203</v>
      </c>
      <c r="E165" s="56" t="s">
        <v>204</v>
      </c>
      <c r="F165" s="56" t="s">
        <v>151</v>
      </c>
      <c r="G165" s="56"/>
      <c r="H165" s="56"/>
      <c r="I165" s="56" t="s">
        <v>258</v>
      </c>
    </row>
    <row r="166" spans="1:9" ht="15.75">
      <c r="A166" s="58" t="s">
        <v>278</v>
      </c>
      <c r="B166" s="56" t="s">
        <v>289</v>
      </c>
      <c r="C166" s="56" t="s">
        <v>215</v>
      </c>
      <c r="D166" s="56" t="s">
        <v>30</v>
      </c>
      <c r="E166" s="56" t="s">
        <v>217</v>
      </c>
      <c r="F166" s="56" t="s">
        <v>290</v>
      </c>
      <c r="G166" s="56"/>
      <c r="H166" s="56"/>
      <c r="I166" s="56" t="s">
        <v>250</v>
      </c>
    </row>
    <row r="167" spans="1:9" ht="63">
      <c r="A167" s="58" t="s">
        <v>278</v>
      </c>
      <c r="B167" s="56" t="s">
        <v>291</v>
      </c>
      <c r="C167" s="56" t="s">
        <v>184</v>
      </c>
      <c r="D167" s="56" t="s">
        <v>185</v>
      </c>
      <c r="E167" s="56" t="s">
        <v>186</v>
      </c>
      <c r="F167" s="56" t="s">
        <v>74</v>
      </c>
      <c r="G167" s="56"/>
      <c r="H167" s="56"/>
      <c r="I167" s="57" t="s">
        <v>251</v>
      </c>
    </row>
    <row r="168" spans="1:9" ht="15.75">
      <c r="A168" s="58" t="s">
        <v>278</v>
      </c>
      <c r="B168" s="56" t="s">
        <v>104</v>
      </c>
      <c r="C168" s="56" t="s">
        <v>76</v>
      </c>
      <c r="D168" s="56" t="s">
        <v>165</v>
      </c>
      <c r="E168" s="56" t="s">
        <v>78</v>
      </c>
      <c r="F168" s="56" t="s">
        <v>79</v>
      </c>
      <c r="G168" s="56"/>
      <c r="H168" s="56"/>
      <c r="I168" s="56" t="s">
        <v>258</v>
      </c>
    </row>
    <row r="169" spans="1:9" ht="15.75">
      <c r="A169" s="58" t="s">
        <v>278</v>
      </c>
      <c r="B169" s="56" t="s">
        <v>292</v>
      </c>
      <c r="C169" s="56" t="s">
        <v>129</v>
      </c>
      <c r="D169" s="56" t="s">
        <v>130</v>
      </c>
      <c r="E169" s="56" t="s">
        <v>131</v>
      </c>
      <c r="F169" s="56" t="s">
        <v>50</v>
      </c>
      <c r="G169" s="56"/>
      <c r="H169" s="56"/>
      <c r="I169" s="56" t="s">
        <v>258</v>
      </c>
    </row>
    <row r="170" spans="1:9" ht="15.75">
      <c r="A170" s="58" t="s">
        <v>278</v>
      </c>
      <c r="B170" s="56" t="s">
        <v>85</v>
      </c>
      <c r="C170" s="56" t="s">
        <v>48</v>
      </c>
      <c r="D170" s="56" t="s">
        <v>0</v>
      </c>
      <c r="E170" s="56" t="s">
        <v>265</v>
      </c>
      <c r="F170" s="56" t="s">
        <v>50</v>
      </c>
      <c r="G170" s="56"/>
      <c r="H170" s="56"/>
      <c r="I170" s="56" t="s">
        <v>258</v>
      </c>
    </row>
    <row r="171" spans="1:9" ht="15.75">
      <c r="A171" s="58" t="s">
        <v>278</v>
      </c>
      <c r="B171" s="56" t="s">
        <v>293</v>
      </c>
      <c r="C171" s="56" t="s">
        <v>129</v>
      </c>
      <c r="D171" s="56" t="s">
        <v>130</v>
      </c>
      <c r="E171" s="56" t="s">
        <v>131</v>
      </c>
      <c r="F171" s="56" t="s">
        <v>50</v>
      </c>
      <c r="G171" s="56"/>
      <c r="H171" s="56"/>
      <c r="I171" s="56" t="s">
        <v>258</v>
      </c>
    </row>
    <row r="172" spans="1:9" ht="15.75">
      <c r="A172" s="58" t="s">
        <v>278</v>
      </c>
      <c r="B172" s="56" t="s">
        <v>294</v>
      </c>
      <c r="C172" s="56" t="s">
        <v>275</v>
      </c>
      <c r="D172" s="56" t="s">
        <v>276</v>
      </c>
      <c r="E172" s="56" t="s">
        <v>277</v>
      </c>
      <c r="F172" s="56" t="s">
        <v>164</v>
      </c>
      <c r="G172" s="56"/>
      <c r="H172" s="56"/>
      <c r="I172" s="56" t="s">
        <v>258</v>
      </c>
    </row>
    <row r="173" spans="1:9" ht="63">
      <c r="A173" s="58" t="s">
        <v>295</v>
      </c>
      <c r="B173" s="56" t="s">
        <v>296</v>
      </c>
      <c r="C173" s="56" t="s">
        <v>184</v>
      </c>
      <c r="D173" s="56" t="s">
        <v>185</v>
      </c>
      <c r="E173" s="56" t="s">
        <v>186</v>
      </c>
      <c r="F173" s="56" t="s">
        <v>297</v>
      </c>
      <c r="G173" s="56"/>
      <c r="H173" s="56"/>
      <c r="I173" s="57" t="s">
        <v>251</v>
      </c>
    </row>
    <row r="174" spans="1:9" ht="78.75">
      <c r="A174" s="58" t="s">
        <v>295</v>
      </c>
      <c r="B174" s="56" t="s">
        <v>90</v>
      </c>
      <c r="C174" s="56" t="s">
        <v>275</v>
      </c>
      <c r="D174" s="56" t="s">
        <v>276</v>
      </c>
      <c r="E174" s="56" t="s">
        <v>277</v>
      </c>
      <c r="F174" s="56" t="s">
        <v>164</v>
      </c>
      <c r="G174" s="56" t="s">
        <v>298</v>
      </c>
      <c r="H174" s="57" t="s">
        <v>299</v>
      </c>
      <c r="I174" s="57" t="s">
        <v>300</v>
      </c>
    </row>
    <row r="175" spans="1:9" ht="15.75">
      <c r="A175" s="58" t="s">
        <v>295</v>
      </c>
      <c r="B175" s="56" t="s">
        <v>301</v>
      </c>
      <c r="C175" s="56" t="s">
        <v>48</v>
      </c>
      <c r="D175" s="56" t="s">
        <v>0</v>
      </c>
      <c r="E175" s="56" t="s">
        <v>265</v>
      </c>
      <c r="F175" s="56" t="s">
        <v>50</v>
      </c>
      <c r="G175" s="56"/>
      <c r="H175" s="56"/>
      <c r="I175" s="56" t="s">
        <v>258</v>
      </c>
    </row>
    <row r="176" spans="1:9" ht="78.75">
      <c r="A176" s="58" t="s">
        <v>295</v>
      </c>
      <c r="B176" s="56" t="s">
        <v>302</v>
      </c>
      <c r="C176" s="56" t="s">
        <v>129</v>
      </c>
      <c r="D176" s="56" t="s">
        <v>130</v>
      </c>
      <c r="E176" s="56" t="s">
        <v>131</v>
      </c>
      <c r="F176" s="56" t="s">
        <v>50</v>
      </c>
      <c r="G176" s="56" t="s">
        <v>303</v>
      </c>
      <c r="H176" s="57" t="s">
        <v>304</v>
      </c>
      <c r="I176" s="57" t="s">
        <v>305</v>
      </c>
    </row>
    <row r="177" spans="1:9" ht="15.75">
      <c r="A177" s="58" t="s">
        <v>306</v>
      </c>
      <c r="B177" s="56" t="s">
        <v>307</v>
      </c>
      <c r="C177" s="56" t="s">
        <v>86</v>
      </c>
      <c r="D177" s="56" t="s">
        <v>4</v>
      </c>
      <c r="E177" s="56" t="s">
        <v>87</v>
      </c>
      <c r="F177" s="56" t="s">
        <v>57</v>
      </c>
      <c r="G177" s="56"/>
      <c r="H177" s="56"/>
      <c r="I177" s="56" t="s">
        <v>254</v>
      </c>
    </row>
    <row r="178" spans="1:9" ht="15.75">
      <c r="A178" s="58" t="s">
        <v>295</v>
      </c>
      <c r="B178" s="56" t="s">
        <v>264</v>
      </c>
      <c r="C178" s="56" t="s">
        <v>161</v>
      </c>
      <c r="D178" s="56" t="s">
        <v>162</v>
      </c>
      <c r="E178" s="56" t="s">
        <v>163</v>
      </c>
      <c r="F178" s="56" t="s">
        <v>164</v>
      </c>
      <c r="G178" s="56"/>
      <c r="H178" s="56"/>
      <c r="I178" s="56" t="s">
        <v>258</v>
      </c>
    </row>
    <row r="179" spans="1:9" ht="15.75">
      <c r="A179" s="58" t="s">
        <v>295</v>
      </c>
      <c r="B179" s="56" t="s">
        <v>308</v>
      </c>
      <c r="C179" s="56" t="s">
        <v>48</v>
      </c>
      <c r="D179" s="56" t="s">
        <v>0</v>
      </c>
      <c r="E179" s="56" t="s">
        <v>265</v>
      </c>
      <c r="F179" s="56" t="s">
        <v>50</v>
      </c>
      <c r="G179" s="56"/>
      <c r="H179" s="56"/>
      <c r="I179" s="56" t="s">
        <v>258</v>
      </c>
    </row>
    <row r="180" spans="1:9" ht="15.75">
      <c r="A180" s="58" t="s">
        <v>295</v>
      </c>
      <c r="B180" s="56" t="s">
        <v>308</v>
      </c>
      <c r="C180" s="56" t="s">
        <v>82</v>
      </c>
      <c r="D180" s="56" t="s">
        <v>9</v>
      </c>
      <c r="E180" s="56" t="s">
        <v>83</v>
      </c>
      <c r="F180" s="56" t="s">
        <v>50</v>
      </c>
      <c r="G180" s="56"/>
      <c r="H180" s="56"/>
      <c r="I180" s="56" t="s">
        <v>258</v>
      </c>
    </row>
    <row r="181" spans="1:9" ht="15.75">
      <c r="A181" s="58" t="s">
        <v>309</v>
      </c>
      <c r="B181" s="56" t="s">
        <v>310</v>
      </c>
      <c r="C181" s="56" t="s">
        <v>161</v>
      </c>
      <c r="D181" s="56" t="s">
        <v>162</v>
      </c>
      <c r="E181" s="56" t="s">
        <v>163</v>
      </c>
      <c r="F181" s="56" t="s">
        <v>164</v>
      </c>
      <c r="G181" s="56"/>
      <c r="H181" s="56"/>
      <c r="I181" s="56" t="s">
        <v>258</v>
      </c>
    </row>
    <row r="182" spans="1:9" ht="15.75">
      <c r="A182" s="58" t="s">
        <v>309</v>
      </c>
      <c r="B182" s="56"/>
      <c r="C182" s="56"/>
      <c r="D182" s="56"/>
      <c r="E182" s="56"/>
      <c r="F182" s="56"/>
      <c r="G182" s="56"/>
      <c r="H182" s="56"/>
      <c r="I182" s="56"/>
    </row>
    <row r="183" spans="1:9" ht="63">
      <c r="A183" s="58" t="s">
        <v>311</v>
      </c>
      <c r="B183" s="56" t="s">
        <v>312</v>
      </c>
      <c r="C183" s="56" t="s">
        <v>184</v>
      </c>
      <c r="D183" s="56" t="s">
        <v>185</v>
      </c>
      <c r="E183" s="56" t="s">
        <v>186</v>
      </c>
      <c r="F183" s="56" t="s">
        <v>297</v>
      </c>
      <c r="G183" s="56"/>
      <c r="H183" s="56"/>
      <c r="I183" s="57" t="s">
        <v>251</v>
      </c>
    </row>
    <row r="184" spans="1:9" ht="15.75">
      <c r="A184" s="58" t="s">
        <v>311</v>
      </c>
      <c r="B184" s="56" t="s">
        <v>313</v>
      </c>
      <c r="C184" s="56" t="s">
        <v>140</v>
      </c>
      <c r="D184" s="56" t="s">
        <v>141</v>
      </c>
      <c r="E184" s="56" t="s">
        <v>142</v>
      </c>
      <c r="F184" s="56" t="s">
        <v>74</v>
      </c>
      <c r="G184" s="56"/>
      <c r="H184" s="56"/>
      <c r="I184" s="56" t="s">
        <v>254</v>
      </c>
    </row>
    <row r="185" spans="1:9" ht="15.75">
      <c r="A185" s="58" t="s">
        <v>311</v>
      </c>
      <c r="B185" s="56" t="s">
        <v>274</v>
      </c>
      <c r="C185" s="56" t="s">
        <v>48</v>
      </c>
      <c r="D185" s="56" t="s">
        <v>0</v>
      </c>
      <c r="E185" s="56" t="s">
        <v>265</v>
      </c>
      <c r="F185" s="56" t="s">
        <v>50</v>
      </c>
      <c r="G185" s="56"/>
      <c r="H185" s="56"/>
      <c r="I185" s="56" t="s">
        <v>258</v>
      </c>
    </row>
    <row r="186" spans="1:9" ht="15.75">
      <c r="A186" s="58" t="s">
        <v>311</v>
      </c>
      <c r="B186" s="56" t="s">
        <v>314</v>
      </c>
      <c r="C186" s="56" t="s">
        <v>197</v>
      </c>
      <c r="D186" s="56" t="s">
        <v>198</v>
      </c>
      <c r="E186" s="56" t="s">
        <v>199</v>
      </c>
      <c r="F186" s="56" t="s">
        <v>200</v>
      </c>
      <c r="G186" s="56"/>
      <c r="H186" s="56"/>
      <c r="I186" s="56" t="s">
        <v>258</v>
      </c>
    </row>
    <row r="187" spans="1:9" ht="15.75">
      <c r="A187" s="58" t="s">
        <v>311</v>
      </c>
      <c r="B187" s="56" t="s">
        <v>133</v>
      </c>
      <c r="C187" s="56" t="s">
        <v>180</v>
      </c>
      <c r="D187" s="56" t="s">
        <v>181</v>
      </c>
      <c r="E187" s="56" t="s">
        <v>179</v>
      </c>
      <c r="F187" s="56" t="s">
        <v>125</v>
      </c>
      <c r="G187" s="56"/>
      <c r="H187" s="56"/>
      <c r="I187" s="56" t="s">
        <v>258</v>
      </c>
    </row>
    <row r="188" spans="1:9" ht="15.75">
      <c r="A188" s="58" t="s">
        <v>311</v>
      </c>
      <c r="B188" s="56" t="s">
        <v>315</v>
      </c>
      <c r="C188" s="56" t="s">
        <v>184</v>
      </c>
      <c r="D188" s="56" t="s">
        <v>185</v>
      </c>
      <c r="E188" s="56" t="s">
        <v>186</v>
      </c>
      <c r="F188" s="56"/>
      <c r="G188" s="56"/>
      <c r="H188" s="56"/>
      <c r="I188" s="56" t="s">
        <v>250</v>
      </c>
    </row>
    <row r="189" spans="1:9" ht="15.75">
      <c r="A189" s="58" t="s">
        <v>311</v>
      </c>
      <c r="B189" s="56" t="s">
        <v>270</v>
      </c>
      <c r="C189" s="56" t="s">
        <v>71</v>
      </c>
      <c r="D189" s="56" t="s">
        <v>72</v>
      </c>
      <c r="E189" s="56" t="s">
        <v>73</v>
      </c>
      <c r="F189" s="56" t="s">
        <v>74</v>
      </c>
      <c r="G189" s="56"/>
      <c r="H189" s="56"/>
      <c r="I189" s="56" t="s">
        <v>250</v>
      </c>
    </row>
    <row r="190" spans="1:9" ht="15.75">
      <c r="A190" s="58" t="s">
        <v>311</v>
      </c>
      <c r="B190" s="56" t="s">
        <v>316</v>
      </c>
      <c r="C190" s="56" t="s">
        <v>68</v>
      </c>
      <c r="D190" s="56" t="s">
        <v>317</v>
      </c>
      <c r="E190" s="56" t="s">
        <v>318</v>
      </c>
      <c r="F190" s="56" t="s">
        <v>50</v>
      </c>
      <c r="G190" s="56"/>
      <c r="H190" s="56"/>
      <c r="I190" s="56" t="s">
        <v>250</v>
      </c>
    </row>
    <row r="191" spans="1:9" ht="15.75">
      <c r="A191" s="58" t="s">
        <v>311</v>
      </c>
      <c r="B191" s="56" t="s">
        <v>316</v>
      </c>
      <c r="C191" s="56" t="s">
        <v>86</v>
      </c>
      <c r="D191" s="56" t="s">
        <v>4</v>
      </c>
      <c r="E191" s="56" t="s">
        <v>87</v>
      </c>
      <c r="F191" s="56" t="s">
        <v>57</v>
      </c>
      <c r="G191" s="56"/>
      <c r="H191" s="56"/>
      <c r="I191" s="56" t="s">
        <v>254</v>
      </c>
    </row>
    <row r="192" spans="1:9" ht="15.75">
      <c r="A192" s="58" t="s">
        <v>311</v>
      </c>
      <c r="B192" s="56" t="s">
        <v>319</v>
      </c>
      <c r="C192" s="56" t="s">
        <v>129</v>
      </c>
      <c r="D192" s="56" t="s">
        <v>130</v>
      </c>
      <c r="E192" s="56" t="s">
        <v>131</v>
      </c>
      <c r="F192" s="56" t="s">
        <v>50</v>
      </c>
      <c r="G192" s="56"/>
      <c r="H192" s="56"/>
      <c r="I192" s="56"/>
    </row>
    <row r="193" spans="1:9" ht="15.75">
      <c r="A193" s="58" t="s">
        <v>311</v>
      </c>
      <c r="B193" s="56" t="s">
        <v>139</v>
      </c>
      <c r="C193" s="56" t="s">
        <v>86</v>
      </c>
      <c r="D193" s="56" t="s">
        <v>4</v>
      </c>
      <c r="E193" s="56" t="s">
        <v>87</v>
      </c>
      <c r="F193" s="56" t="s">
        <v>57</v>
      </c>
      <c r="G193" s="56"/>
      <c r="H193" s="56"/>
      <c r="I193" s="56" t="s">
        <v>254</v>
      </c>
    </row>
    <row r="194" spans="1:9" ht="15.75">
      <c r="A194" s="58" t="s">
        <v>311</v>
      </c>
      <c r="B194" s="56" t="s">
        <v>320</v>
      </c>
      <c r="C194" s="56" t="s">
        <v>202</v>
      </c>
      <c r="D194" s="56" t="s">
        <v>203</v>
      </c>
      <c r="E194" s="56" t="s">
        <v>204</v>
      </c>
      <c r="F194" s="56" t="s">
        <v>151</v>
      </c>
      <c r="G194" s="56"/>
      <c r="H194" s="56"/>
      <c r="I194" s="56" t="s">
        <v>258</v>
      </c>
    </row>
    <row r="195" spans="1:9" ht="15.75">
      <c r="A195" s="58" t="s">
        <v>311</v>
      </c>
      <c r="B195" s="56" t="s">
        <v>321</v>
      </c>
      <c r="C195" s="56" t="s">
        <v>82</v>
      </c>
      <c r="D195" s="56" t="s">
        <v>9</v>
      </c>
      <c r="E195" s="56" t="s">
        <v>83</v>
      </c>
      <c r="F195" s="56" t="s">
        <v>50</v>
      </c>
      <c r="G195" s="56"/>
      <c r="H195" s="56"/>
      <c r="I195" s="56" t="s">
        <v>258</v>
      </c>
    </row>
    <row r="196" spans="1:9" ht="15.75">
      <c r="A196" s="58" t="s">
        <v>311</v>
      </c>
      <c r="B196" s="56" t="s">
        <v>321</v>
      </c>
      <c r="C196" s="56" t="s">
        <v>169</v>
      </c>
      <c r="D196" s="56" t="s">
        <v>322</v>
      </c>
      <c r="E196" s="56" t="s">
        <v>171</v>
      </c>
      <c r="F196" s="56" t="s">
        <v>74</v>
      </c>
      <c r="G196" s="56"/>
      <c r="H196" s="56"/>
      <c r="I196" s="56" t="s">
        <v>258</v>
      </c>
    </row>
    <row r="197" spans="1:9" ht="15.75">
      <c r="A197" s="58" t="s">
        <v>311</v>
      </c>
      <c r="B197" s="56" t="s">
        <v>323</v>
      </c>
      <c r="C197" s="56" t="s">
        <v>282</v>
      </c>
      <c r="D197" s="56" t="s">
        <v>241</v>
      </c>
      <c r="E197" s="56" t="s">
        <v>283</v>
      </c>
      <c r="F197" s="56" t="s">
        <v>50</v>
      </c>
      <c r="G197" s="56"/>
      <c r="H197" s="56"/>
      <c r="I197" s="56" t="s">
        <v>258</v>
      </c>
    </row>
    <row r="198" spans="1:9" ht="15.75">
      <c r="A198" s="58" t="s">
        <v>311</v>
      </c>
      <c r="B198" s="56" t="s">
        <v>324</v>
      </c>
      <c r="C198" s="56" t="s">
        <v>82</v>
      </c>
      <c r="D198" s="56" t="s">
        <v>9</v>
      </c>
      <c r="E198" s="56" t="s">
        <v>83</v>
      </c>
      <c r="F198" s="56" t="s">
        <v>50</v>
      </c>
      <c r="G198" s="56"/>
      <c r="H198" s="56"/>
      <c r="I198" s="56" t="s">
        <v>258</v>
      </c>
    </row>
    <row r="199" spans="1:9" ht="15.75">
      <c r="A199" s="58" t="s">
        <v>311</v>
      </c>
      <c r="B199" s="56" t="s">
        <v>160</v>
      </c>
      <c r="C199" s="56" t="s">
        <v>48</v>
      </c>
      <c r="D199" s="56" t="s">
        <v>0</v>
      </c>
      <c r="E199" s="56" t="s">
        <v>265</v>
      </c>
      <c r="F199" s="56" t="s">
        <v>50</v>
      </c>
      <c r="G199" s="56"/>
      <c r="H199" s="56"/>
      <c r="I199" s="56" t="s">
        <v>258</v>
      </c>
    </row>
    <row r="200" spans="1:9" ht="15.75">
      <c r="A200" s="58" t="s">
        <v>325</v>
      </c>
      <c r="B200" s="56" t="s">
        <v>326</v>
      </c>
      <c r="C200" s="56" t="s">
        <v>71</v>
      </c>
      <c r="D200" s="56" t="s">
        <v>72</v>
      </c>
      <c r="E200" s="56" t="s">
        <v>73</v>
      </c>
      <c r="F200" s="56" t="s">
        <v>74</v>
      </c>
      <c r="G200" s="56"/>
      <c r="H200" s="56"/>
      <c r="I200" s="56" t="s">
        <v>256</v>
      </c>
    </row>
    <row r="201" spans="1:9" ht="15.75">
      <c r="A201" s="58" t="s">
        <v>325</v>
      </c>
      <c r="B201" s="56" t="s">
        <v>327</v>
      </c>
      <c r="C201" s="56" t="s">
        <v>177</v>
      </c>
      <c r="D201" s="56" t="s">
        <v>72</v>
      </c>
      <c r="E201" s="56" t="s">
        <v>328</v>
      </c>
      <c r="F201" s="56" t="s">
        <v>329</v>
      </c>
      <c r="G201" s="56"/>
      <c r="H201" s="56"/>
      <c r="I201" s="56" t="s">
        <v>256</v>
      </c>
    </row>
    <row r="202" spans="1:9" ht="15.75">
      <c r="A202" s="58" t="s">
        <v>325</v>
      </c>
      <c r="B202" s="56" t="s">
        <v>100</v>
      </c>
      <c r="C202" s="56" t="s">
        <v>330</v>
      </c>
      <c r="D202" s="56" t="s">
        <v>72</v>
      </c>
      <c r="E202" s="56" t="s">
        <v>331</v>
      </c>
      <c r="F202" s="56" t="s">
        <v>332</v>
      </c>
      <c r="G202" s="56"/>
      <c r="H202" s="56"/>
      <c r="I202" s="56" t="s">
        <v>256</v>
      </c>
    </row>
    <row r="203" spans="1:9" ht="15.75">
      <c r="A203" s="58" t="s">
        <v>325</v>
      </c>
      <c r="B203" s="56" t="s">
        <v>334</v>
      </c>
      <c r="C203" s="56" t="s">
        <v>335</v>
      </c>
      <c r="D203" s="56" t="s">
        <v>203</v>
      </c>
      <c r="E203" s="56" t="s">
        <v>336</v>
      </c>
      <c r="F203" s="56" t="s">
        <v>337</v>
      </c>
      <c r="G203" s="56"/>
      <c r="H203" s="56"/>
      <c r="I203" s="56" t="s">
        <v>256</v>
      </c>
    </row>
    <row r="204" spans="1:9" ht="15.75">
      <c r="A204" s="58" t="s">
        <v>325</v>
      </c>
      <c r="B204" s="56" t="s">
        <v>261</v>
      </c>
      <c r="C204" s="56" t="s">
        <v>149</v>
      </c>
      <c r="D204" s="56" t="s">
        <v>333</v>
      </c>
      <c r="E204" s="56" t="s">
        <v>338</v>
      </c>
      <c r="F204" s="56" t="s">
        <v>339</v>
      </c>
      <c r="G204" s="56"/>
      <c r="H204" s="56"/>
      <c r="I204" s="56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2025-04-21T15:23:16Z</dcterms:modified>
</cp:coreProperties>
</file>