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240" yWindow="60" windowWidth="20115" windowHeight="8010" tabRatio="948"/>
  </bookViews>
  <sheets>
    <sheet name="Diario 0" sheetId="2" r:id="rId1"/>
    <sheet name="Enero - 1" sheetId="13" r:id="rId2"/>
    <sheet name="Febrero - 2" sheetId="14" r:id="rId3"/>
    <sheet name="Marzo - 3" sheetId="1" r:id="rId4"/>
    <sheet name="Abril - 4" sheetId="3" r:id="rId5"/>
    <sheet name="Mayo - 5" sheetId="5" r:id="rId6"/>
    <sheet name="Junio - 6" sheetId="6" r:id="rId7"/>
    <sheet name="Julio - 7" sheetId="7" r:id="rId8"/>
    <sheet name=" Agosto - 8" sheetId="8" r:id="rId9"/>
    <sheet name="Septiembre - 9" sheetId="9" r:id="rId10"/>
    <sheet name="Octubre - 10" sheetId="10" r:id="rId11"/>
    <sheet name="Noviembre - 11" sheetId="11" r:id="rId12"/>
    <sheet name="Diciembre - 12" sheetId="12" r:id="rId13"/>
    <sheet name="Semestre 1" sheetId="15" r:id="rId14"/>
  </sheets>
  <calcPr calcId="144525"/>
</workbook>
</file>

<file path=xl/calcChain.xml><?xml version="1.0" encoding="utf-8"?>
<calcChain xmlns="http://schemas.openxmlformats.org/spreadsheetml/2006/main">
  <c r="N37" i="2" l="1"/>
  <c r="N14" i="2"/>
  <c r="N32" i="2"/>
  <c r="N39" i="2"/>
  <c r="T4" i="6"/>
  <c r="Q6" i="6" l="1"/>
  <c r="T3" i="6"/>
  <c r="T2" i="6"/>
  <c r="M32" i="6"/>
  <c r="L32" i="6"/>
  <c r="Q5" i="6" l="1"/>
  <c r="M37" i="6"/>
  <c r="Q4" i="6" l="1"/>
  <c r="M14" i="6"/>
  <c r="L14" i="6"/>
  <c r="L37" i="6"/>
  <c r="N38" i="2"/>
  <c r="N35" i="2"/>
  <c r="N33" i="2"/>
  <c r="N28" i="2"/>
  <c r="N19" i="2"/>
  <c r="N11" i="2"/>
  <c r="L40" i="3"/>
  <c r="L39" i="3"/>
  <c r="L38" i="3"/>
  <c r="L37" i="3"/>
  <c r="L36" i="3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L5" i="3"/>
  <c r="L4" i="3"/>
  <c r="L3" i="3"/>
  <c r="L2" i="3"/>
  <c r="J40" i="14"/>
  <c r="J39" i="14"/>
  <c r="J38" i="14"/>
  <c r="J37" i="14"/>
  <c r="J36" i="14"/>
  <c r="J35" i="14"/>
  <c r="J34" i="14"/>
  <c r="J33" i="14"/>
  <c r="J32" i="14"/>
  <c r="J31" i="14"/>
  <c r="J30" i="14"/>
  <c r="J29" i="14"/>
  <c r="J28" i="14"/>
  <c r="J27" i="14"/>
  <c r="J26" i="14"/>
  <c r="J25" i="14"/>
  <c r="J24" i="14"/>
  <c r="J23" i="14"/>
  <c r="J22" i="14"/>
  <c r="J21" i="14"/>
  <c r="J20" i="14"/>
  <c r="J19" i="14"/>
  <c r="J18" i="14"/>
  <c r="J17" i="14"/>
  <c r="J16" i="14"/>
  <c r="J15" i="14"/>
  <c r="J14" i="14"/>
  <c r="J13" i="14"/>
  <c r="J12" i="14"/>
  <c r="J11" i="14"/>
  <c r="J10" i="14"/>
  <c r="J9" i="14"/>
  <c r="J8" i="14"/>
  <c r="J7" i="14"/>
  <c r="J6" i="14"/>
  <c r="J5" i="14"/>
  <c r="J4" i="14"/>
  <c r="J3" i="14"/>
  <c r="J2" i="14"/>
  <c r="L40" i="5" l="1"/>
  <c r="L39" i="5"/>
  <c r="L38" i="5"/>
  <c r="L37" i="5"/>
  <c r="L36" i="5"/>
  <c r="L35" i="5"/>
  <c r="L33" i="5"/>
  <c r="L32" i="5"/>
  <c r="L31" i="5"/>
  <c r="L30" i="5"/>
  <c r="L29" i="5"/>
  <c r="L27" i="5"/>
  <c r="L26" i="5"/>
  <c r="L25" i="5"/>
  <c r="L24" i="5"/>
  <c r="L23" i="5"/>
  <c r="L21" i="5"/>
  <c r="L20" i="5"/>
  <c r="L19" i="5"/>
  <c r="L18" i="5"/>
  <c r="L17" i="5"/>
  <c r="L15" i="5"/>
  <c r="L14" i="5"/>
  <c r="L12" i="5"/>
  <c r="L11" i="5"/>
  <c r="L10" i="5"/>
  <c r="L8" i="5"/>
  <c r="L7" i="5"/>
  <c r="L16" i="5"/>
  <c r="L34" i="5"/>
  <c r="L28" i="5"/>
  <c r="L22" i="5"/>
  <c r="L13" i="5"/>
  <c r="L9" i="5"/>
  <c r="L6" i="5"/>
  <c r="L5" i="5"/>
  <c r="L4" i="5"/>
  <c r="L3" i="5"/>
  <c r="L2" i="5"/>
  <c r="M40" i="5"/>
  <c r="M39" i="5"/>
  <c r="M38" i="5"/>
  <c r="M37" i="5"/>
  <c r="M36" i="5"/>
  <c r="M35" i="5"/>
  <c r="M34" i="5"/>
  <c r="M33" i="5"/>
  <c r="M32" i="5"/>
  <c r="M31" i="5"/>
  <c r="M30" i="5"/>
  <c r="M29" i="5"/>
  <c r="M28" i="5"/>
  <c r="M27" i="5"/>
  <c r="M26" i="5"/>
  <c r="M25" i="5"/>
  <c r="M24" i="5"/>
  <c r="M23" i="5"/>
  <c r="M22" i="5"/>
  <c r="M21" i="5"/>
  <c r="M20" i="5"/>
  <c r="M19" i="5"/>
  <c r="M18" i="5"/>
  <c r="M17" i="5"/>
  <c r="M16" i="5"/>
  <c r="M15" i="5"/>
  <c r="M14" i="5"/>
  <c r="M13" i="5"/>
  <c r="M12" i="5"/>
  <c r="M11" i="5"/>
  <c r="M10" i="5"/>
  <c r="M9" i="5"/>
  <c r="M8" i="5"/>
  <c r="M7" i="5"/>
  <c r="Q3" i="6"/>
  <c r="Q2" i="6"/>
  <c r="M8" i="6"/>
  <c r="L8" i="6"/>
  <c r="M40" i="6"/>
  <c r="L40" i="6"/>
  <c r="L11" i="6"/>
  <c r="M11" i="6"/>
  <c r="N26" i="2" l="1"/>
  <c r="N15" i="2"/>
  <c r="M33" i="6"/>
  <c r="M35" i="6"/>
  <c r="L33" i="6"/>
  <c r="L35" i="6"/>
  <c r="M38" i="6"/>
  <c r="L38" i="6"/>
  <c r="M28" i="6"/>
  <c r="L28" i="6"/>
  <c r="M19" i="6"/>
  <c r="M13" i="6"/>
  <c r="L13" i="6"/>
  <c r="L2" i="6"/>
  <c r="L19" i="6"/>
  <c r="M2" i="6"/>
  <c r="N40" i="15" l="1"/>
  <c r="N39" i="15"/>
  <c r="N38" i="15"/>
  <c r="N37" i="15"/>
  <c r="N36" i="15"/>
  <c r="N35" i="15"/>
  <c r="N34" i="15"/>
  <c r="N33" i="15"/>
  <c r="N32" i="15"/>
  <c r="N31" i="15"/>
  <c r="N30" i="15"/>
  <c r="N29" i="15"/>
  <c r="N28" i="15"/>
  <c r="N27" i="15"/>
  <c r="N26" i="15"/>
  <c r="N25" i="15"/>
  <c r="N24" i="15"/>
  <c r="N23" i="15"/>
  <c r="N22" i="15"/>
  <c r="N21" i="15"/>
  <c r="N20" i="15"/>
  <c r="N19" i="15"/>
  <c r="N18" i="15"/>
  <c r="N17" i="15"/>
  <c r="N16" i="15"/>
  <c r="N15" i="15"/>
  <c r="N14" i="15"/>
  <c r="N13" i="15"/>
  <c r="N12" i="15"/>
  <c r="N11" i="15"/>
  <c r="N10" i="15"/>
  <c r="N9" i="15"/>
  <c r="N8" i="15"/>
  <c r="N7" i="15"/>
  <c r="N6" i="15"/>
  <c r="N5" i="15"/>
  <c r="N4" i="15"/>
  <c r="N3" i="15"/>
  <c r="N2" i="15"/>
  <c r="O40" i="15"/>
  <c r="O39" i="15"/>
  <c r="O38" i="15"/>
  <c r="O37" i="15"/>
  <c r="O36" i="15"/>
  <c r="O35" i="15"/>
  <c r="O34" i="15"/>
  <c r="O33" i="15"/>
  <c r="O32" i="15"/>
  <c r="O31" i="15"/>
  <c r="O30" i="15"/>
  <c r="O29" i="15"/>
  <c r="O28" i="15"/>
  <c r="O27" i="15"/>
  <c r="O26" i="15"/>
  <c r="O25" i="15"/>
  <c r="O24" i="15"/>
  <c r="O23" i="15"/>
  <c r="O22" i="15"/>
  <c r="O21" i="15"/>
  <c r="O20" i="15"/>
  <c r="O19" i="15"/>
  <c r="O18" i="15"/>
  <c r="O17" i="15"/>
  <c r="O16" i="15"/>
  <c r="O15" i="15"/>
  <c r="O14" i="15"/>
  <c r="O13" i="15"/>
  <c r="O12" i="15"/>
  <c r="O11" i="15"/>
  <c r="O10" i="15"/>
  <c r="O9" i="15"/>
  <c r="O8" i="15"/>
  <c r="O7" i="15"/>
  <c r="O6" i="15"/>
  <c r="O5" i="15"/>
  <c r="O4" i="15"/>
  <c r="O3" i="15"/>
  <c r="O2" i="15"/>
  <c r="H336" i="15"/>
  <c r="B336" i="15"/>
  <c r="H335" i="15"/>
  <c r="B335" i="15"/>
  <c r="H334" i="15"/>
  <c r="B334" i="15"/>
  <c r="H333" i="15"/>
  <c r="B333" i="15"/>
  <c r="H332" i="15"/>
  <c r="B332" i="15"/>
  <c r="H331" i="15"/>
  <c r="B331" i="15"/>
  <c r="H330" i="15"/>
  <c r="B330" i="15"/>
  <c r="O41" i="15" l="1"/>
  <c r="AC6" i="5"/>
  <c r="N17" i="2"/>
  <c r="N18" i="2" l="1"/>
  <c r="AC5" i="5"/>
  <c r="AC4" i="5" l="1"/>
  <c r="N40" i="2" l="1"/>
  <c r="AC3" i="5"/>
  <c r="AC2" i="5"/>
  <c r="N27" i="2"/>
  <c r="N21" i="2"/>
  <c r="N20" i="2"/>
  <c r="H330" i="2" l="1"/>
  <c r="H331" i="2"/>
  <c r="H332" i="2"/>
  <c r="H333" i="2"/>
  <c r="H334" i="2"/>
  <c r="H335" i="2"/>
  <c r="H336" i="2"/>
  <c r="B336" i="2"/>
  <c r="B335" i="2"/>
  <c r="B334" i="2"/>
  <c r="B333" i="2"/>
  <c r="B332" i="2"/>
  <c r="B331" i="2"/>
  <c r="B330" i="2"/>
  <c r="N12" i="2" l="1"/>
  <c r="Z6" i="5" l="1"/>
  <c r="K5" i="14"/>
  <c r="K4" i="14"/>
  <c r="K3" i="14"/>
  <c r="K2" i="14"/>
  <c r="K6" i="14"/>
  <c r="L5" i="1"/>
  <c r="L4" i="1"/>
  <c r="L3" i="1"/>
  <c r="L2" i="1"/>
  <c r="L6" i="1"/>
  <c r="M6" i="1"/>
  <c r="M5" i="1"/>
  <c r="M4" i="1"/>
  <c r="M3" i="1"/>
  <c r="M2" i="1"/>
  <c r="M41" i="1" l="1"/>
  <c r="Z5" i="5"/>
  <c r="N36" i="2"/>
  <c r="N30" i="2"/>
  <c r="N8" i="2"/>
  <c r="M38" i="12"/>
  <c r="M39" i="12"/>
  <c r="M40" i="12"/>
  <c r="L38" i="12"/>
  <c r="L39" i="12"/>
  <c r="L40" i="12"/>
  <c r="M38" i="11"/>
  <c r="M39" i="11"/>
  <c r="M40" i="11"/>
  <c r="L38" i="11"/>
  <c r="L39" i="11"/>
  <c r="L40" i="11"/>
  <c r="M38" i="10"/>
  <c r="M39" i="10"/>
  <c r="M40" i="10"/>
  <c r="L38" i="10"/>
  <c r="L39" i="10"/>
  <c r="L40" i="10"/>
  <c r="M38" i="9"/>
  <c r="M39" i="9"/>
  <c r="M40" i="9"/>
  <c r="L38" i="9"/>
  <c r="L39" i="9"/>
  <c r="L40" i="9"/>
  <c r="M38" i="8"/>
  <c r="M39" i="8"/>
  <c r="M40" i="8"/>
  <c r="L38" i="8"/>
  <c r="L39" i="8"/>
  <c r="L40" i="8"/>
  <c r="M38" i="7"/>
  <c r="M39" i="7"/>
  <c r="M40" i="7"/>
  <c r="L38" i="7"/>
  <c r="L39" i="7"/>
  <c r="L40" i="7"/>
  <c r="M39" i="6"/>
  <c r="L39" i="6"/>
  <c r="M2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L7" i="1"/>
  <c r="M7" i="1"/>
  <c r="L8" i="1"/>
  <c r="M8" i="1"/>
  <c r="L9" i="1"/>
  <c r="M9" i="1"/>
  <c r="L10" i="1"/>
  <c r="M10" i="1"/>
  <c r="L11" i="1"/>
  <c r="M11" i="1"/>
  <c r="L12" i="1"/>
  <c r="M12" i="1"/>
  <c r="L13" i="1"/>
  <c r="M13" i="1"/>
  <c r="L14" i="1"/>
  <c r="M14" i="1"/>
  <c r="L15" i="1"/>
  <c r="M15" i="1"/>
  <c r="L16" i="1"/>
  <c r="M16" i="1"/>
  <c r="L17" i="1"/>
  <c r="M17" i="1"/>
  <c r="L18" i="1"/>
  <c r="M18" i="1"/>
  <c r="L19" i="1"/>
  <c r="M19" i="1"/>
  <c r="L20" i="1"/>
  <c r="M20" i="1"/>
  <c r="L21" i="1"/>
  <c r="M21" i="1"/>
  <c r="L22" i="1"/>
  <c r="M22" i="1"/>
  <c r="L23" i="1"/>
  <c r="M23" i="1"/>
  <c r="L24" i="1"/>
  <c r="M24" i="1"/>
  <c r="L25" i="1"/>
  <c r="M25" i="1"/>
  <c r="L26" i="1"/>
  <c r="M26" i="1"/>
  <c r="L27" i="1"/>
  <c r="M27" i="1"/>
  <c r="L28" i="1"/>
  <c r="M28" i="1"/>
  <c r="L29" i="1"/>
  <c r="M29" i="1"/>
  <c r="L30" i="1"/>
  <c r="M30" i="1"/>
  <c r="L31" i="1"/>
  <c r="M31" i="1"/>
  <c r="L32" i="1"/>
  <c r="M32" i="1"/>
  <c r="L33" i="1"/>
  <c r="M33" i="1"/>
  <c r="L34" i="1"/>
  <c r="M34" i="1"/>
  <c r="L35" i="1"/>
  <c r="M35" i="1"/>
  <c r="L36" i="1"/>
  <c r="M36" i="1"/>
  <c r="L37" i="1"/>
  <c r="M37" i="1"/>
  <c r="L38" i="1"/>
  <c r="M38" i="1"/>
  <c r="L39" i="1"/>
  <c r="M39" i="1"/>
  <c r="L40" i="1"/>
  <c r="M40" i="1"/>
  <c r="K7" i="14"/>
  <c r="K8" i="14"/>
  <c r="K9" i="14"/>
  <c r="K10" i="14"/>
  <c r="K11" i="14"/>
  <c r="K12" i="14"/>
  <c r="K13" i="14"/>
  <c r="K14" i="14"/>
  <c r="K15" i="14"/>
  <c r="K16" i="14"/>
  <c r="K17" i="14"/>
  <c r="K18" i="14"/>
  <c r="K19" i="14"/>
  <c r="K20" i="14"/>
  <c r="K21" i="14"/>
  <c r="K22" i="14"/>
  <c r="K23" i="14"/>
  <c r="K24" i="14"/>
  <c r="K25" i="14"/>
  <c r="K26" i="14"/>
  <c r="K27" i="14"/>
  <c r="K28" i="14"/>
  <c r="K29" i="14"/>
  <c r="K30" i="14"/>
  <c r="K31" i="14"/>
  <c r="K32" i="14"/>
  <c r="K33" i="14"/>
  <c r="K34" i="14"/>
  <c r="K35" i="14"/>
  <c r="K36" i="14"/>
  <c r="K37" i="14"/>
  <c r="K38" i="14"/>
  <c r="K39" i="14"/>
  <c r="K40" i="14"/>
  <c r="L40" i="13"/>
  <c r="L39" i="13"/>
  <c r="L38" i="13"/>
  <c r="L37" i="13"/>
  <c r="L36" i="13"/>
  <c r="L35" i="13"/>
  <c r="L34" i="13"/>
  <c r="L33" i="13"/>
  <c r="L32" i="13"/>
  <c r="L31" i="13"/>
  <c r="L30" i="13"/>
  <c r="L29" i="13"/>
  <c r="L28" i="13"/>
  <c r="L27" i="13"/>
  <c r="L26" i="13"/>
  <c r="L25" i="13"/>
  <c r="L24" i="13"/>
  <c r="L23" i="13"/>
  <c r="L22" i="13"/>
  <c r="L21" i="13"/>
  <c r="L20" i="13"/>
  <c r="L19" i="13"/>
  <c r="L18" i="13"/>
  <c r="L17" i="13"/>
  <c r="L16" i="13"/>
  <c r="L15" i="13"/>
  <c r="L14" i="13"/>
  <c r="L13" i="13"/>
  <c r="L12" i="13"/>
  <c r="L11" i="13"/>
  <c r="L10" i="13"/>
  <c r="L9" i="13"/>
  <c r="L8" i="13"/>
  <c r="M41" i="3" l="1"/>
  <c r="K41" i="14"/>
  <c r="M2" i="13"/>
  <c r="M41" i="13" s="1"/>
  <c r="M3" i="13"/>
  <c r="M4" i="13"/>
  <c r="M5" i="13"/>
  <c r="M6" i="13"/>
  <c r="L2" i="13"/>
  <c r="L3" i="13"/>
  <c r="L4" i="13"/>
  <c r="L5" i="13"/>
  <c r="L6" i="13"/>
  <c r="L7" i="13"/>
  <c r="M7" i="13"/>
  <c r="M8" i="13"/>
  <c r="M9" i="13"/>
  <c r="M10" i="13"/>
  <c r="M11" i="13"/>
  <c r="M12" i="13"/>
  <c r="M13" i="13"/>
  <c r="M14" i="13"/>
  <c r="M15" i="13"/>
  <c r="M16" i="13"/>
  <c r="M17" i="13"/>
  <c r="M18" i="13"/>
  <c r="M19" i="13"/>
  <c r="M20" i="13"/>
  <c r="M21" i="13"/>
  <c r="M22" i="13"/>
  <c r="M23" i="13"/>
  <c r="M24" i="13"/>
  <c r="M25" i="13"/>
  <c r="M26" i="13"/>
  <c r="M27" i="13"/>
  <c r="M28" i="13"/>
  <c r="M29" i="13"/>
  <c r="M30" i="13"/>
  <c r="M31" i="13"/>
  <c r="M32" i="13"/>
  <c r="M33" i="13"/>
  <c r="M34" i="13"/>
  <c r="M35" i="13"/>
  <c r="M36" i="13"/>
  <c r="M37" i="13"/>
  <c r="M38" i="13"/>
  <c r="M39" i="13"/>
  <c r="M40" i="13"/>
  <c r="M5" i="5"/>
  <c r="M6" i="5"/>
  <c r="M4" i="5"/>
  <c r="M3" i="5"/>
  <c r="M2" i="5"/>
  <c r="N34" i="2"/>
  <c r="N31" i="2"/>
  <c r="N29" i="2"/>
  <c r="N25" i="2"/>
  <c r="N24" i="2"/>
  <c r="N23" i="2"/>
  <c r="N22" i="2"/>
  <c r="N16" i="2"/>
  <c r="N13" i="2"/>
  <c r="N10" i="2"/>
  <c r="N9" i="2"/>
  <c r="N7" i="2"/>
  <c r="N3" i="2"/>
  <c r="N4" i="2"/>
  <c r="N5" i="2"/>
  <c r="N6" i="2"/>
  <c r="N2" i="2"/>
  <c r="N41" i="2" l="1"/>
  <c r="Z4" i="5"/>
  <c r="Z3" i="5" l="1"/>
  <c r="Z2" i="5" l="1"/>
  <c r="W6" i="5" l="1"/>
  <c r="W5" i="5" l="1"/>
  <c r="W4" i="5"/>
  <c r="W3" i="5" l="1"/>
  <c r="W2" i="5" l="1"/>
  <c r="T6" i="5" l="1"/>
  <c r="T5" i="5" l="1"/>
  <c r="T4" i="5" l="1"/>
  <c r="M41" i="5" l="1"/>
  <c r="T3" i="5" l="1"/>
  <c r="T2" i="5" l="1"/>
  <c r="Q4" i="5" l="1"/>
  <c r="Q5" i="5"/>
  <c r="Q6" i="5"/>
  <c r="Q3" i="5"/>
  <c r="AC4" i="3" l="1"/>
  <c r="M37" i="12" l="1"/>
  <c r="L37" i="12"/>
  <c r="M36" i="12"/>
  <c r="L36" i="12"/>
  <c r="M35" i="12"/>
  <c r="L35" i="12"/>
  <c r="M34" i="12"/>
  <c r="L34" i="12"/>
  <c r="M33" i="12"/>
  <c r="L33" i="12"/>
  <c r="M32" i="12"/>
  <c r="L32" i="12"/>
  <c r="M31" i="12"/>
  <c r="L31" i="12"/>
  <c r="M30" i="12"/>
  <c r="L30" i="12"/>
  <c r="M29" i="12"/>
  <c r="L29" i="12"/>
  <c r="M28" i="12"/>
  <c r="L28" i="12"/>
  <c r="M27" i="12"/>
  <c r="L27" i="12"/>
  <c r="M26" i="12"/>
  <c r="L26" i="12"/>
  <c r="M25" i="12"/>
  <c r="L25" i="12"/>
  <c r="M24" i="12"/>
  <c r="L24" i="12"/>
  <c r="M23" i="12"/>
  <c r="L23" i="12"/>
  <c r="M22" i="12"/>
  <c r="L22" i="12"/>
  <c r="M21" i="12"/>
  <c r="L21" i="12"/>
  <c r="M20" i="12"/>
  <c r="L20" i="12"/>
  <c r="M19" i="12"/>
  <c r="L19" i="12"/>
  <c r="M18" i="12"/>
  <c r="L18" i="12"/>
  <c r="M17" i="12"/>
  <c r="L17" i="12"/>
  <c r="M16" i="12"/>
  <c r="L16" i="12"/>
  <c r="M15" i="12"/>
  <c r="L15" i="12"/>
  <c r="M14" i="12"/>
  <c r="L14" i="12"/>
  <c r="M13" i="12"/>
  <c r="L13" i="12"/>
  <c r="M12" i="12"/>
  <c r="L12" i="12"/>
  <c r="M11" i="12"/>
  <c r="L11" i="12"/>
  <c r="M10" i="12"/>
  <c r="L10" i="12"/>
  <c r="M9" i="12"/>
  <c r="L9" i="12"/>
  <c r="M8" i="12"/>
  <c r="L8" i="12"/>
  <c r="M7" i="12"/>
  <c r="L7" i="12"/>
  <c r="Z6" i="12"/>
  <c r="W6" i="12"/>
  <c r="T6" i="12"/>
  <c r="Q6" i="12"/>
  <c r="M6" i="12"/>
  <c r="L6" i="12"/>
  <c r="Z5" i="12"/>
  <c r="W5" i="12"/>
  <c r="T5" i="12"/>
  <c r="Q5" i="12"/>
  <c r="M5" i="12"/>
  <c r="L5" i="12"/>
  <c r="Z4" i="12"/>
  <c r="W4" i="12"/>
  <c r="T4" i="12"/>
  <c r="Q4" i="12"/>
  <c r="M4" i="12"/>
  <c r="L4" i="12"/>
  <c r="Z3" i="12"/>
  <c r="W3" i="12"/>
  <c r="T3" i="12"/>
  <c r="Q3" i="12"/>
  <c r="M3" i="12"/>
  <c r="M41" i="12" s="1"/>
  <c r="L3" i="12"/>
  <c r="Z2" i="12"/>
  <c r="W2" i="12"/>
  <c r="T2" i="12"/>
  <c r="Q2" i="12"/>
  <c r="M2" i="12"/>
  <c r="L2" i="12"/>
  <c r="M37" i="11"/>
  <c r="L37" i="11"/>
  <c r="M36" i="11"/>
  <c r="L36" i="11"/>
  <c r="M35" i="11"/>
  <c r="L35" i="11"/>
  <c r="M34" i="11"/>
  <c r="L34" i="11"/>
  <c r="M33" i="11"/>
  <c r="L33" i="11"/>
  <c r="M32" i="11"/>
  <c r="L32" i="11"/>
  <c r="M31" i="11"/>
  <c r="L31" i="11"/>
  <c r="M30" i="11"/>
  <c r="L30" i="11"/>
  <c r="M29" i="11"/>
  <c r="L29" i="11"/>
  <c r="M28" i="11"/>
  <c r="L28" i="11"/>
  <c r="M27" i="11"/>
  <c r="L27" i="11"/>
  <c r="M26" i="11"/>
  <c r="L26" i="11"/>
  <c r="M25" i="11"/>
  <c r="L25" i="11"/>
  <c r="M24" i="11"/>
  <c r="L24" i="11"/>
  <c r="M23" i="11"/>
  <c r="L23" i="11"/>
  <c r="M22" i="11"/>
  <c r="L22" i="11"/>
  <c r="M21" i="11"/>
  <c r="L21" i="11"/>
  <c r="M20" i="11"/>
  <c r="L20" i="11"/>
  <c r="M19" i="11"/>
  <c r="L19" i="11"/>
  <c r="M18" i="11"/>
  <c r="L18" i="11"/>
  <c r="M17" i="11"/>
  <c r="L17" i="11"/>
  <c r="M16" i="11"/>
  <c r="L16" i="11"/>
  <c r="M15" i="11"/>
  <c r="L15" i="11"/>
  <c r="M14" i="11"/>
  <c r="L14" i="11"/>
  <c r="M13" i="11"/>
  <c r="L13" i="11"/>
  <c r="M12" i="11"/>
  <c r="L12" i="11"/>
  <c r="M11" i="11"/>
  <c r="L11" i="11"/>
  <c r="M10" i="11"/>
  <c r="L10" i="11"/>
  <c r="M9" i="11"/>
  <c r="L9" i="11"/>
  <c r="M8" i="11"/>
  <c r="L8" i="11"/>
  <c r="M7" i="11"/>
  <c r="L7" i="11"/>
  <c r="Z6" i="11"/>
  <c r="W6" i="11"/>
  <c r="T6" i="11"/>
  <c r="Q6" i="11"/>
  <c r="M6" i="11"/>
  <c r="L6" i="11"/>
  <c r="Z5" i="11"/>
  <c r="W5" i="11"/>
  <c r="T5" i="11"/>
  <c r="Q5" i="11"/>
  <c r="M5" i="11"/>
  <c r="L5" i="11"/>
  <c r="Z4" i="11"/>
  <c r="W4" i="11"/>
  <c r="T4" i="11"/>
  <c r="Q4" i="11"/>
  <c r="M4" i="11"/>
  <c r="L4" i="11"/>
  <c r="Z3" i="11"/>
  <c r="W3" i="11"/>
  <c r="T3" i="11"/>
  <c r="Q3" i="11"/>
  <c r="M3" i="11"/>
  <c r="M41" i="11" s="1"/>
  <c r="L3" i="11"/>
  <c r="Z2" i="11"/>
  <c r="W2" i="11"/>
  <c r="T2" i="11"/>
  <c r="Q2" i="11"/>
  <c r="M2" i="11"/>
  <c r="L2" i="11"/>
  <c r="M37" i="10"/>
  <c r="L37" i="10"/>
  <c r="M36" i="10"/>
  <c r="L36" i="10"/>
  <c r="M35" i="10"/>
  <c r="L35" i="10"/>
  <c r="M34" i="10"/>
  <c r="L34" i="10"/>
  <c r="M33" i="10"/>
  <c r="L33" i="10"/>
  <c r="M32" i="10"/>
  <c r="L32" i="10"/>
  <c r="M31" i="10"/>
  <c r="L31" i="10"/>
  <c r="M30" i="10"/>
  <c r="L30" i="10"/>
  <c r="M29" i="10"/>
  <c r="L29" i="10"/>
  <c r="M28" i="10"/>
  <c r="L28" i="10"/>
  <c r="M27" i="10"/>
  <c r="L27" i="10"/>
  <c r="M26" i="10"/>
  <c r="L26" i="10"/>
  <c r="M25" i="10"/>
  <c r="L25" i="10"/>
  <c r="M24" i="10"/>
  <c r="L24" i="10"/>
  <c r="M23" i="10"/>
  <c r="L23" i="10"/>
  <c r="M22" i="10"/>
  <c r="L22" i="10"/>
  <c r="M21" i="10"/>
  <c r="L21" i="10"/>
  <c r="M20" i="10"/>
  <c r="L20" i="10"/>
  <c r="M19" i="10"/>
  <c r="L19" i="10"/>
  <c r="M18" i="10"/>
  <c r="L18" i="10"/>
  <c r="M17" i="10"/>
  <c r="L17" i="10"/>
  <c r="M16" i="10"/>
  <c r="L16" i="10"/>
  <c r="M15" i="10"/>
  <c r="L15" i="10"/>
  <c r="M14" i="10"/>
  <c r="L14" i="10"/>
  <c r="M13" i="10"/>
  <c r="L13" i="10"/>
  <c r="M12" i="10"/>
  <c r="L12" i="10"/>
  <c r="M11" i="10"/>
  <c r="L11" i="10"/>
  <c r="M10" i="10"/>
  <c r="L10" i="10"/>
  <c r="M9" i="10"/>
  <c r="L9" i="10"/>
  <c r="M8" i="10"/>
  <c r="L8" i="10"/>
  <c r="M7" i="10"/>
  <c r="L7" i="10"/>
  <c r="Z6" i="10"/>
  <c r="W6" i="10"/>
  <c r="T6" i="10"/>
  <c r="Q6" i="10"/>
  <c r="M6" i="10"/>
  <c r="L6" i="10"/>
  <c r="Z5" i="10"/>
  <c r="W5" i="10"/>
  <c r="T5" i="10"/>
  <c r="Q5" i="10"/>
  <c r="M5" i="10"/>
  <c r="L5" i="10"/>
  <c r="Z4" i="10"/>
  <c r="W4" i="10"/>
  <c r="T4" i="10"/>
  <c r="Q4" i="10"/>
  <c r="M4" i="10"/>
  <c r="L4" i="10"/>
  <c r="Z3" i="10"/>
  <c r="W3" i="10"/>
  <c r="T3" i="10"/>
  <c r="Q3" i="10"/>
  <c r="M3" i="10"/>
  <c r="M41" i="10" s="1"/>
  <c r="L3" i="10"/>
  <c r="Z2" i="10"/>
  <c r="W2" i="10"/>
  <c r="T2" i="10"/>
  <c r="Q2" i="10"/>
  <c r="M2" i="10"/>
  <c r="L2" i="10"/>
  <c r="M37" i="9"/>
  <c r="L37" i="9"/>
  <c r="M36" i="9"/>
  <c r="L36" i="9"/>
  <c r="M35" i="9"/>
  <c r="L35" i="9"/>
  <c r="M34" i="9"/>
  <c r="L34" i="9"/>
  <c r="M33" i="9"/>
  <c r="L33" i="9"/>
  <c r="M32" i="9"/>
  <c r="L32" i="9"/>
  <c r="M31" i="9"/>
  <c r="L31" i="9"/>
  <c r="M30" i="9"/>
  <c r="L30" i="9"/>
  <c r="M29" i="9"/>
  <c r="L29" i="9"/>
  <c r="M28" i="9"/>
  <c r="L28" i="9"/>
  <c r="M27" i="9"/>
  <c r="L27" i="9"/>
  <c r="M26" i="9"/>
  <c r="L26" i="9"/>
  <c r="M25" i="9"/>
  <c r="L25" i="9"/>
  <c r="M24" i="9"/>
  <c r="L24" i="9"/>
  <c r="M23" i="9"/>
  <c r="L23" i="9"/>
  <c r="M22" i="9"/>
  <c r="L22" i="9"/>
  <c r="M21" i="9"/>
  <c r="L21" i="9"/>
  <c r="M20" i="9"/>
  <c r="L20" i="9"/>
  <c r="M19" i="9"/>
  <c r="L19" i="9"/>
  <c r="M18" i="9"/>
  <c r="L18" i="9"/>
  <c r="M17" i="9"/>
  <c r="L17" i="9"/>
  <c r="M16" i="9"/>
  <c r="L16" i="9"/>
  <c r="M15" i="9"/>
  <c r="L15" i="9"/>
  <c r="M14" i="9"/>
  <c r="L14" i="9"/>
  <c r="M13" i="9"/>
  <c r="L13" i="9"/>
  <c r="M12" i="9"/>
  <c r="L12" i="9"/>
  <c r="M11" i="9"/>
  <c r="L11" i="9"/>
  <c r="M10" i="9"/>
  <c r="L10" i="9"/>
  <c r="M9" i="9"/>
  <c r="L9" i="9"/>
  <c r="M8" i="9"/>
  <c r="L8" i="9"/>
  <c r="M7" i="9"/>
  <c r="L7" i="9"/>
  <c r="Z6" i="9"/>
  <c r="W6" i="9"/>
  <c r="T6" i="9"/>
  <c r="Q6" i="9"/>
  <c r="M6" i="9"/>
  <c r="L6" i="9"/>
  <c r="Z5" i="9"/>
  <c r="W5" i="9"/>
  <c r="T5" i="9"/>
  <c r="Q5" i="9"/>
  <c r="M5" i="9"/>
  <c r="L5" i="9"/>
  <c r="Z4" i="9"/>
  <c r="W4" i="9"/>
  <c r="T4" i="9"/>
  <c r="Q4" i="9"/>
  <c r="M4" i="9"/>
  <c r="L4" i="9"/>
  <c r="Z3" i="9"/>
  <c r="W3" i="9"/>
  <c r="T3" i="9"/>
  <c r="Q3" i="9"/>
  <c r="M3" i="9"/>
  <c r="M41" i="9" s="1"/>
  <c r="L3" i="9"/>
  <c r="Z2" i="9"/>
  <c r="W2" i="9"/>
  <c r="T2" i="9"/>
  <c r="Q2" i="9"/>
  <c r="M2" i="9"/>
  <c r="L2" i="9"/>
  <c r="M37" i="8"/>
  <c r="L37" i="8"/>
  <c r="M36" i="8"/>
  <c r="L36" i="8"/>
  <c r="M35" i="8"/>
  <c r="L35" i="8"/>
  <c r="M34" i="8"/>
  <c r="L34" i="8"/>
  <c r="M33" i="8"/>
  <c r="L33" i="8"/>
  <c r="M32" i="8"/>
  <c r="L32" i="8"/>
  <c r="M31" i="8"/>
  <c r="L31" i="8"/>
  <c r="M30" i="8"/>
  <c r="L30" i="8"/>
  <c r="M29" i="8"/>
  <c r="L29" i="8"/>
  <c r="M28" i="8"/>
  <c r="L28" i="8"/>
  <c r="M27" i="8"/>
  <c r="L27" i="8"/>
  <c r="M26" i="8"/>
  <c r="L26" i="8"/>
  <c r="M25" i="8"/>
  <c r="L25" i="8"/>
  <c r="M24" i="8"/>
  <c r="L24" i="8"/>
  <c r="M23" i="8"/>
  <c r="L23" i="8"/>
  <c r="M22" i="8"/>
  <c r="L22" i="8"/>
  <c r="M21" i="8"/>
  <c r="L21" i="8"/>
  <c r="M20" i="8"/>
  <c r="L20" i="8"/>
  <c r="M19" i="8"/>
  <c r="L19" i="8"/>
  <c r="M18" i="8"/>
  <c r="L18" i="8"/>
  <c r="M17" i="8"/>
  <c r="L17" i="8"/>
  <c r="M16" i="8"/>
  <c r="L16" i="8"/>
  <c r="M15" i="8"/>
  <c r="L15" i="8"/>
  <c r="M14" i="8"/>
  <c r="L14" i="8"/>
  <c r="M13" i="8"/>
  <c r="L13" i="8"/>
  <c r="M12" i="8"/>
  <c r="L12" i="8"/>
  <c r="M11" i="8"/>
  <c r="L11" i="8"/>
  <c r="M10" i="8"/>
  <c r="L10" i="8"/>
  <c r="M9" i="8"/>
  <c r="L9" i="8"/>
  <c r="M8" i="8"/>
  <c r="L8" i="8"/>
  <c r="M7" i="8"/>
  <c r="L7" i="8"/>
  <c r="Z6" i="8"/>
  <c r="W6" i="8"/>
  <c r="T6" i="8"/>
  <c r="Q6" i="8"/>
  <c r="M6" i="8"/>
  <c r="L6" i="8"/>
  <c r="Z5" i="8"/>
  <c r="W5" i="8"/>
  <c r="T5" i="8"/>
  <c r="Q5" i="8"/>
  <c r="M5" i="8"/>
  <c r="L5" i="8"/>
  <c r="Z4" i="8"/>
  <c r="W4" i="8"/>
  <c r="T4" i="8"/>
  <c r="Q4" i="8"/>
  <c r="M4" i="8"/>
  <c r="L4" i="8"/>
  <c r="Z3" i="8"/>
  <c r="W3" i="8"/>
  <c r="T3" i="8"/>
  <c r="Q3" i="8"/>
  <c r="M3" i="8"/>
  <c r="M41" i="8" s="1"/>
  <c r="L3" i="8"/>
  <c r="Z2" i="8"/>
  <c r="W2" i="8"/>
  <c r="T2" i="8"/>
  <c r="Q2" i="8"/>
  <c r="M2" i="8"/>
  <c r="L2" i="8"/>
  <c r="M37" i="7"/>
  <c r="L37" i="7"/>
  <c r="M36" i="7"/>
  <c r="L36" i="7"/>
  <c r="M35" i="7"/>
  <c r="L35" i="7"/>
  <c r="M34" i="7"/>
  <c r="L34" i="7"/>
  <c r="M33" i="7"/>
  <c r="L33" i="7"/>
  <c r="M32" i="7"/>
  <c r="L32" i="7"/>
  <c r="M31" i="7"/>
  <c r="L31" i="7"/>
  <c r="M30" i="7"/>
  <c r="L30" i="7"/>
  <c r="M29" i="7"/>
  <c r="L29" i="7"/>
  <c r="M28" i="7"/>
  <c r="L28" i="7"/>
  <c r="M27" i="7"/>
  <c r="L27" i="7"/>
  <c r="M26" i="7"/>
  <c r="L26" i="7"/>
  <c r="M25" i="7"/>
  <c r="L25" i="7"/>
  <c r="M24" i="7"/>
  <c r="L24" i="7"/>
  <c r="M23" i="7"/>
  <c r="L23" i="7"/>
  <c r="M22" i="7"/>
  <c r="L22" i="7"/>
  <c r="M21" i="7"/>
  <c r="L21" i="7"/>
  <c r="M20" i="7"/>
  <c r="L20" i="7"/>
  <c r="M19" i="7"/>
  <c r="L19" i="7"/>
  <c r="M18" i="7"/>
  <c r="L18" i="7"/>
  <c r="M17" i="7"/>
  <c r="L17" i="7"/>
  <c r="M16" i="7"/>
  <c r="L16" i="7"/>
  <c r="M15" i="7"/>
  <c r="L15" i="7"/>
  <c r="M14" i="7"/>
  <c r="L14" i="7"/>
  <c r="M13" i="7"/>
  <c r="L13" i="7"/>
  <c r="M12" i="7"/>
  <c r="L12" i="7"/>
  <c r="M11" i="7"/>
  <c r="L11" i="7"/>
  <c r="M10" i="7"/>
  <c r="L10" i="7"/>
  <c r="M9" i="7"/>
  <c r="L9" i="7"/>
  <c r="M8" i="7"/>
  <c r="L8" i="7"/>
  <c r="M7" i="7"/>
  <c r="L7" i="7"/>
  <c r="Z6" i="7"/>
  <c r="W6" i="7"/>
  <c r="T6" i="7"/>
  <c r="Q6" i="7"/>
  <c r="M6" i="7"/>
  <c r="L6" i="7"/>
  <c r="Z5" i="7"/>
  <c r="W5" i="7"/>
  <c r="T5" i="7"/>
  <c r="Q5" i="7"/>
  <c r="M5" i="7"/>
  <c r="L5" i="7"/>
  <c r="Z4" i="7"/>
  <c r="W4" i="7"/>
  <c r="T4" i="7"/>
  <c r="Q4" i="7"/>
  <c r="M4" i="7"/>
  <c r="L4" i="7"/>
  <c r="Z3" i="7"/>
  <c r="W3" i="7"/>
  <c r="T3" i="7"/>
  <c r="Q3" i="7"/>
  <c r="M3" i="7"/>
  <c r="M41" i="7" s="1"/>
  <c r="L3" i="7"/>
  <c r="Z2" i="7"/>
  <c r="W2" i="7"/>
  <c r="T2" i="7"/>
  <c r="Q2" i="7"/>
  <c r="M2" i="7"/>
  <c r="L2" i="7"/>
  <c r="M36" i="6"/>
  <c r="L36" i="6"/>
  <c r="M34" i="6"/>
  <c r="L34" i="6"/>
  <c r="M31" i="6"/>
  <c r="L31" i="6"/>
  <c r="M30" i="6"/>
  <c r="L30" i="6"/>
  <c r="M29" i="6"/>
  <c r="L29" i="6"/>
  <c r="M27" i="6"/>
  <c r="L27" i="6"/>
  <c r="M26" i="6"/>
  <c r="L26" i="6"/>
  <c r="M25" i="6"/>
  <c r="L25" i="6"/>
  <c r="M24" i="6"/>
  <c r="L24" i="6"/>
  <c r="M23" i="6"/>
  <c r="L23" i="6"/>
  <c r="M22" i="6"/>
  <c r="L22" i="6"/>
  <c r="M21" i="6"/>
  <c r="L21" i="6"/>
  <c r="M20" i="6"/>
  <c r="L20" i="6"/>
  <c r="M18" i="6"/>
  <c r="L18" i="6"/>
  <c r="M17" i="6"/>
  <c r="L17" i="6"/>
  <c r="M16" i="6"/>
  <c r="L16" i="6"/>
  <c r="M15" i="6"/>
  <c r="L15" i="6"/>
  <c r="M12" i="6"/>
  <c r="L12" i="6"/>
  <c r="M10" i="6"/>
  <c r="L10" i="6"/>
  <c r="M9" i="6"/>
  <c r="L9" i="6"/>
  <c r="M7" i="6"/>
  <c r="L7" i="6"/>
  <c r="Z6" i="6"/>
  <c r="W6" i="6"/>
  <c r="T6" i="6"/>
  <c r="M6" i="6"/>
  <c r="L6" i="6"/>
  <c r="Z5" i="6"/>
  <c r="W5" i="6"/>
  <c r="T5" i="6"/>
  <c r="M5" i="6"/>
  <c r="L5" i="6"/>
  <c r="Z4" i="6"/>
  <c r="W4" i="6"/>
  <c r="M4" i="6"/>
  <c r="L4" i="6"/>
  <c r="Z3" i="6"/>
  <c r="W3" i="6"/>
  <c r="M3" i="6"/>
  <c r="L3" i="6"/>
  <c r="Z2" i="6"/>
  <c r="W2" i="6"/>
  <c r="Q2" i="5"/>
  <c r="M41" i="6" l="1"/>
  <c r="T6" i="3"/>
  <c r="AC3" i="3"/>
  <c r="X6" i="14"/>
  <c r="X5" i="14"/>
  <c r="X4" i="14"/>
  <c r="X3" i="14"/>
  <c r="X2" i="14"/>
  <c r="U6" i="14"/>
  <c r="U5" i="14"/>
  <c r="U4" i="14"/>
  <c r="U3" i="14"/>
  <c r="U2" i="14"/>
  <c r="R6" i="14"/>
  <c r="R5" i="14"/>
  <c r="R4" i="14"/>
  <c r="R3" i="14"/>
  <c r="R2" i="14"/>
  <c r="O6" i="14"/>
  <c r="O5" i="14"/>
  <c r="O4" i="14"/>
  <c r="O3" i="14"/>
  <c r="O2" i="14"/>
  <c r="P2" i="1"/>
  <c r="P3" i="1"/>
  <c r="P4" i="1"/>
  <c r="P5" i="1"/>
  <c r="P6" i="1"/>
  <c r="AB2" i="1"/>
  <c r="R2" i="13"/>
  <c r="R3" i="13"/>
  <c r="R6" i="13"/>
  <c r="AC2" i="3" l="1"/>
  <c r="AD2" i="13" l="1"/>
  <c r="AD3" i="13"/>
  <c r="AD4" i="13"/>
  <c r="AD5" i="13"/>
  <c r="AD6" i="13"/>
  <c r="AA6" i="13"/>
  <c r="AA5" i="13"/>
  <c r="AA4" i="13"/>
  <c r="AA3" i="13"/>
  <c r="AA2" i="13"/>
  <c r="X6" i="13"/>
  <c r="X5" i="13"/>
  <c r="X4" i="13"/>
  <c r="X3" i="13"/>
  <c r="X2" i="13"/>
  <c r="U6" i="13"/>
  <c r="U3" i="13"/>
  <c r="U4" i="13"/>
  <c r="U5" i="13"/>
  <c r="R5" i="13"/>
  <c r="R4" i="13"/>
  <c r="AC6" i="3"/>
  <c r="AC5" i="3"/>
  <c r="Z6" i="3"/>
  <c r="Z5" i="3"/>
  <c r="Z4" i="3"/>
  <c r="Z3" i="3"/>
  <c r="Z2" i="3"/>
  <c r="W5" i="3"/>
  <c r="W2" i="3"/>
  <c r="W6" i="3"/>
  <c r="W4" i="3"/>
  <c r="W3" i="3"/>
  <c r="T5" i="3" l="1"/>
  <c r="T4" i="3"/>
  <c r="T3" i="3"/>
  <c r="T2" i="3"/>
  <c r="Q2" i="3"/>
  <c r="Q3" i="3"/>
  <c r="Q4" i="3"/>
  <c r="Q5" i="3"/>
  <c r="Q6" i="3"/>
  <c r="AB6" i="1"/>
  <c r="AB5" i="1"/>
  <c r="AB4" i="1"/>
  <c r="AB3" i="1"/>
  <c r="Y6" i="1"/>
  <c r="Y5" i="1"/>
  <c r="Y4" i="1"/>
  <c r="Y3" i="1"/>
  <c r="Y2" i="1"/>
  <c r="V6" i="1"/>
  <c r="V3" i="1"/>
  <c r="V2" i="1"/>
  <c r="V5" i="1"/>
  <c r="V4" i="1"/>
  <c r="S6" i="1"/>
  <c r="S5" i="1"/>
  <c r="S4" i="1"/>
  <c r="S3" i="1"/>
  <c r="S2" i="1"/>
</calcChain>
</file>

<file path=xl/sharedStrings.xml><?xml version="1.0" encoding="utf-8"?>
<sst xmlns="http://schemas.openxmlformats.org/spreadsheetml/2006/main" count="9802" uniqueCount="705">
  <si>
    <t>LA FRIA</t>
  </si>
  <si>
    <t>BARCELONA</t>
  </si>
  <si>
    <t>VALENCIA</t>
  </si>
  <si>
    <t>LARA</t>
  </si>
  <si>
    <t>SAN CRISTOBAL</t>
  </si>
  <si>
    <t>MARACAIBO</t>
  </si>
  <si>
    <t>MARACAY</t>
  </si>
  <si>
    <t>ZULIA</t>
  </si>
  <si>
    <t>ACADEMIA MILITAR</t>
  </si>
  <si>
    <t>CANES</t>
  </si>
  <si>
    <t>GUARICO</t>
  </si>
  <si>
    <t>PORTUGUESA</t>
  </si>
  <si>
    <t>APURE</t>
  </si>
  <si>
    <t>MIRANDA</t>
  </si>
  <si>
    <t>MONAGAS</t>
  </si>
  <si>
    <t>SUCRE</t>
  </si>
  <si>
    <t>TRUJILLO</t>
  </si>
  <si>
    <t>YARACUY</t>
  </si>
  <si>
    <t>COJEDES</t>
  </si>
  <si>
    <t>AMAZONAS</t>
  </si>
  <si>
    <t>ALTOS MIRANDINOS</t>
  </si>
  <si>
    <t>CARUPANO</t>
  </si>
  <si>
    <t>AGENCIAS</t>
  </si>
  <si>
    <t>TOTAL DE FALLAS</t>
  </si>
  <si>
    <t>BARINAS</t>
  </si>
  <si>
    <t>HORA</t>
  </si>
  <si>
    <t xml:space="preserve"> AGENCIA</t>
  </si>
  <si>
    <t xml:space="preserve">UBICACIÓN </t>
  </si>
  <si>
    <t xml:space="preserve">CIRCUITO PRINCIPAL </t>
  </si>
  <si>
    <t>VLAN</t>
  </si>
  <si>
    <t>CAIDA</t>
  </si>
  <si>
    <t>RESTABLECIMIENTO</t>
  </si>
  <si>
    <t>Tiempo de respuesta</t>
  </si>
  <si>
    <t>12:30</t>
  </si>
  <si>
    <t>019</t>
  </si>
  <si>
    <t>7731-0000280</t>
  </si>
  <si>
    <t>404</t>
  </si>
  <si>
    <t>3:30</t>
  </si>
  <si>
    <t xml:space="preserve">4 horas en solucionar </t>
  </si>
  <si>
    <t>2:30</t>
  </si>
  <si>
    <t>011</t>
  </si>
  <si>
    <t xml:space="preserve">BARINAS </t>
  </si>
  <si>
    <t>7341-0002340</t>
  </si>
  <si>
    <t>403</t>
  </si>
  <si>
    <t>6:30</t>
  </si>
  <si>
    <t>8:30</t>
  </si>
  <si>
    <t>013</t>
  </si>
  <si>
    <t>IPSFA CIUDAD BOLIVAR</t>
  </si>
  <si>
    <t>9161-0002159</t>
  </si>
  <si>
    <t>8:50</t>
  </si>
  <si>
    <t xml:space="preserve">20 minutos en solucionar. </t>
  </si>
  <si>
    <t>9:50</t>
  </si>
  <si>
    <t xml:space="preserve">3 horas en solucionar </t>
  </si>
  <si>
    <t>1:35</t>
  </si>
  <si>
    <t>017</t>
  </si>
  <si>
    <t>IPSFA LARA</t>
  </si>
  <si>
    <t>5158-0009590</t>
  </si>
  <si>
    <t>029</t>
  </si>
  <si>
    <t>ZODI PORTUGUESA</t>
  </si>
  <si>
    <t>BANFA-9895</t>
  </si>
  <si>
    <t>1207</t>
  </si>
  <si>
    <t>2:20</t>
  </si>
  <si>
    <t>036</t>
  </si>
  <si>
    <t xml:space="preserve">ZODI SUCRE </t>
  </si>
  <si>
    <t>8471-0002725</t>
  </si>
  <si>
    <t>717</t>
  </si>
  <si>
    <t>3:25</t>
  </si>
  <si>
    <t>8:35</t>
  </si>
  <si>
    <t>020</t>
  </si>
  <si>
    <t>7681-0007943</t>
  </si>
  <si>
    <t>15 minutos en solucionar</t>
  </si>
  <si>
    <t>12:00</t>
  </si>
  <si>
    <t>014</t>
  </si>
  <si>
    <t>4181-0019584</t>
  </si>
  <si>
    <t xml:space="preserve">4 horas en solucionar. </t>
  </si>
  <si>
    <t>1:20</t>
  </si>
  <si>
    <t>9:00</t>
  </si>
  <si>
    <t>12:15</t>
  </si>
  <si>
    <t xml:space="preserve">5 minutos en solucionar </t>
  </si>
  <si>
    <t>12:50</t>
  </si>
  <si>
    <t xml:space="preserve">10 minutos en solucionar. </t>
  </si>
  <si>
    <t>3:35</t>
  </si>
  <si>
    <t>039</t>
  </si>
  <si>
    <t>BANFA-9405</t>
  </si>
  <si>
    <t>8:00</t>
  </si>
  <si>
    <t>1 hora y 13 minutos en solucionar</t>
  </si>
  <si>
    <t>10:10</t>
  </si>
  <si>
    <t>43 minutos en solucionar</t>
  </si>
  <si>
    <t>2 minutos en solucionar</t>
  </si>
  <si>
    <t>10:20</t>
  </si>
  <si>
    <t>10:35</t>
  </si>
  <si>
    <t>1 minuto en solucionar</t>
  </si>
  <si>
    <t>10:50</t>
  </si>
  <si>
    <t xml:space="preserve">1 minuto en solucionar </t>
  </si>
  <si>
    <t>11:20</t>
  </si>
  <si>
    <t>11:30</t>
  </si>
  <si>
    <t>11:35</t>
  </si>
  <si>
    <t>11:40</t>
  </si>
  <si>
    <t>008</t>
  </si>
  <si>
    <t xml:space="preserve">BARCELONA </t>
  </si>
  <si>
    <t>8160-014914</t>
  </si>
  <si>
    <t>4 horas en solucionar</t>
  </si>
  <si>
    <t>1:30</t>
  </si>
  <si>
    <t>022</t>
  </si>
  <si>
    <t>ZODI ZULIA</t>
  </si>
  <si>
    <t>BANFA-9052</t>
  </si>
  <si>
    <t xml:space="preserve">30minutos en solucionar </t>
  </si>
  <si>
    <t>3:10</t>
  </si>
  <si>
    <t>034</t>
  </si>
  <si>
    <t xml:space="preserve">ZODI DELTA AMACURO </t>
  </si>
  <si>
    <t>9411-00003858</t>
  </si>
  <si>
    <t>405</t>
  </si>
  <si>
    <t>3:50</t>
  </si>
  <si>
    <t>9:20</t>
  </si>
  <si>
    <t>9:35</t>
  </si>
  <si>
    <t>018</t>
  </si>
  <si>
    <t>HOSPITAL MILITAR SAN CRISTOBAL</t>
  </si>
  <si>
    <t>7684-0008126</t>
  </si>
  <si>
    <t>12:10</t>
  </si>
  <si>
    <t>12:20</t>
  </si>
  <si>
    <t>1:32</t>
  </si>
  <si>
    <t>1 hora y 12 minutos en solucionar</t>
  </si>
  <si>
    <t>1:50</t>
  </si>
  <si>
    <t>3:20</t>
  </si>
  <si>
    <t>2 horas en solucionar</t>
  </si>
  <si>
    <t>2:21</t>
  </si>
  <si>
    <t>037</t>
  </si>
  <si>
    <t>ZODI TRUJILLO</t>
  </si>
  <si>
    <t>BANFA-9209</t>
  </si>
  <si>
    <t>2:25</t>
  </si>
  <si>
    <t>5:10</t>
  </si>
  <si>
    <t>3:40</t>
  </si>
  <si>
    <t>3:45</t>
  </si>
  <si>
    <t>9:23</t>
  </si>
  <si>
    <t xml:space="preserve">1 hora en solucionar </t>
  </si>
  <si>
    <t>033</t>
  </si>
  <si>
    <t>8682-0004371</t>
  </si>
  <si>
    <t>790</t>
  </si>
  <si>
    <t>10:40</t>
  </si>
  <si>
    <t>12:08</t>
  </si>
  <si>
    <t>12:55</t>
  </si>
  <si>
    <t>1:00</t>
  </si>
  <si>
    <t xml:space="preserve">3 minutos en solucionar </t>
  </si>
  <si>
    <t>9:45</t>
  </si>
  <si>
    <t>048</t>
  </si>
  <si>
    <t>8556-0000945</t>
  </si>
  <si>
    <t>3:00</t>
  </si>
  <si>
    <t>010</t>
  </si>
  <si>
    <t xml:space="preserve">LOS PROCERES MARACAY </t>
  </si>
  <si>
    <t>4353-12823</t>
  </si>
  <si>
    <t>728</t>
  </si>
  <si>
    <t>ZODI SUCRE</t>
  </si>
  <si>
    <t>8471-002725</t>
  </si>
  <si>
    <t xml:space="preserve">5 horas en solucionar </t>
  </si>
  <si>
    <t>2:05</t>
  </si>
  <si>
    <t>021</t>
  </si>
  <si>
    <t>IPSFA MARACAIBO</t>
  </si>
  <si>
    <t>BANFA-9022</t>
  </si>
  <si>
    <t xml:space="preserve">30 minutos en solucionar </t>
  </si>
  <si>
    <t>2:50</t>
  </si>
  <si>
    <t>4:00</t>
  </si>
  <si>
    <t>9:55</t>
  </si>
  <si>
    <t>7731-0000281</t>
  </si>
  <si>
    <t>030</t>
  </si>
  <si>
    <t xml:space="preserve">ZODI APURE </t>
  </si>
  <si>
    <t>4681-0001252</t>
  </si>
  <si>
    <t>027</t>
  </si>
  <si>
    <t xml:space="preserve">ZODI GUARICO </t>
  </si>
  <si>
    <t>3:03</t>
  </si>
  <si>
    <t>4:05</t>
  </si>
  <si>
    <t>038</t>
  </si>
  <si>
    <t>ZODI MERIDA</t>
  </si>
  <si>
    <t>BANFA-9358</t>
  </si>
  <si>
    <t xml:space="preserve">6 minutos en solucionar </t>
  </si>
  <si>
    <t>10:00</t>
  </si>
  <si>
    <t>10</t>
  </si>
  <si>
    <t xml:space="preserve">7 horas en solucionar </t>
  </si>
  <si>
    <t>10:45</t>
  </si>
  <si>
    <t xml:space="preserve">4 minutos en solucionar </t>
  </si>
  <si>
    <t>12:35</t>
  </si>
  <si>
    <t>ZODI APURE</t>
  </si>
  <si>
    <t>4941-001389</t>
  </si>
  <si>
    <t>12:45</t>
  </si>
  <si>
    <t>015</t>
  </si>
  <si>
    <t>BASE NAVAL PUERTO CABELLO</t>
  </si>
  <si>
    <t>CEAP-1046</t>
  </si>
  <si>
    <t>DLCI-643</t>
  </si>
  <si>
    <t>9:25</t>
  </si>
  <si>
    <t>040</t>
  </si>
  <si>
    <t>ZODI COJEDES</t>
  </si>
  <si>
    <t>4813-0001032</t>
  </si>
  <si>
    <t>9:10</t>
  </si>
  <si>
    <t>1:45</t>
  </si>
  <si>
    <t>9:01</t>
  </si>
  <si>
    <t>12:25</t>
  </si>
  <si>
    <t>10:01</t>
  </si>
  <si>
    <t>10:55</t>
  </si>
  <si>
    <t>12:02</t>
  </si>
  <si>
    <t xml:space="preserve">45 minutos en solucionar </t>
  </si>
  <si>
    <t>1:055</t>
  </si>
  <si>
    <t xml:space="preserve">13 minutos en solucionar </t>
  </si>
  <si>
    <t>047</t>
  </si>
  <si>
    <t xml:space="preserve">ALTOS MIRANDINOS </t>
  </si>
  <si>
    <t>3206-0173046</t>
  </si>
  <si>
    <t>1 hora y 35 min en solucionar</t>
  </si>
  <si>
    <t>FECHA</t>
  </si>
  <si>
    <t>05/03/2025</t>
  </si>
  <si>
    <t>06/03/2025</t>
  </si>
  <si>
    <t>07/03/2025</t>
  </si>
  <si>
    <t>10/03/2025</t>
  </si>
  <si>
    <t>11/03/2025</t>
  </si>
  <si>
    <t>11/03/2024</t>
  </si>
  <si>
    <t>12/03/2025</t>
  </si>
  <si>
    <t>13/03/2025</t>
  </si>
  <si>
    <t>14/03/2025</t>
  </si>
  <si>
    <t>17/03/2025</t>
  </si>
  <si>
    <t>18/03/2025</t>
  </si>
  <si>
    <t>20/03/2025</t>
  </si>
  <si>
    <t>21/03/2025</t>
  </si>
  <si>
    <t>24/03/2025</t>
  </si>
  <si>
    <t>25/03/2025</t>
  </si>
  <si>
    <t>26/03/2025</t>
  </si>
  <si>
    <t>27/03/2025</t>
  </si>
  <si>
    <t>28/03/2025</t>
  </si>
  <si>
    <t>31/03/2025</t>
  </si>
  <si>
    <t>PUERTO ORDAZ</t>
  </si>
  <si>
    <t>PUERTO CABELLO</t>
  </si>
  <si>
    <t>PUNTO FIJO</t>
  </si>
  <si>
    <t>MINISTERIO DE LA DEFENSA</t>
  </si>
  <si>
    <t>COMANDANCIA GENERAL DE LA GNB</t>
  </si>
  <si>
    <t>DELTA AMACURO</t>
  </si>
  <si>
    <t>NUEVA ESPARTA</t>
  </si>
  <si>
    <t>01/04/2025</t>
  </si>
  <si>
    <t>9:08</t>
  </si>
  <si>
    <t xml:space="preserve">Sin nergia electrica </t>
  </si>
  <si>
    <t xml:space="preserve">Debido a fallas electricas donde se encuentran ubicadas las antenas de movistar, la agencia queda inactiva. </t>
  </si>
  <si>
    <t>02/04/2025</t>
  </si>
  <si>
    <t xml:space="preserve">036 </t>
  </si>
  <si>
    <t>Sin energia electrica</t>
  </si>
  <si>
    <t>1:40</t>
  </si>
  <si>
    <t xml:space="preserve">Sin energia electrica </t>
  </si>
  <si>
    <t>3:48</t>
  </si>
  <si>
    <t>Sin energia Electrica</t>
  </si>
  <si>
    <t>03/04/2025</t>
  </si>
  <si>
    <t>9:15</t>
  </si>
  <si>
    <t>10:12</t>
  </si>
  <si>
    <t>2:45</t>
  </si>
  <si>
    <t>9411-0000385</t>
  </si>
  <si>
    <t>2:40</t>
  </si>
  <si>
    <t>7731-000280</t>
  </si>
  <si>
    <t>04/04/2025</t>
  </si>
  <si>
    <t>8:20</t>
  </si>
  <si>
    <t>12:11</t>
  </si>
  <si>
    <t>1:55</t>
  </si>
  <si>
    <t>2:15</t>
  </si>
  <si>
    <t>4:25</t>
  </si>
  <si>
    <t>07/04/2025</t>
  </si>
  <si>
    <t>8:11</t>
  </si>
  <si>
    <t>10:48</t>
  </si>
  <si>
    <t>041</t>
  </si>
  <si>
    <t>ZODI AMAZONAS</t>
  </si>
  <si>
    <t>9313-0000480</t>
  </si>
  <si>
    <t>08/04/2025</t>
  </si>
  <si>
    <t>08:12</t>
  </si>
  <si>
    <t>08:11</t>
  </si>
  <si>
    <t>8:12</t>
  </si>
  <si>
    <t>016</t>
  </si>
  <si>
    <t>5950-0004089</t>
  </si>
  <si>
    <t>8:13</t>
  </si>
  <si>
    <t>035</t>
  </si>
  <si>
    <t>Nueva Esparta</t>
  </si>
  <si>
    <t>8823-14179</t>
  </si>
  <si>
    <t>08:20</t>
  </si>
  <si>
    <t>9:57</t>
  </si>
  <si>
    <t>707</t>
  </si>
  <si>
    <t>10:22</t>
  </si>
  <si>
    <t xml:space="preserve">10:44 </t>
  </si>
  <si>
    <t>12:03</t>
  </si>
  <si>
    <t>2:07</t>
  </si>
  <si>
    <t>09/04/2025</t>
  </si>
  <si>
    <t>8:46</t>
  </si>
  <si>
    <t>0</t>
  </si>
  <si>
    <t>584845</t>
  </si>
  <si>
    <t xml:space="preserve">Anderson Yepez </t>
  </si>
  <si>
    <t xml:space="preserve">Se hicieron pruebas de primer nivel, se creó el ticket nro. 584845. El analista de cantv reliazo reinicios de puertos. Agencia activa. </t>
  </si>
  <si>
    <t>9:07</t>
  </si>
  <si>
    <t>9:22</t>
  </si>
  <si>
    <t>584847</t>
  </si>
  <si>
    <t>Margelis Mesa</t>
  </si>
  <si>
    <t xml:space="preserve">Se hicieron pruebas de primer nivel, se creó el ticket nro. 584847. La analista indico que la falla que presenta la agencia es por averia masiva. </t>
  </si>
  <si>
    <t>9/04/2025</t>
  </si>
  <si>
    <t>11:10</t>
  </si>
  <si>
    <t>3:01</t>
  </si>
  <si>
    <t>10/04/2025</t>
  </si>
  <si>
    <t>7:40</t>
  </si>
  <si>
    <t>11/04/2025</t>
  </si>
  <si>
    <t>9:21</t>
  </si>
  <si>
    <t>9:30</t>
  </si>
  <si>
    <t>10:57</t>
  </si>
  <si>
    <t>2:14</t>
  </si>
  <si>
    <t>2:16</t>
  </si>
  <si>
    <t xml:space="preserve">IPSFA LARA </t>
  </si>
  <si>
    <t>5185-0009590</t>
  </si>
  <si>
    <t>2:18</t>
  </si>
  <si>
    <t>2:22</t>
  </si>
  <si>
    <t>2:23</t>
  </si>
  <si>
    <t>ISPFA MARACAIBO</t>
  </si>
  <si>
    <t>2:24</t>
  </si>
  <si>
    <t>2:58</t>
  </si>
  <si>
    <t>14/04/2025</t>
  </si>
  <si>
    <t>10:08</t>
  </si>
  <si>
    <t>10:09</t>
  </si>
  <si>
    <t>BANFA-9896</t>
  </si>
  <si>
    <t>1208</t>
  </si>
  <si>
    <t>031</t>
  </si>
  <si>
    <t>BANFA-9897</t>
  </si>
  <si>
    <t>1209</t>
  </si>
  <si>
    <t>ZODI LARA</t>
  </si>
  <si>
    <t>10:11</t>
  </si>
  <si>
    <t>032</t>
  </si>
  <si>
    <t>BANFA-9898</t>
  </si>
  <si>
    <t>1210</t>
  </si>
  <si>
    <t>BANFA-9899</t>
  </si>
  <si>
    <t>1211</t>
  </si>
  <si>
    <t>21/04/2025</t>
  </si>
  <si>
    <t>9:05</t>
  </si>
  <si>
    <t>585155</t>
  </si>
  <si>
    <t xml:space="preserve">Yorman Naveda </t>
  </si>
  <si>
    <t xml:space="preserve">Se hicieron pruebas de primer nivel, se creó el ticket nro. 585155. El analista de cantv indico que se encontraban puertos inhibidos, reliazo reinicios de puertos. Agencia activa. </t>
  </si>
  <si>
    <t>585178</t>
  </si>
  <si>
    <t xml:space="preserve">Freider  Cedeño </t>
  </si>
  <si>
    <t xml:space="preserve">Se hicieron pruebas de primer nivel, se creó el ticket nro. 585178. El analista de cantv indico que se encuentra con falla de intermitencia.  Indico fallas al personal de datos. </t>
  </si>
  <si>
    <t>585186</t>
  </si>
  <si>
    <t xml:space="preserve">Se hicieron pruebas de primer nivel, se creó el ticket nro. 585186. El analista de cantv indico que se encuentra con falla de intermitencia.  Indico fallas al personal de datos. </t>
  </si>
  <si>
    <t>2:35</t>
  </si>
  <si>
    <t xml:space="preserve">Sin servicio, a la espera de realizar pruebas de primer nivel </t>
  </si>
  <si>
    <t>2:36</t>
  </si>
  <si>
    <t>Lunes</t>
  </si>
  <si>
    <t>Martes</t>
  </si>
  <si>
    <t>Miércoles</t>
  </si>
  <si>
    <t>Jueves</t>
  </si>
  <si>
    <t>Viernes</t>
  </si>
  <si>
    <t>15/04/2025</t>
  </si>
  <si>
    <t xml:space="preserve">Debido a fallas electricas donde se encuentran ubicadas las antenas de movistar, la agencia queda sin linea. </t>
  </si>
  <si>
    <t>2:56</t>
  </si>
  <si>
    <t>3:37</t>
  </si>
  <si>
    <t>16/04/2025</t>
  </si>
  <si>
    <t>12:07</t>
  </si>
  <si>
    <t>12:18</t>
  </si>
  <si>
    <t>2:49</t>
  </si>
  <si>
    <t>23/04/2025</t>
  </si>
  <si>
    <t>007</t>
  </si>
  <si>
    <t>AV. URDANETA CENTRO</t>
  </si>
  <si>
    <t>23050168859</t>
  </si>
  <si>
    <t>585277</t>
  </si>
  <si>
    <t xml:space="preserve">Se hicieron pruebas de primer nivel, se creó el ticket nro. 585277. La analista de cantv indico que el equipo 1424 esta fuera de sincronizacion. </t>
  </si>
  <si>
    <t>24/04/2025</t>
  </si>
  <si>
    <t>012</t>
  </si>
  <si>
    <t xml:space="preserve">PUERTO ORDAZ </t>
  </si>
  <si>
    <t>92280006451</t>
  </si>
  <si>
    <t>22/04/2025</t>
  </si>
  <si>
    <t>8:05</t>
  </si>
  <si>
    <t>8:15</t>
  </si>
  <si>
    <t>10:15</t>
  </si>
  <si>
    <t>10:51</t>
  </si>
  <si>
    <t>11:05</t>
  </si>
  <si>
    <t>7:35</t>
  </si>
  <si>
    <t>10:05</t>
  </si>
  <si>
    <t>3:15</t>
  </si>
  <si>
    <t>026</t>
  </si>
  <si>
    <t>COMANDANCIA DEL EJERCITO</t>
  </si>
  <si>
    <t>2228170559</t>
  </si>
  <si>
    <t>4941001389</t>
  </si>
  <si>
    <t>1:05</t>
  </si>
  <si>
    <t>1:10</t>
  </si>
  <si>
    <t>1:15</t>
  </si>
  <si>
    <t>MÉRIDA</t>
  </si>
  <si>
    <t>25/04/2025</t>
  </si>
  <si>
    <t>8:55</t>
  </si>
  <si>
    <t>DIAS-2</t>
  </si>
  <si>
    <t>FALLOS-2</t>
  </si>
  <si>
    <t>DIAS-1</t>
  </si>
  <si>
    <t>FALLOS-1</t>
  </si>
  <si>
    <t>DIAS-3</t>
  </si>
  <si>
    <t>FALLOS-3</t>
  </si>
  <si>
    <t>DIAS-4</t>
  </si>
  <si>
    <t>FALLOS-4</t>
  </si>
  <si>
    <t>DIAS-5</t>
  </si>
  <si>
    <t>FALLOS-5</t>
  </si>
  <si>
    <t>11:01</t>
  </si>
  <si>
    <t>03/01/2025</t>
  </si>
  <si>
    <t>01:47</t>
  </si>
  <si>
    <t>03:39</t>
  </si>
  <si>
    <t>07/01/2025</t>
  </si>
  <si>
    <t>11:47</t>
  </si>
  <si>
    <t>01:41</t>
  </si>
  <si>
    <t>08/01/2025</t>
  </si>
  <si>
    <t>08:42</t>
  </si>
  <si>
    <t>01:48</t>
  </si>
  <si>
    <t>ZODI YARACUY</t>
  </si>
  <si>
    <t>10/01/2025</t>
  </si>
  <si>
    <t>11:13</t>
  </si>
  <si>
    <t>4941-0001389</t>
  </si>
  <si>
    <t>2:37</t>
  </si>
  <si>
    <t>14/01/2025</t>
  </si>
  <si>
    <t>2:13</t>
  </si>
  <si>
    <t>15/01/2025</t>
  </si>
  <si>
    <t>12.14</t>
  </si>
  <si>
    <t>2:46</t>
  </si>
  <si>
    <t>3:55</t>
  </si>
  <si>
    <t>16/01/2025</t>
  </si>
  <si>
    <t>01:53</t>
  </si>
  <si>
    <t>17/01/2025</t>
  </si>
  <si>
    <t>8:40</t>
  </si>
  <si>
    <t>02:22</t>
  </si>
  <si>
    <t>21/01/2025</t>
  </si>
  <si>
    <t>08:22</t>
  </si>
  <si>
    <t>08:32</t>
  </si>
  <si>
    <t>09:00</t>
  </si>
  <si>
    <t>22/01/2025</t>
  </si>
  <si>
    <t>12:24</t>
  </si>
  <si>
    <t>1:12</t>
  </si>
  <si>
    <t>01:00</t>
  </si>
  <si>
    <t>PUNTP FIJO</t>
  </si>
  <si>
    <t>02:00</t>
  </si>
  <si>
    <t>02:21</t>
  </si>
  <si>
    <t>2:33</t>
  </si>
  <si>
    <t>03:29</t>
  </si>
  <si>
    <t>8:09</t>
  </si>
  <si>
    <t>8:10</t>
  </si>
  <si>
    <t>8:14</t>
  </si>
  <si>
    <t>12:05</t>
  </si>
  <si>
    <t>2:10</t>
  </si>
  <si>
    <t>3.20</t>
  </si>
  <si>
    <t>3:21</t>
  </si>
  <si>
    <t>7684-0007943</t>
  </si>
  <si>
    <t>3:34</t>
  </si>
  <si>
    <t>23/01/2025</t>
  </si>
  <si>
    <t>7:53</t>
  </si>
  <si>
    <t>8:56</t>
  </si>
  <si>
    <t>12:09</t>
  </si>
  <si>
    <t>24/01/2025</t>
  </si>
  <si>
    <t>02:59</t>
  </si>
  <si>
    <t>09:10</t>
  </si>
  <si>
    <t>9:42</t>
  </si>
  <si>
    <t>12:04</t>
  </si>
  <si>
    <t>27/01/2025</t>
  </si>
  <si>
    <t>08:44</t>
  </si>
  <si>
    <t>29/01/2025</t>
  </si>
  <si>
    <t>12:32</t>
  </si>
  <si>
    <t>03:06</t>
  </si>
  <si>
    <t>28/01/2025</t>
  </si>
  <si>
    <t>8:21</t>
  </si>
  <si>
    <t>09:16</t>
  </si>
  <si>
    <t>02:10</t>
  </si>
  <si>
    <t>09:11</t>
  </si>
  <si>
    <t>10:56</t>
  </si>
  <si>
    <t>01:20</t>
  </si>
  <si>
    <t>02:32</t>
  </si>
  <si>
    <t>30/01/2025</t>
  </si>
  <si>
    <t>2:48</t>
  </si>
  <si>
    <t>2:53</t>
  </si>
  <si>
    <t>30/01/2024</t>
  </si>
  <si>
    <t>8:57</t>
  </si>
  <si>
    <t>3:33</t>
  </si>
  <si>
    <t>3:36</t>
  </si>
  <si>
    <t>31/01/2025</t>
  </si>
  <si>
    <t>7:42</t>
  </si>
  <si>
    <t>9.01</t>
  </si>
  <si>
    <t>9:09</t>
  </si>
  <si>
    <t>09:01</t>
  </si>
  <si>
    <t>09:09</t>
  </si>
  <si>
    <t>03:18</t>
  </si>
  <si>
    <t xml:space="preserve">2 Horas en solucionar </t>
  </si>
  <si>
    <t xml:space="preserve">En proceso </t>
  </si>
  <si>
    <t xml:space="preserve">20 Minutos en solucionar </t>
  </si>
  <si>
    <t xml:space="preserve">24 horas en solucionar </t>
  </si>
  <si>
    <t xml:space="preserve">1 hora y 30 minutos en resolver </t>
  </si>
  <si>
    <t xml:space="preserve">12 horas en solucionar </t>
  </si>
  <si>
    <t xml:space="preserve">2 horas y 30mnts en solucionar </t>
  </si>
  <si>
    <t xml:space="preserve">48 horas en solucionar </t>
  </si>
  <si>
    <t xml:space="preserve">30 Minutos en resolver </t>
  </si>
  <si>
    <t xml:space="preserve">No solventada debido a  fallas internas del router </t>
  </si>
  <si>
    <t>28/04/2025</t>
  </si>
  <si>
    <t>12:01</t>
  </si>
  <si>
    <t>1:02</t>
  </si>
  <si>
    <t>93130000480</t>
  </si>
  <si>
    <t>585425</t>
  </si>
  <si>
    <t>03/02/2025</t>
  </si>
  <si>
    <t>11:57</t>
  </si>
  <si>
    <t>04/02/2025</t>
  </si>
  <si>
    <t>11:19</t>
  </si>
  <si>
    <t>03:14</t>
  </si>
  <si>
    <t>05/02/2025</t>
  </si>
  <si>
    <t>025</t>
  </si>
  <si>
    <t>3108-0172711</t>
  </si>
  <si>
    <t>10:03</t>
  </si>
  <si>
    <t>12:16</t>
  </si>
  <si>
    <t>12:58</t>
  </si>
  <si>
    <t>01:22</t>
  </si>
  <si>
    <t>02:02</t>
  </si>
  <si>
    <t>06/02/2025</t>
  </si>
  <si>
    <t>01:09</t>
  </si>
  <si>
    <t>10:58</t>
  </si>
  <si>
    <t>03:20</t>
  </si>
  <si>
    <t>07/02/2025</t>
  </si>
  <si>
    <t>07:44</t>
  </si>
  <si>
    <t>11:25</t>
  </si>
  <si>
    <t>02:01</t>
  </si>
  <si>
    <t>10/02/2025</t>
  </si>
  <si>
    <t>11/02/2025</t>
  </si>
  <si>
    <t>08:06</t>
  </si>
  <si>
    <t>09:27</t>
  </si>
  <si>
    <t>11:41</t>
  </si>
  <si>
    <t>11:53</t>
  </si>
  <si>
    <t>01:32</t>
  </si>
  <si>
    <t>3:28</t>
  </si>
  <si>
    <t>12/02/2025</t>
  </si>
  <si>
    <t>08:34</t>
  </si>
  <si>
    <t>08:45</t>
  </si>
  <si>
    <t>10:18</t>
  </si>
  <si>
    <t>12:46</t>
  </si>
  <si>
    <t>12:57</t>
  </si>
  <si>
    <t>13/02/2025</t>
  </si>
  <si>
    <t>12:56</t>
  </si>
  <si>
    <t>1:38</t>
  </si>
  <si>
    <t>14/02/2025</t>
  </si>
  <si>
    <t>8:59</t>
  </si>
  <si>
    <t>3:17</t>
  </si>
  <si>
    <t>3:23</t>
  </si>
  <si>
    <t>17/02/2025</t>
  </si>
  <si>
    <t>9:46</t>
  </si>
  <si>
    <t>18/02/2025</t>
  </si>
  <si>
    <t>10:06</t>
  </si>
  <si>
    <t>1:33</t>
  </si>
  <si>
    <t>1:54</t>
  </si>
  <si>
    <t>3:13</t>
  </si>
  <si>
    <t>19/02/2025</t>
  </si>
  <si>
    <t>12:14</t>
  </si>
  <si>
    <t>12:49</t>
  </si>
  <si>
    <t>1:59</t>
  </si>
  <si>
    <t>20/02/2025</t>
  </si>
  <si>
    <t>09:15</t>
  </si>
  <si>
    <t>11:52</t>
  </si>
  <si>
    <t>11:55</t>
  </si>
  <si>
    <t>01:01</t>
  </si>
  <si>
    <t>01:42</t>
  </si>
  <si>
    <t>21/02/2025</t>
  </si>
  <si>
    <t>8:31</t>
  </si>
  <si>
    <t>11:15</t>
  </si>
  <si>
    <t>11:23</t>
  </si>
  <si>
    <t>11:46</t>
  </si>
  <si>
    <t>24/02/2025</t>
  </si>
  <si>
    <t>3:04</t>
  </si>
  <si>
    <t xml:space="preserve">Sin energía eléctrica </t>
  </si>
  <si>
    <t>005</t>
  </si>
  <si>
    <t>CEEAP-1112</t>
  </si>
  <si>
    <t>DLCI-626</t>
  </si>
  <si>
    <t>25/02/2025</t>
  </si>
  <si>
    <t>08:00</t>
  </si>
  <si>
    <t>03:30</t>
  </si>
  <si>
    <t>4:02</t>
  </si>
  <si>
    <t>26/02/2025</t>
  </si>
  <si>
    <t>8:23</t>
  </si>
  <si>
    <t>11:43</t>
  </si>
  <si>
    <t>1:08</t>
  </si>
  <si>
    <t>3:11</t>
  </si>
  <si>
    <t>27/02/2025</t>
  </si>
  <si>
    <t>8:53</t>
  </si>
  <si>
    <t>10:39</t>
  </si>
  <si>
    <t>1:01</t>
  </si>
  <si>
    <t>3:16</t>
  </si>
  <si>
    <t>28/02/2025</t>
  </si>
  <si>
    <t>9:02</t>
  </si>
  <si>
    <t>9:36</t>
  </si>
  <si>
    <t>11:22</t>
  </si>
  <si>
    <t>11:36</t>
  </si>
  <si>
    <t>12:47</t>
  </si>
  <si>
    <t>29/04/2025</t>
  </si>
  <si>
    <t>enero %</t>
  </si>
  <si>
    <t>febrero %</t>
  </si>
  <si>
    <t>marzo %</t>
  </si>
  <si>
    <t>abril %</t>
  </si>
  <si>
    <t>mayo %</t>
  </si>
  <si>
    <t>junio %</t>
  </si>
  <si>
    <t>julio %</t>
  </si>
  <si>
    <t>agosto %</t>
  </si>
  <si>
    <t>septiembre %</t>
  </si>
  <si>
    <t>octubre %</t>
  </si>
  <si>
    <t>noviembre %</t>
  </si>
  <si>
    <t>diciembre %</t>
  </si>
  <si>
    <t>3:57</t>
  </si>
  <si>
    <t>3:58</t>
  </si>
  <si>
    <t>30/04/2025</t>
  </si>
  <si>
    <t>2:00</t>
  </si>
  <si>
    <t>HOSPITAL MILITAR SAN CRISTÓBAL</t>
  </si>
  <si>
    <t>LA FRÍA</t>
  </si>
  <si>
    <t>CIUDAD BOLÍVAR</t>
  </si>
  <si>
    <t>HOSPITAL MILITAR DR CARLOS AREVALO</t>
  </si>
  <si>
    <t>CARÚPANO</t>
  </si>
  <si>
    <t>02/05/2025</t>
  </si>
  <si>
    <t>11:27</t>
  </si>
  <si>
    <t>05/05/2025</t>
  </si>
  <si>
    <t>10:02</t>
  </si>
  <si>
    <t>1:23</t>
  </si>
  <si>
    <t>3:05</t>
  </si>
  <si>
    <t xml:space="preserve">Sin energia electrica. </t>
  </si>
  <si>
    <t>12:42</t>
  </si>
  <si>
    <t>3:09</t>
  </si>
  <si>
    <t>3:43</t>
  </si>
  <si>
    <t>06/05/2025</t>
  </si>
  <si>
    <t>585631</t>
  </si>
  <si>
    <t xml:space="preserve">Se hicieron pruebas de primer nivel, se creo el ticket 585631. La analista de cantv indico que la agencia se encontraba afectada por una averia masiva. </t>
  </si>
  <si>
    <t>07/05/2025</t>
  </si>
  <si>
    <t>9:40</t>
  </si>
  <si>
    <t>10:42</t>
  </si>
  <si>
    <t>08/05/2025</t>
  </si>
  <si>
    <t xml:space="preserve">CANES </t>
  </si>
  <si>
    <t>09/05/2025</t>
  </si>
  <si>
    <t>2:17</t>
  </si>
  <si>
    <t>2:29</t>
  </si>
  <si>
    <t>12/05/2025</t>
  </si>
  <si>
    <t>8:18</t>
  </si>
  <si>
    <t xml:space="preserve">Sin energia electrica parte de la agencia y con la central de alarma apagadas </t>
  </si>
  <si>
    <t>Se bajo el breque de forma preventiva, debido inconvenientes eléctricos Circuito de cableado de sensor de movimiento y movimiento apagados</t>
  </si>
  <si>
    <t>Se realizaron  pruebas de primer nivel, se realizo la incidencia nº INC000000737890</t>
  </si>
  <si>
    <t>3:39</t>
  </si>
  <si>
    <t>13/05/2025</t>
  </si>
  <si>
    <t>14/05/2025</t>
  </si>
  <si>
    <t>7:56</t>
  </si>
  <si>
    <t>9228-0006451</t>
  </si>
  <si>
    <t>9:31</t>
  </si>
  <si>
    <t>9:56</t>
  </si>
  <si>
    <t>11:00</t>
  </si>
  <si>
    <t xml:space="preserve">Se realizo el debido seguimiento  con el personal de movistar, indocaron que el cable Rj45 que suministra los datos y voltaje a la antena fueron cortados con la maquina del aerea verde, se debe reemplazar el cableado </t>
  </si>
  <si>
    <t>15/05/2025</t>
  </si>
  <si>
    <t>10:25</t>
  </si>
  <si>
    <t>16/05/2025</t>
  </si>
  <si>
    <t>023</t>
  </si>
  <si>
    <t>2242-166461</t>
  </si>
  <si>
    <t>3:14</t>
  </si>
  <si>
    <t>19/05/2025</t>
  </si>
  <si>
    <t xml:space="preserve">1:36 </t>
  </si>
  <si>
    <t>20/05/2025</t>
  </si>
  <si>
    <t>V.A URDANETA CENTRO</t>
  </si>
  <si>
    <t>LOS PRÓCERES</t>
  </si>
  <si>
    <t>COMANDANCIA DEL EJÉRCITO</t>
  </si>
  <si>
    <t>COMANDANCIA GENERAL DE LA ARMADA</t>
  </si>
  <si>
    <t>PRINCIPAL BANFANB EL ROSAL</t>
  </si>
  <si>
    <t>21/05/2025</t>
  </si>
  <si>
    <t>10:30</t>
  </si>
  <si>
    <t>VA. URDANETA CENTRO</t>
  </si>
  <si>
    <t>BARCELONA C.C NEVERIS</t>
  </si>
  <si>
    <t>LOS PRÓCERES MARACAY</t>
  </si>
  <si>
    <t>IPSA LARA</t>
  </si>
  <si>
    <t>SAN CRISTÓBAL</t>
  </si>
  <si>
    <t>IPFA MARACAIBO</t>
  </si>
  <si>
    <t>MINITERIO DE LA DEFENSA</t>
  </si>
  <si>
    <t>ZODI GUARICO</t>
  </si>
  <si>
    <t>ZODI MIRANDA UNEFA</t>
  </si>
  <si>
    <t>ZODI MONAGAS</t>
  </si>
  <si>
    <t>ZODI DELTA AMACURO</t>
  </si>
  <si>
    <t>ZODI NUEVA ESPARTA</t>
  </si>
  <si>
    <t>ZODI MÉRIDA</t>
  </si>
  <si>
    <t>HOSPITAL MILITAR DR. CARLOS AREVALO</t>
  </si>
  <si>
    <t>22/05/2025</t>
  </si>
  <si>
    <t>23/05/2025</t>
  </si>
  <si>
    <t>1:52</t>
  </si>
  <si>
    <t>2:51</t>
  </si>
  <si>
    <t>046</t>
  </si>
  <si>
    <t xml:space="preserve">HOSPITAL MILITAR CARACAS </t>
  </si>
  <si>
    <t>2230172542</t>
  </si>
  <si>
    <t>2:55</t>
  </si>
  <si>
    <t>12:40</t>
  </si>
  <si>
    <t>1:25</t>
  </si>
  <si>
    <t xml:space="preserve">H. CAIDA </t>
  </si>
  <si>
    <t>H.RESTABLECIMIENTO</t>
  </si>
  <si>
    <t>26/05/2025</t>
  </si>
  <si>
    <t xml:space="preserve">ZODI NUEVA ESPARTA </t>
  </si>
  <si>
    <t>8813-0012784</t>
  </si>
  <si>
    <t>27/05/2025</t>
  </si>
  <si>
    <t>5:35</t>
  </si>
  <si>
    <t>28/05/2025</t>
  </si>
  <si>
    <t>29/05/2025</t>
  </si>
  <si>
    <t>9:41</t>
  </si>
  <si>
    <t>30/05/2025</t>
  </si>
  <si>
    <t xml:space="preserve">8:40 </t>
  </si>
  <si>
    <t>semestre %</t>
  </si>
  <si>
    <t>03/06/2025</t>
  </si>
  <si>
    <t>11:33</t>
  </si>
  <si>
    <t xml:space="preserve">ZODI MIRANDA </t>
  </si>
  <si>
    <t>23120168843</t>
  </si>
  <si>
    <t>11:34</t>
  </si>
  <si>
    <t>03/06/205</t>
  </si>
  <si>
    <t>11.16</t>
  </si>
  <si>
    <t xml:space="preserve">Se hicieron pruebas de primer nivel, se creó el ticket nro. 585178. </t>
  </si>
  <si>
    <t xml:space="preserve">Rusbelys Garcia </t>
  </si>
  <si>
    <t xml:space="preserve">Se hicieron pruebas de primer nivel, se creo el ticket 585631. </t>
  </si>
  <si>
    <t xml:space="preserve">Se bajo el breque de forma preventiva, debido inconvenientes eléctricos debido a un corto </t>
  </si>
  <si>
    <t>8:42</t>
  </si>
  <si>
    <t>04/06/2025</t>
  </si>
  <si>
    <t>8:45</t>
  </si>
  <si>
    <t>05/06/2025</t>
  </si>
  <si>
    <t>09/06/2025</t>
  </si>
  <si>
    <t>7:20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</si>
</sst>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[$-200A]General"/>
    <numFmt numFmtId="165" formatCode="[$-200A]0%"/>
    <numFmt numFmtId="166" formatCode="[$BsF-200A]#,##0.00;[Red][$BsF-200A]&quot;-&quot;#,##0.00"/>
    <numFmt numFmtId="167" formatCode="[$-F400]h:mm:ss\ AM/PM"/>
    <numFmt numFmtId="170" formatCode="dd/mm/yyyy;@"/>
  </numFmts>
  <fonts count="49">
    <font>
      <sz val="11"/>
      <color theme="1"/>
      <name val="Calibri"/>
      <family val="2"/>
      <scheme val="minor"/>
    </font>
    <font>
      <b/>
      <sz val="10"/>
      <color theme="1"/>
      <name val="Tw Cen MT"/>
      <family val="2"/>
    </font>
    <font>
      <b/>
      <sz val="10"/>
      <color rgb="FF000000"/>
      <name val="Tw Cen MT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0000"/>
      <name val="Calibri"/>
      <family val="2"/>
    </font>
    <font>
      <sz val="11"/>
      <color indexed="9"/>
      <name val="Calibri"/>
      <family val="2"/>
    </font>
    <font>
      <sz val="11"/>
      <color rgb="FFFFFFFF"/>
      <name val="Calibri"/>
      <family val="2"/>
    </font>
    <font>
      <sz val="11"/>
      <color indexed="17"/>
      <name val="Calibri"/>
      <family val="2"/>
    </font>
    <font>
      <sz val="11"/>
      <color rgb="FF008000"/>
      <name val="Calibri"/>
      <family val="2"/>
    </font>
    <font>
      <b/>
      <sz val="11"/>
      <color indexed="52"/>
      <name val="Calibri"/>
      <family val="2"/>
    </font>
    <font>
      <b/>
      <sz val="11"/>
      <color rgb="FFFF9900"/>
      <name val="Calibri"/>
      <family val="2"/>
    </font>
    <font>
      <b/>
      <sz val="11"/>
      <color indexed="9"/>
      <name val="Calibri"/>
      <family val="2"/>
    </font>
    <font>
      <b/>
      <sz val="11"/>
      <color rgb="FFFFFFFF"/>
      <name val="Calibri"/>
      <family val="2"/>
    </font>
    <font>
      <sz val="11"/>
      <color indexed="52"/>
      <name val="Calibri"/>
      <family val="2"/>
    </font>
    <font>
      <sz val="11"/>
      <color rgb="FFFF9900"/>
      <name val="Calibri"/>
      <family val="2"/>
    </font>
    <font>
      <b/>
      <sz val="11"/>
      <color indexed="56"/>
      <name val="Calibri"/>
      <family val="2"/>
    </font>
    <font>
      <b/>
      <sz val="11"/>
      <color rgb="FF003366"/>
      <name val="Calibri"/>
      <family val="2"/>
    </font>
    <font>
      <sz val="11"/>
      <color indexed="62"/>
      <name val="Calibri"/>
      <family val="2"/>
    </font>
    <font>
      <sz val="11"/>
      <color rgb="FF333399"/>
      <name val="Calibri"/>
      <family val="2"/>
    </font>
    <font>
      <u/>
      <sz val="10"/>
      <color rgb="FF0000FF"/>
      <name val="Arial"/>
      <family val="2"/>
    </font>
    <font>
      <b/>
      <i/>
      <sz val="16"/>
      <color theme="1"/>
      <name val="Arial"/>
      <family val="2"/>
    </font>
    <font>
      <sz val="11"/>
      <color indexed="20"/>
      <name val="Calibri"/>
      <family val="2"/>
    </font>
    <font>
      <sz val="11"/>
      <color rgb="FF800080"/>
      <name val="Calibri"/>
      <family val="2"/>
    </font>
    <font>
      <sz val="11"/>
      <color indexed="60"/>
      <name val="Calibri"/>
      <family val="2"/>
    </font>
    <font>
      <sz val="11"/>
      <color rgb="FF993300"/>
      <name val="Calibri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b/>
      <i/>
      <u/>
      <sz val="11"/>
      <color theme="1"/>
      <name val="Arial"/>
      <family val="2"/>
    </font>
    <font>
      <b/>
      <sz val="11"/>
      <color indexed="63"/>
      <name val="Calibri"/>
      <family val="2"/>
    </font>
    <font>
      <b/>
      <sz val="11"/>
      <color rgb="FF333333"/>
      <name val="Calibri"/>
      <family val="2"/>
    </font>
    <font>
      <sz val="11"/>
      <color indexed="10"/>
      <name val="Calibri"/>
      <family val="2"/>
    </font>
    <font>
      <sz val="11"/>
      <color rgb="FFFF0000"/>
      <name val="Calibri"/>
      <family val="2"/>
    </font>
    <font>
      <i/>
      <sz val="11"/>
      <color indexed="23"/>
      <name val="Calibri"/>
      <family val="2"/>
    </font>
    <font>
      <i/>
      <sz val="11"/>
      <color rgb="FF808080"/>
      <name val="Calibri"/>
      <family val="2"/>
    </font>
    <font>
      <b/>
      <sz val="15"/>
      <color indexed="56"/>
      <name val="Calibri"/>
      <family val="2"/>
    </font>
    <font>
      <b/>
      <sz val="15"/>
      <color rgb="FF003366"/>
      <name val="Calibri"/>
      <family val="2"/>
    </font>
    <font>
      <b/>
      <sz val="18"/>
      <color indexed="56"/>
      <name val="Cambria"/>
      <family val="2"/>
    </font>
    <font>
      <b/>
      <sz val="18"/>
      <color rgb="FF003366"/>
      <name val="Cambria"/>
      <family val="1"/>
    </font>
    <font>
      <b/>
      <sz val="13"/>
      <color indexed="56"/>
      <name val="Calibri"/>
      <family val="2"/>
    </font>
    <font>
      <b/>
      <sz val="13"/>
      <color rgb="FF003366"/>
      <name val="Calibri"/>
      <family val="2"/>
    </font>
    <font>
      <b/>
      <sz val="11"/>
      <color indexed="8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Arial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66">
    <fill>
      <patternFill patternType="none"/>
    </fill>
    <fill>
      <patternFill patternType="gray125"/>
    </fill>
    <fill>
      <patternFill patternType="solid">
        <fgColor rgb="FFFFF4EF"/>
        <bgColor indexed="64"/>
      </patternFill>
    </fill>
    <fill>
      <patternFill patternType="solid">
        <fgColor rgb="FF6699FF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indexed="31"/>
      </patternFill>
    </fill>
    <fill>
      <patternFill patternType="solid">
        <fgColor indexed="31"/>
        <bgColor indexed="22"/>
      </patternFill>
    </fill>
    <fill>
      <patternFill patternType="solid">
        <fgColor rgb="FFCCCCFF"/>
        <bgColor rgb="FFCCCCFF"/>
      </patternFill>
    </fill>
    <fill>
      <patternFill patternType="solid">
        <fgColor indexed="45"/>
      </patternFill>
    </fill>
    <fill>
      <patternFill patternType="solid">
        <fgColor indexed="45"/>
        <bgColor indexed="29"/>
      </patternFill>
    </fill>
    <fill>
      <patternFill patternType="solid">
        <fgColor rgb="FFFF99CC"/>
        <bgColor rgb="FFFF99CC"/>
      </patternFill>
    </fill>
    <fill>
      <patternFill patternType="solid">
        <fgColor indexed="42"/>
      </patternFill>
    </fill>
    <fill>
      <patternFill patternType="solid">
        <fgColor indexed="42"/>
        <bgColor indexed="27"/>
      </patternFill>
    </fill>
    <fill>
      <patternFill patternType="solid">
        <fgColor rgb="FFCCFFCC"/>
        <bgColor rgb="FFCCFFCC"/>
      </patternFill>
    </fill>
    <fill>
      <patternFill patternType="solid">
        <fgColor indexed="46"/>
      </patternFill>
    </fill>
    <fill>
      <patternFill patternType="solid">
        <fgColor indexed="46"/>
        <bgColor indexed="24"/>
      </patternFill>
    </fill>
    <fill>
      <patternFill patternType="solid">
        <fgColor rgb="FFCC99FF"/>
        <bgColor rgb="FFCC99FF"/>
      </patternFill>
    </fill>
    <fill>
      <patternFill patternType="solid">
        <fgColor indexed="27"/>
      </patternFill>
    </fill>
    <fill>
      <patternFill patternType="solid">
        <fgColor indexed="27"/>
        <bgColor indexed="41"/>
      </patternFill>
    </fill>
    <fill>
      <patternFill patternType="solid">
        <fgColor rgb="FFCCFFFF"/>
        <bgColor rgb="FFCCFFFF"/>
      </patternFill>
    </fill>
    <fill>
      <patternFill patternType="solid">
        <fgColor indexed="47"/>
      </patternFill>
    </fill>
    <fill>
      <patternFill patternType="solid">
        <fgColor indexed="47"/>
        <bgColor indexed="22"/>
      </patternFill>
    </fill>
    <fill>
      <patternFill patternType="solid">
        <fgColor rgb="FFFFCC99"/>
        <bgColor rgb="FFFFCC99"/>
      </patternFill>
    </fill>
    <fill>
      <patternFill patternType="solid">
        <fgColor indexed="44"/>
      </patternFill>
    </fill>
    <fill>
      <patternFill patternType="solid">
        <fgColor indexed="44"/>
        <bgColor indexed="31"/>
      </patternFill>
    </fill>
    <fill>
      <patternFill patternType="solid">
        <fgColor rgb="FF99CCFF"/>
        <bgColor rgb="FF99CCFF"/>
      </patternFill>
    </fill>
    <fill>
      <patternFill patternType="solid">
        <fgColor indexed="29"/>
      </patternFill>
    </fill>
    <fill>
      <patternFill patternType="solid">
        <fgColor indexed="29"/>
        <bgColor indexed="45"/>
      </patternFill>
    </fill>
    <fill>
      <patternFill patternType="solid">
        <fgColor rgb="FFFF8080"/>
        <bgColor rgb="FFFF8080"/>
      </patternFill>
    </fill>
    <fill>
      <patternFill patternType="solid">
        <fgColor indexed="11"/>
      </patternFill>
    </fill>
    <fill>
      <patternFill patternType="solid">
        <fgColor indexed="11"/>
        <bgColor indexed="49"/>
      </patternFill>
    </fill>
    <fill>
      <patternFill patternType="solid">
        <fgColor rgb="FF00FF00"/>
        <bgColor rgb="FF00FF00"/>
      </patternFill>
    </fill>
    <fill>
      <patternFill patternType="solid">
        <fgColor indexed="51"/>
      </patternFill>
    </fill>
    <fill>
      <patternFill patternType="solid">
        <fgColor indexed="51"/>
        <bgColor indexed="13"/>
      </patternFill>
    </fill>
    <fill>
      <patternFill patternType="solid">
        <fgColor rgb="FFFFCC00"/>
        <bgColor rgb="FFFFCC00"/>
      </patternFill>
    </fill>
    <fill>
      <patternFill patternType="solid">
        <fgColor indexed="30"/>
      </patternFill>
    </fill>
    <fill>
      <patternFill patternType="solid">
        <fgColor indexed="30"/>
        <bgColor indexed="21"/>
      </patternFill>
    </fill>
    <fill>
      <patternFill patternType="solid">
        <fgColor rgb="FF0066CC"/>
        <bgColor rgb="FF0066CC"/>
      </patternFill>
    </fill>
    <fill>
      <patternFill patternType="solid">
        <fgColor indexed="36"/>
      </patternFill>
    </fill>
    <fill>
      <patternFill patternType="solid">
        <fgColor indexed="20"/>
        <bgColor indexed="36"/>
      </patternFill>
    </fill>
    <fill>
      <patternFill patternType="solid">
        <fgColor rgb="FF800080"/>
        <bgColor rgb="FF800080"/>
      </patternFill>
    </fill>
    <fill>
      <patternFill patternType="solid">
        <fgColor indexed="49"/>
      </patternFill>
    </fill>
    <fill>
      <patternFill patternType="solid">
        <fgColor indexed="49"/>
        <bgColor indexed="40"/>
      </patternFill>
    </fill>
    <fill>
      <patternFill patternType="solid">
        <fgColor rgb="FF33CCCC"/>
        <bgColor rgb="FF33CCCC"/>
      </patternFill>
    </fill>
    <fill>
      <patternFill patternType="solid">
        <fgColor indexed="52"/>
      </patternFill>
    </fill>
    <fill>
      <patternFill patternType="solid">
        <fgColor indexed="52"/>
        <bgColor indexed="51"/>
      </patternFill>
    </fill>
    <fill>
      <patternFill patternType="solid">
        <fgColor rgb="FFFF9900"/>
        <bgColor rgb="FFFF9900"/>
      </patternFill>
    </fill>
    <fill>
      <patternFill patternType="solid">
        <fgColor indexed="22"/>
      </patternFill>
    </fill>
    <fill>
      <patternFill patternType="solid">
        <fgColor rgb="FFC0C0C0"/>
        <bgColor rgb="FFC0C0C0"/>
      </patternFill>
    </fill>
    <fill>
      <patternFill patternType="solid">
        <fgColor indexed="55"/>
      </patternFill>
    </fill>
    <fill>
      <patternFill patternType="solid">
        <fgColor rgb="FF969696"/>
        <bgColor rgb="FF969696"/>
      </patternFill>
    </fill>
    <fill>
      <patternFill patternType="solid">
        <fgColor indexed="62"/>
      </patternFill>
    </fill>
    <fill>
      <patternFill patternType="solid">
        <fgColor rgb="FF333399"/>
        <bgColor rgb="FF333399"/>
      </patternFill>
    </fill>
    <fill>
      <patternFill patternType="solid">
        <fgColor indexed="10"/>
      </patternFill>
    </fill>
    <fill>
      <patternFill patternType="solid">
        <fgColor rgb="FFFF0000"/>
        <bgColor rgb="FFFF0000"/>
      </patternFill>
    </fill>
    <fill>
      <patternFill patternType="solid">
        <fgColor indexed="57"/>
      </patternFill>
    </fill>
    <fill>
      <patternFill patternType="solid">
        <fgColor rgb="FF339966"/>
        <bgColor rgb="FF339966"/>
      </patternFill>
    </fill>
    <fill>
      <patternFill patternType="solid">
        <fgColor indexed="53"/>
      </patternFill>
    </fill>
    <fill>
      <patternFill patternType="solid">
        <fgColor rgb="FFFF6600"/>
        <bgColor rgb="FFFF6600"/>
      </patternFill>
    </fill>
    <fill>
      <patternFill patternType="solid">
        <fgColor indexed="43"/>
      </patternFill>
    </fill>
    <fill>
      <patternFill patternType="solid">
        <fgColor rgb="FFFFFF99"/>
        <bgColor rgb="FFFFFF99"/>
      </patternFill>
    </fill>
    <fill>
      <patternFill patternType="solid">
        <fgColor indexed="26"/>
      </patternFill>
    </fill>
    <fill>
      <patternFill patternType="solid">
        <fgColor rgb="FFFFFFCC"/>
        <bgColor rgb="FFFFFFCC"/>
      </patternFill>
    </fill>
    <fill>
      <patternFill patternType="solid">
        <fgColor rgb="FFAFD7FF"/>
        <bgColor indexed="64"/>
      </patternFill>
    </fill>
    <fill>
      <patternFill patternType="solid">
        <fgColor rgb="FFD9ECFF"/>
        <bgColor indexed="64"/>
      </patternFill>
    </fill>
    <fill>
      <patternFill patternType="solid">
        <fgColor rgb="FFFFE2D5"/>
        <bgColor indexed="64"/>
      </patternFill>
    </fill>
  </fills>
  <borders count="4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double">
        <color rgb="FFFF990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n">
        <color rgb="FF33339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n">
        <color rgb="FFC0C0C0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rgb="FF0066CC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8704">
    <xf numFmtId="0" fontId="0" fillId="0" borderId="0"/>
    <xf numFmtId="0" fontId="6" fillId="0" borderId="0"/>
    <xf numFmtId="0" fontId="7" fillId="0" borderId="0"/>
    <xf numFmtId="0" fontId="7" fillId="0" borderId="0"/>
    <xf numFmtId="164" fontId="8" fillId="0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13" fillId="47" borderId="11" applyNumberFormat="0" applyAlignment="0" applyProtection="0"/>
    <xf numFmtId="0" fontId="6" fillId="0" borderId="0"/>
    <xf numFmtId="0" fontId="14" fillId="48" borderId="12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15" fillId="49" borderId="13" applyNumberFormat="0" applyAlignment="0" applyProtection="0"/>
    <xf numFmtId="0" fontId="6" fillId="0" borderId="0"/>
    <xf numFmtId="0" fontId="16" fillId="50" borderId="14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21" fillId="20" borderId="11" applyNumberFormat="0" applyAlignment="0" applyProtection="0"/>
    <xf numFmtId="0" fontId="6" fillId="0" borderId="0"/>
    <xf numFmtId="0" fontId="22" fillId="22" borderId="12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6" fillId="0" borderId="0"/>
    <xf numFmtId="0" fontId="23" fillId="0" borderId="0"/>
    <xf numFmtId="0" fontId="7" fillId="0" borderId="0"/>
    <xf numFmtId="0" fontId="6" fillId="0" borderId="0"/>
    <xf numFmtId="164" fontId="8" fillId="0" borderId="0"/>
    <xf numFmtId="0" fontId="6" fillId="0" borderId="0"/>
    <xf numFmtId="164" fontId="8" fillId="0" borderId="0"/>
    <xf numFmtId="0" fontId="24" fillId="0" borderId="0">
      <alignment horizontal="center"/>
    </xf>
    <xf numFmtId="0" fontId="24" fillId="0" borderId="0">
      <alignment horizontal="center" textRotation="90"/>
    </xf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5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164" fontId="8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164" fontId="29" fillId="0" borderId="0"/>
    <xf numFmtId="0" fontId="30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9" fontId="6" fillId="0" borderId="0" applyFont="0" applyFill="0" applyBorder="0" applyAlignment="0" applyProtection="0"/>
    <xf numFmtId="0" fontId="6" fillId="0" borderId="0"/>
    <xf numFmtId="165" fontId="30" fillId="0" borderId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165" fontId="30" fillId="0" borderId="0"/>
    <xf numFmtId="0" fontId="6" fillId="0" borderId="0"/>
    <xf numFmtId="165" fontId="30" fillId="0" borderId="0"/>
    <xf numFmtId="0" fontId="31" fillId="0" borderId="0"/>
    <xf numFmtId="166" fontId="31" fillId="0" borderId="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32" fillId="47" borderId="19" applyNumberFormat="0" applyAlignment="0" applyProtection="0"/>
    <xf numFmtId="0" fontId="6" fillId="0" borderId="0"/>
    <xf numFmtId="0" fontId="33" fillId="48" borderId="2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6" fillId="0" borderId="0"/>
  </cellStyleXfs>
  <cellXfs count="305">
    <xf numFmtId="0" fontId="0" fillId="0" borderId="0" xfId="0"/>
    <xf numFmtId="0" fontId="0" fillId="2" borderId="2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3" xfId="0" applyBorder="1"/>
    <xf numFmtId="10" fontId="0" fillId="0" borderId="3" xfId="0" applyNumberFormat="1" applyBorder="1"/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49" fontId="4" fillId="4" borderId="3" xfId="0" applyNumberFormat="1" applyFont="1" applyFill="1" applyBorder="1" applyAlignment="1">
      <alignment horizontal="center" vertical="center"/>
    </xf>
    <xf numFmtId="20" fontId="0" fillId="4" borderId="3" xfId="0" applyNumberFormat="1" applyFill="1" applyBorder="1" applyAlignment="1">
      <alignment horizontal="center" vertical="center"/>
    </xf>
    <xf numFmtId="20" fontId="0" fillId="4" borderId="9" xfId="0" applyNumberFormat="1" applyFill="1" applyBorder="1" applyAlignment="1">
      <alignment horizontal="center" vertical="center"/>
    </xf>
    <xf numFmtId="20" fontId="0" fillId="4" borderId="3" xfId="0" applyNumberFormat="1" applyFill="1" applyBorder="1" applyAlignment="1">
      <alignment horizontal="center" vertical="center" wrapText="1"/>
    </xf>
    <xf numFmtId="20" fontId="0" fillId="4" borderId="3" xfId="0" applyNumberFormat="1" applyFill="1" applyBorder="1" applyAlignment="1">
      <alignment horizontal="center"/>
    </xf>
    <xf numFmtId="20" fontId="0" fillId="4" borderId="10" xfId="0" applyNumberForma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0" fontId="0" fillId="4" borderId="9" xfId="0" applyFill="1" applyBorder="1" applyAlignment="1">
      <alignment horizontal="center" vertical="center"/>
    </xf>
    <xf numFmtId="20" fontId="0" fillId="4" borderId="3" xfId="0" applyNumberFormat="1" applyFill="1" applyBorder="1"/>
    <xf numFmtId="20" fontId="0" fillId="4" borderId="9" xfId="0" applyNumberFormat="1" applyFill="1" applyBorder="1" applyAlignment="1">
      <alignment horizontal="center"/>
    </xf>
    <xf numFmtId="20" fontId="4" fillId="4" borderId="3" xfId="0" applyNumberFormat="1" applyFont="1" applyFill="1" applyBorder="1" applyAlignment="1">
      <alignment horizontal="center" vertical="center"/>
    </xf>
    <xf numFmtId="20" fontId="4" fillId="4" borderId="9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/>
    </xf>
    <xf numFmtId="20" fontId="4" fillId="4" borderId="3" xfId="0" applyNumberFormat="1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 vertical="center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29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29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4" fillId="63" borderId="3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49" fontId="4" fillId="0" borderId="0" xfId="0" applyNumberFormat="1" applyFont="1" applyFill="1" applyBorder="1" applyAlignment="1">
      <alignment horizontal="center" vertical="center" wrapText="1"/>
    </xf>
    <xf numFmtId="49" fontId="4" fillId="4" borderId="9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29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29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/>
    <xf numFmtId="49" fontId="4" fillId="4" borderId="29" xfId="0" applyNumberFormat="1" applyFont="1" applyFill="1" applyBorder="1" applyAlignment="1">
      <alignment horizontal="center" vertical="center"/>
    </xf>
    <xf numFmtId="0" fontId="0" fillId="2" borderId="30" xfId="0" applyFill="1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29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29" xfId="0" applyNumberFormat="1" applyFont="1" applyFill="1" applyBorder="1" applyAlignment="1">
      <alignment horizontal="center" vertical="center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29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63" borderId="31" xfId="0" applyFill="1" applyBorder="1" applyAlignment="1">
      <alignment horizontal="center" vertical="center"/>
    </xf>
    <xf numFmtId="49" fontId="4" fillId="4" borderId="32" xfId="0" applyNumberFormat="1" applyFont="1" applyFill="1" applyBorder="1" applyAlignment="1">
      <alignment horizontal="center" vertical="center"/>
    </xf>
    <xf numFmtId="20" fontId="4" fillId="64" borderId="3" xfId="0" applyNumberFormat="1" applyFont="1" applyFill="1" applyBorder="1" applyAlignment="1">
      <alignment horizontal="center" vertical="center"/>
    </xf>
    <xf numFmtId="0" fontId="4" fillId="64" borderId="3" xfId="0" applyFont="1" applyFill="1" applyBorder="1" applyAlignment="1">
      <alignment horizontal="center"/>
    </xf>
    <xf numFmtId="0" fontId="4" fillId="64" borderId="3" xfId="0" applyFont="1" applyFill="1" applyBorder="1" applyAlignment="1">
      <alignment horizontal="center" vertical="center"/>
    </xf>
    <xf numFmtId="49" fontId="4" fillId="4" borderId="3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29" xfId="0" applyNumberFormat="1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20" fontId="0" fillId="4" borderId="3" xfId="0" applyNumberFormat="1" applyFill="1" applyBorder="1" applyAlignment="1">
      <alignment horizontal="center" vertical="center" wrapText="1"/>
    </xf>
    <xf numFmtId="20" fontId="0" fillId="4" borderId="3" xfId="0" applyNumberFormat="1" applyFill="1" applyBorder="1" applyAlignment="1">
      <alignment horizontal="center" vertical="center"/>
    </xf>
    <xf numFmtId="20" fontId="0" fillId="4" borderId="3" xfId="0" applyNumberFormat="1" applyFill="1" applyBorder="1" applyAlignment="1">
      <alignment horizontal="center"/>
    </xf>
    <xf numFmtId="20" fontId="0" fillId="4" borderId="3" xfId="0" applyNumberFormat="1" applyFill="1" applyBorder="1"/>
    <xf numFmtId="20" fontId="4" fillId="4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 vertical="center"/>
    </xf>
    <xf numFmtId="49" fontId="4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/>
    <xf numFmtId="0" fontId="0" fillId="0" borderId="9" xfId="0" applyBorder="1" applyAlignment="1">
      <alignment horizontal="center" vertical="center"/>
    </xf>
    <xf numFmtId="20" fontId="4" fillId="63" borderId="3" xfId="0" applyNumberFormat="1" applyFont="1" applyFill="1" applyBorder="1" applyAlignment="1">
      <alignment horizontal="center" vertical="center"/>
    </xf>
    <xf numFmtId="0" fontId="4" fillId="63" borderId="3" xfId="0" applyFont="1" applyFill="1" applyBorder="1" applyAlignment="1">
      <alignment horizontal="center" vertical="center"/>
    </xf>
    <xf numFmtId="0" fontId="0" fillId="0" borderId="30" xfId="0" applyBorder="1"/>
    <xf numFmtId="0" fontId="1" fillId="0" borderId="0" xfId="0" applyFont="1" applyFill="1" applyBorder="1" applyAlignment="1">
      <alignment horizontal="center" vertical="center" wrapText="1"/>
    </xf>
    <xf numFmtId="0" fontId="0" fillId="0" borderId="0" xfId="0"/>
    <xf numFmtId="0" fontId="0" fillId="0" borderId="0" xfId="0" applyFill="1" applyBorder="1"/>
    <xf numFmtId="0" fontId="3" fillId="3" borderId="35" xfId="0" applyFont="1" applyFill="1" applyBorder="1" applyAlignment="1">
      <alignment horizontal="center" vertical="center" wrapText="1"/>
    </xf>
    <xf numFmtId="0" fontId="0" fillId="0" borderId="0" xfId="0"/>
    <xf numFmtId="0" fontId="2" fillId="3" borderId="37" xfId="0" applyFont="1" applyFill="1" applyBorder="1" applyAlignment="1">
      <alignment horizontal="center" vertical="center" wrapText="1"/>
    </xf>
    <xf numFmtId="0" fontId="0" fillId="0" borderId="3" xfId="0" applyBorder="1"/>
    <xf numFmtId="0" fontId="1" fillId="3" borderId="34" xfId="0" applyFont="1" applyFill="1" applyBorder="1" applyAlignment="1">
      <alignment horizontal="center" vertical="center" wrapText="1"/>
    </xf>
    <xf numFmtId="0" fontId="1" fillId="3" borderId="35" xfId="0" applyFont="1" applyFill="1" applyBorder="1" applyAlignment="1">
      <alignment horizontal="center" vertical="center" wrapText="1"/>
    </xf>
    <xf numFmtId="0" fontId="1" fillId="3" borderId="36" xfId="0" applyFont="1" applyFill="1" applyBorder="1" applyAlignment="1">
      <alignment horizontal="center" vertical="center" wrapText="1"/>
    </xf>
    <xf numFmtId="0" fontId="1" fillId="3" borderId="37" xfId="0" applyFont="1" applyFill="1" applyBorder="1" applyAlignment="1">
      <alignment horizontal="center" vertical="center" wrapText="1"/>
    </xf>
    <xf numFmtId="49" fontId="4" fillId="0" borderId="0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49" fontId="4" fillId="4" borderId="29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0" fontId="0" fillId="0" borderId="10" xfId="0" applyBorder="1"/>
    <xf numFmtId="0" fontId="0" fillId="0" borderId="38" xfId="0" applyBorder="1"/>
    <xf numFmtId="0" fontId="0" fillId="0" borderId="3" xfId="0" applyBorder="1"/>
    <xf numFmtId="0" fontId="4" fillId="0" borderId="10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39" xfId="0" applyBorder="1" applyAlignment="1">
      <alignment horizontal="center" vertical="center" wrapText="1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29" xfId="0" applyNumberFormat="1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0" fillId="0" borderId="0" xfId="0"/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/>
    <xf numFmtId="49" fontId="4" fillId="4" borderId="29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29" xfId="0" applyNumberFormat="1" applyFont="1" applyFill="1" applyBorder="1" applyAlignment="1">
      <alignment horizontal="center" vertical="center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29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29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29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29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29" xfId="0" applyNumberFormat="1" applyFont="1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 wrapText="1"/>
    </xf>
    <xf numFmtId="0" fontId="0" fillId="4" borderId="29" xfId="0" applyFill="1" applyBorder="1" applyAlignment="1">
      <alignment horizont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29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20" fontId="4" fillId="4" borderId="3" xfId="0" applyNumberFormat="1" applyFont="1" applyFill="1" applyBorder="1" applyAlignment="1">
      <alignment horizontal="center" vertical="center"/>
    </xf>
    <xf numFmtId="49" fontId="4" fillId="4" borderId="29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29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29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29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29" xfId="0" applyNumberFormat="1" applyFont="1" applyFill="1" applyBorder="1" applyAlignment="1">
      <alignment horizontal="center" vertical="center"/>
    </xf>
    <xf numFmtId="20" fontId="0" fillId="4" borderId="9" xfId="0" applyNumberFormat="1" applyFill="1" applyBorder="1" applyAlignment="1">
      <alignment horizontal="center" vertical="center"/>
    </xf>
    <xf numFmtId="49" fontId="4" fillId="4" borderId="29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0" fontId="0" fillId="0" borderId="0" xfId="0"/>
    <xf numFmtId="49" fontId="4" fillId="4" borderId="3" xfId="0" applyNumberFormat="1" applyFont="1" applyFill="1" applyBorder="1" applyAlignment="1">
      <alignment horizontal="center" vertical="center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0" fontId="0" fillId="0" borderId="0" xfId="0" applyFill="1" applyBorder="1"/>
    <xf numFmtId="49" fontId="4" fillId="4" borderId="29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29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29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29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29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29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29" xfId="0" applyNumberFormat="1" applyFont="1" applyFill="1" applyBorder="1" applyAlignment="1">
      <alignment horizontal="center" vertical="center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29" xfId="0" applyNumberFormat="1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29" xfId="0" applyNumberFormat="1" applyFont="1" applyFill="1" applyBorder="1" applyAlignment="1">
      <alignment horizontal="center" vertical="center"/>
    </xf>
    <xf numFmtId="14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29" xfId="0" applyNumberFormat="1" applyFont="1" applyFill="1" applyBorder="1" applyAlignment="1">
      <alignment horizontal="center" vertical="center"/>
    </xf>
    <xf numFmtId="0" fontId="4" fillId="64" borderId="3" xfId="0" applyFont="1" applyFill="1" applyBorder="1" applyAlignment="1">
      <alignment horizontal="center" vertical="center" wrapText="1"/>
    </xf>
    <xf numFmtId="0" fontId="4" fillId="4" borderId="31" xfId="0" applyFont="1" applyFill="1" applyBorder="1" applyAlignment="1">
      <alignment horizontal="center" vertical="center"/>
    </xf>
    <xf numFmtId="0" fontId="4" fillId="4" borderId="31" xfId="0" applyFont="1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3" xfId="0" applyFill="1" applyBorder="1"/>
    <xf numFmtId="0" fontId="0" fillId="4" borderId="3" xfId="0" applyFill="1" applyBorder="1" applyAlignment="1">
      <alignment horizontal="center" vertical="center" wrapText="1"/>
    </xf>
    <xf numFmtId="21" fontId="4" fillId="4" borderId="3" xfId="0" applyNumberFormat="1" applyFont="1" applyFill="1" applyBorder="1" applyAlignment="1">
      <alignment horizontal="center" vertical="center"/>
    </xf>
    <xf numFmtId="20" fontId="4" fillId="64" borderId="31" xfId="0" applyNumberFormat="1" applyFont="1" applyFill="1" applyBorder="1" applyAlignment="1">
      <alignment horizontal="center"/>
    </xf>
    <xf numFmtId="20" fontId="4" fillId="64" borderId="31" xfId="0" applyNumberFormat="1" applyFont="1" applyFill="1" applyBorder="1" applyAlignment="1">
      <alignment horizontal="center" vertical="center"/>
    </xf>
    <xf numFmtId="20" fontId="4" fillId="4" borderId="31" xfId="0" applyNumberFormat="1" applyFont="1" applyFill="1" applyBorder="1" applyAlignment="1">
      <alignment horizontal="center"/>
    </xf>
    <xf numFmtId="20" fontId="4" fillId="4" borderId="31" xfId="0" applyNumberFormat="1" applyFont="1" applyFill="1" applyBorder="1" applyAlignment="1">
      <alignment horizontal="center" vertical="center"/>
    </xf>
    <xf numFmtId="20" fontId="0" fillId="4" borderId="40" xfId="0" applyNumberForma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 wrapText="1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20" fontId="0" fillId="4" borderId="3" xfId="0" applyNumberFormat="1" applyFill="1" applyBorder="1" applyAlignment="1">
      <alignment horizontal="center" vertical="center"/>
    </xf>
    <xf numFmtId="20" fontId="0" fillId="4" borderId="3" xfId="0" applyNumberFormat="1" applyFill="1" applyBorder="1" applyAlignment="1">
      <alignment horizontal="center"/>
    </xf>
    <xf numFmtId="20" fontId="0" fillId="4" borderId="3" xfId="0" applyNumberFormat="1" applyFill="1" applyBorder="1"/>
    <xf numFmtId="20" fontId="4" fillId="4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49" fontId="4" fillId="4" borderId="29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29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29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29" xfId="0" applyNumberFormat="1" applyFont="1" applyFill="1" applyBorder="1" applyAlignment="1">
      <alignment horizontal="center" vertical="center"/>
    </xf>
    <xf numFmtId="0" fontId="0" fillId="2" borderId="41" xfId="0" applyFill="1" applyBorder="1"/>
    <xf numFmtId="0" fontId="47" fillId="0" borderId="3" xfId="0" applyFont="1" applyBorder="1" applyAlignment="1">
      <alignment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29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29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29" xfId="0" applyNumberFormat="1" applyFont="1" applyFill="1" applyBorder="1" applyAlignment="1">
      <alignment horizontal="center" vertical="center"/>
    </xf>
    <xf numFmtId="0" fontId="0" fillId="2" borderId="42" xfId="0" applyFill="1" applyBorder="1" applyAlignment="1">
      <alignment horizontal="center" vertical="center"/>
    </xf>
    <xf numFmtId="0" fontId="0" fillId="0" borderId="2" xfId="0" applyFill="1" applyBorder="1"/>
    <xf numFmtId="0" fontId="48" fillId="65" borderId="30" xfId="0" applyFont="1" applyFill="1" applyBorder="1"/>
    <xf numFmtId="0" fontId="0" fillId="0" borderId="31" xfId="0" applyBorder="1"/>
    <xf numFmtId="0" fontId="0" fillId="0" borderId="0" xfId="0" applyBorder="1"/>
    <xf numFmtId="10" fontId="0" fillId="0" borderId="0" xfId="0" applyNumberFormat="1" applyBorder="1"/>
    <xf numFmtId="0" fontId="0" fillId="2" borderId="0" xfId="0" applyFill="1" applyBorder="1"/>
    <xf numFmtId="0" fontId="0" fillId="0" borderId="2" xfId="0" applyFill="1" applyBorder="1" applyAlignment="1">
      <alignment horizontal="left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29" xfId="0" applyNumberFormat="1" applyFont="1" applyFill="1" applyBorder="1" applyAlignment="1">
      <alignment horizontal="center" vertical="center"/>
    </xf>
    <xf numFmtId="0" fontId="4" fillId="4" borderId="29" xfId="0" applyNumberFormat="1" applyFont="1" applyFill="1" applyBorder="1" applyAlignment="1">
      <alignment horizontal="center" vertical="center"/>
    </xf>
    <xf numFmtId="0" fontId="4" fillId="4" borderId="3" xfId="0" applyNumberFormat="1" applyFont="1" applyFill="1" applyBorder="1" applyAlignment="1">
      <alignment horizontal="center" vertical="center"/>
    </xf>
    <xf numFmtId="0" fontId="0" fillId="0" borderId="0" xfId="0" applyNumberFormat="1"/>
    <xf numFmtId="18" fontId="4" fillId="4" borderId="3" xfId="0" applyNumberFormat="1" applyFont="1" applyFill="1" applyBorder="1" applyAlignment="1">
      <alignment horizontal="center" vertical="center"/>
    </xf>
    <xf numFmtId="0" fontId="0" fillId="2" borderId="31" xfId="0" applyFill="1" applyBorder="1" applyAlignment="1">
      <alignment horizontal="center" vertical="center"/>
    </xf>
    <xf numFmtId="0" fontId="0" fillId="2" borderId="43" xfId="0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 wrapText="1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29" xfId="0" applyNumberFormat="1" applyFont="1" applyFill="1" applyBorder="1" applyAlignment="1">
      <alignment horizontal="center" vertical="center"/>
    </xf>
    <xf numFmtId="0" fontId="0" fillId="0" borderId="0" xfId="0"/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20" fontId="0" fillId="4" borderId="3" xfId="0" applyNumberFormat="1" applyFill="1" applyBorder="1"/>
    <xf numFmtId="20" fontId="4" fillId="4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167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167" fontId="4" fillId="4" borderId="31" xfId="0" applyNumberFormat="1" applyFont="1" applyFill="1" applyBorder="1" applyAlignment="1">
      <alignment horizontal="center" vertical="center"/>
    </xf>
    <xf numFmtId="18" fontId="0" fillId="0" borderId="3" xfId="0" applyNumberFormat="1" applyBorder="1"/>
    <xf numFmtId="0" fontId="4" fillId="4" borderId="3" xfId="0" applyFont="1" applyFill="1" applyBorder="1" applyAlignment="1">
      <alignment horizontal="center" vertical="center" wrapText="1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29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29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29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29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29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29" xfId="0" applyNumberFormat="1" applyFont="1" applyFill="1" applyBorder="1" applyAlignment="1">
      <alignment horizontal="center" vertical="center"/>
    </xf>
    <xf numFmtId="0" fontId="0" fillId="0" borderId="3" xfId="0" applyNumberFormat="1" applyBorder="1"/>
    <xf numFmtId="0" fontId="2" fillId="3" borderId="37" xfId="0" applyFont="1" applyFill="1" applyBorder="1" applyAlignment="1">
      <alignment horizontal="center" vertical="center" wrapText="1"/>
    </xf>
    <xf numFmtId="0" fontId="1" fillId="3" borderId="34" xfId="0" applyFont="1" applyFill="1" applyBorder="1" applyAlignment="1">
      <alignment horizontal="center" vertical="center" wrapText="1"/>
    </xf>
    <xf numFmtId="0" fontId="1" fillId="3" borderId="35" xfId="0" applyFont="1" applyFill="1" applyBorder="1" applyAlignment="1">
      <alignment horizontal="center" vertical="center" wrapText="1"/>
    </xf>
    <xf numFmtId="0" fontId="1" fillId="3" borderId="36" xfId="0" applyFont="1" applyFill="1" applyBorder="1" applyAlignment="1">
      <alignment horizontal="center" vertical="center" wrapText="1"/>
    </xf>
    <xf numFmtId="0" fontId="1" fillId="3" borderId="37" xfId="0" applyFont="1" applyFill="1" applyBorder="1" applyAlignment="1">
      <alignment horizontal="center" vertical="center" wrapText="1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29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29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29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29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29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29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0" borderId="0" xfId="0" applyNumberFormat="1" applyFont="1" applyFill="1" applyBorder="1" applyAlignment="1">
      <alignment horizontal="center" vertical="center"/>
    </xf>
    <xf numFmtId="49" fontId="4" fillId="4" borderId="29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29" xfId="0" applyNumberFormat="1" applyFont="1" applyFill="1" applyBorder="1" applyAlignment="1">
      <alignment horizontal="center" vertical="center"/>
    </xf>
    <xf numFmtId="170" fontId="4" fillId="4" borderId="3" xfId="0" applyNumberFormat="1" applyFont="1" applyFill="1" applyBorder="1" applyAlignment="1">
      <alignment horizontal="center" vertical="center"/>
    </xf>
  </cellXfs>
  <cellStyles count="8704">
    <cellStyle name="20% - Énfasis1 1" xfId="3"/>
    <cellStyle name="20% - Énfasis1 1 2" xfId="4"/>
    <cellStyle name="20% - Énfasis1 10" xfId="5"/>
    <cellStyle name="20% - Énfasis1 10 2" xfId="6"/>
    <cellStyle name="20% - Énfasis1 10 2 2" xfId="7"/>
    <cellStyle name="20% - Énfasis1 10 2 3" xfId="8"/>
    <cellStyle name="20% - Énfasis1 10 3" xfId="9"/>
    <cellStyle name="20% - Énfasis1 10 4" xfId="10"/>
    <cellStyle name="20% - Énfasis1 11" xfId="11"/>
    <cellStyle name="20% - Énfasis1 11 2" xfId="12"/>
    <cellStyle name="20% - Énfasis1 11 2 2" xfId="13"/>
    <cellStyle name="20% - Énfasis1 11 2 3" xfId="14"/>
    <cellStyle name="20% - Énfasis1 11 3" xfId="15"/>
    <cellStyle name="20% - Énfasis1 11 4" xfId="16"/>
    <cellStyle name="20% - Énfasis1 12" xfId="17"/>
    <cellStyle name="20% - Énfasis1 12 2" xfId="18"/>
    <cellStyle name="20% - Énfasis1 12 2 2" xfId="19"/>
    <cellStyle name="20% - Énfasis1 12 2 3" xfId="20"/>
    <cellStyle name="20% - Énfasis1 12 3" xfId="21"/>
    <cellStyle name="20% - Énfasis1 12 4" xfId="22"/>
    <cellStyle name="20% - Énfasis1 13" xfId="23"/>
    <cellStyle name="20% - Énfasis1 13 2" xfId="24"/>
    <cellStyle name="20% - Énfasis1 13 2 2" xfId="25"/>
    <cellStyle name="20% - Énfasis1 13 2 3" xfId="26"/>
    <cellStyle name="20% - Énfasis1 13 3" xfId="27"/>
    <cellStyle name="20% - Énfasis1 13 4" xfId="28"/>
    <cellStyle name="20% - Énfasis1 14" xfId="29"/>
    <cellStyle name="20% - Énfasis1 14 2" xfId="30"/>
    <cellStyle name="20% - Énfasis1 14 2 2" xfId="31"/>
    <cellStyle name="20% - Énfasis1 14 2 3" xfId="32"/>
    <cellStyle name="20% - Énfasis1 14 3" xfId="33"/>
    <cellStyle name="20% - Énfasis1 14 4" xfId="34"/>
    <cellStyle name="20% - Énfasis1 15" xfId="35"/>
    <cellStyle name="20% - Énfasis1 15 2" xfId="36"/>
    <cellStyle name="20% - Énfasis1 15 2 2" xfId="37"/>
    <cellStyle name="20% - Énfasis1 15 2 3" xfId="38"/>
    <cellStyle name="20% - Énfasis1 15 3" xfId="39"/>
    <cellStyle name="20% - Énfasis1 15 4" xfId="40"/>
    <cellStyle name="20% - Énfasis1 16" xfId="41"/>
    <cellStyle name="20% - Énfasis1 16 2" xfId="42"/>
    <cellStyle name="20% - Énfasis1 16 2 2" xfId="43"/>
    <cellStyle name="20% - Énfasis1 16 2 3" xfId="44"/>
    <cellStyle name="20% - Énfasis1 16 3" xfId="45"/>
    <cellStyle name="20% - Énfasis1 16 4" xfId="46"/>
    <cellStyle name="20% - Énfasis1 17" xfId="47"/>
    <cellStyle name="20% - Énfasis1 17 2" xfId="48"/>
    <cellStyle name="20% - Énfasis1 17 2 2" xfId="49"/>
    <cellStyle name="20% - Énfasis1 17 2 3" xfId="50"/>
    <cellStyle name="20% - Énfasis1 17 3" xfId="51"/>
    <cellStyle name="20% - Énfasis1 17 4" xfId="52"/>
    <cellStyle name="20% - Énfasis1 18" xfId="53"/>
    <cellStyle name="20% - Énfasis1 18 2" xfId="54"/>
    <cellStyle name="20% - Énfasis1 18 2 2" xfId="55"/>
    <cellStyle name="20% - Énfasis1 18 2 3" xfId="56"/>
    <cellStyle name="20% - Énfasis1 18 3" xfId="57"/>
    <cellStyle name="20% - Énfasis1 18 4" xfId="58"/>
    <cellStyle name="20% - Énfasis1 19" xfId="59"/>
    <cellStyle name="20% - Énfasis1 19 2" xfId="60"/>
    <cellStyle name="20% - Énfasis1 19 2 2" xfId="61"/>
    <cellStyle name="20% - Énfasis1 19 2 3" xfId="62"/>
    <cellStyle name="20% - Énfasis1 19 3" xfId="63"/>
    <cellStyle name="20% - Énfasis1 19 4" xfId="64"/>
    <cellStyle name="20% - Énfasis1 2" xfId="65"/>
    <cellStyle name="20% - Énfasis1 2 2" xfId="66"/>
    <cellStyle name="20% - Énfasis1 2 2 2" xfId="67"/>
    <cellStyle name="20% - Énfasis1 2 2 2 2" xfId="68"/>
    <cellStyle name="20% - Énfasis1 2 2 2 3" xfId="69"/>
    <cellStyle name="20% - Énfasis1 2 2 3" xfId="70"/>
    <cellStyle name="20% - Énfasis1 2 2 4" xfId="71"/>
    <cellStyle name="20% - Énfasis1 2 3" xfId="72"/>
    <cellStyle name="20% - Énfasis1 2 3 2" xfId="73"/>
    <cellStyle name="20% - Énfasis1 2 3 2 2" xfId="74"/>
    <cellStyle name="20% - Énfasis1 2 3 2 3" xfId="75"/>
    <cellStyle name="20% - Énfasis1 2 3 3" xfId="76"/>
    <cellStyle name="20% - Énfasis1 2 3 4" xfId="77"/>
    <cellStyle name="20% - Énfasis1 2 4" xfId="78"/>
    <cellStyle name="20% - Énfasis1 2 4 2" xfId="79"/>
    <cellStyle name="20% - Énfasis1 2 4 3" xfId="80"/>
    <cellStyle name="20% - Énfasis1 2 5" xfId="81"/>
    <cellStyle name="20% - Énfasis1 2 6" xfId="82"/>
    <cellStyle name="20% - Énfasis1 20" xfId="83"/>
    <cellStyle name="20% - Énfasis1 20 2" xfId="84"/>
    <cellStyle name="20% - Énfasis1 20 2 2" xfId="85"/>
    <cellStyle name="20% - Énfasis1 20 2 3" xfId="86"/>
    <cellStyle name="20% - Énfasis1 20 3" xfId="87"/>
    <cellStyle name="20% - Énfasis1 20 4" xfId="88"/>
    <cellStyle name="20% - Énfasis1 21" xfId="89"/>
    <cellStyle name="20% - Énfasis1 21 2" xfId="90"/>
    <cellStyle name="20% - Énfasis1 21 2 2" xfId="91"/>
    <cellStyle name="20% - Énfasis1 21 2 3" xfId="92"/>
    <cellStyle name="20% - Énfasis1 21 3" xfId="93"/>
    <cellStyle name="20% - Énfasis1 21 4" xfId="94"/>
    <cellStyle name="20% - Énfasis1 22" xfId="95"/>
    <cellStyle name="20% - Énfasis1 22 2" xfId="96"/>
    <cellStyle name="20% - Énfasis1 22 2 2" xfId="97"/>
    <cellStyle name="20% - Énfasis1 22 2 3" xfId="98"/>
    <cellStyle name="20% - Énfasis1 22 3" xfId="99"/>
    <cellStyle name="20% - Énfasis1 22 4" xfId="100"/>
    <cellStyle name="20% - Énfasis1 23" xfId="101"/>
    <cellStyle name="20% - Énfasis1 23 2" xfId="102"/>
    <cellStyle name="20% - Énfasis1 23 2 2" xfId="103"/>
    <cellStyle name="20% - Énfasis1 23 2 3" xfId="104"/>
    <cellStyle name="20% - Énfasis1 23 3" xfId="105"/>
    <cellStyle name="20% - Énfasis1 23 4" xfId="106"/>
    <cellStyle name="20% - Énfasis1 24" xfId="107"/>
    <cellStyle name="20% - Énfasis1 24 2" xfId="108"/>
    <cellStyle name="20% - Énfasis1 24 2 2" xfId="109"/>
    <cellStyle name="20% - Énfasis1 24 2 3" xfId="110"/>
    <cellStyle name="20% - Énfasis1 24 3" xfId="111"/>
    <cellStyle name="20% - Énfasis1 24 4" xfId="112"/>
    <cellStyle name="20% - Énfasis1 25" xfId="113"/>
    <cellStyle name="20% - Énfasis1 25 2" xfId="114"/>
    <cellStyle name="20% - Énfasis1 25 2 2" xfId="115"/>
    <cellStyle name="20% - Énfasis1 25 2 3" xfId="116"/>
    <cellStyle name="20% - Énfasis1 25 3" xfId="117"/>
    <cellStyle name="20% - Énfasis1 25 4" xfId="118"/>
    <cellStyle name="20% - Énfasis1 26" xfId="119"/>
    <cellStyle name="20% - Énfasis1 26 2" xfId="120"/>
    <cellStyle name="20% - Énfasis1 26 2 2" xfId="121"/>
    <cellStyle name="20% - Énfasis1 26 2 3" xfId="122"/>
    <cellStyle name="20% - Énfasis1 26 3" xfId="123"/>
    <cellStyle name="20% - Énfasis1 26 4" xfId="124"/>
    <cellStyle name="20% - Énfasis1 27" xfId="125"/>
    <cellStyle name="20% - Énfasis1 27 2" xfId="126"/>
    <cellStyle name="20% - Énfasis1 27 2 2" xfId="127"/>
    <cellStyle name="20% - Énfasis1 27 2 3" xfId="128"/>
    <cellStyle name="20% - Énfasis1 27 3" xfId="129"/>
    <cellStyle name="20% - Énfasis1 27 4" xfId="130"/>
    <cellStyle name="20% - Énfasis1 28" xfId="131"/>
    <cellStyle name="20% - Énfasis1 28 2" xfId="132"/>
    <cellStyle name="20% - Énfasis1 28 2 2" xfId="133"/>
    <cellStyle name="20% - Énfasis1 28 2 3" xfId="134"/>
    <cellStyle name="20% - Énfasis1 28 3" xfId="135"/>
    <cellStyle name="20% - Énfasis1 28 4" xfId="136"/>
    <cellStyle name="20% - Énfasis1 29" xfId="137"/>
    <cellStyle name="20% - Énfasis1 29 2" xfId="138"/>
    <cellStyle name="20% - Énfasis1 29 2 2" xfId="139"/>
    <cellStyle name="20% - Énfasis1 29 2 3" xfId="140"/>
    <cellStyle name="20% - Énfasis1 29 3" xfId="141"/>
    <cellStyle name="20% - Énfasis1 29 4" xfId="142"/>
    <cellStyle name="20% - Énfasis1 3" xfId="143"/>
    <cellStyle name="20% - Énfasis1 3 2" xfId="144"/>
    <cellStyle name="20% - Énfasis1 3 2 2" xfId="145"/>
    <cellStyle name="20% - Énfasis1 3 2 3" xfId="146"/>
    <cellStyle name="20% - Énfasis1 3 3" xfId="147"/>
    <cellStyle name="20% - Énfasis1 3 4" xfId="148"/>
    <cellStyle name="20% - Énfasis1 30" xfId="149"/>
    <cellStyle name="20% - Énfasis1 30 2" xfId="150"/>
    <cellStyle name="20% - Énfasis1 30 2 2" xfId="151"/>
    <cellStyle name="20% - Énfasis1 30 2 3" xfId="152"/>
    <cellStyle name="20% - Énfasis1 30 3" xfId="153"/>
    <cellStyle name="20% - Énfasis1 30 4" xfId="154"/>
    <cellStyle name="20% - Énfasis1 31" xfId="155"/>
    <cellStyle name="20% - Énfasis1 31 2" xfId="156"/>
    <cellStyle name="20% - Énfasis1 31 2 2" xfId="157"/>
    <cellStyle name="20% - Énfasis1 31 2 3" xfId="158"/>
    <cellStyle name="20% - Énfasis1 31 3" xfId="159"/>
    <cellStyle name="20% - Énfasis1 31 4" xfId="160"/>
    <cellStyle name="20% - Énfasis1 32" xfId="161"/>
    <cellStyle name="20% - Énfasis1 32 2" xfId="162"/>
    <cellStyle name="20% - Énfasis1 32 2 2" xfId="163"/>
    <cellStyle name="20% - Énfasis1 32 2 3" xfId="164"/>
    <cellStyle name="20% - Énfasis1 32 3" xfId="165"/>
    <cellStyle name="20% - Énfasis1 32 4" xfId="166"/>
    <cellStyle name="20% - Énfasis1 33" xfId="167"/>
    <cellStyle name="20% - Énfasis1 33 2" xfId="168"/>
    <cellStyle name="20% - Énfasis1 33 2 2" xfId="169"/>
    <cellStyle name="20% - Énfasis1 33 2 3" xfId="170"/>
    <cellStyle name="20% - Énfasis1 33 3" xfId="171"/>
    <cellStyle name="20% - Énfasis1 33 4" xfId="172"/>
    <cellStyle name="20% - Énfasis1 34" xfId="173"/>
    <cellStyle name="20% - Énfasis1 34 2" xfId="174"/>
    <cellStyle name="20% - Énfasis1 34 2 2" xfId="175"/>
    <cellStyle name="20% - Énfasis1 34 2 3" xfId="176"/>
    <cellStyle name="20% - Énfasis1 34 3" xfId="177"/>
    <cellStyle name="20% - Énfasis1 34 4" xfId="178"/>
    <cellStyle name="20% - Énfasis1 35" xfId="179"/>
    <cellStyle name="20% - Énfasis1 35 2" xfId="180"/>
    <cellStyle name="20% - Énfasis1 35 2 2" xfId="181"/>
    <cellStyle name="20% - Énfasis1 35 2 3" xfId="182"/>
    <cellStyle name="20% - Énfasis1 35 3" xfId="183"/>
    <cellStyle name="20% - Énfasis1 35 4" xfId="184"/>
    <cellStyle name="20% - Énfasis1 36" xfId="185"/>
    <cellStyle name="20% - Énfasis1 36 2" xfId="186"/>
    <cellStyle name="20% - Énfasis1 36 2 2" xfId="187"/>
    <cellStyle name="20% - Énfasis1 36 2 3" xfId="188"/>
    <cellStyle name="20% - Énfasis1 36 3" xfId="189"/>
    <cellStyle name="20% - Énfasis1 36 4" xfId="190"/>
    <cellStyle name="20% - Énfasis1 37" xfId="191"/>
    <cellStyle name="20% - Énfasis1 37 2" xfId="192"/>
    <cellStyle name="20% - Énfasis1 37 2 2" xfId="193"/>
    <cellStyle name="20% - Énfasis1 37 2 3" xfId="194"/>
    <cellStyle name="20% - Énfasis1 37 3" xfId="195"/>
    <cellStyle name="20% - Énfasis1 37 4" xfId="196"/>
    <cellStyle name="20% - Énfasis1 38" xfId="197"/>
    <cellStyle name="20% - Énfasis1 38 2" xfId="198"/>
    <cellStyle name="20% - Énfasis1 38 2 2" xfId="199"/>
    <cellStyle name="20% - Énfasis1 38 2 3" xfId="200"/>
    <cellStyle name="20% - Énfasis1 38 3" xfId="201"/>
    <cellStyle name="20% - Énfasis1 38 4" xfId="202"/>
    <cellStyle name="20% - Énfasis1 39" xfId="203"/>
    <cellStyle name="20% - Énfasis1 39 2" xfId="204"/>
    <cellStyle name="20% - Énfasis1 39 2 2" xfId="205"/>
    <cellStyle name="20% - Énfasis1 39 2 3" xfId="206"/>
    <cellStyle name="20% - Énfasis1 39 3" xfId="207"/>
    <cellStyle name="20% - Énfasis1 39 4" xfId="208"/>
    <cellStyle name="20% - Énfasis1 4" xfId="209"/>
    <cellStyle name="20% - Énfasis1 4 2" xfId="210"/>
    <cellStyle name="20% - Énfasis1 4 2 2" xfId="211"/>
    <cellStyle name="20% - Énfasis1 4 2 3" xfId="212"/>
    <cellStyle name="20% - Énfasis1 4 3" xfId="213"/>
    <cellStyle name="20% - Énfasis1 4 4" xfId="214"/>
    <cellStyle name="20% - Énfasis1 40" xfId="215"/>
    <cellStyle name="20% - Énfasis1 40 2" xfId="216"/>
    <cellStyle name="20% - Énfasis1 40 2 2" xfId="217"/>
    <cellStyle name="20% - Énfasis1 40 2 3" xfId="218"/>
    <cellStyle name="20% - Énfasis1 40 3" xfId="219"/>
    <cellStyle name="20% - Énfasis1 40 4" xfId="220"/>
    <cellStyle name="20% - Énfasis1 41" xfId="221"/>
    <cellStyle name="20% - Énfasis1 41 2" xfId="222"/>
    <cellStyle name="20% - Énfasis1 41 2 2" xfId="223"/>
    <cellStyle name="20% - Énfasis1 41 2 3" xfId="224"/>
    <cellStyle name="20% - Énfasis1 41 3" xfId="225"/>
    <cellStyle name="20% - Énfasis1 41 4" xfId="226"/>
    <cellStyle name="20% - Énfasis1 42" xfId="227"/>
    <cellStyle name="20% - Énfasis1 42 2" xfId="228"/>
    <cellStyle name="20% - Énfasis1 42 2 2" xfId="229"/>
    <cellStyle name="20% - Énfasis1 42 2 3" xfId="230"/>
    <cellStyle name="20% - Énfasis1 42 3" xfId="231"/>
    <cellStyle name="20% - Énfasis1 42 4" xfId="232"/>
    <cellStyle name="20% - Énfasis1 43" xfId="233"/>
    <cellStyle name="20% - Énfasis1 43 2" xfId="234"/>
    <cellStyle name="20% - Énfasis1 43 2 2" xfId="235"/>
    <cellStyle name="20% - Énfasis1 43 2 3" xfId="236"/>
    <cellStyle name="20% - Énfasis1 43 3" xfId="237"/>
    <cellStyle name="20% - Énfasis1 43 4" xfId="238"/>
    <cellStyle name="20% - Énfasis1 44" xfId="239"/>
    <cellStyle name="20% - Énfasis1 44 2" xfId="240"/>
    <cellStyle name="20% - Énfasis1 44 2 2" xfId="241"/>
    <cellStyle name="20% - Énfasis1 44 2 3" xfId="242"/>
    <cellStyle name="20% - Énfasis1 44 3" xfId="243"/>
    <cellStyle name="20% - Énfasis1 44 4" xfId="244"/>
    <cellStyle name="20% - Énfasis1 45" xfId="245"/>
    <cellStyle name="20% - Énfasis1 45 2" xfId="246"/>
    <cellStyle name="20% - Énfasis1 45 2 2" xfId="247"/>
    <cellStyle name="20% - Énfasis1 45 2 3" xfId="248"/>
    <cellStyle name="20% - Énfasis1 45 3" xfId="249"/>
    <cellStyle name="20% - Énfasis1 45 4" xfId="250"/>
    <cellStyle name="20% - Énfasis1 46" xfId="251"/>
    <cellStyle name="20% - Énfasis1 46 2" xfId="252"/>
    <cellStyle name="20% - Énfasis1 46 2 2" xfId="253"/>
    <cellStyle name="20% - Énfasis1 46 2 3" xfId="254"/>
    <cellStyle name="20% - Énfasis1 46 3" xfId="255"/>
    <cellStyle name="20% - Énfasis1 46 4" xfId="256"/>
    <cellStyle name="20% - Énfasis1 47" xfId="257"/>
    <cellStyle name="20% - Énfasis1 47 2" xfId="258"/>
    <cellStyle name="20% - Énfasis1 47 2 2" xfId="259"/>
    <cellStyle name="20% - Énfasis1 47 2 3" xfId="260"/>
    <cellStyle name="20% - Énfasis1 47 3" xfId="261"/>
    <cellStyle name="20% - Énfasis1 47 4" xfId="262"/>
    <cellStyle name="20% - Énfasis1 48" xfId="263"/>
    <cellStyle name="20% - Énfasis1 48 2" xfId="264"/>
    <cellStyle name="20% - Énfasis1 48 2 2" xfId="265"/>
    <cellStyle name="20% - Énfasis1 48 2 3" xfId="266"/>
    <cellStyle name="20% - Énfasis1 48 3" xfId="267"/>
    <cellStyle name="20% - Énfasis1 48 4" xfId="268"/>
    <cellStyle name="20% - Énfasis1 49" xfId="269"/>
    <cellStyle name="20% - Énfasis1 49 2" xfId="270"/>
    <cellStyle name="20% - Énfasis1 49 2 2" xfId="271"/>
    <cellStyle name="20% - Énfasis1 49 2 3" xfId="272"/>
    <cellStyle name="20% - Énfasis1 49 3" xfId="273"/>
    <cellStyle name="20% - Énfasis1 49 4" xfId="274"/>
    <cellStyle name="20% - Énfasis1 5" xfId="275"/>
    <cellStyle name="20% - Énfasis1 5 2" xfId="276"/>
    <cellStyle name="20% - Énfasis1 5 2 2" xfId="277"/>
    <cellStyle name="20% - Énfasis1 5 2 3" xfId="278"/>
    <cellStyle name="20% - Énfasis1 5 3" xfId="279"/>
    <cellStyle name="20% - Énfasis1 5 4" xfId="280"/>
    <cellStyle name="20% - Énfasis1 6" xfId="281"/>
    <cellStyle name="20% - Énfasis1 6 2" xfId="282"/>
    <cellStyle name="20% - Énfasis1 6 2 2" xfId="283"/>
    <cellStyle name="20% - Énfasis1 6 2 3" xfId="284"/>
    <cellStyle name="20% - Énfasis1 6 3" xfId="285"/>
    <cellStyle name="20% - Énfasis1 6 4" xfId="286"/>
    <cellStyle name="20% - Énfasis1 7" xfId="287"/>
    <cellStyle name="20% - Énfasis1 7 2" xfId="288"/>
    <cellStyle name="20% - Énfasis1 7 2 2" xfId="289"/>
    <cellStyle name="20% - Énfasis1 7 2 3" xfId="290"/>
    <cellStyle name="20% - Énfasis1 7 3" xfId="291"/>
    <cellStyle name="20% - Énfasis1 7 4" xfId="292"/>
    <cellStyle name="20% - Énfasis1 8" xfId="293"/>
    <cellStyle name="20% - Énfasis1 8 2" xfId="294"/>
    <cellStyle name="20% - Énfasis1 8 2 2" xfId="295"/>
    <cellStyle name="20% - Énfasis1 8 2 3" xfId="296"/>
    <cellStyle name="20% - Énfasis1 8 3" xfId="297"/>
    <cellStyle name="20% - Énfasis1 8 4" xfId="298"/>
    <cellStyle name="20% - Énfasis1 9" xfId="299"/>
    <cellStyle name="20% - Énfasis1 9 2" xfId="300"/>
    <cellStyle name="20% - Énfasis1 9 2 2" xfId="301"/>
    <cellStyle name="20% - Énfasis1 9 2 3" xfId="302"/>
    <cellStyle name="20% - Énfasis1 9 3" xfId="303"/>
    <cellStyle name="20% - Énfasis1 9 4" xfId="304"/>
    <cellStyle name="20% - Énfasis2 10" xfId="305"/>
    <cellStyle name="20% - Énfasis2 10 2" xfId="306"/>
    <cellStyle name="20% - Énfasis2 10 2 2" xfId="307"/>
    <cellStyle name="20% - Énfasis2 10 2 3" xfId="308"/>
    <cellStyle name="20% - Énfasis2 10 3" xfId="309"/>
    <cellStyle name="20% - Énfasis2 10 4" xfId="310"/>
    <cellStyle name="20% - Énfasis2 11" xfId="311"/>
    <cellStyle name="20% - Énfasis2 11 2" xfId="312"/>
    <cellStyle name="20% - Énfasis2 11 2 2" xfId="313"/>
    <cellStyle name="20% - Énfasis2 11 2 3" xfId="314"/>
    <cellStyle name="20% - Énfasis2 11 3" xfId="315"/>
    <cellStyle name="20% - Énfasis2 11 4" xfId="316"/>
    <cellStyle name="20% - Énfasis2 12" xfId="317"/>
    <cellStyle name="20% - Énfasis2 12 2" xfId="318"/>
    <cellStyle name="20% - Énfasis2 12 2 2" xfId="319"/>
    <cellStyle name="20% - Énfasis2 12 2 3" xfId="320"/>
    <cellStyle name="20% - Énfasis2 12 3" xfId="321"/>
    <cellStyle name="20% - Énfasis2 12 4" xfId="322"/>
    <cellStyle name="20% - Énfasis2 13" xfId="323"/>
    <cellStyle name="20% - Énfasis2 13 2" xfId="324"/>
    <cellStyle name="20% - Énfasis2 13 2 2" xfId="325"/>
    <cellStyle name="20% - Énfasis2 13 2 3" xfId="326"/>
    <cellStyle name="20% - Énfasis2 13 3" xfId="327"/>
    <cellStyle name="20% - Énfasis2 13 4" xfId="328"/>
    <cellStyle name="20% - Énfasis2 14" xfId="329"/>
    <cellStyle name="20% - Énfasis2 14 2" xfId="330"/>
    <cellStyle name="20% - Énfasis2 14 2 2" xfId="331"/>
    <cellStyle name="20% - Énfasis2 14 2 3" xfId="332"/>
    <cellStyle name="20% - Énfasis2 14 3" xfId="333"/>
    <cellStyle name="20% - Énfasis2 14 4" xfId="334"/>
    <cellStyle name="20% - Énfasis2 15" xfId="335"/>
    <cellStyle name="20% - Énfasis2 15 2" xfId="336"/>
    <cellStyle name="20% - Énfasis2 15 2 2" xfId="337"/>
    <cellStyle name="20% - Énfasis2 15 2 3" xfId="338"/>
    <cellStyle name="20% - Énfasis2 15 3" xfId="339"/>
    <cellStyle name="20% - Énfasis2 15 4" xfId="340"/>
    <cellStyle name="20% - Énfasis2 16" xfId="341"/>
    <cellStyle name="20% - Énfasis2 16 2" xfId="342"/>
    <cellStyle name="20% - Énfasis2 16 2 2" xfId="343"/>
    <cellStyle name="20% - Énfasis2 16 2 3" xfId="344"/>
    <cellStyle name="20% - Énfasis2 16 3" xfId="345"/>
    <cellStyle name="20% - Énfasis2 16 4" xfId="346"/>
    <cellStyle name="20% - Énfasis2 17" xfId="347"/>
    <cellStyle name="20% - Énfasis2 17 2" xfId="348"/>
    <cellStyle name="20% - Énfasis2 17 2 2" xfId="349"/>
    <cellStyle name="20% - Énfasis2 17 2 3" xfId="350"/>
    <cellStyle name="20% - Énfasis2 17 3" xfId="351"/>
    <cellStyle name="20% - Énfasis2 17 4" xfId="352"/>
    <cellStyle name="20% - Énfasis2 18" xfId="353"/>
    <cellStyle name="20% - Énfasis2 18 2" xfId="354"/>
    <cellStyle name="20% - Énfasis2 18 2 2" xfId="355"/>
    <cellStyle name="20% - Énfasis2 18 2 3" xfId="356"/>
    <cellStyle name="20% - Énfasis2 18 3" xfId="357"/>
    <cellStyle name="20% - Énfasis2 18 4" xfId="358"/>
    <cellStyle name="20% - Énfasis2 19" xfId="359"/>
    <cellStyle name="20% - Énfasis2 19 2" xfId="360"/>
    <cellStyle name="20% - Énfasis2 19 2 2" xfId="361"/>
    <cellStyle name="20% - Énfasis2 19 2 3" xfId="362"/>
    <cellStyle name="20% - Énfasis2 19 3" xfId="363"/>
    <cellStyle name="20% - Énfasis2 19 4" xfId="364"/>
    <cellStyle name="20% - Énfasis2 2" xfId="365"/>
    <cellStyle name="20% - Énfasis2 2 2" xfId="366"/>
    <cellStyle name="20% - Énfasis2 2 2 2" xfId="367"/>
    <cellStyle name="20% - Énfasis2 2 2 2 2" xfId="368"/>
    <cellStyle name="20% - Énfasis2 2 2 2 3" xfId="369"/>
    <cellStyle name="20% - Énfasis2 2 2 3" xfId="370"/>
    <cellStyle name="20% - Énfasis2 2 2 4" xfId="371"/>
    <cellStyle name="20% - Énfasis2 2 3" xfId="372"/>
    <cellStyle name="20% - Énfasis2 2 3 2" xfId="373"/>
    <cellStyle name="20% - Énfasis2 2 3 2 2" xfId="374"/>
    <cellStyle name="20% - Énfasis2 2 3 2 3" xfId="375"/>
    <cellStyle name="20% - Énfasis2 2 3 3" xfId="376"/>
    <cellStyle name="20% - Énfasis2 2 3 4" xfId="377"/>
    <cellStyle name="20% - Énfasis2 2 4" xfId="378"/>
    <cellStyle name="20% - Énfasis2 2 4 2" xfId="379"/>
    <cellStyle name="20% - Énfasis2 2 4 3" xfId="380"/>
    <cellStyle name="20% - Énfasis2 2 5" xfId="381"/>
    <cellStyle name="20% - Énfasis2 2 6" xfId="382"/>
    <cellStyle name="20% - Énfasis2 20" xfId="383"/>
    <cellStyle name="20% - Énfasis2 20 2" xfId="384"/>
    <cellStyle name="20% - Énfasis2 20 2 2" xfId="385"/>
    <cellStyle name="20% - Énfasis2 20 2 3" xfId="386"/>
    <cellStyle name="20% - Énfasis2 20 3" xfId="387"/>
    <cellStyle name="20% - Énfasis2 20 4" xfId="388"/>
    <cellStyle name="20% - Énfasis2 21" xfId="389"/>
    <cellStyle name="20% - Énfasis2 21 2" xfId="390"/>
    <cellStyle name="20% - Énfasis2 21 2 2" xfId="391"/>
    <cellStyle name="20% - Énfasis2 21 2 3" xfId="392"/>
    <cellStyle name="20% - Énfasis2 21 3" xfId="393"/>
    <cellStyle name="20% - Énfasis2 21 4" xfId="394"/>
    <cellStyle name="20% - Énfasis2 22" xfId="395"/>
    <cellStyle name="20% - Énfasis2 22 2" xfId="396"/>
    <cellStyle name="20% - Énfasis2 22 2 2" xfId="397"/>
    <cellStyle name="20% - Énfasis2 22 2 3" xfId="398"/>
    <cellStyle name="20% - Énfasis2 22 3" xfId="399"/>
    <cellStyle name="20% - Énfasis2 22 4" xfId="400"/>
    <cellStyle name="20% - Énfasis2 23" xfId="401"/>
    <cellStyle name="20% - Énfasis2 23 2" xfId="402"/>
    <cellStyle name="20% - Énfasis2 23 2 2" xfId="403"/>
    <cellStyle name="20% - Énfasis2 23 2 3" xfId="404"/>
    <cellStyle name="20% - Énfasis2 23 3" xfId="405"/>
    <cellStyle name="20% - Énfasis2 23 4" xfId="406"/>
    <cellStyle name="20% - Énfasis2 24" xfId="407"/>
    <cellStyle name="20% - Énfasis2 24 2" xfId="408"/>
    <cellStyle name="20% - Énfasis2 24 2 2" xfId="409"/>
    <cellStyle name="20% - Énfasis2 24 2 3" xfId="410"/>
    <cellStyle name="20% - Énfasis2 24 3" xfId="411"/>
    <cellStyle name="20% - Énfasis2 24 4" xfId="412"/>
    <cellStyle name="20% - Énfasis2 25" xfId="413"/>
    <cellStyle name="20% - Énfasis2 25 2" xfId="414"/>
    <cellStyle name="20% - Énfasis2 25 2 2" xfId="415"/>
    <cellStyle name="20% - Énfasis2 25 2 3" xfId="416"/>
    <cellStyle name="20% - Énfasis2 25 3" xfId="417"/>
    <cellStyle name="20% - Énfasis2 25 4" xfId="418"/>
    <cellStyle name="20% - Énfasis2 26" xfId="419"/>
    <cellStyle name="20% - Énfasis2 26 2" xfId="420"/>
    <cellStyle name="20% - Énfasis2 26 2 2" xfId="421"/>
    <cellStyle name="20% - Énfasis2 26 2 3" xfId="422"/>
    <cellStyle name="20% - Énfasis2 26 3" xfId="423"/>
    <cellStyle name="20% - Énfasis2 26 4" xfId="424"/>
    <cellStyle name="20% - Énfasis2 27" xfId="425"/>
    <cellStyle name="20% - Énfasis2 27 2" xfId="426"/>
    <cellStyle name="20% - Énfasis2 27 2 2" xfId="427"/>
    <cellStyle name="20% - Énfasis2 27 2 3" xfId="428"/>
    <cellStyle name="20% - Énfasis2 27 3" xfId="429"/>
    <cellStyle name="20% - Énfasis2 27 4" xfId="430"/>
    <cellStyle name="20% - Énfasis2 28" xfId="431"/>
    <cellStyle name="20% - Énfasis2 28 2" xfId="432"/>
    <cellStyle name="20% - Énfasis2 28 2 2" xfId="433"/>
    <cellStyle name="20% - Énfasis2 28 2 3" xfId="434"/>
    <cellStyle name="20% - Énfasis2 28 3" xfId="435"/>
    <cellStyle name="20% - Énfasis2 28 4" xfId="436"/>
    <cellStyle name="20% - Énfasis2 29" xfId="437"/>
    <cellStyle name="20% - Énfasis2 29 2" xfId="438"/>
    <cellStyle name="20% - Énfasis2 29 2 2" xfId="439"/>
    <cellStyle name="20% - Énfasis2 29 2 3" xfId="440"/>
    <cellStyle name="20% - Énfasis2 29 3" xfId="441"/>
    <cellStyle name="20% - Énfasis2 29 4" xfId="442"/>
    <cellStyle name="20% - Énfasis2 3" xfId="443"/>
    <cellStyle name="20% - Énfasis2 3 2" xfId="444"/>
    <cellStyle name="20% - Énfasis2 3 2 2" xfId="445"/>
    <cellStyle name="20% - Énfasis2 3 2 3" xfId="446"/>
    <cellStyle name="20% - Énfasis2 3 3" xfId="447"/>
    <cellStyle name="20% - Énfasis2 3 4" xfId="448"/>
    <cellStyle name="20% - Énfasis2 30" xfId="449"/>
    <cellStyle name="20% - Énfasis2 30 2" xfId="450"/>
    <cellStyle name="20% - Énfasis2 30 2 2" xfId="451"/>
    <cellStyle name="20% - Énfasis2 30 2 3" xfId="452"/>
    <cellStyle name="20% - Énfasis2 30 3" xfId="453"/>
    <cellStyle name="20% - Énfasis2 30 4" xfId="454"/>
    <cellStyle name="20% - Énfasis2 31" xfId="455"/>
    <cellStyle name="20% - Énfasis2 31 2" xfId="456"/>
    <cellStyle name="20% - Énfasis2 31 2 2" xfId="457"/>
    <cellStyle name="20% - Énfasis2 31 2 3" xfId="458"/>
    <cellStyle name="20% - Énfasis2 31 3" xfId="459"/>
    <cellStyle name="20% - Énfasis2 31 4" xfId="460"/>
    <cellStyle name="20% - Énfasis2 32" xfId="461"/>
    <cellStyle name="20% - Énfasis2 32 2" xfId="462"/>
    <cellStyle name="20% - Énfasis2 32 2 2" xfId="463"/>
    <cellStyle name="20% - Énfasis2 32 2 3" xfId="464"/>
    <cellStyle name="20% - Énfasis2 32 3" xfId="465"/>
    <cellStyle name="20% - Énfasis2 32 4" xfId="466"/>
    <cellStyle name="20% - Énfasis2 33" xfId="467"/>
    <cellStyle name="20% - Énfasis2 33 2" xfId="468"/>
    <cellStyle name="20% - Énfasis2 33 2 2" xfId="469"/>
    <cellStyle name="20% - Énfasis2 33 2 3" xfId="470"/>
    <cellStyle name="20% - Énfasis2 33 3" xfId="471"/>
    <cellStyle name="20% - Énfasis2 33 4" xfId="472"/>
    <cellStyle name="20% - Énfasis2 34" xfId="473"/>
    <cellStyle name="20% - Énfasis2 34 2" xfId="474"/>
    <cellStyle name="20% - Énfasis2 34 2 2" xfId="475"/>
    <cellStyle name="20% - Énfasis2 34 2 3" xfId="476"/>
    <cellStyle name="20% - Énfasis2 34 3" xfId="477"/>
    <cellStyle name="20% - Énfasis2 34 4" xfId="478"/>
    <cellStyle name="20% - Énfasis2 35" xfId="479"/>
    <cellStyle name="20% - Énfasis2 35 2" xfId="480"/>
    <cellStyle name="20% - Énfasis2 35 2 2" xfId="481"/>
    <cellStyle name="20% - Énfasis2 35 2 3" xfId="482"/>
    <cellStyle name="20% - Énfasis2 35 3" xfId="483"/>
    <cellStyle name="20% - Énfasis2 35 4" xfId="484"/>
    <cellStyle name="20% - Énfasis2 36" xfId="485"/>
    <cellStyle name="20% - Énfasis2 36 2" xfId="486"/>
    <cellStyle name="20% - Énfasis2 36 2 2" xfId="487"/>
    <cellStyle name="20% - Énfasis2 36 2 3" xfId="488"/>
    <cellStyle name="20% - Énfasis2 36 3" xfId="489"/>
    <cellStyle name="20% - Énfasis2 36 4" xfId="490"/>
    <cellStyle name="20% - Énfasis2 37" xfId="491"/>
    <cellStyle name="20% - Énfasis2 37 2" xfId="492"/>
    <cellStyle name="20% - Énfasis2 37 2 2" xfId="493"/>
    <cellStyle name="20% - Énfasis2 37 2 3" xfId="494"/>
    <cellStyle name="20% - Énfasis2 37 3" xfId="495"/>
    <cellStyle name="20% - Énfasis2 37 4" xfId="496"/>
    <cellStyle name="20% - Énfasis2 38" xfId="497"/>
    <cellStyle name="20% - Énfasis2 38 2" xfId="498"/>
    <cellStyle name="20% - Énfasis2 38 2 2" xfId="499"/>
    <cellStyle name="20% - Énfasis2 38 2 3" xfId="500"/>
    <cellStyle name="20% - Énfasis2 38 3" xfId="501"/>
    <cellStyle name="20% - Énfasis2 38 4" xfId="502"/>
    <cellStyle name="20% - Énfasis2 39" xfId="503"/>
    <cellStyle name="20% - Énfasis2 39 2" xfId="504"/>
    <cellStyle name="20% - Énfasis2 39 2 2" xfId="505"/>
    <cellStyle name="20% - Énfasis2 39 2 3" xfId="506"/>
    <cellStyle name="20% - Énfasis2 39 3" xfId="507"/>
    <cellStyle name="20% - Énfasis2 39 4" xfId="508"/>
    <cellStyle name="20% - Énfasis2 4" xfId="509"/>
    <cellStyle name="20% - Énfasis2 4 2" xfId="510"/>
    <cellStyle name="20% - Énfasis2 4 2 2" xfId="511"/>
    <cellStyle name="20% - Énfasis2 4 2 3" xfId="512"/>
    <cellStyle name="20% - Énfasis2 4 3" xfId="513"/>
    <cellStyle name="20% - Énfasis2 4 4" xfId="514"/>
    <cellStyle name="20% - Énfasis2 40" xfId="515"/>
    <cellStyle name="20% - Énfasis2 40 2" xfId="516"/>
    <cellStyle name="20% - Énfasis2 40 2 2" xfId="517"/>
    <cellStyle name="20% - Énfasis2 40 2 3" xfId="518"/>
    <cellStyle name="20% - Énfasis2 40 3" xfId="519"/>
    <cellStyle name="20% - Énfasis2 40 4" xfId="520"/>
    <cellStyle name="20% - Énfasis2 41" xfId="521"/>
    <cellStyle name="20% - Énfasis2 41 2" xfId="522"/>
    <cellStyle name="20% - Énfasis2 41 2 2" xfId="523"/>
    <cellStyle name="20% - Énfasis2 41 2 3" xfId="524"/>
    <cellStyle name="20% - Énfasis2 41 3" xfId="525"/>
    <cellStyle name="20% - Énfasis2 41 4" xfId="526"/>
    <cellStyle name="20% - Énfasis2 42" xfId="527"/>
    <cellStyle name="20% - Énfasis2 42 2" xfId="528"/>
    <cellStyle name="20% - Énfasis2 42 2 2" xfId="529"/>
    <cellStyle name="20% - Énfasis2 42 2 3" xfId="530"/>
    <cellStyle name="20% - Énfasis2 42 3" xfId="531"/>
    <cellStyle name="20% - Énfasis2 42 4" xfId="532"/>
    <cellStyle name="20% - Énfasis2 43" xfId="533"/>
    <cellStyle name="20% - Énfasis2 43 2" xfId="534"/>
    <cellStyle name="20% - Énfasis2 43 2 2" xfId="535"/>
    <cellStyle name="20% - Énfasis2 43 2 3" xfId="536"/>
    <cellStyle name="20% - Énfasis2 43 3" xfId="537"/>
    <cellStyle name="20% - Énfasis2 43 4" xfId="538"/>
    <cellStyle name="20% - Énfasis2 44" xfId="539"/>
    <cellStyle name="20% - Énfasis2 44 2" xfId="540"/>
    <cellStyle name="20% - Énfasis2 44 2 2" xfId="541"/>
    <cellStyle name="20% - Énfasis2 44 2 3" xfId="542"/>
    <cellStyle name="20% - Énfasis2 44 3" xfId="543"/>
    <cellStyle name="20% - Énfasis2 44 4" xfId="544"/>
    <cellStyle name="20% - Énfasis2 45" xfId="545"/>
    <cellStyle name="20% - Énfasis2 45 2" xfId="546"/>
    <cellStyle name="20% - Énfasis2 45 2 2" xfId="547"/>
    <cellStyle name="20% - Énfasis2 45 2 3" xfId="548"/>
    <cellStyle name="20% - Énfasis2 45 3" xfId="549"/>
    <cellStyle name="20% - Énfasis2 45 4" xfId="550"/>
    <cellStyle name="20% - Énfasis2 46" xfId="551"/>
    <cellStyle name="20% - Énfasis2 46 2" xfId="552"/>
    <cellStyle name="20% - Énfasis2 46 2 2" xfId="553"/>
    <cellStyle name="20% - Énfasis2 46 2 3" xfId="554"/>
    <cellStyle name="20% - Énfasis2 46 3" xfId="555"/>
    <cellStyle name="20% - Énfasis2 46 4" xfId="556"/>
    <cellStyle name="20% - Énfasis2 47" xfId="557"/>
    <cellStyle name="20% - Énfasis2 47 2" xfId="558"/>
    <cellStyle name="20% - Énfasis2 47 2 2" xfId="559"/>
    <cellStyle name="20% - Énfasis2 47 2 3" xfId="560"/>
    <cellStyle name="20% - Énfasis2 47 3" xfId="561"/>
    <cellStyle name="20% - Énfasis2 47 4" xfId="562"/>
    <cellStyle name="20% - Énfasis2 48" xfId="563"/>
    <cellStyle name="20% - Énfasis2 48 2" xfId="564"/>
    <cellStyle name="20% - Énfasis2 48 2 2" xfId="565"/>
    <cellStyle name="20% - Énfasis2 48 2 3" xfId="566"/>
    <cellStyle name="20% - Énfasis2 48 3" xfId="567"/>
    <cellStyle name="20% - Énfasis2 48 4" xfId="568"/>
    <cellStyle name="20% - Énfasis2 49" xfId="569"/>
    <cellStyle name="20% - Énfasis2 49 2" xfId="570"/>
    <cellStyle name="20% - Énfasis2 49 2 2" xfId="571"/>
    <cellStyle name="20% - Énfasis2 49 2 3" xfId="572"/>
    <cellStyle name="20% - Énfasis2 49 3" xfId="573"/>
    <cellStyle name="20% - Énfasis2 49 4" xfId="574"/>
    <cellStyle name="20% - Énfasis2 5" xfId="575"/>
    <cellStyle name="20% - Énfasis2 5 2" xfId="576"/>
    <cellStyle name="20% - Énfasis2 5 2 2" xfId="577"/>
    <cellStyle name="20% - Énfasis2 5 2 3" xfId="578"/>
    <cellStyle name="20% - Énfasis2 5 3" xfId="579"/>
    <cellStyle name="20% - Énfasis2 5 4" xfId="580"/>
    <cellStyle name="20% - Énfasis2 6" xfId="581"/>
    <cellStyle name="20% - Énfasis2 6 2" xfId="582"/>
    <cellStyle name="20% - Énfasis2 6 2 2" xfId="583"/>
    <cellStyle name="20% - Énfasis2 6 2 3" xfId="584"/>
    <cellStyle name="20% - Énfasis2 6 3" xfId="585"/>
    <cellStyle name="20% - Énfasis2 6 4" xfId="586"/>
    <cellStyle name="20% - Énfasis2 7" xfId="587"/>
    <cellStyle name="20% - Énfasis2 7 2" xfId="588"/>
    <cellStyle name="20% - Énfasis2 7 2 2" xfId="589"/>
    <cellStyle name="20% - Énfasis2 7 2 3" xfId="590"/>
    <cellStyle name="20% - Énfasis2 7 3" xfId="591"/>
    <cellStyle name="20% - Énfasis2 7 4" xfId="592"/>
    <cellStyle name="20% - Énfasis2 8" xfId="593"/>
    <cellStyle name="20% - Énfasis2 8 2" xfId="594"/>
    <cellStyle name="20% - Énfasis2 8 2 2" xfId="595"/>
    <cellStyle name="20% - Énfasis2 8 2 3" xfId="596"/>
    <cellStyle name="20% - Énfasis2 8 3" xfId="597"/>
    <cellStyle name="20% - Énfasis2 8 4" xfId="598"/>
    <cellStyle name="20% - Énfasis2 9" xfId="599"/>
    <cellStyle name="20% - Énfasis2 9 2" xfId="600"/>
    <cellStyle name="20% - Énfasis2 9 2 2" xfId="601"/>
    <cellStyle name="20% - Énfasis2 9 2 3" xfId="602"/>
    <cellStyle name="20% - Énfasis2 9 3" xfId="603"/>
    <cellStyle name="20% - Énfasis2 9 4" xfId="604"/>
    <cellStyle name="20% - Énfasis3 10" xfId="605"/>
    <cellStyle name="20% - Énfasis3 10 2" xfId="606"/>
    <cellStyle name="20% - Énfasis3 10 2 2" xfId="607"/>
    <cellStyle name="20% - Énfasis3 10 2 3" xfId="608"/>
    <cellStyle name="20% - Énfasis3 10 3" xfId="609"/>
    <cellStyle name="20% - Énfasis3 10 4" xfId="610"/>
    <cellStyle name="20% - Énfasis3 11" xfId="611"/>
    <cellStyle name="20% - Énfasis3 11 2" xfId="612"/>
    <cellStyle name="20% - Énfasis3 11 2 2" xfId="613"/>
    <cellStyle name="20% - Énfasis3 11 2 3" xfId="614"/>
    <cellStyle name="20% - Énfasis3 11 3" xfId="615"/>
    <cellStyle name="20% - Énfasis3 11 4" xfId="616"/>
    <cellStyle name="20% - Énfasis3 12" xfId="617"/>
    <cellStyle name="20% - Énfasis3 12 2" xfId="618"/>
    <cellStyle name="20% - Énfasis3 12 2 2" xfId="619"/>
    <cellStyle name="20% - Énfasis3 12 2 3" xfId="620"/>
    <cellStyle name="20% - Énfasis3 12 3" xfId="621"/>
    <cellStyle name="20% - Énfasis3 12 4" xfId="622"/>
    <cellStyle name="20% - Énfasis3 13" xfId="623"/>
    <cellStyle name="20% - Énfasis3 13 2" xfId="624"/>
    <cellStyle name="20% - Énfasis3 13 2 2" xfId="625"/>
    <cellStyle name="20% - Énfasis3 13 2 3" xfId="626"/>
    <cellStyle name="20% - Énfasis3 13 3" xfId="627"/>
    <cellStyle name="20% - Énfasis3 13 4" xfId="628"/>
    <cellStyle name="20% - Énfasis3 14" xfId="629"/>
    <cellStyle name="20% - Énfasis3 14 2" xfId="630"/>
    <cellStyle name="20% - Énfasis3 14 2 2" xfId="631"/>
    <cellStyle name="20% - Énfasis3 14 2 3" xfId="632"/>
    <cellStyle name="20% - Énfasis3 14 3" xfId="633"/>
    <cellStyle name="20% - Énfasis3 14 4" xfId="634"/>
    <cellStyle name="20% - Énfasis3 15" xfId="635"/>
    <cellStyle name="20% - Énfasis3 15 2" xfId="636"/>
    <cellStyle name="20% - Énfasis3 15 2 2" xfId="637"/>
    <cellStyle name="20% - Énfasis3 15 2 3" xfId="638"/>
    <cellStyle name="20% - Énfasis3 15 3" xfId="639"/>
    <cellStyle name="20% - Énfasis3 15 4" xfId="640"/>
    <cellStyle name="20% - Énfasis3 16" xfId="641"/>
    <cellStyle name="20% - Énfasis3 16 2" xfId="642"/>
    <cellStyle name="20% - Énfasis3 16 2 2" xfId="643"/>
    <cellStyle name="20% - Énfasis3 16 2 3" xfId="644"/>
    <cellStyle name="20% - Énfasis3 16 3" xfId="645"/>
    <cellStyle name="20% - Énfasis3 16 4" xfId="646"/>
    <cellStyle name="20% - Énfasis3 17" xfId="647"/>
    <cellStyle name="20% - Énfasis3 17 2" xfId="648"/>
    <cellStyle name="20% - Énfasis3 17 2 2" xfId="649"/>
    <cellStyle name="20% - Énfasis3 17 2 3" xfId="650"/>
    <cellStyle name="20% - Énfasis3 17 3" xfId="651"/>
    <cellStyle name="20% - Énfasis3 17 4" xfId="652"/>
    <cellStyle name="20% - Énfasis3 18" xfId="653"/>
    <cellStyle name="20% - Énfasis3 18 2" xfId="654"/>
    <cellStyle name="20% - Énfasis3 18 2 2" xfId="655"/>
    <cellStyle name="20% - Énfasis3 18 2 3" xfId="656"/>
    <cellStyle name="20% - Énfasis3 18 3" xfId="657"/>
    <cellStyle name="20% - Énfasis3 18 4" xfId="658"/>
    <cellStyle name="20% - Énfasis3 19" xfId="659"/>
    <cellStyle name="20% - Énfasis3 19 2" xfId="660"/>
    <cellStyle name="20% - Énfasis3 19 2 2" xfId="661"/>
    <cellStyle name="20% - Énfasis3 19 2 3" xfId="662"/>
    <cellStyle name="20% - Énfasis3 19 3" xfId="663"/>
    <cellStyle name="20% - Énfasis3 19 4" xfId="664"/>
    <cellStyle name="20% - Énfasis3 2" xfId="665"/>
    <cellStyle name="20% - Énfasis3 2 2" xfId="666"/>
    <cellStyle name="20% - Énfasis3 2 2 2" xfId="667"/>
    <cellStyle name="20% - Énfasis3 2 2 2 2" xfId="668"/>
    <cellStyle name="20% - Énfasis3 2 2 2 3" xfId="669"/>
    <cellStyle name="20% - Énfasis3 2 2 3" xfId="670"/>
    <cellStyle name="20% - Énfasis3 2 2 4" xfId="671"/>
    <cellStyle name="20% - Énfasis3 2 3" xfId="672"/>
    <cellStyle name="20% - Énfasis3 2 3 2" xfId="673"/>
    <cellStyle name="20% - Énfasis3 2 3 2 2" xfId="674"/>
    <cellStyle name="20% - Énfasis3 2 3 2 3" xfId="675"/>
    <cellStyle name="20% - Énfasis3 2 3 3" xfId="676"/>
    <cellStyle name="20% - Énfasis3 2 3 4" xfId="677"/>
    <cellStyle name="20% - Énfasis3 2 4" xfId="678"/>
    <cellStyle name="20% - Énfasis3 2 4 2" xfId="679"/>
    <cellStyle name="20% - Énfasis3 2 4 3" xfId="680"/>
    <cellStyle name="20% - Énfasis3 2 5" xfId="681"/>
    <cellStyle name="20% - Énfasis3 2 6" xfId="682"/>
    <cellStyle name="20% - Énfasis3 20" xfId="683"/>
    <cellStyle name="20% - Énfasis3 20 2" xfId="684"/>
    <cellStyle name="20% - Énfasis3 20 2 2" xfId="685"/>
    <cellStyle name="20% - Énfasis3 20 2 3" xfId="686"/>
    <cellStyle name="20% - Énfasis3 20 3" xfId="687"/>
    <cellStyle name="20% - Énfasis3 20 4" xfId="688"/>
    <cellStyle name="20% - Énfasis3 21" xfId="689"/>
    <cellStyle name="20% - Énfasis3 21 2" xfId="690"/>
    <cellStyle name="20% - Énfasis3 21 2 2" xfId="691"/>
    <cellStyle name="20% - Énfasis3 21 2 3" xfId="692"/>
    <cellStyle name="20% - Énfasis3 21 3" xfId="693"/>
    <cellStyle name="20% - Énfasis3 21 4" xfId="694"/>
    <cellStyle name="20% - Énfasis3 22" xfId="695"/>
    <cellStyle name="20% - Énfasis3 22 2" xfId="696"/>
    <cellStyle name="20% - Énfasis3 22 2 2" xfId="697"/>
    <cellStyle name="20% - Énfasis3 22 2 3" xfId="698"/>
    <cellStyle name="20% - Énfasis3 22 3" xfId="699"/>
    <cellStyle name="20% - Énfasis3 22 4" xfId="700"/>
    <cellStyle name="20% - Énfasis3 23" xfId="701"/>
    <cellStyle name="20% - Énfasis3 23 2" xfId="702"/>
    <cellStyle name="20% - Énfasis3 23 2 2" xfId="703"/>
    <cellStyle name="20% - Énfasis3 23 2 3" xfId="704"/>
    <cellStyle name="20% - Énfasis3 23 3" xfId="705"/>
    <cellStyle name="20% - Énfasis3 23 4" xfId="706"/>
    <cellStyle name="20% - Énfasis3 24" xfId="707"/>
    <cellStyle name="20% - Énfasis3 24 2" xfId="708"/>
    <cellStyle name="20% - Énfasis3 24 2 2" xfId="709"/>
    <cellStyle name="20% - Énfasis3 24 2 3" xfId="710"/>
    <cellStyle name="20% - Énfasis3 24 3" xfId="711"/>
    <cellStyle name="20% - Énfasis3 24 4" xfId="712"/>
    <cellStyle name="20% - Énfasis3 25" xfId="713"/>
    <cellStyle name="20% - Énfasis3 25 2" xfId="714"/>
    <cellStyle name="20% - Énfasis3 25 2 2" xfId="715"/>
    <cellStyle name="20% - Énfasis3 25 2 3" xfId="716"/>
    <cellStyle name="20% - Énfasis3 25 3" xfId="717"/>
    <cellStyle name="20% - Énfasis3 25 4" xfId="718"/>
    <cellStyle name="20% - Énfasis3 26" xfId="719"/>
    <cellStyle name="20% - Énfasis3 26 2" xfId="720"/>
    <cellStyle name="20% - Énfasis3 26 2 2" xfId="721"/>
    <cellStyle name="20% - Énfasis3 26 2 3" xfId="722"/>
    <cellStyle name="20% - Énfasis3 26 3" xfId="723"/>
    <cellStyle name="20% - Énfasis3 26 4" xfId="724"/>
    <cellStyle name="20% - Énfasis3 27" xfId="725"/>
    <cellStyle name="20% - Énfasis3 27 2" xfId="726"/>
    <cellStyle name="20% - Énfasis3 27 2 2" xfId="727"/>
    <cellStyle name="20% - Énfasis3 27 2 3" xfId="728"/>
    <cellStyle name="20% - Énfasis3 27 3" xfId="729"/>
    <cellStyle name="20% - Énfasis3 27 4" xfId="730"/>
    <cellStyle name="20% - Énfasis3 28" xfId="731"/>
    <cellStyle name="20% - Énfasis3 28 2" xfId="732"/>
    <cellStyle name="20% - Énfasis3 28 2 2" xfId="733"/>
    <cellStyle name="20% - Énfasis3 28 2 3" xfId="734"/>
    <cellStyle name="20% - Énfasis3 28 3" xfId="735"/>
    <cellStyle name="20% - Énfasis3 28 4" xfId="736"/>
    <cellStyle name="20% - Énfasis3 29" xfId="737"/>
    <cellStyle name="20% - Énfasis3 29 2" xfId="738"/>
    <cellStyle name="20% - Énfasis3 29 2 2" xfId="739"/>
    <cellStyle name="20% - Énfasis3 29 2 3" xfId="740"/>
    <cellStyle name="20% - Énfasis3 29 3" xfId="741"/>
    <cellStyle name="20% - Énfasis3 29 4" xfId="742"/>
    <cellStyle name="20% - Énfasis3 3" xfId="743"/>
    <cellStyle name="20% - Énfasis3 3 2" xfId="744"/>
    <cellStyle name="20% - Énfasis3 3 2 2" xfId="745"/>
    <cellStyle name="20% - Énfasis3 3 2 3" xfId="746"/>
    <cellStyle name="20% - Énfasis3 3 3" xfId="747"/>
    <cellStyle name="20% - Énfasis3 3 4" xfId="748"/>
    <cellStyle name="20% - Énfasis3 30" xfId="749"/>
    <cellStyle name="20% - Énfasis3 30 2" xfId="750"/>
    <cellStyle name="20% - Énfasis3 30 2 2" xfId="751"/>
    <cellStyle name="20% - Énfasis3 30 2 3" xfId="752"/>
    <cellStyle name="20% - Énfasis3 30 3" xfId="753"/>
    <cellStyle name="20% - Énfasis3 30 4" xfId="754"/>
    <cellStyle name="20% - Énfasis3 31" xfId="755"/>
    <cellStyle name="20% - Énfasis3 31 2" xfId="756"/>
    <cellStyle name="20% - Énfasis3 31 2 2" xfId="757"/>
    <cellStyle name="20% - Énfasis3 31 2 3" xfId="758"/>
    <cellStyle name="20% - Énfasis3 31 3" xfId="759"/>
    <cellStyle name="20% - Énfasis3 31 4" xfId="760"/>
    <cellStyle name="20% - Énfasis3 32" xfId="761"/>
    <cellStyle name="20% - Énfasis3 32 2" xfId="762"/>
    <cellStyle name="20% - Énfasis3 32 2 2" xfId="763"/>
    <cellStyle name="20% - Énfasis3 32 2 3" xfId="764"/>
    <cellStyle name="20% - Énfasis3 32 3" xfId="765"/>
    <cellStyle name="20% - Énfasis3 32 4" xfId="766"/>
    <cellStyle name="20% - Énfasis3 33" xfId="767"/>
    <cellStyle name="20% - Énfasis3 33 2" xfId="768"/>
    <cellStyle name="20% - Énfasis3 33 2 2" xfId="769"/>
    <cellStyle name="20% - Énfasis3 33 2 3" xfId="770"/>
    <cellStyle name="20% - Énfasis3 33 3" xfId="771"/>
    <cellStyle name="20% - Énfasis3 33 4" xfId="772"/>
    <cellStyle name="20% - Énfasis3 34" xfId="773"/>
    <cellStyle name="20% - Énfasis3 34 2" xfId="774"/>
    <cellStyle name="20% - Énfasis3 34 2 2" xfId="775"/>
    <cellStyle name="20% - Énfasis3 34 2 3" xfId="776"/>
    <cellStyle name="20% - Énfasis3 34 3" xfId="777"/>
    <cellStyle name="20% - Énfasis3 34 4" xfId="778"/>
    <cellStyle name="20% - Énfasis3 35" xfId="779"/>
    <cellStyle name="20% - Énfasis3 35 2" xfId="780"/>
    <cellStyle name="20% - Énfasis3 35 2 2" xfId="781"/>
    <cellStyle name="20% - Énfasis3 35 2 3" xfId="782"/>
    <cellStyle name="20% - Énfasis3 35 3" xfId="783"/>
    <cellStyle name="20% - Énfasis3 35 4" xfId="784"/>
    <cellStyle name="20% - Énfasis3 36" xfId="785"/>
    <cellStyle name="20% - Énfasis3 36 2" xfId="786"/>
    <cellStyle name="20% - Énfasis3 36 2 2" xfId="787"/>
    <cellStyle name="20% - Énfasis3 36 2 3" xfId="788"/>
    <cellStyle name="20% - Énfasis3 36 3" xfId="789"/>
    <cellStyle name="20% - Énfasis3 36 4" xfId="790"/>
    <cellStyle name="20% - Énfasis3 37" xfId="791"/>
    <cellStyle name="20% - Énfasis3 37 2" xfId="792"/>
    <cellStyle name="20% - Énfasis3 37 2 2" xfId="793"/>
    <cellStyle name="20% - Énfasis3 37 2 3" xfId="794"/>
    <cellStyle name="20% - Énfasis3 37 3" xfId="795"/>
    <cellStyle name="20% - Énfasis3 37 4" xfId="796"/>
    <cellStyle name="20% - Énfasis3 38" xfId="797"/>
    <cellStyle name="20% - Énfasis3 38 2" xfId="798"/>
    <cellStyle name="20% - Énfasis3 38 2 2" xfId="799"/>
    <cellStyle name="20% - Énfasis3 38 2 3" xfId="800"/>
    <cellStyle name="20% - Énfasis3 38 3" xfId="801"/>
    <cellStyle name="20% - Énfasis3 38 4" xfId="802"/>
    <cellStyle name="20% - Énfasis3 39" xfId="803"/>
    <cellStyle name="20% - Énfasis3 39 2" xfId="804"/>
    <cellStyle name="20% - Énfasis3 39 2 2" xfId="805"/>
    <cellStyle name="20% - Énfasis3 39 2 3" xfId="806"/>
    <cellStyle name="20% - Énfasis3 39 3" xfId="807"/>
    <cellStyle name="20% - Énfasis3 39 4" xfId="808"/>
    <cellStyle name="20% - Énfasis3 4" xfId="809"/>
    <cellStyle name="20% - Énfasis3 4 2" xfId="810"/>
    <cellStyle name="20% - Énfasis3 4 2 2" xfId="811"/>
    <cellStyle name="20% - Énfasis3 4 2 3" xfId="812"/>
    <cellStyle name="20% - Énfasis3 4 3" xfId="813"/>
    <cellStyle name="20% - Énfasis3 4 4" xfId="814"/>
    <cellStyle name="20% - Énfasis3 40" xfId="815"/>
    <cellStyle name="20% - Énfasis3 40 2" xfId="816"/>
    <cellStyle name="20% - Énfasis3 40 2 2" xfId="817"/>
    <cellStyle name="20% - Énfasis3 40 2 3" xfId="818"/>
    <cellStyle name="20% - Énfasis3 40 3" xfId="819"/>
    <cellStyle name="20% - Énfasis3 40 4" xfId="820"/>
    <cellStyle name="20% - Énfasis3 41" xfId="821"/>
    <cellStyle name="20% - Énfasis3 41 2" xfId="822"/>
    <cellStyle name="20% - Énfasis3 41 2 2" xfId="823"/>
    <cellStyle name="20% - Énfasis3 41 2 3" xfId="824"/>
    <cellStyle name="20% - Énfasis3 41 3" xfId="825"/>
    <cellStyle name="20% - Énfasis3 41 4" xfId="826"/>
    <cellStyle name="20% - Énfasis3 42" xfId="827"/>
    <cellStyle name="20% - Énfasis3 42 2" xfId="828"/>
    <cellStyle name="20% - Énfasis3 42 2 2" xfId="829"/>
    <cellStyle name="20% - Énfasis3 42 2 3" xfId="830"/>
    <cellStyle name="20% - Énfasis3 42 3" xfId="831"/>
    <cellStyle name="20% - Énfasis3 42 4" xfId="832"/>
    <cellStyle name="20% - Énfasis3 43" xfId="833"/>
    <cellStyle name="20% - Énfasis3 43 2" xfId="834"/>
    <cellStyle name="20% - Énfasis3 43 2 2" xfId="835"/>
    <cellStyle name="20% - Énfasis3 43 2 3" xfId="836"/>
    <cellStyle name="20% - Énfasis3 43 3" xfId="837"/>
    <cellStyle name="20% - Énfasis3 43 4" xfId="838"/>
    <cellStyle name="20% - Énfasis3 44" xfId="839"/>
    <cellStyle name="20% - Énfasis3 44 2" xfId="840"/>
    <cellStyle name="20% - Énfasis3 44 2 2" xfId="841"/>
    <cellStyle name="20% - Énfasis3 44 2 3" xfId="842"/>
    <cellStyle name="20% - Énfasis3 44 3" xfId="843"/>
    <cellStyle name="20% - Énfasis3 44 4" xfId="844"/>
    <cellStyle name="20% - Énfasis3 45" xfId="845"/>
    <cellStyle name="20% - Énfasis3 45 2" xfId="846"/>
    <cellStyle name="20% - Énfasis3 45 2 2" xfId="847"/>
    <cellStyle name="20% - Énfasis3 45 2 3" xfId="848"/>
    <cellStyle name="20% - Énfasis3 45 3" xfId="849"/>
    <cellStyle name="20% - Énfasis3 45 4" xfId="850"/>
    <cellStyle name="20% - Énfasis3 46" xfId="851"/>
    <cellStyle name="20% - Énfasis3 46 2" xfId="852"/>
    <cellStyle name="20% - Énfasis3 46 2 2" xfId="853"/>
    <cellStyle name="20% - Énfasis3 46 2 3" xfId="854"/>
    <cellStyle name="20% - Énfasis3 46 3" xfId="855"/>
    <cellStyle name="20% - Énfasis3 46 4" xfId="856"/>
    <cellStyle name="20% - Énfasis3 47" xfId="857"/>
    <cellStyle name="20% - Énfasis3 47 2" xfId="858"/>
    <cellStyle name="20% - Énfasis3 47 2 2" xfId="859"/>
    <cellStyle name="20% - Énfasis3 47 2 3" xfId="860"/>
    <cellStyle name="20% - Énfasis3 47 3" xfId="861"/>
    <cellStyle name="20% - Énfasis3 47 4" xfId="862"/>
    <cellStyle name="20% - Énfasis3 48" xfId="863"/>
    <cellStyle name="20% - Énfasis3 48 2" xfId="864"/>
    <cellStyle name="20% - Énfasis3 48 2 2" xfId="865"/>
    <cellStyle name="20% - Énfasis3 48 2 3" xfId="866"/>
    <cellStyle name="20% - Énfasis3 48 3" xfId="867"/>
    <cellStyle name="20% - Énfasis3 48 4" xfId="868"/>
    <cellStyle name="20% - Énfasis3 49" xfId="869"/>
    <cellStyle name="20% - Énfasis3 49 2" xfId="870"/>
    <cellStyle name="20% - Énfasis3 49 2 2" xfId="871"/>
    <cellStyle name="20% - Énfasis3 49 2 3" xfId="872"/>
    <cellStyle name="20% - Énfasis3 49 3" xfId="873"/>
    <cellStyle name="20% - Énfasis3 49 4" xfId="874"/>
    <cellStyle name="20% - Énfasis3 5" xfId="875"/>
    <cellStyle name="20% - Énfasis3 5 2" xfId="876"/>
    <cellStyle name="20% - Énfasis3 5 2 2" xfId="877"/>
    <cellStyle name="20% - Énfasis3 5 2 3" xfId="878"/>
    <cellStyle name="20% - Énfasis3 5 3" xfId="879"/>
    <cellStyle name="20% - Énfasis3 5 4" xfId="880"/>
    <cellStyle name="20% - Énfasis3 6" xfId="881"/>
    <cellStyle name="20% - Énfasis3 6 2" xfId="882"/>
    <cellStyle name="20% - Énfasis3 6 2 2" xfId="883"/>
    <cellStyle name="20% - Énfasis3 6 2 3" xfId="884"/>
    <cellStyle name="20% - Énfasis3 6 3" xfId="885"/>
    <cellStyle name="20% - Énfasis3 6 4" xfId="886"/>
    <cellStyle name="20% - Énfasis3 7" xfId="887"/>
    <cellStyle name="20% - Énfasis3 7 2" xfId="888"/>
    <cellStyle name="20% - Énfasis3 7 2 2" xfId="889"/>
    <cellStyle name="20% - Énfasis3 7 2 3" xfId="890"/>
    <cellStyle name="20% - Énfasis3 7 3" xfId="891"/>
    <cellStyle name="20% - Énfasis3 7 4" xfId="892"/>
    <cellStyle name="20% - Énfasis3 8" xfId="893"/>
    <cellStyle name="20% - Énfasis3 8 2" xfId="894"/>
    <cellStyle name="20% - Énfasis3 8 2 2" xfId="895"/>
    <cellStyle name="20% - Énfasis3 8 2 3" xfId="896"/>
    <cellStyle name="20% - Énfasis3 8 3" xfId="897"/>
    <cellStyle name="20% - Énfasis3 8 4" xfId="898"/>
    <cellStyle name="20% - Énfasis3 9" xfId="899"/>
    <cellStyle name="20% - Énfasis3 9 2" xfId="900"/>
    <cellStyle name="20% - Énfasis3 9 2 2" xfId="901"/>
    <cellStyle name="20% - Énfasis3 9 2 3" xfId="902"/>
    <cellStyle name="20% - Énfasis3 9 3" xfId="903"/>
    <cellStyle name="20% - Énfasis3 9 4" xfId="904"/>
    <cellStyle name="20% - Énfasis4 10" xfId="905"/>
    <cellStyle name="20% - Énfasis4 10 2" xfId="906"/>
    <cellStyle name="20% - Énfasis4 10 2 2" xfId="907"/>
    <cellStyle name="20% - Énfasis4 10 2 3" xfId="908"/>
    <cellStyle name="20% - Énfasis4 10 3" xfId="909"/>
    <cellStyle name="20% - Énfasis4 10 4" xfId="910"/>
    <cellStyle name="20% - Énfasis4 11" xfId="911"/>
    <cellStyle name="20% - Énfasis4 11 2" xfId="912"/>
    <cellStyle name="20% - Énfasis4 11 2 2" xfId="913"/>
    <cellStyle name="20% - Énfasis4 11 2 3" xfId="914"/>
    <cellStyle name="20% - Énfasis4 11 3" xfId="915"/>
    <cellStyle name="20% - Énfasis4 11 4" xfId="916"/>
    <cellStyle name="20% - Énfasis4 12" xfId="917"/>
    <cellStyle name="20% - Énfasis4 12 2" xfId="918"/>
    <cellStyle name="20% - Énfasis4 12 2 2" xfId="919"/>
    <cellStyle name="20% - Énfasis4 12 2 3" xfId="920"/>
    <cellStyle name="20% - Énfasis4 12 3" xfId="921"/>
    <cellStyle name="20% - Énfasis4 12 4" xfId="922"/>
    <cellStyle name="20% - Énfasis4 13" xfId="923"/>
    <cellStyle name="20% - Énfasis4 13 2" xfId="924"/>
    <cellStyle name="20% - Énfasis4 13 2 2" xfId="925"/>
    <cellStyle name="20% - Énfasis4 13 2 3" xfId="926"/>
    <cellStyle name="20% - Énfasis4 13 3" xfId="927"/>
    <cellStyle name="20% - Énfasis4 13 4" xfId="928"/>
    <cellStyle name="20% - Énfasis4 14" xfId="929"/>
    <cellStyle name="20% - Énfasis4 14 2" xfId="930"/>
    <cellStyle name="20% - Énfasis4 14 2 2" xfId="931"/>
    <cellStyle name="20% - Énfasis4 14 2 3" xfId="932"/>
    <cellStyle name="20% - Énfasis4 14 3" xfId="933"/>
    <cellStyle name="20% - Énfasis4 14 4" xfId="934"/>
    <cellStyle name="20% - Énfasis4 15" xfId="935"/>
    <cellStyle name="20% - Énfasis4 15 2" xfId="936"/>
    <cellStyle name="20% - Énfasis4 15 2 2" xfId="937"/>
    <cellStyle name="20% - Énfasis4 15 2 3" xfId="938"/>
    <cellStyle name="20% - Énfasis4 15 3" xfId="939"/>
    <cellStyle name="20% - Énfasis4 15 4" xfId="940"/>
    <cellStyle name="20% - Énfasis4 16" xfId="941"/>
    <cellStyle name="20% - Énfasis4 16 2" xfId="942"/>
    <cellStyle name="20% - Énfasis4 16 2 2" xfId="943"/>
    <cellStyle name="20% - Énfasis4 16 2 3" xfId="944"/>
    <cellStyle name="20% - Énfasis4 16 3" xfId="945"/>
    <cellStyle name="20% - Énfasis4 16 4" xfId="946"/>
    <cellStyle name="20% - Énfasis4 17" xfId="947"/>
    <cellStyle name="20% - Énfasis4 17 2" xfId="948"/>
    <cellStyle name="20% - Énfasis4 17 2 2" xfId="949"/>
    <cellStyle name="20% - Énfasis4 17 2 3" xfId="950"/>
    <cellStyle name="20% - Énfasis4 17 3" xfId="951"/>
    <cellStyle name="20% - Énfasis4 17 4" xfId="952"/>
    <cellStyle name="20% - Énfasis4 18" xfId="953"/>
    <cellStyle name="20% - Énfasis4 18 2" xfId="954"/>
    <cellStyle name="20% - Énfasis4 18 2 2" xfId="955"/>
    <cellStyle name="20% - Énfasis4 18 2 3" xfId="956"/>
    <cellStyle name="20% - Énfasis4 18 3" xfId="957"/>
    <cellStyle name="20% - Énfasis4 18 4" xfId="958"/>
    <cellStyle name="20% - Énfasis4 19" xfId="959"/>
    <cellStyle name="20% - Énfasis4 19 2" xfId="960"/>
    <cellStyle name="20% - Énfasis4 19 2 2" xfId="961"/>
    <cellStyle name="20% - Énfasis4 19 2 3" xfId="962"/>
    <cellStyle name="20% - Énfasis4 19 3" xfId="963"/>
    <cellStyle name="20% - Énfasis4 19 4" xfId="964"/>
    <cellStyle name="20% - Énfasis4 2" xfId="965"/>
    <cellStyle name="20% - Énfasis4 2 2" xfId="966"/>
    <cellStyle name="20% - Énfasis4 2 2 2" xfId="967"/>
    <cellStyle name="20% - Énfasis4 2 2 2 2" xfId="968"/>
    <cellStyle name="20% - Énfasis4 2 2 2 3" xfId="969"/>
    <cellStyle name="20% - Énfasis4 2 2 3" xfId="970"/>
    <cellStyle name="20% - Énfasis4 2 2 4" xfId="971"/>
    <cellStyle name="20% - Énfasis4 2 3" xfId="972"/>
    <cellStyle name="20% - Énfasis4 2 3 2" xfId="973"/>
    <cellStyle name="20% - Énfasis4 2 3 2 2" xfId="974"/>
    <cellStyle name="20% - Énfasis4 2 3 2 3" xfId="975"/>
    <cellStyle name="20% - Énfasis4 2 3 3" xfId="976"/>
    <cellStyle name="20% - Énfasis4 2 3 4" xfId="977"/>
    <cellStyle name="20% - Énfasis4 2 4" xfId="978"/>
    <cellStyle name="20% - Énfasis4 2 4 2" xfId="979"/>
    <cellStyle name="20% - Énfasis4 2 4 3" xfId="980"/>
    <cellStyle name="20% - Énfasis4 2 5" xfId="981"/>
    <cellStyle name="20% - Énfasis4 2 6" xfId="982"/>
    <cellStyle name="20% - Énfasis4 20" xfId="983"/>
    <cellStyle name="20% - Énfasis4 20 2" xfId="984"/>
    <cellStyle name="20% - Énfasis4 20 2 2" xfId="985"/>
    <cellStyle name="20% - Énfasis4 20 2 3" xfId="986"/>
    <cellStyle name="20% - Énfasis4 20 3" xfId="987"/>
    <cellStyle name="20% - Énfasis4 20 4" xfId="988"/>
    <cellStyle name="20% - Énfasis4 21" xfId="989"/>
    <cellStyle name="20% - Énfasis4 21 2" xfId="990"/>
    <cellStyle name="20% - Énfasis4 21 2 2" xfId="991"/>
    <cellStyle name="20% - Énfasis4 21 2 3" xfId="992"/>
    <cellStyle name="20% - Énfasis4 21 3" xfId="993"/>
    <cellStyle name="20% - Énfasis4 21 4" xfId="994"/>
    <cellStyle name="20% - Énfasis4 22" xfId="995"/>
    <cellStyle name="20% - Énfasis4 22 2" xfId="996"/>
    <cellStyle name="20% - Énfasis4 22 2 2" xfId="997"/>
    <cellStyle name="20% - Énfasis4 22 2 3" xfId="998"/>
    <cellStyle name="20% - Énfasis4 22 3" xfId="999"/>
    <cellStyle name="20% - Énfasis4 22 4" xfId="1000"/>
    <cellStyle name="20% - Énfasis4 23" xfId="1001"/>
    <cellStyle name="20% - Énfasis4 23 2" xfId="1002"/>
    <cellStyle name="20% - Énfasis4 23 2 2" xfId="1003"/>
    <cellStyle name="20% - Énfasis4 23 2 3" xfId="1004"/>
    <cellStyle name="20% - Énfasis4 23 3" xfId="1005"/>
    <cellStyle name="20% - Énfasis4 23 4" xfId="1006"/>
    <cellStyle name="20% - Énfasis4 24" xfId="1007"/>
    <cellStyle name="20% - Énfasis4 24 2" xfId="1008"/>
    <cellStyle name="20% - Énfasis4 24 2 2" xfId="1009"/>
    <cellStyle name="20% - Énfasis4 24 2 3" xfId="1010"/>
    <cellStyle name="20% - Énfasis4 24 3" xfId="1011"/>
    <cellStyle name="20% - Énfasis4 24 4" xfId="1012"/>
    <cellStyle name="20% - Énfasis4 25" xfId="1013"/>
    <cellStyle name="20% - Énfasis4 25 2" xfId="1014"/>
    <cellStyle name="20% - Énfasis4 25 2 2" xfId="1015"/>
    <cellStyle name="20% - Énfasis4 25 2 3" xfId="1016"/>
    <cellStyle name="20% - Énfasis4 25 3" xfId="1017"/>
    <cellStyle name="20% - Énfasis4 25 4" xfId="1018"/>
    <cellStyle name="20% - Énfasis4 26" xfId="1019"/>
    <cellStyle name="20% - Énfasis4 26 2" xfId="1020"/>
    <cellStyle name="20% - Énfasis4 26 2 2" xfId="1021"/>
    <cellStyle name="20% - Énfasis4 26 2 3" xfId="1022"/>
    <cellStyle name="20% - Énfasis4 26 3" xfId="1023"/>
    <cellStyle name="20% - Énfasis4 26 4" xfId="1024"/>
    <cellStyle name="20% - Énfasis4 27" xfId="1025"/>
    <cellStyle name="20% - Énfasis4 27 2" xfId="1026"/>
    <cellStyle name="20% - Énfasis4 27 2 2" xfId="1027"/>
    <cellStyle name="20% - Énfasis4 27 2 3" xfId="1028"/>
    <cellStyle name="20% - Énfasis4 27 3" xfId="1029"/>
    <cellStyle name="20% - Énfasis4 27 4" xfId="1030"/>
    <cellStyle name="20% - Énfasis4 28" xfId="1031"/>
    <cellStyle name="20% - Énfasis4 28 2" xfId="1032"/>
    <cellStyle name="20% - Énfasis4 28 2 2" xfId="1033"/>
    <cellStyle name="20% - Énfasis4 28 2 3" xfId="1034"/>
    <cellStyle name="20% - Énfasis4 28 3" xfId="1035"/>
    <cellStyle name="20% - Énfasis4 28 4" xfId="1036"/>
    <cellStyle name="20% - Énfasis4 29" xfId="1037"/>
    <cellStyle name="20% - Énfasis4 29 2" xfId="1038"/>
    <cellStyle name="20% - Énfasis4 29 2 2" xfId="1039"/>
    <cellStyle name="20% - Énfasis4 29 2 3" xfId="1040"/>
    <cellStyle name="20% - Énfasis4 29 3" xfId="1041"/>
    <cellStyle name="20% - Énfasis4 29 4" xfId="1042"/>
    <cellStyle name="20% - Énfasis4 3" xfId="1043"/>
    <cellStyle name="20% - Énfasis4 3 2" xfId="1044"/>
    <cellStyle name="20% - Énfasis4 3 2 2" xfId="1045"/>
    <cellStyle name="20% - Énfasis4 3 2 3" xfId="1046"/>
    <cellStyle name="20% - Énfasis4 3 3" xfId="1047"/>
    <cellStyle name="20% - Énfasis4 3 4" xfId="1048"/>
    <cellStyle name="20% - Énfasis4 30" xfId="1049"/>
    <cellStyle name="20% - Énfasis4 30 2" xfId="1050"/>
    <cellStyle name="20% - Énfasis4 30 2 2" xfId="1051"/>
    <cellStyle name="20% - Énfasis4 30 2 3" xfId="1052"/>
    <cellStyle name="20% - Énfasis4 30 3" xfId="1053"/>
    <cellStyle name="20% - Énfasis4 30 4" xfId="1054"/>
    <cellStyle name="20% - Énfasis4 31" xfId="1055"/>
    <cellStyle name="20% - Énfasis4 31 2" xfId="1056"/>
    <cellStyle name="20% - Énfasis4 31 2 2" xfId="1057"/>
    <cellStyle name="20% - Énfasis4 31 2 3" xfId="1058"/>
    <cellStyle name="20% - Énfasis4 31 3" xfId="1059"/>
    <cellStyle name="20% - Énfasis4 31 4" xfId="1060"/>
    <cellStyle name="20% - Énfasis4 32" xfId="1061"/>
    <cellStyle name="20% - Énfasis4 32 2" xfId="1062"/>
    <cellStyle name="20% - Énfasis4 32 2 2" xfId="1063"/>
    <cellStyle name="20% - Énfasis4 32 2 3" xfId="1064"/>
    <cellStyle name="20% - Énfasis4 32 3" xfId="1065"/>
    <cellStyle name="20% - Énfasis4 32 4" xfId="1066"/>
    <cellStyle name="20% - Énfasis4 33" xfId="1067"/>
    <cellStyle name="20% - Énfasis4 33 2" xfId="1068"/>
    <cellStyle name="20% - Énfasis4 33 2 2" xfId="1069"/>
    <cellStyle name="20% - Énfasis4 33 2 3" xfId="1070"/>
    <cellStyle name="20% - Énfasis4 33 3" xfId="1071"/>
    <cellStyle name="20% - Énfasis4 33 4" xfId="1072"/>
    <cellStyle name="20% - Énfasis4 34" xfId="1073"/>
    <cellStyle name="20% - Énfasis4 34 2" xfId="1074"/>
    <cellStyle name="20% - Énfasis4 34 2 2" xfId="1075"/>
    <cellStyle name="20% - Énfasis4 34 2 3" xfId="1076"/>
    <cellStyle name="20% - Énfasis4 34 3" xfId="1077"/>
    <cellStyle name="20% - Énfasis4 34 4" xfId="1078"/>
    <cellStyle name="20% - Énfasis4 35" xfId="1079"/>
    <cellStyle name="20% - Énfasis4 35 2" xfId="1080"/>
    <cellStyle name="20% - Énfasis4 35 2 2" xfId="1081"/>
    <cellStyle name="20% - Énfasis4 35 2 3" xfId="1082"/>
    <cellStyle name="20% - Énfasis4 35 3" xfId="1083"/>
    <cellStyle name="20% - Énfasis4 35 4" xfId="1084"/>
    <cellStyle name="20% - Énfasis4 36" xfId="1085"/>
    <cellStyle name="20% - Énfasis4 36 2" xfId="1086"/>
    <cellStyle name="20% - Énfasis4 36 2 2" xfId="1087"/>
    <cellStyle name="20% - Énfasis4 36 2 3" xfId="1088"/>
    <cellStyle name="20% - Énfasis4 36 3" xfId="1089"/>
    <cellStyle name="20% - Énfasis4 36 4" xfId="1090"/>
    <cellStyle name="20% - Énfasis4 37" xfId="1091"/>
    <cellStyle name="20% - Énfasis4 37 2" xfId="1092"/>
    <cellStyle name="20% - Énfasis4 37 2 2" xfId="1093"/>
    <cellStyle name="20% - Énfasis4 37 2 3" xfId="1094"/>
    <cellStyle name="20% - Énfasis4 37 3" xfId="1095"/>
    <cellStyle name="20% - Énfasis4 37 4" xfId="1096"/>
    <cellStyle name="20% - Énfasis4 38" xfId="1097"/>
    <cellStyle name="20% - Énfasis4 38 2" xfId="1098"/>
    <cellStyle name="20% - Énfasis4 38 2 2" xfId="1099"/>
    <cellStyle name="20% - Énfasis4 38 2 3" xfId="1100"/>
    <cellStyle name="20% - Énfasis4 38 3" xfId="1101"/>
    <cellStyle name="20% - Énfasis4 38 4" xfId="1102"/>
    <cellStyle name="20% - Énfasis4 39" xfId="1103"/>
    <cellStyle name="20% - Énfasis4 39 2" xfId="1104"/>
    <cellStyle name="20% - Énfasis4 39 2 2" xfId="1105"/>
    <cellStyle name="20% - Énfasis4 39 2 3" xfId="1106"/>
    <cellStyle name="20% - Énfasis4 39 3" xfId="1107"/>
    <cellStyle name="20% - Énfasis4 39 4" xfId="1108"/>
    <cellStyle name="20% - Énfasis4 4" xfId="1109"/>
    <cellStyle name="20% - Énfasis4 4 2" xfId="1110"/>
    <cellStyle name="20% - Énfasis4 4 2 2" xfId="1111"/>
    <cellStyle name="20% - Énfasis4 4 2 3" xfId="1112"/>
    <cellStyle name="20% - Énfasis4 4 3" xfId="1113"/>
    <cellStyle name="20% - Énfasis4 4 4" xfId="1114"/>
    <cellStyle name="20% - Énfasis4 40" xfId="1115"/>
    <cellStyle name="20% - Énfasis4 40 2" xfId="1116"/>
    <cellStyle name="20% - Énfasis4 40 2 2" xfId="1117"/>
    <cellStyle name="20% - Énfasis4 40 2 3" xfId="1118"/>
    <cellStyle name="20% - Énfasis4 40 3" xfId="1119"/>
    <cellStyle name="20% - Énfasis4 40 4" xfId="1120"/>
    <cellStyle name="20% - Énfasis4 41" xfId="1121"/>
    <cellStyle name="20% - Énfasis4 41 2" xfId="1122"/>
    <cellStyle name="20% - Énfasis4 41 2 2" xfId="1123"/>
    <cellStyle name="20% - Énfasis4 41 2 3" xfId="1124"/>
    <cellStyle name="20% - Énfasis4 41 3" xfId="1125"/>
    <cellStyle name="20% - Énfasis4 41 4" xfId="1126"/>
    <cellStyle name="20% - Énfasis4 42" xfId="1127"/>
    <cellStyle name="20% - Énfasis4 42 2" xfId="1128"/>
    <cellStyle name="20% - Énfasis4 42 2 2" xfId="1129"/>
    <cellStyle name="20% - Énfasis4 42 2 3" xfId="1130"/>
    <cellStyle name="20% - Énfasis4 42 3" xfId="1131"/>
    <cellStyle name="20% - Énfasis4 42 4" xfId="1132"/>
    <cellStyle name="20% - Énfasis4 43" xfId="1133"/>
    <cellStyle name="20% - Énfasis4 43 2" xfId="1134"/>
    <cellStyle name="20% - Énfasis4 43 2 2" xfId="1135"/>
    <cellStyle name="20% - Énfasis4 43 2 3" xfId="1136"/>
    <cellStyle name="20% - Énfasis4 43 3" xfId="1137"/>
    <cellStyle name="20% - Énfasis4 43 4" xfId="1138"/>
    <cellStyle name="20% - Énfasis4 44" xfId="1139"/>
    <cellStyle name="20% - Énfasis4 44 2" xfId="1140"/>
    <cellStyle name="20% - Énfasis4 44 2 2" xfId="1141"/>
    <cellStyle name="20% - Énfasis4 44 2 3" xfId="1142"/>
    <cellStyle name="20% - Énfasis4 44 3" xfId="1143"/>
    <cellStyle name="20% - Énfasis4 44 4" xfId="1144"/>
    <cellStyle name="20% - Énfasis4 45" xfId="1145"/>
    <cellStyle name="20% - Énfasis4 45 2" xfId="1146"/>
    <cellStyle name="20% - Énfasis4 45 2 2" xfId="1147"/>
    <cellStyle name="20% - Énfasis4 45 2 3" xfId="1148"/>
    <cellStyle name="20% - Énfasis4 45 3" xfId="1149"/>
    <cellStyle name="20% - Énfasis4 45 4" xfId="1150"/>
    <cellStyle name="20% - Énfasis4 46" xfId="1151"/>
    <cellStyle name="20% - Énfasis4 46 2" xfId="1152"/>
    <cellStyle name="20% - Énfasis4 46 2 2" xfId="1153"/>
    <cellStyle name="20% - Énfasis4 46 2 3" xfId="1154"/>
    <cellStyle name="20% - Énfasis4 46 3" xfId="1155"/>
    <cellStyle name="20% - Énfasis4 46 4" xfId="1156"/>
    <cellStyle name="20% - Énfasis4 47" xfId="1157"/>
    <cellStyle name="20% - Énfasis4 47 2" xfId="1158"/>
    <cellStyle name="20% - Énfasis4 47 2 2" xfId="1159"/>
    <cellStyle name="20% - Énfasis4 47 2 3" xfId="1160"/>
    <cellStyle name="20% - Énfasis4 47 3" xfId="1161"/>
    <cellStyle name="20% - Énfasis4 47 4" xfId="1162"/>
    <cellStyle name="20% - Énfasis4 48" xfId="1163"/>
    <cellStyle name="20% - Énfasis4 48 2" xfId="1164"/>
    <cellStyle name="20% - Énfasis4 48 2 2" xfId="1165"/>
    <cellStyle name="20% - Énfasis4 48 2 3" xfId="1166"/>
    <cellStyle name="20% - Énfasis4 48 3" xfId="1167"/>
    <cellStyle name="20% - Énfasis4 48 4" xfId="1168"/>
    <cellStyle name="20% - Énfasis4 49" xfId="1169"/>
    <cellStyle name="20% - Énfasis4 49 2" xfId="1170"/>
    <cellStyle name="20% - Énfasis4 49 2 2" xfId="1171"/>
    <cellStyle name="20% - Énfasis4 49 2 3" xfId="1172"/>
    <cellStyle name="20% - Énfasis4 49 3" xfId="1173"/>
    <cellStyle name="20% - Énfasis4 49 4" xfId="1174"/>
    <cellStyle name="20% - Énfasis4 5" xfId="1175"/>
    <cellStyle name="20% - Énfasis4 5 2" xfId="1176"/>
    <cellStyle name="20% - Énfasis4 5 2 2" xfId="1177"/>
    <cellStyle name="20% - Énfasis4 5 2 3" xfId="1178"/>
    <cellStyle name="20% - Énfasis4 5 3" xfId="1179"/>
    <cellStyle name="20% - Énfasis4 5 4" xfId="1180"/>
    <cellStyle name="20% - Énfasis4 6" xfId="1181"/>
    <cellStyle name="20% - Énfasis4 6 2" xfId="1182"/>
    <cellStyle name="20% - Énfasis4 6 2 2" xfId="1183"/>
    <cellStyle name="20% - Énfasis4 6 2 3" xfId="1184"/>
    <cellStyle name="20% - Énfasis4 6 3" xfId="1185"/>
    <cellStyle name="20% - Énfasis4 6 4" xfId="1186"/>
    <cellStyle name="20% - Énfasis4 7" xfId="1187"/>
    <cellStyle name="20% - Énfasis4 7 2" xfId="1188"/>
    <cellStyle name="20% - Énfasis4 7 2 2" xfId="1189"/>
    <cellStyle name="20% - Énfasis4 7 2 3" xfId="1190"/>
    <cellStyle name="20% - Énfasis4 7 3" xfId="1191"/>
    <cellStyle name="20% - Énfasis4 7 4" xfId="1192"/>
    <cellStyle name="20% - Énfasis4 8" xfId="1193"/>
    <cellStyle name="20% - Énfasis4 8 2" xfId="1194"/>
    <cellStyle name="20% - Énfasis4 8 2 2" xfId="1195"/>
    <cellStyle name="20% - Énfasis4 8 2 3" xfId="1196"/>
    <cellStyle name="20% - Énfasis4 8 3" xfId="1197"/>
    <cellStyle name="20% - Énfasis4 8 4" xfId="1198"/>
    <cellStyle name="20% - Énfasis4 9" xfId="1199"/>
    <cellStyle name="20% - Énfasis4 9 2" xfId="1200"/>
    <cellStyle name="20% - Énfasis4 9 2 2" xfId="1201"/>
    <cellStyle name="20% - Énfasis4 9 2 3" xfId="1202"/>
    <cellStyle name="20% - Énfasis4 9 3" xfId="1203"/>
    <cellStyle name="20% - Énfasis4 9 4" xfId="1204"/>
    <cellStyle name="20% - Énfasis5 10" xfId="1205"/>
    <cellStyle name="20% - Énfasis5 10 2" xfId="1206"/>
    <cellStyle name="20% - Énfasis5 10 2 2" xfId="1207"/>
    <cellStyle name="20% - Énfasis5 10 2 3" xfId="1208"/>
    <cellStyle name="20% - Énfasis5 10 3" xfId="1209"/>
    <cellStyle name="20% - Énfasis5 10 4" xfId="1210"/>
    <cellStyle name="20% - Énfasis5 11" xfId="1211"/>
    <cellStyle name="20% - Énfasis5 11 2" xfId="1212"/>
    <cellStyle name="20% - Énfasis5 11 2 2" xfId="1213"/>
    <cellStyle name="20% - Énfasis5 11 2 3" xfId="1214"/>
    <cellStyle name="20% - Énfasis5 11 3" xfId="1215"/>
    <cellStyle name="20% - Énfasis5 11 4" xfId="1216"/>
    <cellStyle name="20% - Énfasis5 12" xfId="1217"/>
    <cellStyle name="20% - Énfasis5 12 2" xfId="1218"/>
    <cellStyle name="20% - Énfasis5 12 2 2" xfId="1219"/>
    <cellStyle name="20% - Énfasis5 12 2 3" xfId="1220"/>
    <cellStyle name="20% - Énfasis5 12 3" xfId="1221"/>
    <cellStyle name="20% - Énfasis5 12 4" xfId="1222"/>
    <cellStyle name="20% - Énfasis5 13" xfId="1223"/>
    <cellStyle name="20% - Énfasis5 13 2" xfId="1224"/>
    <cellStyle name="20% - Énfasis5 13 2 2" xfId="1225"/>
    <cellStyle name="20% - Énfasis5 13 2 3" xfId="1226"/>
    <cellStyle name="20% - Énfasis5 13 3" xfId="1227"/>
    <cellStyle name="20% - Énfasis5 13 4" xfId="1228"/>
    <cellStyle name="20% - Énfasis5 14" xfId="1229"/>
    <cellStyle name="20% - Énfasis5 14 2" xfId="1230"/>
    <cellStyle name="20% - Énfasis5 14 2 2" xfId="1231"/>
    <cellStyle name="20% - Énfasis5 14 2 3" xfId="1232"/>
    <cellStyle name="20% - Énfasis5 14 3" xfId="1233"/>
    <cellStyle name="20% - Énfasis5 14 4" xfId="1234"/>
    <cellStyle name="20% - Énfasis5 15" xfId="1235"/>
    <cellStyle name="20% - Énfasis5 15 2" xfId="1236"/>
    <cellStyle name="20% - Énfasis5 15 2 2" xfId="1237"/>
    <cellStyle name="20% - Énfasis5 15 2 3" xfId="1238"/>
    <cellStyle name="20% - Énfasis5 15 3" xfId="1239"/>
    <cellStyle name="20% - Énfasis5 15 4" xfId="1240"/>
    <cellStyle name="20% - Énfasis5 16" xfId="1241"/>
    <cellStyle name="20% - Énfasis5 16 2" xfId="1242"/>
    <cellStyle name="20% - Énfasis5 16 2 2" xfId="1243"/>
    <cellStyle name="20% - Énfasis5 16 2 3" xfId="1244"/>
    <cellStyle name="20% - Énfasis5 16 3" xfId="1245"/>
    <cellStyle name="20% - Énfasis5 16 4" xfId="1246"/>
    <cellStyle name="20% - Énfasis5 17" xfId="1247"/>
    <cellStyle name="20% - Énfasis5 17 2" xfId="1248"/>
    <cellStyle name="20% - Énfasis5 17 2 2" xfId="1249"/>
    <cellStyle name="20% - Énfasis5 17 2 3" xfId="1250"/>
    <cellStyle name="20% - Énfasis5 17 3" xfId="1251"/>
    <cellStyle name="20% - Énfasis5 17 4" xfId="1252"/>
    <cellStyle name="20% - Énfasis5 18" xfId="1253"/>
    <cellStyle name="20% - Énfasis5 18 2" xfId="1254"/>
    <cellStyle name="20% - Énfasis5 18 2 2" xfId="1255"/>
    <cellStyle name="20% - Énfasis5 18 2 3" xfId="1256"/>
    <cellStyle name="20% - Énfasis5 18 3" xfId="1257"/>
    <cellStyle name="20% - Énfasis5 18 4" xfId="1258"/>
    <cellStyle name="20% - Énfasis5 19" xfId="1259"/>
    <cellStyle name="20% - Énfasis5 19 2" xfId="1260"/>
    <cellStyle name="20% - Énfasis5 19 2 2" xfId="1261"/>
    <cellStyle name="20% - Énfasis5 19 2 3" xfId="1262"/>
    <cellStyle name="20% - Énfasis5 19 3" xfId="1263"/>
    <cellStyle name="20% - Énfasis5 19 4" xfId="1264"/>
    <cellStyle name="20% - Énfasis5 2" xfId="1265"/>
    <cellStyle name="20% - Énfasis5 2 2" xfId="1266"/>
    <cellStyle name="20% - Énfasis5 2 2 2" xfId="1267"/>
    <cellStyle name="20% - Énfasis5 2 2 2 2" xfId="1268"/>
    <cellStyle name="20% - Énfasis5 2 2 2 3" xfId="1269"/>
    <cellStyle name="20% - Énfasis5 2 2 3" xfId="1270"/>
    <cellStyle name="20% - Énfasis5 2 2 4" xfId="1271"/>
    <cellStyle name="20% - Énfasis5 2 3" xfId="1272"/>
    <cellStyle name="20% - Énfasis5 2 3 2" xfId="1273"/>
    <cellStyle name="20% - Énfasis5 2 3 2 2" xfId="1274"/>
    <cellStyle name="20% - Énfasis5 2 3 2 3" xfId="1275"/>
    <cellStyle name="20% - Énfasis5 2 3 3" xfId="1276"/>
    <cellStyle name="20% - Énfasis5 2 3 4" xfId="1277"/>
    <cellStyle name="20% - Énfasis5 2 4" xfId="1278"/>
    <cellStyle name="20% - Énfasis5 2 4 2" xfId="1279"/>
    <cellStyle name="20% - Énfasis5 2 4 3" xfId="1280"/>
    <cellStyle name="20% - Énfasis5 2 5" xfId="1281"/>
    <cellStyle name="20% - Énfasis5 2 6" xfId="1282"/>
    <cellStyle name="20% - Énfasis5 20" xfId="1283"/>
    <cellStyle name="20% - Énfasis5 20 2" xfId="1284"/>
    <cellStyle name="20% - Énfasis5 20 2 2" xfId="1285"/>
    <cellStyle name="20% - Énfasis5 20 2 3" xfId="1286"/>
    <cellStyle name="20% - Énfasis5 20 3" xfId="1287"/>
    <cellStyle name="20% - Énfasis5 20 4" xfId="1288"/>
    <cellStyle name="20% - Énfasis5 21" xfId="1289"/>
    <cellStyle name="20% - Énfasis5 21 2" xfId="1290"/>
    <cellStyle name="20% - Énfasis5 21 2 2" xfId="1291"/>
    <cellStyle name="20% - Énfasis5 21 2 3" xfId="1292"/>
    <cellStyle name="20% - Énfasis5 21 3" xfId="1293"/>
    <cellStyle name="20% - Énfasis5 21 4" xfId="1294"/>
    <cellStyle name="20% - Énfasis5 22" xfId="1295"/>
    <cellStyle name="20% - Énfasis5 22 2" xfId="1296"/>
    <cellStyle name="20% - Énfasis5 22 2 2" xfId="1297"/>
    <cellStyle name="20% - Énfasis5 22 2 3" xfId="1298"/>
    <cellStyle name="20% - Énfasis5 22 3" xfId="1299"/>
    <cellStyle name="20% - Énfasis5 22 4" xfId="1300"/>
    <cellStyle name="20% - Énfasis5 23" xfId="1301"/>
    <cellStyle name="20% - Énfasis5 23 2" xfId="1302"/>
    <cellStyle name="20% - Énfasis5 23 2 2" xfId="1303"/>
    <cellStyle name="20% - Énfasis5 23 2 3" xfId="1304"/>
    <cellStyle name="20% - Énfasis5 23 3" xfId="1305"/>
    <cellStyle name="20% - Énfasis5 23 4" xfId="1306"/>
    <cellStyle name="20% - Énfasis5 24" xfId="1307"/>
    <cellStyle name="20% - Énfasis5 24 2" xfId="1308"/>
    <cellStyle name="20% - Énfasis5 24 2 2" xfId="1309"/>
    <cellStyle name="20% - Énfasis5 24 2 3" xfId="1310"/>
    <cellStyle name="20% - Énfasis5 24 3" xfId="1311"/>
    <cellStyle name="20% - Énfasis5 24 4" xfId="1312"/>
    <cellStyle name="20% - Énfasis5 25" xfId="1313"/>
    <cellStyle name="20% - Énfasis5 25 2" xfId="1314"/>
    <cellStyle name="20% - Énfasis5 25 2 2" xfId="1315"/>
    <cellStyle name="20% - Énfasis5 25 2 3" xfId="1316"/>
    <cellStyle name="20% - Énfasis5 25 3" xfId="1317"/>
    <cellStyle name="20% - Énfasis5 25 4" xfId="1318"/>
    <cellStyle name="20% - Énfasis5 26" xfId="1319"/>
    <cellStyle name="20% - Énfasis5 26 2" xfId="1320"/>
    <cellStyle name="20% - Énfasis5 26 2 2" xfId="1321"/>
    <cellStyle name="20% - Énfasis5 26 2 3" xfId="1322"/>
    <cellStyle name="20% - Énfasis5 26 3" xfId="1323"/>
    <cellStyle name="20% - Énfasis5 26 4" xfId="1324"/>
    <cellStyle name="20% - Énfasis5 27" xfId="1325"/>
    <cellStyle name="20% - Énfasis5 27 2" xfId="1326"/>
    <cellStyle name="20% - Énfasis5 27 2 2" xfId="1327"/>
    <cellStyle name="20% - Énfasis5 27 2 3" xfId="1328"/>
    <cellStyle name="20% - Énfasis5 27 3" xfId="1329"/>
    <cellStyle name="20% - Énfasis5 27 4" xfId="1330"/>
    <cellStyle name="20% - Énfasis5 28" xfId="1331"/>
    <cellStyle name="20% - Énfasis5 28 2" xfId="1332"/>
    <cellStyle name="20% - Énfasis5 28 2 2" xfId="1333"/>
    <cellStyle name="20% - Énfasis5 28 2 3" xfId="1334"/>
    <cellStyle name="20% - Énfasis5 28 3" xfId="1335"/>
    <cellStyle name="20% - Énfasis5 28 4" xfId="1336"/>
    <cellStyle name="20% - Énfasis5 29" xfId="1337"/>
    <cellStyle name="20% - Énfasis5 29 2" xfId="1338"/>
    <cellStyle name="20% - Énfasis5 29 2 2" xfId="1339"/>
    <cellStyle name="20% - Énfasis5 29 2 3" xfId="1340"/>
    <cellStyle name="20% - Énfasis5 29 3" xfId="1341"/>
    <cellStyle name="20% - Énfasis5 29 4" xfId="1342"/>
    <cellStyle name="20% - Énfasis5 3" xfId="1343"/>
    <cellStyle name="20% - Énfasis5 3 2" xfId="1344"/>
    <cellStyle name="20% - Énfasis5 3 2 2" xfId="1345"/>
    <cellStyle name="20% - Énfasis5 3 2 3" xfId="1346"/>
    <cellStyle name="20% - Énfasis5 3 3" xfId="1347"/>
    <cellStyle name="20% - Énfasis5 3 4" xfId="1348"/>
    <cellStyle name="20% - Énfasis5 30" xfId="1349"/>
    <cellStyle name="20% - Énfasis5 30 2" xfId="1350"/>
    <cellStyle name="20% - Énfasis5 30 2 2" xfId="1351"/>
    <cellStyle name="20% - Énfasis5 30 2 3" xfId="1352"/>
    <cellStyle name="20% - Énfasis5 30 3" xfId="1353"/>
    <cellStyle name="20% - Énfasis5 30 4" xfId="1354"/>
    <cellStyle name="20% - Énfasis5 31" xfId="1355"/>
    <cellStyle name="20% - Énfasis5 31 2" xfId="1356"/>
    <cellStyle name="20% - Énfasis5 31 2 2" xfId="1357"/>
    <cellStyle name="20% - Énfasis5 31 2 3" xfId="1358"/>
    <cellStyle name="20% - Énfasis5 31 3" xfId="1359"/>
    <cellStyle name="20% - Énfasis5 31 4" xfId="1360"/>
    <cellStyle name="20% - Énfasis5 32" xfId="1361"/>
    <cellStyle name="20% - Énfasis5 32 2" xfId="1362"/>
    <cellStyle name="20% - Énfasis5 32 2 2" xfId="1363"/>
    <cellStyle name="20% - Énfasis5 32 2 3" xfId="1364"/>
    <cellStyle name="20% - Énfasis5 32 3" xfId="1365"/>
    <cellStyle name="20% - Énfasis5 32 4" xfId="1366"/>
    <cellStyle name="20% - Énfasis5 33" xfId="1367"/>
    <cellStyle name="20% - Énfasis5 33 2" xfId="1368"/>
    <cellStyle name="20% - Énfasis5 33 2 2" xfId="1369"/>
    <cellStyle name="20% - Énfasis5 33 2 3" xfId="1370"/>
    <cellStyle name="20% - Énfasis5 33 3" xfId="1371"/>
    <cellStyle name="20% - Énfasis5 33 4" xfId="1372"/>
    <cellStyle name="20% - Énfasis5 34" xfId="1373"/>
    <cellStyle name="20% - Énfasis5 34 2" xfId="1374"/>
    <cellStyle name="20% - Énfasis5 34 2 2" xfId="1375"/>
    <cellStyle name="20% - Énfasis5 34 2 3" xfId="1376"/>
    <cellStyle name="20% - Énfasis5 34 3" xfId="1377"/>
    <cellStyle name="20% - Énfasis5 34 4" xfId="1378"/>
    <cellStyle name="20% - Énfasis5 35" xfId="1379"/>
    <cellStyle name="20% - Énfasis5 35 2" xfId="1380"/>
    <cellStyle name="20% - Énfasis5 35 2 2" xfId="1381"/>
    <cellStyle name="20% - Énfasis5 35 2 3" xfId="1382"/>
    <cellStyle name="20% - Énfasis5 35 3" xfId="1383"/>
    <cellStyle name="20% - Énfasis5 35 4" xfId="1384"/>
    <cellStyle name="20% - Énfasis5 36" xfId="1385"/>
    <cellStyle name="20% - Énfasis5 36 2" xfId="1386"/>
    <cellStyle name="20% - Énfasis5 36 2 2" xfId="1387"/>
    <cellStyle name="20% - Énfasis5 36 2 3" xfId="1388"/>
    <cellStyle name="20% - Énfasis5 36 3" xfId="1389"/>
    <cellStyle name="20% - Énfasis5 36 4" xfId="1390"/>
    <cellStyle name="20% - Énfasis5 37" xfId="1391"/>
    <cellStyle name="20% - Énfasis5 37 2" xfId="1392"/>
    <cellStyle name="20% - Énfasis5 37 2 2" xfId="1393"/>
    <cellStyle name="20% - Énfasis5 37 2 3" xfId="1394"/>
    <cellStyle name="20% - Énfasis5 37 3" xfId="1395"/>
    <cellStyle name="20% - Énfasis5 37 4" xfId="1396"/>
    <cellStyle name="20% - Énfasis5 38" xfId="1397"/>
    <cellStyle name="20% - Énfasis5 38 2" xfId="1398"/>
    <cellStyle name="20% - Énfasis5 38 2 2" xfId="1399"/>
    <cellStyle name="20% - Énfasis5 38 2 3" xfId="1400"/>
    <cellStyle name="20% - Énfasis5 38 3" xfId="1401"/>
    <cellStyle name="20% - Énfasis5 38 4" xfId="1402"/>
    <cellStyle name="20% - Énfasis5 39" xfId="1403"/>
    <cellStyle name="20% - Énfasis5 39 2" xfId="1404"/>
    <cellStyle name="20% - Énfasis5 39 2 2" xfId="1405"/>
    <cellStyle name="20% - Énfasis5 39 2 3" xfId="1406"/>
    <cellStyle name="20% - Énfasis5 39 3" xfId="1407"/>
    <cellStyle name="20% - Énfasis5 39 4" xfId="1408"/>
    <cellStyle name="20% - Énfasis5 4" xfId="1409"/>
    <cellStyle name="20% - Énfasis5 4 2" xfId="1410"/>
    <cellStyle name="20% - Énfasis5 4 2 2" xfId="1411"/>
    <cellStyle name="20% - Énfasis5 4 2 3" xfId="1412"/>
    <cellStyle name="20% - Énfasis5 4 3" xfId="1413"/>
    <cellStyle name="20% - Énfasis5 4 4" xfId="1414"/>
    <cellStyle name="20% - Énfasis5 40" xfId="1415"/>
    <cellStyle name="20% - Énfasis5 40 2" xfId="1416"/>
    <cellStyle name="20% - Énfasis5 40 2 2" xfId="1417"/>
    <cellStyle name="20% - Énfasis5 40 2 3" xfId="1418"/>
    <cellStyle name="20% - Énfasis5 40 3" xfId="1419"/>
    <cellStyle name="20% - Énfasis5 40 4" xfId="1420"/>
    <cellStyle name="20% - Énfasis5 41" xfId="1421"/>
    <cellStyle name="20% - Énfasis5 41 2" xfId="1422"/>
    <cellStyle name="20% - Énfasis5 41 2 2" xfId="1423"/>
    <cellStyle name="20% - Énfasis5 41 2 3" xfId="1424"/>
    <cellStyle name="20% - Énfasis5 41 3" xfId="1425"/>
    <cellStyle name="20% - Énfasis5 41 4" xfId="1426"/>
    <cellStyle name="20% - Énfasis5 42" xfId="1427"/>
    <cellStyle name="20% - Énfasis5 42 2" xfId="1428"/>
    <cellStyle name="20% - Énfasis5 42 2 2" xfId="1429"/>
    <cellStyle name="20% - Énfasis5 42 2 3" xfId="1430"/>
    <cellStyle name="20% - Énfasis5 42 3" xfId="1431"/>
    <cellStyle name="20% - Énfasis5 42 4" xfId="1432"/>
    <cellStyle name="20% - Énfasis5 43" xfId="1433"/>
    <cellStyle name="20% - Énfasis5 43 2" xfId="1434"/>
    <cellStyle name="20% - Énfasis5 43 2 2" xfId="1435"/>
    <cellStyle name="20% - Énfasis5 43 2 3" xfId="1436"/>
    <cellStyle name="20% - Énfasis5 43 3" xfId="1437"/>
    <cellStyle name="20% - Énfasis5 43 4" xfId="1438"/>
    <cellStyle name="20% - Énfasis5 44" xfId="1439"/>
    <cellStyle name="20% - Énfasis5 44 2" xfId="1440"/>
    <cellStyle name="20% - Énfasis5 44 2 2" xfId="1441"/>
    <cellStyle name="20% - Énfasis5 44 2 3" xfId="1442"/>
    <cellStyle name="20% - Énfasis5 44 3" xfId="1443"/>
    <cellStyle name="20% - Énfasis5 44 4" xfId="1444"/>
    <cellStyle name="20% - Énfasis5 45" xfId="1445"/>
    <cellStyle name="20% - Énfasis5 45 2" xfId="1446"/>
    <cellStyle name="20% - Énfasis5 45 2 2" xfId="1447"/>
    <cellStyle name="20% - Énfasis5 45 2 3" xfId="1448"/>
    <cellStyle name="20% - Énfasis5 45 3" xfId="1449"/>
    <cellStyle name="20% - Énfasis5 45 4" xfId="1450"/>
    <cellStyle name="20% - Énfasis5 46" xfId="1451"/>
    <cellStyle name="20% - Énfasis5 46 2" xfId="1452"/>
    <cellStyle name="20% - Énfasis5 46 2 2" xfId="1453"/>
    <cellStyle name="20% - Énfasis5 46 2 3" xfId="1454"/>
    <cellStyle name="20% - Énfasis5 46 3" xfId="1455"/>
    <cellStyle name="20% - Énfasis5 46 4" xfId="1456"/>
    <cellStyle name="20% - Énfasis5 47" xfId="1457"/>
    <cellStyle name="20% - Énfasis5 47 2" xfId="1458"/>
    <cellStyle name="20% - Énfasis5 47 2 2" xfId="1459"/>
    <cellStyle name="20% - Énfasis5 47 2 3" xfId="1460"/>
    <cellStyle name="20% - Énfasis5 47 3" xfId="1461"/>
    <cellStyle name="20% - Énfasis5 47 4" xfId="1462"/>
    <cellStyle name="20% - Énfasis5 48" xfId="1463"/>
    <cellStyle name="20% - Énfasis5 48 2" xfId="1464"/>
    <cellStyle name="20% - Énfasis5 48 2 2" xfId="1465"/>
    <cellStyle name="20% - Énfasis5 48 2 3" xfId="1466"/>
    <cellStyle name="20% - Énfasis5 48 3" xfId="1467"/>
    <cellStyle name="20% - Énfasis5 48 4" xfId="1468"/>
    <cellStyle name="20% - Énfasis5 49" xfId="1469"/>
    <cellStyle name="20% - Énfasis5 49 2" xfId="1470"/>
    <cellStyle name="20% - Énfasis5 49 2 2" xfId="1471"/>
    <cellStyle name="20% - Énfasis5 49 2 3" xfId="1472"/>
    <cellStyle name="20% - Énfasis5 49 3" xfId="1473"/>
    <cellStyle name="20% - Énfasis5 49 4" xfId="1474"/>
    <cellStyle name="20% - Énfasis5 5" xfId="1475"/>
    <cellStyle name="20% - Énfasis5 5 2" xfId="1476"/>
    <cellStyle name="20% - Énfasis5 5 2 2" xfId="1477"/>
    <cellStyle name="20% - Énfasis5 5 2 3" xfId="1478"/>
    <cellStyle name="20% - Énfasis5 5 3" xfId="1479"/>
    <cellStyle name="20% - Énfasis5 5 4" xfId="1480"/>
    <cellStyle name="20% - Énfasis5 6" xfId="1481"/>
    <cellStyle name="20% - Énfasis5 6 2" xfId="1482"/>
    <cellStyle name="20% - Énfasis5 6 2 2" xfId="1483"/>
    <cellStyle name="20% - Énfasis5 6 2 3" xfId="1484"/>
    <cellStyle name="20% - Énfasis5 6 3" xfId="1485"/>
    <cellStyle name="20% - Énfasis5 6 4" xfId="1486"/>
    <cellStyle name="20% - Énfasis5 7" xfId="1487"/>
    <cellStyle name="20% - Énfasis5 7 2" xfId="1488"/>
    <cellStyle name="20% - Énfasis5 7 2 2" xfId="1489"/>
    <cellStyle name="20% - Énfasis5 7 2 3" xfId="1490"/>
    <cellStyle name="20% - Énfasis5 7 3" xfId="1491"/>
    <cellStyle name="20% - Énfasis5 7 4" xfId="1492"/>
    <cellStyle name="20% - Énfasis5 8" xfId="1493"/>
    <cellStyle name="20% - Énfasis5 8 2" xfId="1494"/>
    <cellStyle name="20% - Énfasis5 8 2 2" xfId="1495"/>
    <cellStyle name="20% - Énfasis5 8 2 3" xfId="1496"/>
    <cellStyle name="20% - Énfasis5 8 3" xfId="1497"/>
    <cellStyle name="20% - Énfasis5 8 4" xfId="1498"/>
    <cellStyle name="20% - Énfasis5 9" xfId="1499"/>
    <cellStyle name="20% - Énfasis5 9 2" xfId="1500"/>
    <cellStyle name="20% - Énfasis5 9 2 2" xfId="1501"/>
    <cellStyle name="20% - Énfasis5 9 2 3" xfId="1502"/>
    <cellStyle name="20% - Énfasis5 9 3" xfId="1503"/>
    <cellStyle name="20% - Énfasis5 9 4" xfId="1504"/>
    <cellStyle name="20% - Énfasis6 10" xfId="1505"/>
    <cellStyle name="20% - Énfasis6 10 2" xfId="1506"/>
    <cellStyle name="20% - Énfasis6 10 2 2" xfId="1507"/>
    <cellStyle name="20% - Énfasis6 10 2 3" xfId="1508"/>
    <cellStyle name="20% - Énfasis6 10 3" xfId="1509"/>
    <cellStyle name="20% - Énfasis6 10 4" xfId="1510"/>
    <cellStyle name="20% - Énfasis6 11" xfId="1511"/>
    <cellStyle name="20% - Énfasis6 11 2" xfId="1512"/>
    <cellStyle name="20% - Énfasis6 11 2 2" xfId="1513"/>
    <cellStyle name="20% - Énfasis6 11 2 3" xfId="1514"/>
    <cellStyle name="20% - Énfasis6 11 3" xfId="1515"/>
    <cellStyle name="20% - Énfasis6 11 4" xfId="1516"/>
    <cellStyle name="20% - Énfasis6 12" xfId="1517"/>
    <cellStyle name="20% - Énfasis6 12 2" xfId="1518"/>
    <cellStyle name="20% - Énfasis6 12 2 2" xfId="1519"/>
    <cellStyle name="20% - Énfasis6 12 2 3" xfId="1520"/>
    <cellStyle name="20% - Énfasis6 12 3" xfId="1521"/>
    <cellStyle name="20% - Énfasis6 12 4" xfId="1522"/>
    <cellStyle name="20% - Énfasis6 13" xfId="1523"/>
    <cellStyle name="20% - Énfasis6 13 2" xfId="1524"/>
    <cellStyle name="20% - Énfasis6 13 2 2" xfId="1525"/>
    <cellStyle name="20% - Énfasis6 13 2 3" xfId="1526"/>
    <cellStyle name="20% - Énfasis6 13 3" xfId="1527"/>
    <cellStyle name="20% - Énfasis6 13 4" xfId="1528"/>
    <cellStyle name="20% - Énfasis6 14" xfId="1529"/>
    <cellStyle name="20% - Énfasis6 14 2" xfId="1530"/>
    <cellStyle name="20% - Énfasis6 14 2 2" xfId="1531"/>
    <cellStyle name="20% - Énfasis6 14 2 3" xfId="1532"/>
    <cellStyle name="20% - Énfasis6 14 3" xfId="1533"/>
    <cellStyle name="20% - Énfasis6 14 4" xfId="1534"/>
    <cellStyle name="20% - Énfasis6 15" xfId="1535"/>
    <cellStyle name="20% - Énfasis6 15 2" xfId="1536"/>
    <cellStyle name="20% - Énfasis6 15 2 2" xfId="1537"/>
    <cellStyle name="20% - Énfasis6 15 2 3" xfId="1538"/>
    <cellStyle name="20% - Énfasis6 15 3" xfId="1539"/>
    <cellStyle name="20% - Énfasis6 15 4" xfId="1540"/>
    <cellStyle name="20% - Énfasis6 16" xfId="1541"/>
    <cellStyle name="20% - Énfasis6 16 2" xfId="1542"/>
    <cellStyle name="20% - Énfasis6 16 2 2" xfId="1543"/>
    <cellStyle name="20% - Énfasis6 16 2 3" xfId="1544"/>
    <cellStyle name="20% - Énfasis6 16 3" xfId="1545"/>
    <cellStyle name="20% - Énfasis6 16 4" xfId="1546"/>
    <cellStyle name="20% - Énfasis6 17" xfId="1547"/>
    <cellStyle name="20% - Énfasis6 17 2" xfId="1548"/>
    <cellStyle name="20% - Énfasis6 17 2 2" xfId="1549"/>
    <cellStyle name="20% - Énfasis6 17 2 3" xfId="1550"/>
    <cellStyle name="20% - Énfasis6 17 3" xfId="1551"/>
    <cellStyle name="20% - Énfasis6 17 4" xfId="1552"/>
    <cellStyle name="20% - Énfasis6 18" xfId="1553"/>
    <cellStyle name="20% - Énfasis6 18 2" xfId="1554"/>
    <cellStyle name="20% - Énfasis6 18 2 2" xfId="1555"/>
    <cellStyle name="20% - Énfasis6 18 2 3" xfId="1556"/>
    <cellStyle name="20% - Énfasis6 18 3" xfId="1557"/>
    <cellStyle name="20% - Énfasis6 18 4" xfId="1558"/>
    <cellStyle name="20% - Énfasis6 19" xfId="1559"/>
    <cellStyle name="20% - Énfasis6 19 2" xfId="1560"/>
    <cellStyle name="20% - Énfasis6 19 2 2" xfId="1561"/>
    <cellStyle name="20% - Énfasis6 19 2 3" xfId="1562"/>
    <cellStyle name="20% - Énfasis6 19 3" xfId="1563"/>
    <cellStyle name="20% - Énfasis6 19 4" xfId="1564"/>
    <cellStyle name="20% - Énfasis6 2" xfId="1565"/>
    <cellStyle name="20% - Énfasis6 2 2" xfId="1566"/>
    <cellStyle name="20% - Énfasis6 2 2 2" xfId="1567"/>
    <cellStyle name="20% - Énfasis6 2 2 2 2" xfId="1568"/>
    <cellStyle name="20% - Énfasis6 2 2 2 3" xfId="1569"/>
    <cellStyle name="20% - Énfasis6 2 2 3" xfId="1570"/>
    <cellStyle name="20% - Énfasis6 2 2 4" xfId="1571"/>
    <cellStyle name="20% - Énfasis6 2 3" xfId="1572"/>
    <cellStyle name="20% - Énfasis6 2 3 2" xfId="1573"/>
    <cellStyle name="20% - Énfasis6 2 3 2 2" xfId="1574"/>
    <cellStyle name="20% - Énfasis6 2 3 2 3" xfId="1575"/>
    <cellStyle name="20% - Énfasis6 2 3 3" xfId="1576"/>
    <cellStyle name="20% - Énfasis6 2 3 4" xfId="1577"/>
    <cellStyle name="20% - Énfasis6 2 4" xfId="1578"/>
    <cellStyle name="20% - Énfasis6 2 4 2" xfId="1579"/>
    <cellStyle name="20% - Énfasis6 2 4 3" xfId="1580"/>
    <cellStyle name="20% - Énfasis6 2 5" xfId="1581"/>
    <cellStyle name="20% - Énfasis6 2 6" xfId="1582"/>
    <cellStyle name="20% - Énfasis6 20" xfId="1583"/>
    <cellStyle name="20% - Énfasis6 20 2" xfId="1584"/>
    <cellStyle name="20% - Énfasis6 20 2 2" xfId="1585"/>
    <cellStyle name="20% - Énfasis6 20 2 3" xfId="1586"/>
    <cellStyle name="20% - Énfasis6 20 3" xfId="1587"/>
    <cellStyle name="20% - Énfasis6 20 4" xfId="1588"/>
    <cellStyle name="20% - Énfasis6 21" xfId="1589"/>
    <cellStyle name="20% - Énfasis6 21 2" xfId="1590"/>
    <cellStyle name="20% - Énfasis6 21 2 2" xfId="1591"/>
    <cellStyle name="20% - Énfasis6 21 2 3" xfId="1592"/>
    <cellStyle name="20% - Énfasis6 21 3" xfId="1593"/>
    <cellStyle name="20% - Énfasis6 21 4" xfId="1594"/>
    <cellStyle name="20% - Énfasis6 22" xfId="1595"/>
    <cellStyle name="20% - Énfasis6 22 2" xfId="1596"/>
    <cellStyle name="20% - Énfasis6 22 2 2" xfId="1597"/>
    <cellStyle name="20% - Énfasis6 22 2 3" xfId="1598"/>
    <cellStyle name="20% - Énfasis6 22 3" xfId="1599"/>
    <cellStyle name="20% - Énfasis6 22 4" xfId="1600"/>
    <cellStyle name="20% - Énfasis6 23" xfId="1601"/>
    <cellStyle name="20% - Énfasis6 23 2" xfId="1602"/>
    <cellStyle name="20% - Énfasis6 23 2 2" xfId="1603"/>
    <cellStyle name="20% - Énfasis6 23 2 3" xfId="1604"/>
    <cellStyle name="20% - Énfasis6 23 3" xfId="1605"/>
    <cellStyle name="20% - Énfasis6 23 4" xfId="1606"/>
    <cellStyle name="20% - Énfasis6 24" xfId="1607"/>
    <cellStyle name="20% - Énfasis6 24 2" xfId="1608"/>
    <cellStyle name="20% - Énfasis6 24 2 2" xfId="1609"/>
    <cellStyle name="20% - Énfasis6 24 2 3" xfId="1610"/>
    <cellStyle name="20% - Énfasis6 24 3" xfId="1611"/>
    <cellStyle name="20% - Énfasis6 24 4" xfId="1612"/>
    <cellStyle name="20% - Énfasis6 25" xfId="1613"/>
    <cellStyle name="20% - Énfasis6 25 2" xfId="1614"/>
    <cellStyle name="20% - Énfasis6 25 2 2" xfId="1615"/>
    <cellStyle name="20% - Énfasis6 25 2 3" xfId="1616"/>
    <cellStyle name="20% - Énfasis6 25 3" xfId="1617"/>
    <cellStyle name="20% - Énfasis6 25 4" xfId="1618"/>
    <cellStyle name="20% - Énfasis6 26" xfId="1619"/>
    <cellStyle name="20% - Énfasis6 26 2" xfId="1620"/>
    <cellStyle name="20% - Énfasis6 26 2 2" xfId="1621"/>
    <cellStyle name="20% - Énfasis6 26 2 3" xfId="1622"/>
    <cellStyle name="20% - Énfasis6 26 3" xfId="1623"/>
    <cellStyle name="20% - Énfasis6 26 4" xfId="1624"/>
    <cellStyle name="20% - Énfasis6 27" xfId="1625"/>
    <cellStyle name="20% - Énfasis6 27 2" xfId="1626"/>
    <cellStyle name="20% - Énfasis6 27 2 2" xfId="1627"/>
    <cellStyle name="20% - Énfasis6 27 2 3" xfId="1628"/>
    <cellStyle name="20% - Énfasis6 27 3" xfId="1629"/>
    <cellStyle name="20% - Énfasis6 27 4" xfId="1630"/>
    <cellStyle name="20% - Énfasis6 28" xfId="1631"/>
    <cellStyle name="20% - Énfasis6 28 2" xfId="1632"/>
    <cellStyle name="20% - Énfasis6 28 2 2" xfId="1633"/>
    <cellStyle name="20% - Énfasis6 28 2 3" xfId="1634"/>
    <cellStyle name="20% - Énfasis6 28 3" xfId="1635"/>
    <cellStyle name="20% - Énfasis6 28 4" xfId="1636"/>
    <cellStyle name="20% - Énfasis6 29" xfId="1637"/>
    <cellStyle name="20% - Énfasis6 29 2" xfId="1638"/>
    <cellStyle name="20% - Énfasis6 29 2 2" xfId="1639"/>
    <cellStyle name="20% - Énfasis6 29 2 3" xfId="1640"/>
    <cellStyle name="20% - Énfasis6 29 3" xfId="1641"/>
    <cellStyle name="20% - Énfasis6 29 4" xfId="1642"/>
    <cellStyle name="20% - Énfasis6 3" xfId="1643"/>
    <cellStyle name="20% - Énfasis6 3 2" xfId="1644"/>
    <cellStyle name="20% - Énfasis6 3 2 2" xfId="1645"/>
    <cellStyle name="20% - Énfasis6 3 2 3" xfId="1646"/>
    <cellStyle name="20% - Énfasis6 3 3" xfId="1647"/>
    <cellStyle name="20% - Énfasis6 3 4" xfId="1648"/>
    <cellStyle name="20% - Énfasis6 30" xfId="1649"/>
    <cellStyle name="20% - Énfasis6 30 2" xfId="1650"/>
    <cellStyle name="20% - Énfasis6 30 2 2" xfId="1651"/>
    <cellStyle name="20% - Énfasis6 30 2 3" xfId="1652"/>
    <cellStyle name="20% - Énfasis6 30 3" xfId="1653"/>
    <cellStyle name="20% - Énfasis6 30 4" xfId="1654"/>
    <cellStyle name="20% - Énfasis6 31" xfId="1655"/>
    <cellStyle name="20% - Énfasis6 31 2" xfId="1656"/>
    <cellStyle name="20% - Énfasis6 31 2 2" xfId="1657"/>
    <cellStyle name="20% - Énfasis6 31 2 3" xfId="1658"/>
    <cellStyle name="20% - Énfasis6 31 3" xfId="1659"/>
    <cellStyle name="20% - Énfasis6 31 4" xfId="1660"/>
    <cellStyle name="20% - Énfasis6 32" xfId="1661"/>
    <cellStyle name="20% - Énfasis6 32 2" xfId="1662"/>
    <cellStyle name="20% - Énfasis6 32 2 2" xfId="1663"/>
    <cellStyle name="20% - Énfasis6 32 2 3" xfId="1664"/>
    <cellStyle name="20% - Énfasis6 32 3" xfId="1665"/>
    <cellStyle name="20% - Énfasis6 32 4" xfId="1666"/>
    <cellStyle name="20% - Énfasis6 33" xfId="1667"/>
    <cellStyle name="20% - Énfasis6 33 2" xfId="1668"/>
    <cellStyle name="20% - Énfasis6 33 2 2" xfId="1669"/>
    <cellStyle name="20% - Énfasis6 33 2 3" xfId="1670"/>
    <cellStyle name="20% - Énfasis6 33 3" xfId="1671"/>
    <cellStyle name="20% - Énfasis6 33 4" xfId="1672"/>
    <cellStyle name="20% - Énfasis6 34" xfId="1673"/>
    <cellStyle name="20% - Énfasis6 34 2" xfId="1674"/>
    <cellStyle name="20% - Énfasis6 34 2 2" xfId="1675"/>
    <cellStyle name="20% - Énfasis6 34 2 3" xfId="1676"/>
    <cellStyle name="20% - Énfasis6 34 3" xfId="1677"/>
    <cellStyle name="20% - Énfasis6 34 4" xfId="1678"/>
    <cellStyle name="20% - Énfasis6 35" xfId="1679"/>
    <cellStyle name="20% - Énfasis6 35 2" xfId="1680"/>
    <cellStyle name="20% - Énfasis6 35 2 2" xfId="1681"/>
    <cellStyle name="20% - Énfasis6 35 2 3" xfId="1682"/>
    <cellStyle name="20% - Énfasis6 35 3" xfId="1683"/>
    <cellStyle name="20% - Énfasis6 35 4" xfId="1684"/>
    <cellStyle name="20% - Énfasis6 36" xfId="1685"/>
    <cellStyle name="20% - Énfasis6 36 2" xfId="1686"/>
    <cellStyle name="20% - Énfasis6 36 2 2" xfId="1687"/>
    <cellStyle name="20% - Énfasis6 36 2 3" xfId="1688"/>
    <cellStyle name="20% - Énfasis6 36 3" xfId="1689"/>
    <cellStyle name="20% - Énfasis6 36 4" xfId="1690"/>
    <cellStyle name="20% - Énfasis6 37" xfId="1691"/>
    <cellStyle name="20% - Énfasis6 37 2" xfId="1692"/>
    <cellStyle name="20% - Énfasis6 37 2 2" xfId="1693"/>
    <cellStyle name="20% - Énfasis6 37 2 3" xfId="1694"/>
    <cellStyle name="20% - Énfasis6 37 3" xfId="1695"/>
    <cellStyle name="20% - Énfasis6 37 4" xfId="1696"/>
    <cellStyle name="20% - Énfasis6 38" xfId="1697"/>
    <cellStyle name="20% - Énfasis6 38 2" xfId="1698"/>
    <cellStyle name="20% - Énfasis6 38 2 2" xfId="1699"/>
    <cellStyle name="20% - Énfasis6 38 2 3" xfId="1700"/>
    <cellStyle name="20% - Énfasis6 38 3" xfId="1701"/>
    <cellStyle name="20% - Énfasis6 38 4" xfId="1702"/>
    <cellStyle name="20% - Énfasis6 39" xfId="1703"/>
    <cellStyle name="20% - Énfasis6 39 2" xfId="1704"/>
    <cellStyle name="20% - Énfasis6 39 2 2" xfId="1705"/>
    <cellStyle name="20% - Énfasis6 39 2 3" xfId="1706"/>
    <cellStyle name="20% - Énfasis6 39 3" xfId="1707"/>
    <cellStyle name="20% - Énfasis6 39 4" xfId="1708"/>
    <cellStyle name="20% - Énfasis6 4" xfId="1709"/>
    <cellStyle name="20% - Énfasis6 4 2" xfId="1710"/>
    <cellStyle name="20% - Énfasis6 4 2 2" xfId="1711"/>
    <cellStyle name="20% - Énfasis6 4 2 3" xfId="1712"/>
    <cellStyle name="20% - Énfasis6 4 3" xfId="1713"/>
    <cellStyle name="20% - Énfasis6 4 4" xfId="1714"/>
    <cellStyle name="20% - Énfasis6 40" xfId="1715"/>
    <cellStyle name="20% - Énfasis6 40 2" xfId="1716"/>
    <cellStyle name="20% - Énfasis6 40 2 2" xfId="1717"/>
    <cellStyle name="20% - Énfasis6 40 2 3" xfId="1718"/>
    <cellStyle name="20% - Énfasis6 40 3" xfId="1719"/>
    <cellStyle name="20% - Énfasis6 40 4" xfId="1720"/>
    <cellStyle name="20% - Énfasis6 41" xfId="1721"/>
    <cellStyle name="20% - Énfasis6 41 2" xfId="1722"/>
    <cellStyle name="20% - Énfasis6 41 2 2" xfId="1723"/>
    <cellStyle name="20% - Énfasis6 41 2 3" xfId="1724"/>
    <cellStyle name="20% - Énfasis6 41 3" xfId="1725"/>
    <cellStyle name="20% - Énfasis6 41 4" xfId="1726"/>
    <cellStyle name="20% - Énfasis6 42" xfId="1727"/>
    <cellStyle name="20% - Énfasis6 42 2" xfId="1728"/>
    <cellStyle name="20% - Énfasis6 42 2 2" xfId="1729"/>
    <cellStyle name="20% - Énfasis6 42 2 3" xfId="1730"/>
    <cellStyle name="20% - Énfasis6 42 3" xfId="1731"/>
    <cellStyle name="20% - Énfasis6 42 4" xfId="1732"/>
    <cellStyle name="20% - Énfasis6 43" xfId="1733"/>
    <cellStyle name="20% - Énfasis6 43 2" xfId="1734"/>
    <cellStyle name="20% - Énfasis6 43 2 2" xfId="1735"/>
    <cellStyle name="20% - Énfasis6 43 2 3" xfId="1736"/>
    <cellStyle name="20% - Énfasis6 43 3" xfId="1737"/>
    <cellStyle name="20% - Énfasis6 43 4" xfId="1738"/>
    <cellStyle name="20% - Énfasis6 44" xfId="1739"/>
    <cellStyle name="20% - Énfasis6 44 2" xfId="1740"/>
    <cellStyle name="20% - Énfasis6 44 2 2" xfId="1741"/>
    <cellStyle name="20% - Énfasis6 44 2 3" xfId="1742"/>
    <cellStyle name="20% - Énfasis6 44 3" xfId="1743"/>
    <cellStyle name="20% - Énfasis6 44 4" xfId="1744"/>
    <cellStyle name="20% - Énfasis6 45" xfId="1745"/>
    <cellStyle name="20% - Énfasis6 45 2" xfId="1746"/>
    <cellStyle name="20% - Énfasis6 45 2 2" xfId="1747"/>
    <cellStyle name="20% - Énfasis6 45 2 3" xfId="1748"/>
    <cellStyle name="20% - Énfasis6 45 3" xfId="1749"/>
    <cellStyle name="20% - Énfasis6 45 4" xfId="1750"/>
    <cellStyle name="20% - Énfasis6 46" xfId="1751"/>
    <cellStyle name="20% - Énfasis6 46 2" xfId="1752"/>
    <cellStyle name="20% - Énfasis6 46 2 2" xfId="1753"/>
    <cellStyle name="20% - Énfasis6 46 2 3" xfId="1754"/>
    <cellStyle name="20% - Énfasis6 46 3" xfId="1755"/>
    <cellStyle name="20% - Énfasis6 46 4" xfId="1756"/>
    <cellStyle name="20% - Énfasis6 47" xfId="1757"/>
    <cellStyle name="20% - Énfasis6 47 2" xfId="1758"/>
    <cellStyle name="20% - Énfasis6 47 2 2" xfId="1759"/>
    <cellStyle name="20% - Énfasis6 47 2 3" xfId="1760"/>
    <cellStyle name="20% - Énfasis6 47 3" xfId="1761"/>
    <cellStyle name="20% - Énfasis6 47 4" xfId="1762"/>
    <cellStyle name="20% - Énfasis6 48" xfId="1763"/>
    <cellStyle name="20% - Énfasis6 48 2" xfId="1764"/>
    <cellStyle name="20% - Énfasis6 48 2 2" xfId="1765"/>
    <cellStyle name="20% - Énfasis6 48 2 3" xfId="1766"/>
    <cellStyle name="20% - Énfasis6 48 3" xfId="1767"/>
    <cellStyle name="20% - Énfasis6 48 4" xfId="1768"/>
    <cellStyle name="20% - Énfasis6 49" xfId="1769"/>
    <cellStyle name="20% - Énfasis6 49 2" xfId="1770"/>
    <cellStyle name="20% - Énfasis6 49 2 2" xfId="1771"/>
    <cellStyle name="20% - Énfasis6 49 2 3" xfId="1772"/>
    <cellStyle name="20% - Énfasis6 49 3" xfId="1773"/>
    <cellStyle name="20% - Énfasis6 49 4" xfId="1774"/>
    <cellStyle name="20% - Énfasis6 5" xfId="1775"/>
    <cellStyle name="20% - Énfasis6 5 2" xfId="1776"/>
    <cellStyle name="20% - Énfasis6 5 2 2" xfId="1777"/>
    <cellStyle name="20% - Énfasis6 5 2 3" xfId="1778"/>
    <cellStyle name="20% - Énfasis6 5 3" xfId="1779"/>
    <cellStyle name="20% - Énfasis6 5 4" xfId="1780"/>
    <cellStyle name="20% - Énfasis6 6" xfId="1781"/>
    <cellStyle name="20% - Énfasis6 6 2" xfId="1782"/>
    <cellStyle name="20% - Énfasis6 6 2 2" xfId="1783"/>
    <cellStyle name="20% - Énfasis6 6 2 3" xfId="1784"/>
    <cellStyle name="20% - Énfasis6 6 3" xfId="1785"/>
    <cellStyle name="20% - Énfasis6 6 4" xfId="1786"/>
    <cellStyle name="20% - Énfasis6 7" xfId="1787"/>
    <cellStyle name="20% - Énfasis6 7 2" xfId="1788"/>
    <cellStyle name="20% - Énfasis6 7 2 2" xfId="1789"/>
    <cellStyle name="20% - Énfasis6 7 2 3" xfId="1790"/>
    <cellStyle name="20% - Énfasis6 7 3" xfId="1791"/>
    <cellStyle name="20% - Énfasis6 7 4" xfId="1792"/>
    <cellStyle name="20% - Énfasis6 8" xfId="1793"/>
    <cellStyle name="20% - Énfasis6 8 2" xfId="1794"/>
    <cellStyle name="20% - Énfasis6 8 2 2" xfId="1795"/>
    <cellStyle name="20% - Énfasis6 8 2 3" xfId="1796"/>
    <cellStyle name="20% - Énfasis6 8 3" xfId="1797"/>
    <cellStyle name="20% - Énfasis6 8 4" xfId="1798"/>
    <cellStyle name="20% - Énfasis6 9" xfId="1799"/>
    <cellStyle name="20% - Énfasis6 9 2" xfId="1800"/>
    <cellStyle name="20% - Énfasis6 9 2 2" xfId="1801"/>
    <cellStyle name="20% - Énfasis6 9 2 3" xfId="1802"/>
    <cellStyle name="20% - Énfasis6 9 3" xfId="1803"/>
    <cellStyle name="20% - Énfasis6 9 4" xfId="1804"/>
    <cellStyle name="40% - Énfasis1 10" xfId="1805"/>
    <cellStyle name="40% - Énfasis1 10 2" xfId="1806"/>
    <cellStyle name="40% - Énfasis1 10 2 2" xfId="1807"/>
    <cellStyle name="40% - Énfasis1 10 2 3" xfId="1808"/>
    <cellStyle name="40% - Énfasis1 10 3" xfId="1809"/>
    <cellStyle name="40% - Énfasis1 10 4" xfId="1810"/>
    <cellStyle name="40% - Énfasis1 11" xfId="1811"/>
    <cellStyle name="40% - Énfasis1 11 2" xfId="1812"/>
    <cellStyle name="40% - Énfasis1 11 2 2" xfId="1813"/>
    <cellStyle name="40% - Énfasis1 11 2 3" xfId="1814"/>
    <cellStyle name="40% - Énfasis1 11 3" xfId="1815"/>
    <cellStyle name="40% - Énfasis1 11 4" xfId="1816"/>
    <cellStyle name="40% - Énfasis1 12" xfId="1817"/>
    <cellStyle name="40% - Énfasis1 12 2" xfId="1818"/>
    <cellStyle name="40% - Énfasis1 12 2 2" xfId="1819"/>
    <cellStyle name="40% - Énfasis1 12 2 3" xfId="1820"/>
    <cellStyle name="40% - Énfasis1 12 3" xfId="1821"/>
    <cellStyle name="40% - Énfasis1 12 4" xfId="1822"/>
    <cellStyle name="40% - Énfasis1 13" xfId="1823"/>
    <cellStyle name="40% - Énfasis1 13 2" xfId="1824"/>
    <cellStyle name="40% - Énfasis1 13 2 2" xfId="1825"/>
    <cellStyle name="40% - Énfasis1 13 2 3" xfId="1826"/>
    <cellStyle name="40% - Énfasis1 13 3" xfId="1827"/>
    <cellStyle name="40% - Énfasis1 13 4" xfId="1828"/>
    <cellStyle name="40% - Énfasis1 14" xfId="1829"/>
    <cellStyle name="40% - Énfasis1 14 2" xfId="1830"/>
    <cellStyle name="40% - Énfasis1 14 2 2" xfId="1831"/>
    <cellStyle name="40% - Énfasis1 14 2 3" xfId="1832"/>
    <cellStyle name="40% - Énfasis1 14 3" xfId="1833"/>
    <cellStyle name="40% - Énfasis1 14 4" xfId="1834"/>
    <cellStyle name="40% - Énfasis1 15" xfId="1835"/>
    <cellStyle name="40% - Énfasis1 15 2" xfId="1836"/>
    <cellStyle name="40% - Énfasis1 15 2 2" xfId="1837"/>
    <cellStyle name="40% - Énfasis1 15 2 3" xfId="1838"/>
    <cellStyle name="40% - Énfasis1 15 3" xfId="1839"/>
    <cellStyle name="40% - Énfasis1 15 4" xfId="1840"/>
    <cellStyle name="40% - Énfasis1 16" xfId="1841"/>
    <cellStyle name="40% - Énfasis1 16 2" xfId="1842"/>
    <cellStyle name="40% - Énfasis1 16 2 2" xfId="1843"/>
    <cellStyle name="40% - Énfasis1 16 2 3" xfId="1844"/>
    <cellStyle name="40% - Énfasis1 16 3" xfId="1845"/>
    <cellStyle name="40% - Énfasis1 16 4" xfId="1846"/>
    <cellStyle name="40% - Énfasis1 17" xfId="1847"/>
    <cellStyle name="40% - Énfasis1 17 2" xfId="1848"/>
    <cellStyle name="40% - Énfasis1 17 2 2" xfId="1849"/>
    <cellStyle name="40% - Énfasis1 17 2 3" xfId="1850"/>
    <cellStyle name="40% - Énfasis1 17 3" xfId="1851"/>
    <cellStyle name="40% - Énfasis1 17 4" xfId="1852"/>
    <cellStyle name="40% - Énfasis1 18" xfId="1853"/>
    <cellStyle name="40% - Énfasis1 18 2" xfId="1854"/>
    <cellStyle name="40% - Énfasis1 18 2 2" xfId="1855"/>
    <cellStyle name="40% - Énfasis1 18 2 3" xfId="1856"/>
    <cellStyle name="40% - Énfasis1 18 3" xfId="1857"/>
    <cellStyle name="40% - Énfasis1 18 4" xfId="1858"/>
    <cellStyle name="40% - Énfasis1 19" xfId="1859"/>
    <cellStyle name="40% - Énfasis1 19 2" xfId="1860"/>
    <cellStyle name="40% - Énfasis1 19 2 2" xfId="1861"/>
    <cellStyle name="40% - Énfasis1 19 2 3" xfId="1862"/>
    <cellStyle name="40% - Énfasis1 19 3" xfId="1863"/>
    <cellStyle name="40% - Énfasis1 19 4" xfId="1864"/>
    <cellStyle name="40% - Énfasis1 2" xfId="1865"/>
    <cellStyle name="40% - Énfasis1 2 2" xfId="1866"/>
    <cellStyle name="40% - Énfasis1 2 2 2" xfId="1867"/>
    <cellStyle name="40% - Énfasis1 2 2 2 2" xfId="1868"/>
    <cellStyle name="40% - Énfasis1 2 2 2 3" xfId="1869"/>
    <cellStyle name="40% - Énfasis1 2 2 3" xfId="1870"/>
    <cellStyle name="40% - Énfasis1 2 2 4" xfId="1871"/>
    <cellStyle name="40% - Énfasis1 2 3" xfId="1872"/>
    <cellStyle name="40% - Énfasis1 2 3 2" xfId="1873"/>
    <cellStyle name="40% - Énfasis1 2 3 2 2" xfId="1874"/>
    <cellStyle name="40% - Énfasis1 2 3 2 3" xfId="1875"/>
    <cellStyle name="40% - Énfasis1 2 3 3" xfId="1876"/>
    <cellStyle name="40% - Énfasis1 2 3 4" xfId="1877"/>
    <cellStyle name="40% - Énfasis1 2 4" xfId="1878"/>
    <cellStyle name="40% - Énfasis1 2 4 2" xfId="1879"/>
    <cellStyle name="40% - Énfasis1 2 4 3" xfId="1880"/>
    <cellStyle name="40% - Énfasis1 2 5" xfId="1881"/>
    <cellStyle name="40% - Énfasis1 2 6" xfId="1882"/>
    <cellStyle name="40% - Énfasis1 20" xfId="1883"/>
    <cellStyle name="40% - Énfasis1 20 2" xfId="1884"/>
    <cellStyle name="40% - Énfasis1 20 2 2" xfId="1885"/>
    <cellStyle name="40% - Énfasis1 20 2 3" xfId="1886"/>
    <cellStyle name="40% - Énfasis1 20 3" xfId="1887"/>
    <cellStyle name="40% - Énfasis1 20 4" xfId="1888"/>
    <cellStyle name="40% - Énfasis1 21" xfId="1889"/>
    <cellStyle name="40% - Énfasis1 21 2" xfId="1890"/>
    <cellStyle name="40% - Énfasis1 21 2 2" xfId="1891"/>
    <cellStyle name="40% - Énfasis1 21 2 3" xfId="1892"/>
    <cellStyle name="40% - Énfasis1 21 3" xfId="1893"/>
    <cellStyle name="40% - Énfasis1 21 4" xfId="1894"/>
    <cellStyle name="40% - Énfasis1 22" xfId="1895"/>
    <cellStyle name="40% - Énfasis1 22 2" xfId="1896"/>
    <cellStyle name="40% - Énfasis1 22 2 2" xfId="1897"/>
    <cellStyle name="40% - Énfasis1 22 2 3" xfId="1898"/>
    <cellStyle name="40% - Énfasis1 22 3" xfId="1899"/>
    <cellStyle name="40% - Énfasis1 22 4" xfId="1900"/>
    <cellStyle name="40% - Énfasis1 23" xfId="1901"/>
    <cellStyle name="40% - Énfasis1 23 2" xfId="1902"/>
    <cellStyle name="40% - Énfasis1 23 2 2" xfId="1903"/>
    <cellStyle name="40% - Énfasis1 23 2 3" xfId="1904"/>
    <cellStyle name="40% - Énfasis1 23 3" xfId="1905"/>
    <cellStyle name="40% - Énfasis1 23 4" xfId="1906"/>
    <cellStyle name="40% - Énfasis1 24" xfId="1907"/>
    <cellStyle name="40% - Énfasis1 24 2" xfId="1908"/>
    <cellStyle name="40% - Énfasis1 24 2 2" xfId="1909"/>
    <cellStyle name="40% - Énfasis1 24 2 3" xfId="1910"/>
    <cellStyle name="40% - Énfasis1 24 3" xfId="1911"/>
    <cellStyle name="40% - Énfasis1 24 4" xfId="1912"/>
    <cellStyle name="40% - Énfasis1 25" xfId="1913"/>
    <cellStyle name="40% - Énfasis1 25 2" xfId="1914"/>
    <cellStyle name="40% - Énfasis1 25 2 2" xfId="1915"/>
    <cellStyle name="40% - Énfasis1 25 2 3" xfId="1916"/>
    <cellStyle name="40% - Énfasis1 25 3" xfId="1917"/>
    <cellStyle name="40% - Énfasis1 25 4" xfId="1918"/>
    <cellStyle name="40% - Énfasis1 26" xfId="1919"/>
    <cellStyle name="40% - Énfasis1 26 2" xfId="1920"/>
    <cellStyle name="40% - Énfasis1 26 2 2" xfId="1921"/>
    <cellStyle name="40% - Énfasis1 26 2 3" xfId="1922"/>
    <cellStyle name="40% - Énfasis1 26 3" xfId="1923"/>
    <cellStyle name="40% - Énfasis1 26 4" xfId="1924"/>
    <cellStyle name="40% - Énfasis1 27" xfId="1925"/>
    <cellStyle name="40% - Énfasis1 27 2" xfId="1926"/>
    <cellStyle name="40% - Énfasis1 27 2 2" xfId="1927"/>
    <cellStyle name="40% - Énfasis1 27 2 3" xfId="1928"/>
    <cellStyle name="40% - Énfasis1 27 3" xfId="1929"/>
    <cellStyle name="40% - Énfasis1 27 4" xfId="1930"/>
    <cellStyle name="40% - Énfasis1 28" xfId="1931"/>
    <cellStyle name="40% - Énfasis1 28 2" xfId="1932"/>
    <cellStyle name="40% - Énfasis1 28 2 2" xfId="1933"/>
    <cellStyle name="40% - Énfasis1 28 2 3" xfId="1934"/>
    <cellStyle name="40% - Énfasis1 28 3" xfId="1935"/>
    <cellStyle name="40% - Énfasis1 28 4" xfId="1936"/>
    <cellStyle name="40% - Énfasis1 29" xfId="1937"/>
    <cellStyle name="40% - Énfasis1 29 2" xfId="1938"/>
    <cellStyle name="40% - Énfasis1 29 2 2" xfId="1939"/>
    <cellStyle name="40% - Énfasis1 29 2 3" xfId="1940"/>
    <cellStyle name="40% - Énfasis1 29 3" xfId="1941"/>
    <cellStyle name="40% - Énfasis1 29 4" xfId="1942"/>
    <cellStyle name="40% - Énfasis1 3" xfId="1943"/>
    <cellStyle name="40% - Énfasis1 3 2" xfId="1944"/>
    <cellStyle name="40% - Énfasis1 3 2 2" xfId="1945"/>
    <cellStyle name="40% - Énfasis1 3 2 3" xfId="1946"/>
    <cellStyle name="40% - Énfasis1 3 3" xfId="1947"/>
    <cellStyle name="40% - Énfasis1 3 4" xfId="1948"/>
    <cellStyle name="40% - Énfasis1 30" xfId="1949"/>
    <cellStyle name="40% - Énfasis1 30 2" xfId="1950"/>
    <cellStyle name="40% - Énfasis1 30 2 2" xfId="1951"/>
    <cellStyle name="40% - Énfasis1 30 2 3" xfId="1952"/>
    <cellStyle name="40% - Énfasis1 30 3" xfId="1953"/>
    <cellStyle name="40% - Énfasis1 30 4" xfId="1954"/>
    <cellStyle name="40% - Énfasis1 31" xfId="1955"/>
    <cellStyle name="40% - Énfasis1 31 2" xfId="1956"/>
    <cellStyle name="40% - Énfasis1 31 2 2" xfId="1957"/>
    <cellStyle name="40% - Énfasis1 31 2 3" xfId="1958"/>
    <cellStyle name="40% - Énfasis1 31 3" xfId="1959"/>
    <cellStyle name="40% - Énfasis1 31 4" xfId="1960"/>
    <cellStyle name="40% - Énfasis1 32" xfId="1961"/>
    <cellStyle name="40% - Énfasis1 32 2" xfId="1962"/>
    <cellStyle name="40% - Énfasis1 32 2 2" xfId="1963"/>
    <cellStyle name="40% - Énfasis1 32 2 3" xfId="1964"/>
    <cellStyle name="40% - Énfasis1 32 3" xfId="1965"/>
    <cellStyle name="40% - Énfasis1 32 4" xfId="1966"/>
    <cellStyle name="40% - Énfasis1 33" xfId="1967"/>
    <cellStyle name="40% - Énfasis1 33 2" xfId="1968"/>
    <cellStyle name="40% - Énfasis1 33 2 2" xfId="1969"/>
    <cellStyle name="40% - Énfasis1 33 2 3" xfId="1970"/>
    <cellStyle name="40% - Énfasis1 33 3" xfId="1971"/>
    <cellStyle name="40% - Énfasis1 33 4" xfId="1972"/>
    <cellStyle name="40% - Énfasis1 34" xfId="1973"/>
    <cellStyle name="40% - Énfasis1 34 2" xfId="1974"/>
    <cellStyle name="40% - Énfasis1 34 2 2" xfId="1975"/>
    <cellStyle name="40% - Énfasis1 34 2 3" xfId="1976"/>
    <cellStyle name="40% - Énfasis1 34 3" xfId="1977"/>
    <cellStyle name="40% - Énfasis1 34 4" xfId="1978"/>
    <cellStyle name="40% - Énfasis1 35" xfId="1979"/>
    <cellStyle name="40% - Énfasis1 35 2" xfId="1980"/>
    <cellStyle name="40% - Énfasis1 35 2 2" xfId="1981"/>
    <cellStyle name="40% - Énfasis1 35 2 3" xfId="1982"/>
    <cellStyle name="40% - Énfasis1 35 3" xfId="1983"/>
    <cellStyle name="40% - Énfasis1 35 4" xfId="1984"/>
    <cellStyle name="40% - Énfasis1 36" xfId="1985"/>
    <cellStyle name="40% - Énfasis1 36 2" xfId="1986"/>
    <cellStyle name="40% - Énfasis1 36 2 2" xfId="1987"/>
    <cellStyle name="40% - Énfasis1 36 2 3" xfId="1988"/>
    <cellStyle name="40% - Énfasis1 36 3" xfId="1989"/>
    <cellStyle name="40% - Énfasis1 36 4" xfId="1990"/>
    <cellStyle name="40% - Énfasis1 37" xfId="1991"/>
    <cellStyle name="40% - Énfasis1 37 2" xfId="1992"/>
    <cellStyle name="40% - Énfasis1 37 2 2" xfId="1993"/>
    <cellStyle name="40% - Énfasis1 37 2 3" xfId="1994"/>
    <cellStyle name="40% - Énfasis1 37 3" xfId="1995"/>
    <cellStyle name="40% - Énfasis1 37 4" xfId="1996"/>
    <cellStyle name="40% - Énfasis1 38" xfId="1997"/>
    <cellStyle name="40% - Énfasis1 38 2" xfId="1998"/>
    <cellStyle name="40% - Énfasis1 38 2 2" xfId="1999"/>
    <cellStyle name="40% - Énfasis1 38 2 3" xfId="2000"/>
    <cellStyle name="40% - Énfasis1 38 3" xfId="2001"/>
    <cellStyle name="40% - Énfasis1 38 4" xfId="2002"/>
    <cellStyle name="40% - Énfasis1 39" xfId="2003"/>
    <cellStyle name="40% - Énfasis1 39 2" xfId="2004"/>
    <cellStyle name="40% - Énfasis1 39 2 2" xfId="2005"/>
    <cellStyle name="40% - Énfasis1 39 2 3" xfId="2006"/>
    <cellStyle name="40% - Énfasis1 39 3" xfId="2007"/>
    <cellStyle name="40% - Énfasis1 39 4" xfId="2008"/>
    <cellStyle name="40% - Énfasis1 4" xfId="2009"/>
    <cellStyle name="40% - Énfasis1 4 2" xfId="2010"/>
    <cellStyle name="40% - Énfasis1 4 2 2" xfId="2011"/>
    <cellStyle name="40% - Énfasis1 4 2 3" xfId="2012"/>
    <cellStyle name="40% - Énfasis1 4 3" xfId="2013"/>
    <cellStyle name="40% - Énfasis1 4 4" xfId="2014"/>
    <cellStyle name="40% - Énfasis1 40" xfId="2015"/>
    <cellStyle name="40% - Énfasis1 40 2" xfId="2016"/>
    <cellStyle name="40% - Énfasis1 40 2 2" xfId="2017"/>
    <cellStyle name="40% - Énfasis1 40 2 3" xfId="2018"/>
    <cellStyle name="40% - Énfasis1 40 3" xfId="2019"/>
    <cellStyle name="40% - Énfasis1 40 4" xfId="2020"/>
    <cellStyle name="40% - Énfasis1 41" xfId="2021"/>
    <cellStyle name="40% - Énfasis1 41 2" xfId="2022"/>
    <cellStyle name="40% - Énfasis1 41 2 2" xfId="2023"/>
    <cellStyle name="40% - Énfasis1 41 2 3" xfId="2024"/>
    <cellStyle name="40% - Énfasis1 41 3" xfId="2025"/>
    <cellStyle name="40% - Énfasis1 41 4" xfId="2026"/>
    <cellStyle name="40% - Énfasis1 42" xfId="2027"/>
    <cellStyle name="40% - Énfasis1 42 2" xfId="2028"/>
    <cellStyle name="40% - Énfasis1 42 2 2" xfId="2029"/>
    <cellStyle name="40% - Énfasis1 42 2 3" xfId="2030"/>
    <cellStyle name="40% - Énfasis1 42 3" xfId="2031"/>
    <cellStyle name="40% - Énfasis1 42 4" xfId="2032"/>
    <cellStyle name="40% - Énfasis1 43" xfId="2033"/>
    <cellStyle name="40% - Énfasis1 43 2" xfId="2034"/>
    <cellStyle name="40% - Énfasis1 43 2 2" xfId="2035"/>
    <cellStyle name="40% - Énfasis1 43 2 3" xfId="2036"/>
    <cellStyle name="40% - Énfasis1 43 3" xfId="2037"/>
    <cellStyle name="40% - Énfasis1 43 4" xfId="2038"/>
    <cellStyle name="40% - Énfasis1 44" xfId="2039"/>
    <cellStyle name="40% - Énfasis1 44 2" xfId="2040"/>
    <cellStyle name="40% - Énfasis1 44 2 2" xfId="2041"/>
    <cellStyle name="40% - Énfasis1 44 2 3" xfId="2042"/>
    <cellStyle name="40% - Énfasis1 44 3" xfId="2043"/>
    <cellStyle name="40% - Énfasis1 44 4" xfId="2044"/>
    <cellStyle name="40% - Énfasis1 45" xfId="2045"/>
    <cellStyle name="40% - Énfasis1 45 2" xfId="2046"/>
    <cellStyle name="40% - Énfasis1 45 2 2" xfId="2047"/>
    <cellStyle name="40% - Énfasis1 45 2 3" xfId="2048"/>
    <cellStyle name="40% - Énfasis1 45 3" xfId="2049"/>
    <cellStyle name="40% - Énfasis1 45 4" xfId="2050"/>
    <cellStyle name="40% - Énfasis1 46" xfId="2051"/>
    <cellStyle name="40% - Énfasis1 46 2" xfId="2052"/>
    <cellStyle name="40% - Énfasis1 46 2 2" xfId="2053"/>
    <cellStyle name="40% - Énfasis1 46 2 3" xfId="2054"/>
    <cellStyle name="40% - Énfasis1 46 3" xfId="2055"/>
    <cellStyle name="40% - Énfasis1 46 4" xfId="2056"/>
    <cellStyle name="40% - Énfasis1 47" xfId="2057"/>
    <cellStyle name="40% - Énfasis1 47 2" xfId="2058"/>
    <cellStyle name="40% - Énfasis1 47 2 2" xfId="2059"/>
    <cellStyle name="40% - Énfasis1 47 2 3" xfId="2060"/>
    <cellStyle name="40% - Énfasis1 47 3" xfId="2061"/>
    <cellStyle name="40% - Énfasis1 47 4" xfId="2062"/>
    <cellStyle name="40% - Énfasis1 48" xfId="2063"/>
    <cellStyle name="40% - Énfasis1 48 2" xfId="2064"/>
    <cellStyle name="40% - Énfasis1 48 2 2" xfId="2065"/>
    <cellStyle name="40% - Énfasis1 48 2 3" xfId="2066"/>
    <cellStyle name="40% - Énfasis1 48 3" xfId="2067"/>
    <cellStyle name="40% - Énfasis1 48 4" xfId="2068"/>
    <cellStyle name="40% - Énfasis1 49" xfId="2069"/>
    <cellStyle name="40% - Énfasis1 49 2" xfId="2070"/>
    <cellStyle name="40% - Énfasis1 49 2 2" xfId="2071"/>
    <cellStyle name="40% - Énfasis1 49 2 3" xfId="2072"/>
    <cellStyle name="40% - Énfasis1 49 3" xfId="2073"/>
    <cellStyle name="40% - Énfasis1 49 4" xfId="2074"/>
    <cellStyle name="40% - Énfasis1 5" xfId="2075"/>
    <cellStyle name="40% - Énfasis1 5 2" xfId="2076"/>
    <cellStyle name="40% - Énfasis1 5 2 2" xfId="2077"/>
    <cellStyle name="40% - Énfasis1 5 2 3" xfId="2078"/>
    <cellStyle name="40% - Énfasis1 5 3" xfId="2079"/>
    <cellStyle name="40% - Énfasis1 5 4" xfId="2080"/>
    <cellStyle name="40% - Énfasis1 6" xfId="2081"/>
    <cellStyle name="40% - Énfasis1 6 2" xfId="2082"/>
    <cellStyle name="40% - Énfasis1 6 2 2" xfId="2083"/>
    <cellStyle name="40% - Énfasis1 6 2 3" xfId="2084"/>
    <cellStyle name="40% - Énfasis1 6 3" xfId="2085"/>
    <cellStyle name="40% - Énfasis1 6 4" xfId="2086"/>
    <cellStyle name="40% - Énfasis1 7" xfId="2087"/>
    <cellStyle name="40% - Énfasis1 7 2" xfId="2088"/>
    <cellStyle name="40% - Énfasis1 7 2 2" xfId="2089"/>
    <cellStyle name="40% - Énfasis1 7 2 3" xfId="2090"/>
    <cellStyle name="40% - Énfasis1 7 3" xfId="2091"/>
    <cellStyle name="40% - Énfasis1 7 4" xfId="2092"/>
    <cellStyle name="40% - Énfasis1 8" xfId="2093"/>
    <cellStyle name="40% - Énfasis1 8 2" xfId="2094"/>
    <cellStyle name="40% - Énfasis1 8 2 2" xfId="2095"/>
    <cellStyle name="40% - Énfasis1 8 2 3" xfId="2096"/>
    <cellStyle name="40% - Énfasis1 8 3" xfId="2097"/>
    <cellStyle name="40% - Énfasis1 8 4" xfId="2098"/>
    <cellStyle name="40% - Énfasis1 9" xfId="2099"/>
    <cellStyle name="40% - Énfasis1 9 2" xfId="2100"/>
    <cellStyle name="40% - Énfasis1 9 2 2" xfId="2101"/>
    <cellStyle name="40% - Énfasis1 9 2 3" xfId="2102"/>
    <cellStyle name="40% - Énfasis1 9 3" xfId="2103"/>
    <cellStyle name="40% - Énfasis1 9 4" xfId="2104"/>
    <cellStyle name="40% - Énfasis2 10" xfId="2105"/>
    <cellStyle name="40% - Énfasis2 10 2" xfId="2106"/>
    <cellStyle name="40% - Énfasis2 10 2 2" xfId="2107"/>
    <cellStyle name="40% - Énfasis2 10 2 3" xfId="2108"/>
    <cellStyle name="40% - Énfasis2 10 3" xfId="2109"/>
    <cellStyle name="40% - Énfasis2 10 4" xfId="2110"/>
    <cellStyle name="40% - Énfasis2 11" xfId="2111"/>
    <cellStyle name="40% - Énfasis2 11 2" xfId="2112"/>
    <cellStyle name="40% - Énfasis2 11 2 2" xfId="2113"/>
    <cellStyle name="40% - Énfasis2 11 2 3" xfId="2114"/>
    <cellStyle name="40% - Énfasis2 11 3" xfId="2115"/>
    <cellStyle name="40% - Énfasis2 11 4" xfId="2116"/>
    <cellStyle name="40% - Énfasis2 12" xfId="2117"/>
    <cellStyle name="40% - Énfasis2 12 2" xfId="2118"/>
    <cellStyle name="40% - Énfasis2 12 2 2" xfId="2119"/>
    <cellStyle name="40% - Énfasis2 12 2 3" xfId="2120"/>
    <cellStyle name="40% - Énfasis2 12 3" xfId="2121"/>
    <cellStyle name="40% - Énfasis2 12 4" xfId="2122"/>
    <cellStyle name="40% - Énfasis2 13" xfId="2123"/>
    <cellStyle name="40% - Énfasis2 13 2" xfId="2124"/>
    <cellStyle name="40% - Énfasis2 13 2 2" xfId="2125"/>
    <cellStyle name="40% - Énfasis2 13 2 3" xfId="2126"/>
    <cellStyle name="40% - Énfasis2 13 3" xfId="2127"/>
    <cellStyle name="40% - Énfasis2 13 4" xfId="2128"/>
    <cellStyle name="40% - Énfasis2 14" xfId="2129"/>
    <cellStyle name="40% - Énfasis2 14 2" xfId="2130"/>
    <cellStyle name="40% - Énfasis2 14 2 2" xfId="2131"/>
    <cellStyle name="40% - Énfasis2 14 2 3" xfId="2132"/>
    <cellStyle name="40% - Énfasis2 14 3" xfId="2133"/>
    <cellStyle name="40% - Énfasis2 14 4" xfId="2134"/>
    <cellStyle name="40% - Énfasis2 15" xfId="2135"/>
    <cellStyle name="40% - Énfasis2 15 2" xfId="2136"/>
    <cellStyle name="40% - Énfasis2 15 2 2" xfId="2137"/>
    <cellStyle name="40% - Énfasis2 15 2 3" xfId="2138"/>
    <cellStyle name="40% - Énfasis2 15 3" xfId="2139"/>
    <cellStyle name="40% - Énfasis2 15 4" xfId="2140"/>
    <cellStyle name="40% - Énfasis2 16" xfId="2141"/>
    <cellStyle name="40% - Énfasis2 16 2" xfId="2142"/>
    <cellStyle name="40% - Énfasis2 16 2 2" xfId="2143"/>
    <cellStyle name="40% - Énfasis2 16 2 3" xfId="2144"/>
    <cellStyle name="40% - Énfasis2 16 3" xfId="2145"/>
    <cellStyle name="40% - Énfasis2 16 4" xfId="2146"/>
    <cellStyle name="40% - Énfasis2 17" xfId="2147"/>
    <cellStyle name="40% - Énfasis2 17 2" xfId="2148"/>
    <cellStyle name="40% - Énfasis2 17 2 2" xfId="2149"/>
    <cellStyle name="40% - Énfasis2 17 2 3" xfId="2150"/>
    <cellStyle name="40% - Énfasis2 17 3" xfId="2151"/>
    <cellStyle name="40% - Énfasis2 17 4" xfId="2152"/>
    <cellStyle name="40% - Énfasis2 18" xfId="2153"/>
    <cellStyle name="40% - Énfasis2 18 2" xfId="2154"/>
    <cellStyle name="40% - Énfasis2 18 2 2" xfId="2155"/>
    <cellStyle name="40% - Énfasis2 18 2 3" xfId="2156"/>
    <cellStyle name="40% - Énfasis2 18 3" xfId="2157"/>
    <cellStyle name="40% - Énfasis2 18 4" xfId="2158"/>
    <cellStyle name="40% - Énfasis2 19" xfId="2159"/>
    <cellStyle name="40% - Énfasis2 19 2" xfId="2160"/>
    <cellStyle name="40% - Énfasis2 19 2 2" xfId="2161"/>
    <cellStyle name="40% - Énfasis2 19 2 3" xfId="2162"/>
    <cellStyle name="40% - Énfasis2 19 3" xfId="2163"/>
    <cellStyle name="40% - Énfasis2 19 4" xfId="2164"/>
    <cellStyle name="40% - Énfasis2 2" xfId="2165"/>
    <cellStyle name="40% - Énfasis2 2 2" xfId="2166"/>
    <cellStyle name="40% - Énfasis2 2 2 2" xfId="2167"/>
    <cellStyle name="40% - Énfasis2 2 2 2 2" xfId="2168"/>
    <cellStyle name="40% - Énfasis2 2 2 2 3" xfId="2169"/>
    <cellStyle name="40% - Énfasis2 2 2 3" xfId="2170"/>
    <cellStyle name="40% - Énfasis2 2 2 4" xfId="2171"/>
    <cellStyle name="40% - Énfasis2 2 3" xfId="2172"/>
    <cellStyle name="40% - Énfasis2 2 3 2" xfId="2173"/>
    <cellStyle name="40% - Énfasis2 2 3 2 2" xfId="2174"/>
    <cellStyle name="40% - Énfasis2 2 3 2 3" xfId="2175"/>
    <cellStyle name="40% - Énfasis2 2 3 3" xfId="2176"/>
    <cellStyle name="40% - Énfasis2 2 3 4" xfId="2177"/>
    <cellStyle name="40% - Énfasis2 2 4" xfId="2178"/>
    <cellStyle name="40% - Énfasis2 2 4 2" xfId="2179"/>
    <cellStyle name="40% - Énfasis2 2 4 3" xfId="2180"/>
    <cellStyle name="40% - Énfasis2 2 5" xfId="2181"/>
    <cellStyle name="40% - Énfasis2 2 6" xfId="2182"/>
    <cellStyle name="40% - Énfasis2 20" xfId="2183"/>
    <cellStyle name="40% - Énfasis2 20 2" xfId="2184"/>
    <cellStyle name="40% - Énfasis2 20 2 2" xfId="2185"/>
    <cellStyle name="40% - Énfasis2 20 2 3" xfId="2186"/>
    <cellStyle name="40% - Énfasis2 20 3" xfId="2187"/>
    <cellStyle name="40% - Énfasis2 20 4" xfId="2188"/>
    <cellStyle name="40% - Énfasis2 21" xfId="2189"/>
    <cellStyle name="40% - Énfasis2 21 2" xfId="2190"/>
    <cellStyle name="40% - Énfasis2 21 2 2" xfId="2191"/>
    <cellStyle name="40% - Énfasis2 21 2 3" xfId="2192"/>
    <cellStyle name="40% - Énfasis2 21 3" xfId="2193"/>
    <cellStyle name="40% - Énfasis2 21 4" xfId="2194"/>
    <cellStyle name="40% - Énfasis2 22" xfId="2195"/>
    <cellStyle name="40% - Énfasis2 22 2" xfId="2196"/>
    <cellStyle name="40% - Énfasis2 22 2 2" xfId="2197"/>
    <cellStyle name="40% - Énfasis2 22 2 3" xfId="2198"/>
    <cellStyle name="40% - Énfasis2 22 3" xfId="2199"/>
    <cellStyle name="40% - Énfasis2 22 4" xfId="2200"/>
    <cellStyle name="40% - Énfasis2 23" xfId="2201"/>
    <cellStyle name="40% - Énfasis2 23 2" xfId="2202"/>
    <cellStyle name="40% - Énfasis2 23 2 2" xfId="2203"/>
    <cellStyle name="40% - Énfasis2 23 2 3" xfId="2204"/>
    <cellStyle name="40% - Énfasis2 23 3" xfId="2205"/>
    <cellStyle name="40% - Énfasis2 23 4" xfId="2206"/>
    <cellStyle name="40% - Énfasis2 24" xfId="2207"/>
    <cellStyle name="40% - Énfasis2 24 2" xfId="2208"/>
    <cellStyle name="40% - Énfasis2 24 2 2" xfId="2209"/>
    <cellStyle name="40% - Énfasis2 24 2 3" xfId="2210"/>
    <cellStyle name="40% - Énfasis2 24 3" xfId="2211"/>
    <cellStyle name="40% - Énfasis2 24 4" xfId="2212"/>
    <cellStyle name="40% - Énfasis2 25" xfId="2213"/>
    <cellStyle name="40% - Énfasis2 25 2" xfId="2214"/>
    <cellStyle name="40% - Énfasis2 25 2 2" xfId="2215"/>
    <cellStyle name="40% - Énfasis2 25 2 3" xfId="2216"/>
    <cellStyle name="40% - Énfasis2 25 3" xfId="2217"/>
    <cellStyle name="40% - Énfasis2 25 4" xfId="2218"/>
    <cellStyle name="40% - Énfasis2 26" xfId="2219"/>
    <cellStyle name="40% - Énfasis2 26 2" xfId="2220"/>
    <cellStyle name="40% - Énfasis2 26 2 2" xfId="2221"/>
    <cellStyle name="40% - Énfasis2 26 2 3" xfId="2222"/>
    <cellStyle name="40% - Énfasis2 26 3" xfId="2223"/>
    <cellStyle name="40% - Énfasis2 26 4" xfId="2224"/>
    <cellStyle name="40% - Énfasis2 27" xfId="2225"/>
    <cellStyle name="40% - Énfasis2 27 2" xfId="2226"/>
    <cellStyle name="40% - Énfasis2 27 2 2" xfId="2227"/>
    <cellStyle name="40% - Énfasis2 27 2 3" xfId="2228"/>
    <cellStyle name="40% - Énfasis2 27 3" xfId="2229"/>
    <cellStyle name="40% - Énfasis2 27 4" xfId="2230"/>
    <cellStyle name="40% - Énfasis2 28" xfId="2231"/>
    <cellStyle name="40% - Énfasis2 28 2" xfId="2232"/>
    <cellStyle name="40% - Énfasis2 28 2 2" xfId="2233"/>
    <cellStyle name="40% - Énfasis2 28 2 3" xfId="2234"/>
    <cellStyle name="40% - Énfasis2 28 3" xfId="2235"/>
    <cellStyle name="40% - Énfasis2 28 4" xfId="2236"/>
    <cellStyle name="40% - Énfasis2 29" xfId="2237"/>
    <cellStyle name="40% - Énfasis2 29 2" xfId="2238"/>
    <cellStyle name="40% - Énfasis2 29 2 2" xfId="2239"/>
    <cellStyle name="40% - Énfasis2 29 2 3" xfId="2240"/>
    <cellStyle name="40% - Énfasis2 29 3" xfId="2241"/>
    <cellStyle name="40% - Énfasis2 29 4" xfId="2242"/>
    <cellStyle name="40% - Énfasis2 3" xfId="2243"/>
    <cellStyle name="40% - Énfasis2 3 2" xfId="2244"/>
    <cellStyle name="40% - Énfasis2 3 2 2" xfId="2245"/>
    <cellStyle name="40% - Énfasis2 3 2 3" xfId="2246"/>
    <cellStyle name="40% - Énfasis2 3 3" xfId="2247"/>
    <cellStyle name="40% - Énfasis2 3 4" xfId="2248"/>
    <cellStyle name="40% - Énfasis2 30" xfId="2249"/>
    <cellStyle name="40% - Énfasis2 30 2" xfId="2250"/>
    <cellStyle name="40% - Énfasis2 30 2 2" xfId="2251"/>
    <cellStyle name="40% - Énfasis2 30 2 3" xfId="2252"/>
    <cellStyle name="40% - Énfasis2 30 3" xfId="2253"/>
    <cellStyle name="40% - Énfasis2 30 4" xfId="2254"/>
    <cellStyle name="40% - Énfasis2 31" xfId="2255"/>
    <cellStyle name="40% - Énfasis2 31 2" xfId="2256"/>
    <cellStyle name="40% - Énfasis2 31 2 2" xfId="2257"/>
    <cellStyle name="40% - Énfasis2 31 2 3" xfId="2258"/>
    <cellStyle name="40% - Énfasis2 31 3" xfId="2259"/>
    <cellStyle name="40% - Énfasis2 31 4" xfId="2260"/>
    <cellStyle name="40% - Énfasis2 32" xfId="2261"/>
    <cellStyle name="40% - Énfasis2 32 2" xfId="2262"/>
    <cellStyle name="40% - Énfasis2 32 2 2" xfId="2263"/>
    <cellStyle name="40% - Énfasis2 32 2 3" xfId="2264"/>
    <cellStyle name="40% - Énfasis2 32 3" xfId="2265"/>
    <cellStyle name="40% - Énfasis2 32 4" xfId="2266"/>
    <cellStyle name="40% - Énfasis2 33" xfId="2267"/>
    <cellStyle name="40% - Énfasis2 33 2" xfId="2268"/>
    <cellStyle name="40% - Énfasis2 33 2 2" xfId="2269"/>
    <cellStyle name="40% - Énfasis2 33 2 3" xfId="2270"/>
    <cellStyle name="40% - Énfasis2 33 3" xfId="2271"/>
    <cellStyle name="40% - Énfasis2 33 4" xfId="2272"/>
    <cellStyle name="40% - Énfasis2 34" xfId="2273"/>
    <cellStyle name="40% - Énfasis2 34 2" xfId="2274"/>
    <cellStyle name="40% - Énfasis2 34 2 2" xfId="2275"/>
    <cellStyle name="40% - Énfasis2 34 2 3" xfId="2276"/>
    <cellStyle name="40% - Énfasis2 34 3" xfId="2277"/>
    <cellStyle name="40% - Énfasis2 34 4" xfId="2278"/>
    <cellStyle name="40% - Énfasis2 35" xfId="2279"/>
    <cellStyle name="40% - Énfasis2 35 2" xfId="2280"/>
    <cellStyle name="40% - Énfasis2 35 2 2" xfId="2281"/>
    <cellStyle name="40% - Énfasis2 35 2 3" xfId="2282"/>
    <cellStyle name="40% - Énfasis2 35 3" xfId="2283"/>
    <cellStyle name="40% - Énfasis2 35 4" xfId="2284"/>
    <cellStyle name="40% - Énfasis2 36" xfId="2285"/>
    <cellStyle name="40% - Énfasis2 36 2" xfId="2286"/>
    <cellStyle name="40% - Énfasis2 36 2 2" xfId="2287"/>
    <cellStyle name="40% - Énfasis2 36 2 3" xfId="2288"/>
    <cellStyle name="40% - Énfasis2 36 3" xfId="2289"/>
    <cellStyle name="40% - Énfasis2 36 4" xfId="2290"/>
    <cellStyle name="40% - Énfasis2 37" xfId="2291"/>
    <cellStyle name="40% - Énfasis2 37 2" xfId="2292"/>
    <cellStyle name="40% - Énfasis2 37 2 2" xfId="2293"/>
    <cellStyle name="40% - Énfasis2 37 2 3" xfId="2294"/>
    <cellStyle name="40% - Énfasis2 37 3" xfId="2295"/>
    <cellStyle name="40% - Énfasis2 37 4" xfId="2296"/>
    <cellStyle name="40% - Énfasis2 38" xfId="2297"/>
    <cellStyle name="40% - Énfasis2 38 2" xfId="2298"/>
    <cellStyle name="40% - Énfasis2 38 2 2" xfId="2299"/>
    <cellStyle name="40% - Énfasis2 38 2 3" xfId="2300"/>
    <cellStyle name="40% - Énfasis2 38 3" xfId="2301"/>
    <cellStyle name="40% - Énfasis2 38 4" xfId="2302"/>
    <cellStyle name="40% - Énfasis2 39" xfId="2303"/>
    <cellStyle name="40% - Énfasis2 39 2" xfId="2304"/>
    <cellStyle name="40% - Énfasis2 39 2 2" xfId="2305"/>
    <cellStyle name="40% - Énfasis2 39 2 3" xfId="2306"/>
    <cellStyle name="40% - Énfasis2 39 3" xfId="2307"/>
    <cellStyle name="40% - Énfasis2 39 4" xfId="2308"/>
    <cellStyle name="40% - Énfasis2 4" xfId="2309"/>
    <cellStyle name="40% - Énfasis2 4 2" xfId="2310"/>
    <cellStyle name="40% - Énfasis2 4 2 2" xfId="2311"/>
    <cellStyle name="40% - Énfasis2 4 2 3" xfId="2312"/>
    <cellStyle name="40% - Énfasis2 4 3" xfId="2313"/>
    <cellStyle name="40% - Énfasis2 4 4" xfId="2314"/>
    <cellStyle name="40% - Énfasis2 40" xfId="2315"/>
    <cellStyle name="40% - Énfasis2 40 2" xfId="2316"/>
    <cellStyle name="40% - Énfasis2 40 2 2" xfId="2317"/>
    <cellStyle name="40% - Énfasis2 40 2 3" xfId="2318"/>
    <cellStyle name="40% - Énfasis2 40 3" xfId="2319"/>
    <cellStyle name="40% - Énfasis2 40 4" xfId="2320"/>
    <cellStyle name="40% - Énfasis2 41" xfId="2321"/>
    <cellStyle name="40% - Énfasis2 41 2" xfId="2322"/>
    <cellStyle name="40% - Énfasis2 41 2 2" xfId="2323"/>
    <cellStyle name="40% - Énfasis2 41 2 3" xfId="2324"/>
    <cellStyle name="40% - Énfasis2 41 3" xfId="2325"/>
    <cellStyle name="40% - Énfasis2 41 4" xfId="2326"/>
    <cellStyle name="40% - Énfasis2 42" xfId="2327"/>
    <cellStyle name="40% - Énfasis2 42 2" xfId="2328"/>
    <cellStyle name="40% - Énfasis2 42 2 2" xfId="2329"/>
    <cellStyle name="40% - Énfasis2 42 2 3" xfId="2330"/>
    <cellStyle name="40% - Énfasis2 42 3" xfId="2331"/>
    <cellStyle name="40% - Énfasis2 42 4" xfId="2332"/>
    <cellStyle name="40% - Énfasis2 43" xfId="2333"/>
    <cellStyle name="40% - Énfasis2 43 2" xfId="2334"/>
    <cellStyle name="40% - Énfasis2 43 2 2" xfId="2335"/>
    <cellStyle name="40% - Énfasis2 43 2 3" xfId="2336"/>
    <cellStyle name="40% - Énfasis2 43 3" xfId="2337"/>
    <cellStyle name="40% - Énfasis2 43 4" xfId="2338"/>
    <cellStyle name="40% - Énfasis2 44" xfId="2339"/>
    <cellStyle name="40% - Énfasis2 44 2" xfId="2340"/>
    <cellStyle name="40% - Énfasis2 44 2 2" xfId="2341"/>
    <cellStyle name="40% - Énfasis2 44 2 3" xfId="2342"/>
    <cellStyle name="40% - Énfasis2 44 3" xfId="2343"/>
    <cellStyle name="40% - Énfasis2 44 4" xfId="2344"/>
    <cellStyle name="40% - Énfasis2 45" xfId="2345"/>
    <cellStyle name="40% - Énfasis2 45 2" xfId="2346"/>
    <cellStyle name="40% - Énfasis2 45 2 2" xfId="2347"/>
    <cellStyle name="40% - Énfasis2 45 2 3" xfId="2348"/>
    <cellStyle name="40% - Énfasis2 45 3" xfId="2349"/>
    <cellStyle name="40% - Énfasis2 45 4" xfId="2350"/>
    <cellStyle name="40% - Énfasis2 46" xfId="2351"/>
    <cellStyle name="40% - Énfasis2 46 2" xfId="2352"/>
    <cellStyle name="40% - Énfasis2 46 2 2" xfId="2353"/>
    <cellStyle name="40% - Énfasis2 46 2 3" xfId="2354"/>
    <cellStyle name="40% - Énfasis2 46 3" xfId="2355"/>
    <cellStyle name="40% - Énfasis2 46 4" xfId="2356"/>
    <cellStyle name="40% - Énfasis2 47" xfId="2357"/>
    <cellStyle name="40% - Énfasis2 47 2" xfId="2358"/>
    <cellStyle name="40% - Énfasis2 47 2 2" xfId="2359"/>
    <cellStyle name="40% - Énfasis2 47 2 3" xfId="2360"/>
    <cellStyle name="40% - Énfasis2 47 3" xfId="2361"/>
    <cellStyle name="40% - Énfasis2 47 4" xfId="2362"/>
    <cellStyle name="40% - Énfasis2 48" xfId="2363"/>
    <cellStyle name="40% - Énfasis2 48 2" xfId="2364"/>
    <cellStyle name="40% - Énfasis2 48 2 2" xfId="2365"/>
    <cellStyle name="40% - Énfasis2 48 2 3" xfId="2366"/>
    <cellStyle name="40% - Énfasis2 48 3" xfId="2367"/>
    <cellStyle name="40% - Énfasis2 48 4" xfId="2368"/>
    <cellStyle name="40% - Énfasis2 49" xfId="2369"/>
    <cellStyle name="40% - Énfasis2 49 2" xfId="2370"/>
    <cellStyle name="40% - Énfasis2 49 2 2" xfId="2371"/>
    <cellStyle name="40% - Énfasis2 49 2 3" xfId="2372"/>
    <cellStyle name="40% - Énfasis2 49 3" xfId="2373"/>
    <cellStyle name="40% - Énfasis2 49 4" xfId="2374"/>
    <cellStyle name="40% - Énfasis2 5" xfId="2375"/>
    <cellStyle name="40% - Énfasis2 5 2" xfId="2376"/>
    <cellStyle name="40% - Énfasis2 5 2 2" xfId="2377"/>
    <cellStyle name="40% - Énfasis2 5 2 3" xfId="2378"/>
    <cellStyle name="40% - Énfasis2 5 3" xfId="2379"/>
    <cellStyle name="40% - Énfasis2 5 4" xfId="2380"/>
    <cellStyle name="40% - Énfasis2 6" xfId="2381"/>
    <cellStyle name="40% - Énfasis2 6 2" xfId="2382"/>
    <cellStyle name="40% - Énfasis2 6 2 2" xfId="2383"/>
    <cellStyle name="40% - Énfasis2 6 2 3" xfId="2384"/>
    <cellStyle name="40% - Énfasis2 6 3" xfId="2385"/>
    <cellStyle name="40% - Énfasis2 6 4" xfId="2386"/>
    <cellStyle name="40% - Énfasis2 7" xfId="2387"/>
    <cellStyle name="40% - Énfasis2 7 2" xfId="2388"/>
    <cellStyle name="40% - Énfasis2 7 2 2" xfId="2389"/>
    <cellStyle name="40% - Énfasis2 7 2 3" xfId="2390"/>
    <cellStyle name="40% - Énfasis2 7 3" xfId="2391"/>
    <cellStyle name="40% - Énfasis2 7 4" xfId="2392"/>
    <cellStyle name="40% - Énfasis2 8" xfId="2393"/>
    <cellStyle name="40% - Énfasis2 8 2" xfId="2394"/>
    <cellStyle name="40% - Énfasis2 8 2 2" xfId="2395"/>
    <cellStyle name="40% - Énfasis2 8 2 3" xfId="2396"/>
    <cellStyle name="40% - Énfasis2 8 3" xfId="2397"/>
    <cellStyle name="40% - Énfasis2 8 4" xfId="2398"/>
    <cellStyle name="40% - Énfasis2 9" xfId="2399"/>
    <cellStyle name="40% - Énfasis2 9 2" xfId="2400"/>
    <cellStyle name="40% - Énfasis2 9 2 2" xfId="2401"/>
    <cellStyle name="40% - Énfasis2 9 2 3" xfId="2402"/>
    <cellStyle name="40% - Énfasis2 9 3" xfId="2403"/>
    <cellStyle name="40% - Énfasis2 9 4" xfId="2404"/>
    <cellStyle name="40% - Énfasis3 10" xfId="2405"/>
    <cellStyle name="40% - Énfasis3 10 2" xfId="2406"/>
    <cellStyle name="40% - Énfasis3 10 2 2" xfId="2407"/>
    <cellStyle name="40% - Énfasis3 10 2 3" xfId="2408"/>
    <cellStyle name="40% - Énfasis3 10 3" xfId="2409"/>
    <cellStyle name="40% - Énfasis3 10 4" xfId="2410"/>
    <cellStyle name="40% - Énfasis3 11" xfId="2411"/>
    <cellStyle name="40% - Énfasis3 11 2" xfId="2412"/>
    <cellStyle name="40% - Énfasis3 11 2 2" xfId="2413"/>
    <cellStyle name="40% - Énfasis3 11 2 3" xfId="2414"/>
    <cellStyle name="40% - Énfasis3 11 3" xfId="2415"/>
    <cellStyle name="40% - Énfasis3 11 4" xfId="2416"/>
    <cellStyle name="40% - Énfasis3 12" xfId="2417"/>
    <cellStyle name="40% - Énfasis3 12 2" xfId="2418"/>
    <cellStyle name="40% - Énfasis3 12 2 2" xfId="2419"/>
    <cellStyle name="40% - Énfasis3 12 2 3" xfId="2420"/>
    <cellStyle name="40% - Énfasis3 12 3" xfId="2421"/>
    <cellStyle name="40% - Énfasis3 12 4" xfId="2422"/>
    <cellStyle name="40% - Énfasis3 13" xfId="2423"/>
    <cellStyle name="40% - Énfasis3 13 2" xfId="2424"/>
    <cellStyle name="40% - Énfasis3 13 2 2" xfId="2425"/>
    <cellStyle name="40% - Énfasis3 13 2 3" xfId="2426"/>
    <cellStyle name="40% - Énfasis3 13 3" xfId="2427"/>
    <cellStyle name="40% - Énfasis3 13 4" xfId="2428"/>
    <cellStyle name="40% - Énfasis3 14" xfId="2429"/>
    <cellStyle name="40% - Énfasis3 14 2" xfId="2430"/>
    <cellStyle name="40% - Énfasis3 14 2 2" xfId="2431"/>
    <cellStyle name="40% - Énfasis3 14 2 3" xfId="2432"/>
    <cellStyle name="40% - Énfasis3 14 3" xfId="2433"/>
    <cellStyle name="40% - Énfasis3 14 4" xfId="2434"/>
    <cellStyle name="40% - Énfasis3 15" xfId="2435"/>
    <cellStyle name="40% - Énfasis3 15 2" xfId="2436"/>
    <cellStyle name="40% - Énfasis3 15 2 2" xfId="2437"/>
    <cellStyle name="40% - Énfasis3 15 2 3" xfId="2438"/>
    <cellStyle name="40% - Énfasis3 15 3" xfId="2439"/>
    <cellStyle name="40% - Énfasis3 15 4" xfId="2440"/>
    <cellStyle name="40% - Énfasis3 16" xfId="2441"/>
    <cellStyle name="40% - Énfasis3 16 2" xfId="2442"/>
    <cellStyle name="40% - Énfasis3 16 2 2" xfId="2443"/>
    <cellStyle name="40% - Énfasis3 16 2 3" xfId="2444"/>
    <cellStyle name="40% - Énfasis3 16 3" xfId="2445"/>
    <cellStyle name="40% - Énfasis3 16 4" xfId="2446"/>
    <cellStyle name="40% - Énfasis3 17" xfId="2447"/>
    <cellStyle name="40% - Énfasis3 17 2" xfId="2448"/>
    <cellStyle name="40% - Énfasis3 17 2 2" xfId="2449"/>
    <cellStyle name="40% - Énfasis3 17 2 3" xfId="2450"/>
    <cellStyle name="40% - Énfasis3 17 3" xfId="2451"/>
    <cellStyle name="40% - Énfasis3 17 4" xfId="2452"/>
    <cellStyle name="40% - Énfasis3 18" xfId="2453"/>
    <cellStyle name="40% - Énfasis3 18 2" xfId="2454"/>
    <cellStyle name="40% - Énfasis3 18 2 2" xfId="2455"/>
    <cellStyle name="40% - Énfasis3 18 2 3" xfId="2456"/>
    <cellStyle name="40% - Énfasis3 18 3" xfId="2457"/>
    <cellStyle name="40% - Énfasis3 18 4" xfId="2458"/>
    <cellStyle name="40% - Énfasis3 19" xfId="2459"/>
    <cellStyle name="40% - Énfasis3 19 2" xfId="2460"/>
    <cellStyle name="40% - Énfasis3 19 2 2" xfId="2461"/>
    <cellStyle name="40% - Énfasis3 19 2 3" xfId="2462"/>
    <cellStyle name="40% - Énfasis3 19 3" xfId="2463"/>
    <cellStyle name="40% - Énfasis3 19 4" xfId="2464"/>
    <cellStyle name="40% - Énfasis3 2" xfId="2465"/>
    <cellStyle name="40% - Énfasis3 2 2" xfId="2466"/>
    <cellStyle name="40% - Énfasis3 2 2 2" xfId="2467"/>
    <cellStyle name="40% - Énfasis3 2 2 2 2" xfId="2468"/>
    <cellStyle name="40% - Énfasis3 2 2 2 3" xfId="2469"/>
    <cellStyle name="40% - Énfasis3 2 2 3" xfId="2470"/>
    <cellStyle name="40% - Énfasis3 2 2 4" xfId="2471"/>
    <cellStyle name="40% - Énfasis3 2 3" xfId="2472"/>
    <cellStyle name="40% - Énfasis3 2 3 2" xfId="2473"/>
    <cellStyle name="40% - Énfasis3 2 3 2 2" xfId="2474"/>
    <cellStyle name="40% - Énfasis3 2 3 2 3" xfId="2475"/>
    <cellStyle name="40% - Énfasis3 2 3 3" xfId="2476"/>
    <cellStyle name="40% - Énfasis3 2 3 4" xfId="2477"/>
    <cellStyle name="40% - Énfasis3 2 4" xfId="2478"/>
    <cellStyle name="40% - Énfasis3 2 4 2" xfId="2479"/>
    <cellStyle name="40% - Énfasis3 2 4 3" xfId="2480"/>
    <cellStyle name="40% - Énfasis3 2 5" xfId="2481"/>
    <cellStyle name="40% - Énfasis3 2 6" xfId="2482"/>
    <cellStyle name="40% - Énfasis3 20" xfId="2483"/>
    <cellStyle name="40% - Énfasis3 20 2" xfId="2484"/>
    <cellStyle name="40% - Énfasis3 20 2 2" xfId="2485"/>
    <cellStyle name="40% - Énfasis3 20 2 3" xfId="2486"/>
    <cellStyle name="40% - Énfasis3 20 3" xfId="2487"/>
    <cellStyle name="40% - Énfasis3 20 4" xfId="2488"/>
    <cellStyle name="40% - Énfasis3 21" xfId="2489"/>
    <cellStyle name="40% - Énfasis3 21 2" xfId="2490"/>
    <cellStyle name="40% - Énfasis3 21 2 2" xfId="2491"/>
    <cellStyle name="40% - Énfasis3 21 2 3" xfId="2492"/>
    <cellStyle name="40% - Énfasis3 21 3" xfId="2493"/>
    <cellStyle name="40% - Énfasis3 21 4" xfId="2494"/>
    <cellStyle name="40% - Énfasis3 22" xfId="2495"/>
    <cellStyle name="40% - Énfasis3 22 2" xfId="2496"/>
    <cellStyle name="40% - Énfasis3 22 2 2" xfId="2497"/>
    <cellStyle name="40% - Énfasis3 22 2 3" xfId="2498"/>
    <cellStyle name="40% - Énfasis3 22 3" xfId="2499"/>
    <cellStyle name="40% - Énfasis3 22 4" xfId="2500"/>
    <cellStyle name="40% - Énfasis3 23" xfId="2501"/>
    <cellStyle name="40% - Énfasis3 23 2" xfId="2502"/>
    <cellStyle name="40% - Énfasis3 23 2 2" xfId="2503"/>
    <cellStyle name="40% - Énfasis3 23 2 3" xfId="2504"/>
    <cellStyle name="40% - Énfasis3 23 3" xfId="2505"/>
    <cellStyle name="40% - Énfasis3 23 4" xfId="2506"/>
    <cellStyle name="40% - Énfasis3 24" xfId="2507"/>
    <cellStyle name="40% - Énfasis3 24 2" xfId="2508"/>
    <cellStyle name="40% - Énfasis3 24 2 2" xfId="2509"/>
    <cellStyle name="40% - Énfasis3 24 2 3" xfId="2510"/>
    <cellStyle name="40% - Énfasis3 24 3" xfId="2511"/>
    <cellStyle name="40% - Énfasis3 24 4" xfId="2512"/>
    <cellStyle name="40% - Énfasis3 25" xfId="2513"/>
    <cellStyle name="40% - Énfasis3 25 2" xfId="2514"/>
    <cellStyle name="40% - Énfasis3 25 2 2" xfId="2515"/>
    <cellStyle name="40% - Énfasis3 25 2 3" xfId="2516"/>
    <cellStyle name="40% - Énfasis3 25 3" xfId="2517"/>
    <cellStyle name="40% - Énfasis3 25 4" xfId="2518"/>
    <cellStyle name="40% - Énfasis3 26" xfId="2519"/>
    <cellStyle name="40% - Énfasis3 26 2" xfId="2520"/>
    <cellStyle name="40% - Énfasis3 26 2 2" xfId="2521"/>
    <cellStyle name="40% - Énfasis3 26 2 3" xfId="2522"/>
    <cellStyle name="40% - Énfasis3 26 3" xfId="2523"/>
    <cellStyle name="40% - Énfasis3 26 4" xfId="2524"/>
    <cellStyle name="40% - Énfasis3 27" xfId="2525"/>
    <cellStyle name="40% - Énfasis3 27 2" xfId="2526"/>
    <cellStyle name="40% - Énfasis3 27 2 2" xfId="2527"/>
    <cellStyle name="40% - Énfasis3 27 2 3" xfId="2528"/>
    <cellStyle name="40% - Énfasis3 27 3" xfId="2529"/>
    <cellStyle name="40% - Énfasis3 27 4" xfId="2530"/>
    <cellStyle name="40% - Énfasis3 28" xfId="2531"/>
    <cellStyle name="40% - Énfasis3 28 2" xfId="2532"/>
    <cellStyle name="40% - Énfasis3 28 2 2" xfId="2533"/>
    <cellStyle name="40% - Énfasis3 28 2 3" xfId="2534"/>
    <cellStyle name="40% - Énfasis3 28 3" xfId="2535"/>
    <cellStyle name="40% - Énfasis3 28 4" xfId="2536"/>
    <cellStyle name="40% - Énfasis3 29" xfId="2537"/>
    <cellStyle name="40% - Énfasis3 29 2" xfId="2538"/>
    <cellStyle name="40% - Énfasis3 29 2 2" xfId="2539"/>
    <cellStyle name="40% - Énfasis3 29 2 3" xfId="2540"/>
    <cellStyle name="40% - Énfasis3 29 3" xfId="2541"/>
    <cellStyle name="40% - Énfasis3 29 4" xfId="2542"/>
    <cellStyle name="40% - Énfasis3 3" xfId="2543"/>
    <cellStyle name="40% - Énfasis3 3 2" xfId="2544"/>
    <cellStyle name="40% - Énfasis3 3 2 2" xfId="2545"/>
    <cellStyle name="40% - Énfasis3 3 2 3" xfId="2546"/>
    <cellStyle name="40% - Énfasis3 3 3" xfId="2547"/>
    <cellStyle name="40% - Énfasis3 3 4" xfId="2548"/>
    <cellStyle name="40% - Énfasis3 30" xfId="2549"/>
    <cellStyle name="40% - Énfasis3 30 2" xfId="2550"/>
    <cellStyle name="40% - Énfasis3 30 2 2" xfId="2551"/>
    <cellStyle name="40% - Énfasis3 30 2 3" xfId="2552"/>
    <cellStyle name="40% - Énfasis3 30 3" xfId="2553"/>
    <cellStyle name="40% - Énfasis3 30 4" xfId="2554"/>
    <cellStyle name="40% - Énfasis3 31" xfId="2555"/>
    <cellStyle name="40% - Énfasis3 31 2" xfId="2556"/>
    <cellStyle name="40% - Énfasis3 31 2 2" xfId="2557"/>
    <cellStyle name="40% - Énfasis3 31 2 3" xfId="2558"/>
    <cellStyle name="40% - Énfasis3 31 3" xfId="2559"/>
    <cellStyle name="40% - Énfasis3 31 4" xfId="2560"/>
    <cellStyle name="40% - Énfasis3 32" xfId="2561"/>
    <cellStyle name="40% - Énfasis3 32 2" xfId="2562"/>
    <cellStyle name="40% - Énfasis3 32 2 2" xfId="2563"/>
    <cellStyle name="40% - Énfasis3 32 2 3" xfId="2564"/>
    <cellStyle name="40% - Énfasis3 32 3" xfId="2565"/>
    <cellStyle name="40% - Énfasis3 32 4" xfId="2566"/>
    <cellStyle name="40% - Énfasis3 33" xfId="2567"/>
    <cellStyle name="40% - Énfasis3 33 2" xfId="2568"/>
    <cellStyle name="40% - Énfasis3 33 2 2" xfId="2569"/>
    <cellStyle name="40% - Énfasis3 33 2 3" xfId="2570"/>
    <cellStyle name="40% - Énfasis3 33 3" xfId="2571"/>
    <cellStyle name="40% - Énfasis3 33 4" xfId="2572"/>
    <cellStyle name="40% - Énfasis3 34" xfId="2573"/>
    <cellStyle name="40% - Énfasis3 34 2" xfId="2574"/>
    <cellStyle name="40% - Énfasis3 34 2 2" xfId="2575"/>
    <cellStyle name="40% - Énfasis3 34 2 3" xfId="2576"/>
    <cellStyle name="40% - Énfasis3 34 3" xfId="2577"/>
    <cellStyle name="40% - Énfasis3 34 4" xfId="2578"/>
    <cellStyle name="40% - Énfasis3 35" xfId="2579"/>
    <cellStyle name="40% - Énfasis3 35 2" xfId="2580"/>
    <cellStyle name="40% - Énfasis3 35 2 2" xfId="2581"/>
    <cellStyle name="40% - Énfasis3 35 2 3" xfId="2582"/>
    <cellStyle name="40% - Énfasis3 35 3" xfId="2583"/>
    <cellStyle name="40% - Énfasis3 35 4" xfId="2584"/>
    <cellStyle name="40% - Énfasis3 36" xfId="2585"/>
    <cellStyle name="40% - Énfasis3 36 2" xfId="2586"/>
    <cellStyle name="40% - Énfasis3 36 2 2" xfId="2587"/>
    <cellStyle name="40% - Énfasis3 36 2 3" xfId="2588"/>
    <cellStyle name="40% - Énfasis3 36 3" xfId="2589"/>
    <cellStyle name="40% - Énfasis3 36 4" xfId="2590"/>
    <cellStyle name="40% - Énfasis3 37" xfId="2591"/>
    <cellStyle name="40% - Énfasis3 37 2" xfId="2592"/>
    <cellStyle name="40% - Énfasis3 37 2 2" xfId="2593"/>
    <cellStyle name="40% - Énfasis3 37 2 3" xfId="2594"/>
    <cellStyle name="40% - Énfasis3 37 3" xfId="2595"/>
    <cellStyle name="40% - Énfasis3 37 4" xfId="2596"/>
    <cellStyle name="40% - Énfasis3 38" xfId="2597"/>
    <cellStyle name="40% - Énfasis3 38 2" xfId="2598"/>
    <cellStyle name="40% - Énfasis3 38 2 2" xfId="2599"/>
    <cellStyle name="40% - Énfasis3 38 2 3" xfId="2600"/>
    <cellStyle name="40% - Énfasis3 38 3" xfId="2601"/>
    <cellStyle name="40% - Énfasis3 38 4" xfId="2602"/>
    <cellStyle name="40% - Énfasis3 39" xfId="2603"/>
    <cellStyle name="40% - Énfasis3 39 2" xfId="2604"/>
    <cellStyle name="40% - Énfasis3 39 2 2" xfId="2605"/>
    <cellStyle name="40% - Énfasis3 39 2 3" xfId="2606"/>
    <cellStyle name="40% - Énfasis3 39 3" xfId="2607"/>
    <cellStyle name="40% - Énfasis3 39 4" xfId="2608"/>
    <cellStyle name="40% - Énfasis3 4" xfId="2609"/>
    <cellStyle name="40% - Énfasis3 4 2" xfId="2610"/>
    <cellStyle name="40% - Énfasis3 4 2 2" xfId="2611"/>
    <cellStyle name="40% - Énfasis3 4 2 3" xfId="2612"/>
    <cellStyle name="40% - Énfasis3 4 3" xfId="2613"/>
    <cellStyle name="40% - Énfasis3 4 4" xfId="2614"/>
    <cellStyle name="40% - Énfasis3 40" xfId="2615"/>
    <cellStyle name="40% - Énfasis3 40 2" xfId="2616"/>
    <cellStyle name="40% - Énfasis3 40 2 2" xfId="2617"/>
    <cellStyle name="40% - Énfasis3 40 2 3" xfId="2618"/>
    <cellStyle name="40% - Énfasis3 40 3" xfId="2619"/>
    <cellStyle name="40% - Énfasis3 40 4" xfId="2620"/>
    <cellStyle name="40% - Énfasis3 41" xfId="2621"/>
    <cellStyle name="40% - Énfasis3 41 2" xfId="2622"/>
    <cellStyle name="40% - Énfasis3 41 2 2" xfId="2623"/>
    <cellStyle name="40% - Énfasis3 41 2 3" xfId="2624"/>
    <cellStyle name="40% - Énfasis3 41 3" xfId="2625"/>
    <cellStyle name="40% - Énfasis3 41 4" xfId="2626"/>
    <cellStyle name="40% - Énfasis3 42" xfId="2627"/>
    <cellStyle name="40% - Énfasis3 42 2" xfId="2628"/>
    <cellStyle name="40% - Énfasis3 42 2 2" xfId="2629"/>
    <cellStyle name="40% - Énfasis3 42 2 3" xfId="2630"/>
    <cellStyle name="40% - Énfasis3 42 3" xfId="2631"/>
    <cellStyle name="40% - Énfasis3 42 4" xfId="2632"/>
    <cellStyle name="40% - Énfasis3 43" xfId="2633"/>
    <cellStyle name="40% - Énfasis3 43 2" xfId="2634"/>
    <cellStyle name="40% - Énfasis3 43 2 2" xfId="2635"/>
    <cellStyle name="40% - Énfasis3 43 2 3" xfId="2636"/>
    <cellStyle name="40% - Énfasis3 43 3" xfId="2637"/>
    <cellStyle name="40% - Énfasis3 43 4" xfId="2638"/>
    <cellStyle name="40% - Énfasis3 44" xfId="2639"/>
    <cellStyle name="40% - Énfasis3 44 2" xfId="2640"/>
    <cellStyle name="40% - Énfasis3 44 2 2" xfId="2641"/>
    <cellStyle name="40% - Énfasis3 44 2 3" xfId="2642"/>
    <cellStyle name="40% - Énfasis3 44 3" xfId="2643"/>
    <cellStyle name="40% - Énfasis3 44 4" xfId="2644"/>
    <cellStyle name="40% - Énfasis3 45" xfId="2645"/>
    <cellStyle name="40% - Énfasis3 45 2" xfId="2646"/>
    <cellStyle name="40% - Énfasis3 45 2 2" xfId="2647"/>
    <cellStyle name="40% - Énfasis3 45 2 3" xfId="2648"/>
    <cellStyle name="40% - Énfasis3 45 3" xfId="2649"/>
    <cellStyle name="40% - Énfasis3 45 4" xfId="2650"/>
    <cellStyle name="40% - Énfasis3 46" xfId="2651"/>
    <cellStyle name="40% - Énfasis3 46 2" xfId="2652"/>
    <cellStyle name="40% - Énfasis3 46 2 2" xfId="2653"/>
    <cellStyle name="40% - Énfasis3 46 2 3" xfId="2654"/>
    <cellStyle name="40% - Énfasis3 46 3" xfId="2655"/>
    <cellStyle name="40% - Énfasis3 46 4" xfId="2656"/>
    <cellStyle name="40% - Énfasis3 47" xfId="2657"/>
    <cellStyle name="40% - Énfasis3 47 2" xfId="2658"/>
    <cellStyle name="40% - Énfasis3 47 2 2" xfId="2659"/>
    <cellStyle name="40% - Énfasis3 47 2 3" xfId="2660"/>
    <cellStyle name="40% - Énfasis3 47 3" xfId="2661"/>
    <cellStyle name="40% - Énfasis3 47 4" xfId="2662"/>
    <cellStyle name="40% - Énfasis3 48" xfId="2663"/>
    <cellStyle name="40% - Énfasis3 48 2" xfId="2664"/>
    <cellStyle name="40% - Énfasis3 48 2 2" xfId="2665"/>
    <cellStyle name="40% - Énfasis3 48 2 3" xfId="2666"/>
    <cellStyle name="40% - Énfasis3 48 3" xfId="2667"/>
    <cellStyle name="40% - Énfasis3 48 4" xfId="2668"/>
    <cellStyle name="40% - Énfasis3 49" xfId="2669"/>
    <cellStyle name="40% - Énfasis3 49 2" xfId="2670"/>
    <cellStyle name="40% - Énfasis3 49 2 2" xfId="2671"/>
    <cellStyle name="40% - Énfasis3 49 2 3" xfId="2672"/>
    <cellStyle name="40% - Énfasis3 49 3" xfId="2673"/>
    <cellStyle name="40% - Énfasis3 49 4" xfId="2674"/>
    <cellStyle name="40% - Énfasis3 5" xfId="2675"/>
    <cellStyle name="40% - Énfasis3 5 2" xfId="2676"/>
    <cellStyle name="40% - Énfasis3 5 2 2" xfId="2677"/>
    <cellStyle name="40% - Énfasis3 5 2 3" xfId="2678"/>
    <cellStyle name="40% - Énfasis3 5 3" xfId="2679"/>
    <cellStyle name="40% - Énfasis3 5 4" xfId="2680"/>
    <cellStyle name="40% - Énfasis3 6" xfId="2681"/>
    <cellStyle name="40% - Énfasis3 6 2" xfId="2682"/>
    <cellStyle name="40% - Énfasis3 6 2 2" xfId="2683"/>
    <cellStyle name="40% - Énfasis3 6 2 3" xfId="2684"/>
    <cellStyle name="40% - Énfasis3 6 3" xfId="2685"/>
    <cellStyle name="40% - Énfasis3 6 4" xfId="2686"/>
    <cellStyle name="40% - Énfasis3 7" xfId="2687"/>
    <cellStyle name="40% - Énfasis3 7 2" xfId="2688"/>
    <cellStyle name="40% - Énfasis3 7 2 2" xfId="2689"/>
    <cellStyle name="40% - Énfasis3 7 2 3" xfId="2690"/>
    <cellStyle name="40% - Énfasis3 7 3" xfId="2691"/>
    <cellStyle name="40% - Énfasis3 7 4" xfId="2692"/>
    <cellStyle name="40% - Énfasis3 8" xfId="2693"/>
    <cellStyle name="40% - Énfasis3 8 2" xfId="2694"/>
    <cellStyle name="40% - Énfasis3 8 2 2" xfId="2695"/>
    <cellStyle name="40% - Énfasis3 8 2 3" xfId="2696"/>
    <cellStyle name="40% - Énfasis3 8 3" xfId="2697"/>
    <cellStyle name="40% - Énfasis3 8 4" xfId="2698"/>
    <cellStyle name="40% - Énfasis3 9" xfId="2699"/>
    <cellStyle name="40% - Énfasis3 9 2" xfId="2700"/>
    <cellStyle name="40% - Énfasis3 9 2 2" xfId="2701"/>
    <cellStyle name="40% - Énfasis3 9 2 3" xfId="2702"/>
    <cellStyle name="40% - Énfasis3 9 3" xfId="2703"/>
    <cellStyle name="40% - Énfasis3 9 4" xfId="2704"/>
    <cellStyle name="40% - Énfasis4 10" xfId="2705"/>
    <cellStyle name="40% - Énfasis4 10 2" xfId="2706"/>
    <cellStyle name="40% - Énfasis4 10 2 2" xfId="2707"/>
    <cellStyle name="40% - Énfasis4 10 2 3" xfId="2708"/>
    <cellStyle name="40% - Énfasis4 10 3" xfId="2709"/>
    <cellStyle name="40% - Énfasis4 10 4" xfId="2710"/>
    <cellStyle name="40% - Énfasis4 11" xfId="2711"/>
    <cellStyle name="40% - Énfasis4 11 2" xfId="2712"/>
    <cellStyle name="40% - Énfasis4 11 2 2" xfId="2713"/>
    <cellStyle name="40% - Énfasis4 11 2 3" xfId="2714"/>
    <cellStyle name="40% - Énfasis4 11 3" xfId="2715"/>
    <cellStyle name="40% - Énfasis4 11 4" xfId="2716"/>
    <cellStyle name="40% - Énfasis4 12" xfId="2717"/>
    <cellStyle name="40% - Énfasis4 12 2" xfId="2718"/>
    <cellStyle name="40% - Énfasis4 12 2 2" xfId="2719"/>
    <cellStyle name="40% - Énfasis4 12 2 3" xfId="2720"/>
    <cellStyle name="40% - Énfasis4 12 3" xfId="2721"/>
    <cellStyle name="40% - Énfasis4 12 4" xfId="2722"/>
    <cellStyle name="40% - Énfasis4 13" xfId="2723"/>
    <cellStyle name="40% - Énfasis4 13 2" xfId="2724"/>
    <cellStyle name="40% - Énfasis4 13 2 2" xfId="2725"/>
    <cellStyle name="40% - Énfasis4 13 2 3" xfId="2726"/>
    <cellStyle name="40% - Énfasis4 13 3" xfId="2727"/>
    <cellStyle name="40% - Énfasis4 13 4" xfId="2728"/>
    <cellStyle name="40% - Énfasis4 14" xfId="2729"/>
    <cellStyle name="40% - Énfasis4 14 2" xfId="2730"/>
    <cellStyle name="40% - Énfasis4 14 2 2" xfId="2731"/>
    <cellStyle name="40% - Énfasis4 14 2 3" xfId="2732"/>
    <cellStyle name="40% - Énfasis4 14 3" xfId="2733"/>
    <cellStyle name="40% - Énfasis4 14 4" xfId="2734"/>
    <cellStyle name="40% - Énfasis4 15" xfId="2735"/>
    <cellStyle name="40% - Énfasis4 15 2" xfId="2736"/>
    <cellStyle name="40% - Énfasis4 15 2 2" xfId="2737"/>
    <cellStyle name="40% - Énfasis4 15 2 3" xfId="2738"/>
    <cellStyle name="40% - Énfasis4 15 3" xfId="2739"/>
    <cellStyle name="40% - Énfasis4 15 4" xfId="2740"/>
    <cellStyle name="40% - Énfasis4 16" xfId="2741"/>
    <cellStyle name="40% - Énfasis4 16 2" xfId="2742"/>
    <cellStyle name="40% - Énfasis4 16 2 2" xfId="2743"/>
    <cellStyle name="40% - Énfasis4 16 2 3" xfId="2744"/>
    <cellStyle name="40% - Énfasis4 16 3" xfId="2745"/>
    <cellStyle name="40% - Énfasis4 16 4" xfId="2746"/>
    <cellStyle name="40% - Énfasis4 17" xfId="2747"/>
    <cellStyle name="40% - Énfasis4 17 2" xfId="2748"/>
    <cellStyle name="40% - Énfasis4 17 2 2" xfId="2749"/>
    <cellStyle name="40% - Énfasis4 17 2 3" xfId="2750"/>
    <cellStyle name="40% - Énfasis4 17 3" xfId="2751"/>
    <cellStyle name="40% - Énfasis4 17 4" xfId="2752"/>
    <cellStyle name="40% - Énfasis4 18" xfId="2753"/>
    <cellStyle name="40% - Énfasis4 18 2" xfId="2754"/>
    <cellStyle name="40% - Énfasis4 18 2 2" xfId="2755"/>
    <cellStyle name="40% - Énfasis4 18 2 3" xfId="2756"/>
    <cellStyle name="40% - Énfasis4 18 3" xfId="2757"/>
    <cellStyle name="40% - Énfasis4 18 4" xfId="2758"/>
    <cellStyle name="40% - Énfasis4 19" xfId="2759"/>
    <cellStyle name="40% - Énfasis4 19 2" xfId="2760"/>
    <cellStyle name="40% - Énfasis4 19 2 2" xfId="2761"/>
    <cellStyle name="40% - Énfasis4 19 2 3" xfId="2762"/>
    <cellStyle name="40% - Énfasis4 19 3" xfId="2763"/>
    <cellStyle name="40% - Énfasis4 19 4" xfId="2764"/>
    <cellStyle name="40% - Énfasis4 2" xfId="2765"/>
    <cellStyle name="40% - Énfasis4 2 2" xfId="2766"/>
    <cellStyle name="40% - Énfasis4 2 2 2" xfId="2767"/>
    <cellStyle name="40% - Énfasis4 2 2 2 2" xfId="2768"/>
    <cellStyle name="40% - Énfasis4 2 2 2 3" xfId="2769"/>
    <cellStyle name="40% - Énfasis4 2 2 3" xfId="2770"/>
    <cellStyle name="40% - Énfasis4 2 2 4" xfId="2771"/>
    <cellStyle name="40% - Énfasis4 2 3" xfId="2772"/>
    <cellStyle name="40% - Énfasis4 2 3 2" xfId="2773"/>
    <cellStyle name="40% - Énfasis4 2 3 2 2" xfId="2774"/>
    <cellStyle name="40% - Énfasis4 2 3 2 3" xfId="2775"/>
    <cellStyle name="40% - Énfasis4 2 3 3" xfId="2776"/>
    <cellStyle name="40% - Énfasis4 2 3 4" xfId="2777"/>
    <cellStyle name="40% - Énfasis4 2 4" xfId="2778"/>
    <cellStyle name="40% - Énfasis4 2 4 2" xfId="2779"/>
    <cellStyle name="40% - Énfasis4 2 4 3" xfId="2780"/>
    <cellStyle name="40% - Énfasis4 2 5" xfId="2781"/>
    <cellStyle name="40% - Énfasis4 2 6" xfId="2782"/>
    <cellStyle name="40% - Énfasis4 20" xfId="2783"/>
    <cellStyle name="40% - Énfasis4 20 2" xfId="2784"/>
    <cellStyle name="40% - Énfasis4 20 2 2" xfId="2785"/>
    <cellStyle name="40% - Énfasis4 20 2 3" xfId="2786"/>
    <cellStyle name="40% - Énfasis4 20 3" xfId="2787"/>
    <cellStyle name="40% - Énfasis4 20 4" xfId="2788"/>
    <cellStyle name="40% - Énfasis4 21" xfId="2789"/>
    <cellStyle name="40% - Énfasis4 21 2" xfId="2790"/>
    <cellStyle name="40% - Énfasis4 21 2 2" xfId="2791"/>
    <cellStyle name="40% - Énfasis4 21 2 3" xfId="2792"/>
    <cellStyle name="40% - Énfasis4 21 3" xfId="2793"/>
    <cellStyle name="40% - Énfasis4 21 4" xfId="2794"/>
    <cellStyle name="40% - Énfasis4 22" xfId="2795"/>
    <cellStyle name="40% - Énfasis4 22 2" xfId="2796"/>
    <cellStyle name="40% - Énfasis4 22 2 2" xfId="2797"/>
    <cellStyle name="40% - Énfasis4 22 2 3" xfId="2798"/>
    <cellStyle name="40% - Énfasis4 22 3" xfId="2799"/>
    <cellStyle name="40% - Énfasis4 22 4" xfId="2800"/>
    <cellStyle name="40% - Énfasis4 23" xfId="2801"/>
    <cellStyle name="40% - Énfasis4 23 2" xfId="2802"/>
    <cellStyle name="40% - Énfasis4 23 2 2" xfId="2803"/>
    <cellStyle name="40% - Énfasis4 23 2 3" xfId="2804"/>
    <cellStyle name="40% - Énfasis4 23 3" xfId="2805"/>
    <cellStyle name="40% - Énfasis4 23 4" xfId="2806"/>
    <cellStyle name="40% - Énfasis4 24" xfId="2807"/>
    <cellStyle name="40% - Énfasis4 24 2" xfId="2808"/>
    <cellStyle name="40% - Énfasis4 24 2 2" xfId="2809"/>
    <cellStyle name="40% - Énfasis4 24 2 3" xfId="2810"/>
    <cellStyle name="40% - Énfasis4 24 3" xfId="2811"/>
    <cellStyle name="40% - Énfasis4 24 4" xfId="2812"/>
    <cellStyle name="40% - Énfasis4 25" xfId="2813"/>
    <cellStyle name="40% - Énfasis4 25 2" xfId="2814"/>
    <cellStyle name="40% - Énfasis4 25 2 2" xfId="2815"/>
    <cellStyle name="40% - Énfasis4 25 2 3" xfId="2816"/>
    <cellStyle name="40% - Énfasis4 25 3" xfId="2817"/>
    <cellStyle name="40% - Énfasis4 25 4" xfId="2818"/>
    <cellStyle name="40% - Énfasis4 26" xfId="2819"/>
    <cellStyle name="40% - Énfasis4 26 2" xfId="2820"/>
    <cellStyle name="40% - Énfasis4 26 2 2" xfId="2821"/>
    <cellStyle name="40% - Énfasis4 26 2 3" xfId="2822"/>
    <cellStyle name="40% - Énfasis4 26 3" xfId="2823"/>
    <cellStyle name="40% - Énfasis4 26 4" xfId="2824"/>
    <cellStyle name="40% - Énfasis4 27" xfId="2825"/>
    <cellStyle name="40% - Énfasis4 27 2" xfId="2826"/>
    <cellStyle name="40% - Énfasis4 27 2 2" xfId="2827"/>
    <cellStyle name="40% - Énfasis4 27 2 3" xfId="2828"/>
    <cellStyle name="40% - Énfasis4 27 3" xfId="2829"/>
    <cellStyle name="40% - Énfasis4 27 4" xfId="2830"/>
    <cellStyle name="40% - Énfasis4 28" xfId="2831"/>
    <cellStyle name="40% - Énfasis4 28 2" xfId="2832"/>
    <cellStyle name="40% - Énfasis4 28 2 2" xfId="2833"/>
    <cellStyle name="40% - Énfasis4 28 2 3" xfId="2834"/>
    <cellStyle name="40% - Énfasis4 28 3" xfId="2835"/>
    <cellStyle name="40% - Énfasis4 28 4" xfId="2836"/>
    <cellStyle name="40% - Énfasis4 29" xfId="2837"/>
    <cellStyle name="40% - Énfasis4 29 2" xfId="2838"/>
    <cellStyle name="40% - Énfasis4 29 2 2" xfId="2839"/>
    <cellStyle name="40% - Énfasis4 29 2 3" xfId="2840"/>
    <cellStyle name="40% - Énfasis4 29 3" xfId="2841"/>
    <cellStyle name="40% - Énfasis4 29 4" xfId="2842"/>
    <cellStyle name="40% - Énfasis4 3" xfId="2843"/>
    <cellStyle name="40% - Énfasis4 3 2" xfId="2844"/>
    <cellStyle name="40% - Énfasis4 3 2 2" xfId="2845"/>
    <cellStyle name="40% - Énfasis4 3 2 3" xfId="2846"/>
    <cellStyle name="40% - Énfasis4 3 3" xfId="2847"/>
    <cellStyle name="40% - Énfasis4 3 4" xfId="2848"/>
    <cellStyle name="40% - Énfasis4 30" xfId="2849"/>
    <cellStyle name="40% - Énfasis4 30 2" xfId="2850"/>
    <cellStyle name="40% - Énfasis4 30 2 2" xfId="2851"/>
    <cellStyle name="40% - Énfasis4 30 2 3" xfId="2852"/>
    <cellStyle name="40% - Énfasis4 30 3" xfId="2853"/>
    <cellStyle name="40% - Énfasis4 30 4" xfId="2854"/>
    <cellStyle name="40% - Énfasis4 31" xfId="2855"/>
    <cellStyle name="40% - Énfasis4 31 2" xfId="2856"/>
    <cellStyle name="40% - Énfasis4 31 2 2" xfId="2857"/>
    <cellStyle name="40% - Énfasis4 31 2 3" xfId="2858"/>
    <cellStyle name="40% - Énfasis4 31 3" xfId="2859"/>
    <cellStyle name="40% - Énfasis4 31 4" xfId="2860"/>
    <cellStyle name="40% - Énfasis4 32" xfId="2861"/>
    <cellStyle name="40% - Énfasis4 32 2" xfId="2862"/>
    <cellStyle name="40% - Énfasis4 32 2 2" xfId="2863"/>
    <cellStyle name="40% - Énfasis4 32 2 3" xfId="2864"/>
    <cellStyle name="40% - Énfasis4 32 3" xfId="2865"/>
    <cellStyle name="40% - Énfasis4 32 4" xfId="2866"/>
    <cellStyle name="40% - Énfasis4 33" xfId="2867"/>
    <cellStyle name="40% - Énfasis4 33 2" xfId="2868"/>
    <cellStyle name="40% - Énfasis4 33 2 2" xfId="2869"/>
    <cellStyle name="40% - Énfasis4 33 2 3" xfId="2870"/>
    <cellStyle name="40% - Énfasis4 33 3" xfId="2871"/>
    <cellStyle name="40% - Énfasis4 33 4" xfId="2872"/>
    <cellStyle name="40% - Énfasis4 34" xfId="2873"/>
    <cellStyle name="40% - Énfasis4 34 2" xfId="2874"/>
    <cellStyle name="40% - Énfasis4 34 2 2" xfId="2875"/>
    <cellStyle name="40% - Énfasis4 34 2 3" xfId="2876"/>
    <cellStyle name="40% - Énfasis4 34 3" xfId="2877"/>
    <cellStyle name="40% - Énfasis4 34 4" xfId="2878"/>
    <cellStyle name="40% - Énfasis4 35" xfId="2879"/>
    <cellStyle name="40% - Énfasis4 35 2" xfId="2880"/>
    <cellStyle name="40% - Énfasis4 35 2 2" xfId="2881"/>
    <cellStyle name="40% - Énfasis4 35 2 3" xfId="2882"/>
    <cellStyle name="40% - Énfasis4 35 3" xfId="2883"/>
    <cellStyle name="40% - Énfasis4 35 4" xfId="2884"/>
    <cellStyle name="40% - Énfasis4 36" xfId="2885"/>
    <cellStyle name="40% - Énfasis4 36 2" xfId="2886"/>
    <cellStyle name="40% - Énfasis4 36 2 2" xfId="2887"/>
    <cellStyle name="40% - Énfasis4 36 2 3" xfId="2888"/>
    <cellStyle name="40% - Énfasis4 36 3" xfId="2889"/>
    <cellStyle name="40% - Énfasis4 36 4" xfId="2890"/>
    <cellStyle name="40% - Énfasis4 37" xfId="2891"/>
    <cellStyle name="40% - Énfasis4 37 2" xfId="2892"/>
    <cellStyle name="40% - Énfasis4 37 2 2" xfId="2893"/>
    <cellStyle name="40% - Énfasis4 37 2 3" xfId="2894"/>
    <cellStyle name="40% - Énfasis4 37 3" xfId="2895"/>
    <cellStyle name="40% - Énfasis4 37 4" xfId="2896"/>
    <cellStyle name="40% - Énfasis4 38" xfId="2897"/>
    <cellStyle name="40% - Énfasis4 38 2" xfId="2898"/>
    <cellStyle name="40% - Énfasis4 38 2 2" xfId="2899"/>
    <cellStyle name="40% - Énfasis4 38 2 3" xfId="2900"/>
    <cellStyle name="40% - Énfasis4 38 3" xfId="2901"/>
    <cellStyle name="40% - Énfasis4 38 4" xfId="2902"/>
    <cellStyle name="40% - Énfasis4 39" xfId="2903"/>
    <cellStyle name="40% - Énfasis4 39 2" xfId="2904"/>
    <cellStyle name="40% - Énfasis4 39 2 2" xfId="2905"/>
    <cellStyle name="40% - Énfasis4 39 2 3" xfId="2906"/>
    <cellStyle name="40% - Énfasis4 39 3" xfId="2907"/>
    <cellStyle name="40% - Énfasis4 39 4" xfId="2908"/>
    <cellStyle name="40% - Énfasis4 4" xfId="2909"/>
    <cellStyle name="40% - Énfasis4 4 2" xfId="2910"/>
    <cellStyle name="40% - Énfasis4 4 2 2" xfId="2911"/>
    <cellStyle name="40% - Énfasis4 4 2 3" xfId="2912"/>
    <cellStyle name="40% - Énfasis4 4 3" xfId="2913"/>
    <cellStyle name="40% - Énfasis4 4 4" xfId="2914"/>
    <cellStyle name="40% - Énfasis4 40" xfId="2915"/>
    <cellStyle name="40% - Énfasis4 40 2" xfId="2916"/>
    <cellStyle name="40% - Énfasis4 40 2 2" xfId="2917"/>
    <cellStyle name="40% - Énfasis4 40 2 3" xfId="2918"/>
    <cellStyle name="40% - Énfasis4 40 3" xfId="2919"/>
    <cellStyle name="40% - Énfasis4 40 4" xfId="2920"/>
    <cellStyle name="40% - Énfasis4 41" xfId="2921"/>
    <cellStyle name="40% - Énfasis4 41 2" xfId="2922"/>
    <cellStyle name="40% - Énfasis4 41 2 2" xfId="2923"/>
    <cellStyle name="40% - Énfasis4 41 2 3" xfId="2924"/>
    <cellStyle name="40% - Énfasis4 41 3" xfId="2925"/>
    <cellStyle name="40% - Énfasis4 41 4" xfId="2926"/>
    <cellStyle name="40% - Énfasis4 42" xfId="2927"/>
    <cellStyle name="40% - Énfasis4 42 2" xfId="2928"/>
    <cellStyle name="40% - Énfasis4 42 2 2" xfId="2929"/>
    <cellStyle name="40% - Énfasis4 42 2 3" xfId="2930"/>
    <cellStyle name="40% - Énfasis4 42 3" xfId="2931"/>
    <cellStyle name="40% - Énfasis4 42 4" xfId="2932"/>
    <cellStyle name="40% - Énfasis4 43" xfId="2933"/>
    <cellStyle name="40% - Énfasis4 43 2" xfId="2934"/>
    <cellStyle name="40% - Énfasis4 43 2 2" xfId="2935"/>
    <cellStyle name="40% - Énfasis4 43 2 3" xfId="2936"/>
    <cellStyle name="40% - Énfasis4 43 3" xfId="2937"/>
    <cellStyle name="40% - Énfasis4 43 4" xfId="2938"/>
    <cellStyle name="40% - Énfasis4 44" xfId="2939"/>
    <cellStyle name="40% - Énfasis4 44 2" xfId="2940"/>
    <cellStyle name="40% - Énfasis4 44 2 2" xfId="2941"/>
    <cellStyle name="40% - Énfasis4 44 2 3" xfId="2942"/>
    <cellStyle name="40% - Énfasis4 44 3" xfId="2943"/>
    <cellStyle name="40% - Énfasis4 44 4" xfId="2944"/>
    <cellStyle name="40% - Énfasis4 45" xfId="2945"/>
    <cellStyle name="40% - Énfasis4 45 2" xfId="2946"/>
    <cellStyle name="40% - Énfasis4 45 2 2" xfId="2947"/>
    <cellStyle name="40% - Énfasis4 45 2 3" xfId="2948"/>
    <cellStyle name="40% - Énfasis4 45 3" xfId="2949"/>
    <cellStyle name="40% - Énfasis4 45 4" xfId="2950"/>
    <cellStyle name="40% - Énfasis4 46" xfId="2951"/>
    <cellStyle name="40% - Énfasis4 46 2" xfId="2952"/>
    <cellStyle name="40% - Énfasis4 46 2 2" xfId="2953"/>
    <cellStyle name="40% - Énfasis4 46 2 3" xfId="2954"/>
    <cellStyle name="40% - Énfasis4 46 3" xfId="2955"/>
    <cellStyle name="40% - Énfasis4 46 4" xfId="2956"/>
    <cellStyle name="40% - Énfasis4 47" xfId="2957"/>
    <cellStyle name="40% - Énfasis4 47 2" xfId="2958"/>
    <cellStyle name="40% - Énfasis4 47 2 2" xfId="2959"/>
    <cellStyle name="40% - Énfasis4 47 2 3" xfId="2960"/>
    <cellStyle name="40% - Énfasis4 47 3" xfId="2961"/>
    <cellStyle name="40% - Énfasis4 47 4" xfId="2962"/>
    <cellStyle name="40% - Énfasis4 48" xfId="2963"/>
    <cellStyle name="40% - Énfasis4 48 2" xfId="2964"/>
    <cellStyle name="40% - Énfasis4 48 2 2" xfId="2965"/>
    <cellStyle name="40% - Énfasis4 48 2 3" xfId="2966"/>
    <cellStyle name="40% - Énfasis4 48 3" xfId="2967"/>
    <cellStyle name="40% - Énfasis4 48 4" xfId="2968"/>
    <cellStyle name="40% - Énfasis4 49" xfId="2969"/>
    <cellStyle name="40% - Énfasis4 49 2" xfId="2970"/>
    <cellStyle name="40% - Énfasis4 49 2 2" xfId="2971"/>
    <cellStyle name="40% - Énfasis4 49 2 3" xfId="2972"/>
    <cellStyle name="40% - Énfasis4 49 3" xfId="2973"/>
    <cellStyle name="40% - Énfasis4 49 4" xfId="2974"/>
    <cellStyle name="40% - Énfasis4 5" xfId="2975"/>
    <cellStyle name="40% - Énfasis4 5 2" xfId="2976"/>
    <cellStyle name="40% - Énfasis4 5 2 2" xfId="2977"/>
    <cellStyle name="40% - Énfasis4 5 2 3" xfId="2978"/>
    <cellStyle name="40% - Énfasis4 5 3" xfId="2979"/>
    <cellStyle name="40% - Énfasis4 5 4" xfId="2980"/>
    <cellStyle name="40% - Énfasis4 6" xfId="2981"/>
    <cellStyle name="40% - Énfasis4 6 2" xfId="2982"/>
    <cellStyle name="40% - Énfasis4 6 2 2" xfId="2983"/>
    <cellStyle name="40% - Énfasis4 6 2 3" xfId="2984"/>
    <cellStyle name="40% - Énfasis4 6 3" xfId="2985"/>
    <cellStyle name="40% - Énfasis4 6 4" xfId="2986"/>
    <cellStyle name="40% - Énfasis4 7" xfId="2987"/>
    <cellStyle name="40% - Énfasis4 7 2" xfId="2988"/>
    <cellStyle name="40% - Énfasis4 7 2 2" xfId="2989"/>
    <cellStyle name="40% - Énfasis4 7 2 3" xfId="2990"/>
    <cellStyle name="40% - Énfasis4 7 3" xfId="2991"/>
    <cellStyle name="40% - Énfasis4 7 4" xfId="2992"/>
    <cellStyle name="40% - Énfasis4 8" xfId="2993"/>
    <cellStyle name="40% - Énfasis4 8 2" xfId="2994"/>
    <cellStyle name="40% - Énfasis4 8 2 2" xfId="2995"/>
    <cellStyle name="40% - Énfasis4 8 2 3" xfId="2996"/>
    <cellStyle name="40% - Énfasis4 8 3" xfId="2997"/>
    <cellStyle name="40% - Énfasis4 8 4" xfId="2998"/>
    <cellStyle name="40% - Énfasis4 9" xfId="2999"/>
    <cellStyle name="40% - Énfasis4 9 2" xfId="3000"/>
    <cellStyle name="40% - Énfasis4 9 2 2" xfId="3001"/>
    <cellStyle name="40% - Énfasis4 9 2 3" xfId="3002"/>
    <cellStyle name="40% - Énfasis4 9 3" xfId="3003"/>
    <cellStyle name="40% - Énfasis4 9 4" xfId="3004"/>
    <cellStyle name="40% - Énfasis5 10" xfId="3005"/>
    <cellStyle name="40% - Énfasis5 10 2" xfId="3006"/>
    <cellStyle name="40% - Énfasis5 10 2 2" xfId="3007"/>
    <cellStyle name="40% - Énfasis5 10 2 3" xfId="3008"/>
    <cellStyle name="40% - Énfasis5 10 3" xfId="3009"/>
    <cellStyle name="40% - Énfasis5 10 4" xfId="3010"/>
    <cellStyle name="40% - Énfasis5 11" xfId="3011"/>
    <cellStyle name="40% - Énfasis5 11 2" xfId="3012"/>
    <cellStyle name="40% - Énfasis5 11 2 2" xfId="3013"/>
    <cellStyle name="40% - Énfasis5 11 2 3" xfId="3014"/>
    <cellStyle name="40% - Énfasis5 11 3" xfId="3015"/>
    <cellStyle name="40% - Énfasis5 11 4" xfId="3016"/>
    <cellStyle name="40% - Énfasis5 12" xfId="3017"/>
    <cellStyle name="40% - Énfasis5 12 2" xfId="3018"/>
    <cellStyle name="40% - Énfasis5 12 2 2" xfId="3019"/>
    <cellStyle name="40% - Énfasis5 12 2 3" xfId="3020"/>
    <cellStyle name="40% - Énfasis5 12 3" xfId="3021"/>
    <cellStyle name="40% - Énfasis5 12 4" xfId="3022"/>
    <cellStyle name="40% - Énfasis5 13" xfId="3023"/>
    <cellStyle name="40% - Énfasis5 13 2" xfId="3024"/>
    <cellStyle name="40% - Énfasis5 13 2 2" xfId="3025"/>
    <cellStyle name="40% - Énfasis5 13 2 3" xfId="3026"/>
    <cellStyle name="40% - Énfasis5 13 3" xfId="3027"/>
    <cellStyle name="40% - Énfasis5 13 4" xfId="3028"/>
    <cellStyle name="40% - Énfasis5 14" xfId="3029"/>
    <cellStyle name="40% - Énfasis5 14 2" xfId="3030"/>
    <cellStyle name="40% - Énfasis5 14 2 2" xfId="3031"/>
    <cellStyle name="40% - Énfasis5 14 2 3" xfId="3032"/>
    <cellStyle name="40% - Énfasis5 14 3" xfId="3033"/>
    <cellStyle name="40% - Énfasis5 14 4" xfId="3034"/>
    <cellStyle name="40% - Énfasis5 15" xfId="3035"/>
    <cellStyle name="40% - Énfasis5 15 2" xfId="3036"/>
    <cellStyle name="40% - Énfasis5 15 2 2" xfId="3037"/>
    <cellStyle name="40% - Énfasis5 15 2 3" xfId="3038"/>
    <cellStyle name="40% - Énfasis5 15 3" xfId="3039"/>
    <cellStyle name="40% - Énfasis5 15 4" xfId="3040"/>
    <cellStyle name="40% - Énfasis5 16" xfId="3041"/>
    <cellStyle name="40% - Énfasis5 16 2" xfId="3042"/>
    <cellStyle name="40% - Énfasis5 16 2 2" xfId="3043"/>
    <cellStyle name="40% - Énfasis5 16 2 3" xfId="3044"/>
    <cellStyle name="40% - Énfasis5 16 3" xfId="3045"/>
    <cellStyle name="40% - Énfasis5 16 4" xfId="3046"/>
    <cellStyle name="40% - Énfasis5 17" xfId="3047"/>
    <cellStyle name="40% - Énfasis5 17 2" xfId="3048"/>
    <cellStyle name="40% - Énfasis5 17 2 2" xfId="3049"/>
    <cellStyle name="40% - Énfasis5 17 2 3" xfId="3050"/>
    <cellStyle name="40% - Énfasis5 17 3" xfId="3051"/>
    <cellStyle name="40% - Énfasis5 17 4" xfId="3052"/>
    <cellStyle name="40% - Énfasis5 18" xfId="3053"/>
    <cellStyle name="40% - Énfasis5 18 2" xfId="3054"/>
    <cellStyle name="40% - Énfasis5 18 2 2" xfId="3055"/>
    <cellStyle name="40% - Énfasis5 18 2 3" xfId="3056"/>
    <cellStyle name="40% - Énfasis5 18 3" xfId="3057"/>
    <cellStyle name="40% - Énfasis5 18 4" xfId="3058"/>
    <cellStyle name="40% - Énfasis5 19" xfId="3059"/>
    <cellStyle name="40% - Énfasis5 19 2" xfId="3060"/>
    <cellStyle name="40% - Énfasis5 19 2 2" xfId="3061"/>
    <cellStyle name="40% - Énfasis5 19 2 3" xfId="3062"/>
    <cellStyle name="40% - Énfasis5 19 3" xfId="3063"/>
    <cellStyle name="40% - Énfasis5 19 4" xfId="3064"/>
    <cellStyle name="40% - Énfasis5 2" xfId="3065"/>
    <cellStyle name="40% - Énfasis5 2 2" xfId="3066"/>
    <cellStyle name="40% - Énfasis5 2 2 2" xfId="3067"/>
    <cellStyle name="40% - Énfasis5 2 2 2 2" xfId="3068"/>
    <cellStyle name="40% - Énfasis5 2 2 2 3" xfId="3069"/>
    <cellStyle name="40% - Énfasis5 2 2 3" xfId="3070"/>
    <cellStyle name="40% - Énfasis5 2 2 4" xfId="3071"/>
    <cellStyle name="40% - Énfasis5 2 3" xfId="3072"/>
    <cellStyle name="40% - Énfasis5 2 3 2" xfId="3073"/>
    <cellStyle name="40% - Énfasis5 2 3 2 2" xfId="3074"/>
    <cellStyle name="40% - Énfasis5 2 3 2 3" xfId="3075"/>
    <cellStyle name="40% - Énfasis5 2 3 3" xfId="3076"/>
    <cellStyle name="40% - Énfasis5 2 3 4" xfId="3077"/>
    <cellStyle name="40% - Énfasis5 2 4" xfId="3078"/>
    <cellStyle name="40% - Énfasis5 2 4 2" xfId="3079"/>
    <cellStyle name="40% - Énfasis5 2 4 3" xfId="3080"/>
    <cellStyle name="40% - Énfasis5 2 5" xfId="3081"/>
    <cellStyle name="40% - Énfasis5 2 6" xfId="3082"/>
    <cellStyle name="40% - Énfasis5 20" xfId="3083"/>
    <cellStyle name="40% - Énfasis5 20 2" xfId="3084"/>
    <cellStyle name="40% - Énfasis5 20 2 2" xfId="3085"/>
    <cellStyle name="40% - Énfasis5 20 2 3" xfId="3086"/>
    <cellStyle name="40% - Énfasis5 20 3" xfId="3087"/>
    <cellStyle name="40% - Énfasis5 20 4" xfId="3088"/>
    <cellStyle name="40% - Énfasis5 21" xfId="3089"/>
    <cellStyle name="40% - Énfasis5 21 2" xfId="3090"/>
    <cellStyle name="40% - Énfasis5 21 2 2" xfId="3091"/>
    <cellStyle name="40% - Énfasis5 21 2 3" xfId="3092"/>
    <cellStyle name="40% - Énfasis5 21 3" xfId="3093"/>
    <cellStyle name="40% - Énfasis5 21 4" xfId="3094"/>
    <cellStyle name="40% - Énfasis5 22" xfId="3095"/>
    <cellStyle name="40% - Énfasis5 22 2" xfId="3096"/>
    <cellStyle name="40% - Énfasis5 22 2 2" xfId="3097"/>
    <cellStyle name="40% - Énfasis5 22 2 3" xfId="3098"/>
    <cellStyle name="40% - Énfasis5 22 3" xfId="3099"/>
    <cellStyle name="40% - Énfasis5 22 4" xfId="3100"/>
    <cellStyle name="40% - Énfasis5 23" xfId="3101"/>
    <cellStyle name="40% - Énfasis5 23 2" xfId="3102"/>
    <cellStyle name="40% - Énfasis5 23 2 2" xfId="3103"/>
    <cellStyle name="40% - Énfasis5 23 2 3" xfId="3104"/>
    <cellStyle name="40% - Énfasis5 23 3" xfId="3105"/>
    <cellStyle name="40% - Énfasis5 23 4" xfId="3106"/>
    <cellStyle name="40% - Énfasis5 24" xfId="3107"/>
    <cellStyle name="40% - Énfasis5 24 2" xfId="3108"/>
    <cellStyle name="40% - Énfasis5 24 2 2" xfId="3109"/>
    <cellStyle name="40% - Énfasis5 24 2 3" xfId="3110"/>
    <cellStyle name="40% - Énfasis5 24 3" xfId="3111"/>
    <cellStyle name="40% - Énfasis5 24 4" xfId="3112"/>
    <cellStyle name="40% - Énfasis5 25" xfId="3113"/>
    <cellStyle name="40% - Énfasis5 25 2" xfId="3114"/>
    <cellStyle name="40% - Énfasis5 25 2 2" xfId="3115"/>
    <cellStyle name="40% - Énfasis5 25 2 3" xfId="3116"/>
    <cellStyle name="40% - Énfasis5 25 3" xfId="3117"/>
    <cellStyle name="40% - Énfasis5 25 4" xfId="3118"/>
    <cellStyle name="40% - Énfasis5 26" xfId="3119"/>
    <cellStyle name="40% - Énfasis5 26 2" xfId="3120"/>
    <cellStyle name="40% - Énfasis5 26 2 2" xfId="3121"/>
    <cellStyle name="40% - Énfasis5 26 2 3" xfId="3122"/>
    <cellStyle name="40% - Énfasis5 26 3" xfId="3123"/>
    <cellStyle name="40% - Énfasis5 26 4" xfId="3124"/>
    <cellStyle name="40% - Énfasis5 27" xfId="3125"/>
    <cellStyle name="40% - Énfasis5 27 2" xfId="3126"/>
    <cellStyle name="40% - Énfasis5 27 2 2" xfId="3127"/>
    <cellStyle name="40% - Énfasis5 27 2 3" xfId="3128"/>
    <cellStyle name="40% - Énfasis5 27 3" xfId="3129"/>
    <cellStyle name="40% - Énfasis5 27 4" xfId="3130"/>
    <cellStyle name="40% - Énfasis5 28" xfId="3131"/>
    <cellStyle name="40% - Énfasis5 28 2" xfId="3132"/>
    <cellStyle name="40% - Énfasis5 28 2 2" xfId="3133"/>
    <cellStyle name="40% - Énfasis5 28 2 3" xfId="3134"/>
    <cellStyle name="40% - Énfasis5 28 3" xfId="3135"/>
    <cellStyle name="40% - Énfasis5 28 4" xfId="3136"/>
    <cellStyle name="40% - Énfasis5 29" xfId="3137"/>
    <cellStyle name="40% - Énfasis5 29 2" xfId="3138"/>
    <cellStyle name="40% - Énfasis5 29 2 2" xfId="3139"/>
    <cellStyle name="40% - Énfasis5 29 2 3" xfId="3140"/>
    <cellStyle name="40% - Énfasis5 29 3" xfId="3141"/>
    <cellStyle name="40% - Énfasis5 29 4" xfId="3142"/>
    <cellStyle name="40% - Énfasis5 3" xfId="3143"/>
    <cellStyle name="40% - Énfasis5 3 2" xfId="3144"/>
    <cellStyle name="40% - Énfasis5 3 2 2" xfId="3145"/>
    <cellStyle name="40% - Énfasis5 3 2 3" xfId="3146"/>
    <cellStyle name="40% - Énfasis5 3 3" xfId="3147"/>
    <cellStyle name="40% - Énfasis5 3 4" xfId="3148"/>
    <cellStyle name="40% - Énfasis5 30" xfId="3149"/>
    <cellStyle name="40% - Énfasis5 30 2" xfId="3150"/>
    <cellStyle name="40% - Énfasis5 30 2 2" xfId="3151"/>
    <cellStyle name="40% - Énfasis5 30 2 3" xfId="3152"/>
    <cellStyle name="40% - Énfasis5 30 3" xfId="3153"/>
    <cellStyle name="40% - Énfasis5 30 4" xfId="3154"/>
    <cellStyle name="40% - Énfasis5 31" xfId="3155"/>
    <cellStyle name="40% - Énfasis5 31 2" xfId="3156"/>
    <cellStyle name="40% - Énfasis5 31 2 2" xfId="3157"/>
    <cellStyle name="40% - Énfasis5 31 2 3" xfId="3158"/>
    <cellStyle name="40% - Énfasis5 31 3" xfId="3159"/>
    <cellStyle name="40% - Énfasis5 31 4" xfId="3160"/>
    <cellStyle name="40% - Énfasis5 32" xfId="3161"/>
    <cellStyle name="40% - Énfasis5 32 2" xfId="3162"/>
    <cellStyle name="40% - Énfasis5 32 2 2" xfId="3163"/>
    <cellStyle name="40% - Énfasis5 32 2 3" xfId="3164"/>
    <cellStyle name="40% - Énfasis5 32 3" xfId="3165"/>
    <cellStyle name="40% - Énfasis5 32 4" xfId="3166"/>
    <cellStyle name="40% - Énfasis5 33" xfId="3167"/>
    <cellStyle name="40% - Énfasis5 33 2" xfId="3168"/>
    <cellStyle name="40% - Énfasis5 33 2 2" xfId="3169"/>
    <cellStyle name="40% - Énfasis5 33 2 3" xfId="3170"/>
    <cellStyle name="40% - Énfasis5 33 3" xfId="3171"/>
    <cellStyle name="40% - Énfasis5 33 4" xfId="3172"/>
    <cellStyle name="40% - Énfasis5 34" xfId="3173"/>
    <cellStyle name="40% - Énfasis5 34 2" xfId="3174"/>
    <cellStyle name="40% - Énfasis5 34 2 2" xfId="3175"/>
    <cellStyle name="40% - Énfasis5 34 2 3" xfId="3176"/>
    <cellStyle name="40% - Énfasis5 34 3" xfId="3177"/>
    <cellStyle name="40% - Énfasis5 34 4" xfId="3178"/>
    <cellStyle name="40% - Énfasis5 35" xfId="3179"/>
    <cellStyle name="40% - Énfasis5 35 2" xfId="3180"/>
    <cellStyle name="40% - Énfasis5 35 2 2" xfId="3181"/>
    <cellStyle name="40% - Énfasis5 35 2 3" xfId="3182"/>
    <cellStyle name="40% - Énfasis5 35 3" xfId="3183"/>
    <cellStyle name="40% - Énfasis5 35 4" xfId="3184"/>
    <cellStyle name="40% - Énfasis5 36" xfId="3185"/>
    <cellStyle name="40% - Énfasis5 36 2" xfId="3186"/>
    <cellStyle name="40% - Énfasis5 36 2 2" xfId="3187"/>
    <cellStyle name="40% - Énfasis5 36 2 3" xfId="3188"/>
    <cellStyle name="40% - Énfasis5 36 3" xfId="3189"/>
    <cellStyle name="40% - Énfasis5 36 4" xfId="3190"/>
    <cellStyle name="40% - Énfasis5 37" xfId="3191"/>
    <cellStyle name="40% - Énfasis5 37 2" xfId="3192"/>
    <cellStyle name="40% - Énfasis5 37 2 2" xfId="3193"/>
    <cellStyle name="40% - Énfasis5 37 2 3" xfId="3194"/>
    <cellStyle name="40% - Énfasis5 37 3" xfId="3195"/>
    <cellStyle name="40% - Énfasis5 37 4" xfId="3196"/>
    <cellStyle name="40% - Énfasis5 38" xfId="3197"/>
    <cellStyle name="40% - Énfasis5 38 2" xfId="3198"/>
    <cellStyle name="40% - Énfasis5 38 2 2" xfId="3199"/>
    <cellStyle name="40% - Énfasis5 38 2 3" xfId="3200"/>
    <cellStyle name="40% - Énfasis5 38 3" xfId="3201"/>
    <cellStyle name="40% - Énfasis5 38 4" xfId="3202"/>
    <cellStyle name="40% - Énfasis5 39" xfId="3203"/>
    <cellStyle name="40% - Énfasis5 39 2" xfId="3204"/>
    <cellStyle name="40% - Énfasis5 39 2 2" xfId="3205"/>
    <cellStyle name="40% - Énfasis5 39 2 3" xfId="3206"/>
    <cellStyle name="40% - Énfasis5 39 3" xfId="3207"/>
    <cellStyle name="40% - Énfasis5 39 4" xfId="3208"/>
    <cellStyle name="40% - Énfasis5 4" xfId="3209"/>
    <cellStyle name="40% - Énfasis5 4 2" xfId="3210"/>
    <cellStyle name="40% - Énfasis5 4 2 2" xfId="3211"/>
    <cellStyle name="40% - Énfasis5 4 2 3" xfId="3212"/>
    <cellStyle name="40% - Énfasis5 4 3" xfId="3213"/>
    <cellStyle name="40% - Énfasis5 4 4" xfId="3214"/>
    <cellStyle name="40% - Énfasis5 40" xfId="3215"/>
    <cellStyle name="40% - Énfasis5 40 2" xfId="3216"/>
    <cellStyle name="40% - Énfasis5 40 2 2" xfId="3217"/>
    <cellStyle name="40% - Énfasis5 40 2 3" xfId="3218"/>
    <cellStyle name="40% - Énfasis5 40 3" xfId="3219"/>
    <cellStyle name="40% - Énfasis5 40 4" xfId="3220"/>
    <cellStyle name="40% - Énfasis5 41" xfId="3221"/>
    <cellStyle name="40% - Énfasis5 41 2" xfId="3222"/>
    <cellStyle name="40% - Énfasis5 41 2 2" xfId="3223"/>
    <cellStyle name="40% - Énfasis5 41 2 3" xfId="3224"/>
    <cellStyle name="40% - Énfasis5 41 3" xfId="3225"/>
    <cellStyle name="40% - Énfasis5 41 4" xfId="3226"/>
    <cellStyle name="40% - Énfasis5 42" xfId="3227"/>
    <cellStyle name="40% - Énfasis5 42 2" xfId="3228"/>
    <cellStyle name="40% - Énfasis5 42 2 2" xfId="3229"/>
    <cellStyle name="40% - Énfasis5 42 2 3" xfId="3230"/>
    <cellStyle name="40% - Énfasis5 42 3" xfId="3231"/>
    <cellStyle name="40% - Énfasis5 42 4" xfId="3232"/>
    <cellStyle name="40% - Énfasis5 43" xfId="3233"/>
    <cellStyle name="40% - Énfasis5 43 2" xfId="3234"/>
    <cellStyle name="40% - Énfasis5 43 2 2" xfId="3235"/>
    <cellStyle name="40% - Énfasis5 43 2 3" xfId="3236"/>
    <cellStyle name="40% - Énfasis5 43 3" xfId="3237"/>
    <cellStyle name="40% - Énfasis5 43 4" xfId="3238"/>
    <cellStyle name="40% - Énfasis5 44" xfId="3239"/>
    <cellStyle name="40% - Énfasis5 44 2" xfId="3240"/>
    <cellStyle name="40% - Énfasis5 44 2 2" xfId="3241"/>
    <cellStyle name="40% - Énfasis5 44 2 3" xfId="3242"/>
    <cellStyle name="40% - Énfasis5 44 3" xfId="3243"/>
    <cellStyle name="40% - Énfasis5 44 4" xfId="3244"/>
    <cellStyle name="40% - Énfasis5 45" xfId="3245"/>
    <cellStyle name="40% - Énfasis5 45 2" xfId="3246"/>
    <cellStyle name="40% - Énfasis5 45 2 2" xfId="3247"/>
    <cellStyle name="40% - Énfasis5 45 2 3" xfId="3248"/>
    <cellStyle name="40% - Énfasis5 45 3" xfId="3249"/>
    <cellStyle name="40% - Énfasis5 45 4" xfId="3250"/>
    <cellStyle name="40% - Énfasis5 46" xfId="3251"/>
    <cellStyle name="40% - Énfasis5 46 2" xfId="3252"/>
    <cellStyle name="40% - Énfasis5 46 2 2" xfId="3253"/>
    <cellStyle name="40% - Énfasis5 46 2 3" xfId="3254"/>
    <cellStyle name="40% - Énfasis5 46 3" xfId="3255"/>
    <cellStyle name="40% - Énfasis5 46 4" xfId="3256"/>
    <cellStyle name="40% - Énfasis5 47" xfId="3257"/>
    <cellStyle name="40% - Énfasis5 47 2" xfId="3258"/>
    <cellStyle name="40% - Énfasis5 47 2 2" xfId="3259"/>
    <cellStyle name="40% - Énfasis5 47 2 3" xfId="3260"/>
    <cellStyle name="40% - Énfasis5 47 3" xfId="3261"/>
    <cellStyle name="40% - Énfasis5 47 4" xfId="3262"/>
    <cellStyle name="40% - Énfasis5 48" xfId="3263"/>
    <cellStyle name="40% - Énfasis5 48 2" xfId="3264"/>
    <cellStyle name="40% - Énfasis5 48 2 2" xfId="3265"/>
    <cellStyle name="40% - Énfasis5 48 2 3" xfId="3266"/>
    <cellStyle name="40% - Énfasis5 48 3" xfId="3267"/>
    <cellStyle name="40% - Énfasis5 48 4" xfId="3268"/>
    <cellStyle name="40% - Énfasis5 49" xfId="3269"/>
    <cellStyle name="40% - Énfasis5 49 2" xfId="3270"/>
    <cellStyle name="40% - Énfasis5 49 2 2" xfId="3271"/>
    <cellStyle name="40% - Énfasis5 49 2 3" xfId="3272"/>
    <cellStyle name="40% - Énfasis5 49 3" xfId="3273"/>
    <cellStyle name="40% - Énfasis5 49 4" xfId="3274"/>
    <cellStyle name="40% - Énfasis5 5" xfId="3275"/>
    <cellStyle name="40% - Énfasis5 5 2" xfId="3276"/>
    <cellStyle name="40% - Énfasis5 5 2 2" xfId="3277"/>
    <cellStyle name="40% - Énfasis5 5 2 3" xfId="3278"/>
    <cellStyle name="40% - Énfasis5 5 3" xfId="3279"/>
    <cellStyle name="40% - Énfasis5 5 4" xfId="3280"/>
    <cellStyle name="40% - Énfasis5 6" xfId="3281"/>
    <cellStyle name="40% - Énfasis5 6 2" xfId="3282"/>
    <cellStyle name="40% - Énfasis5 6 2 2" xfId="3283"/>
    <cellStyle name="40% - Énfasis5 6 2 3" xfId="3284"/>
    <cellStyle name="40% - Énfasis5 6 3" xfId="3285"/>
    <cellStyle name="40% - Énfasis5 6 4" xfId="3286"/>
    <cellStyle name="40% - Énfasis5 7" xfId="3287"/>
    <cellStyle name="40% - Énfasis5 7 2" xfId="3288"/>
    <cellStyle name="40% - Énfasis5 7 2 2" xfId="3289"/>
    <cellStyle name="40% - Énfasis5 7 2 3" xfId="3290"/>
    <cellStyle name="40% - Énfasis5 7 3" xfId="3291"/>
    <cellStyle name="40% - Énfasis5 7 4" xfId="3292"/>
    <cellStyle name="40% - Énfasis5 8" xfId="3293"/>
    <cellStyle name="40% - Énfasis5 8 2" xfId="3294"/>
    <cellStyle name="40% - Énfasis5 8 2 2" xfId="3295"/>
    <cellStyle name="40% - Énfasis5 8 2 3" xfId="3296"/>
    <cellStyle name="40% - Énfasis5 8 3" xfId="3297"/>
    <cellStyle name="40% - Énfasis5 8 4" xfId="3298"/>
    <cellStyle name="40% - Énfasis5 9" xfId="3299"/>
    <cellStyle name="40% - Énfasis5 9 2" xfId="3300"/>
    <cellStyle name="40% - Énfasis5 9 2 2" xfId="3301"/>
    <cellStyle name="40% - Énfasis5 9 2 3" xfId="3302"/>
    <cellStyle name="40% - Énfasis5 9 3" xfId="3303"/>
    <cellStyle name="40% - Énfasis5 9 4" xfId="3304"/>
    <cellStyle name="40% - Énfasis6 10" xfId="3305"/>
    <cellStyle name="40% - Énfasis6 10 2" xfId="3306"/>
    <cellStyle name="40% - Énfasis6 10 2 2" xfId="3307"/>
    <cellStyle name="40% - Énfasis6 10 2 3" xfId="3308"/>
    <cellStyle name="40% - Énfasis6 10 3" xfId="3309"/>
    <cellStyle name="40% - Énfasis6 10 4" xfId="3310"/>
    <cellStyle name="40% - Énfasis6 11" xfId="3311"/>
    <cellStyle name="40% - Énfasis6 11 2" xfId="3312"/>
    <cellStyle name="40% - Énfasis6 11 2 2" xfId="3313"/>
    <cellStyle name="40% - Énfasis6 11 2 3" xfId="3314"/>
    <cellStyle name="40% - Énfasis6 11 3" xfId="3315"/>
    <cellStyle name="40% - Énfasis6 11 4" xfId="3316"/>
    <cellStyle name="40% - Énfasis6 12" xfId="3317"/>
    <cellStyle name="40% - Énfasis6 12 2" xfId="3318"/>
    <cellStyle name="40% - Énfasis6 12 2 2" xfId="3319"/>
    <cellStyle name="40% - Énfasis6 12 2 3" xfId="3320"/>
    <cellStyle name="40% - Énfasis6 12 3" xfId="3321"/>
    <cellStyle name="40% - Énfasis6 12 4" xfId="3322"/>
    <cellStyle name="40% - Énfasis6 13" xfId="3323"/>
    <cellStyle name="40% - Énfasis6 13 2" xfId="3324"/>
    <cellStyle name="40% - Énfasis6 13 2 2" xfId="3325"/>
    <cellStyle name="40% - Énfasis6 13 2 3" xfId="3326"/>
    <cellStyle name="40% - Énfasis6 13 3" xfId="3327"/>
    <cellStyle name="40% - Énfasis6 13 4" xfId="3328"/>
    <cellStyle name="40% - Énfasis6 14" xfId="3329"/>
    <cellStyle name="40% - Énfasis6 14 2" xfId="3330"/>
    <cellStyle name="40% - Énfasis6 14 2 2" xfId="3331"/>
    <cellStyle name="40% - Énfasis6 14 2 3" xfId="3332"/>
    <cellStyle name="40% - Énfasis6 14 3" xfId="3333"/>
    <cellStyle name="40% - Énfasis6 14 4" xfId="3334"/>
    <cellStyle name="40% - Énfasis6 15" xfId="3335"/>
    <cellStyle name="40% - Énfasis6 15 2" xfId="3336"/>
    <cellStyle name="40% - Énfasis6 15 2 2" xfId="3337"/>
    <cellStyle name="40% - Énfasis6 15 2 3" xfId="3338"/>
    <cellStyle name="40% - Énfasis6 15 3" xfId="3339"/>
    <cellStyle name="40% - Énfasis6 15 4" xfId="3340"/>
    <cellStyle name="40% - Énfasis6 16" xfId="3341"/>
    <cellStyle name="40% - Énfasis6 16 2" xfId="3342"/>
    <cellStyle name="40% - Énfasis6 16 2 2" xfId="3343"/>
    <cellStyle name="40% - Énfasis6 16 2 3" xfId="3344"/>
    <cellStyle name="40% - Énfasis6 16 3" xfId="3345"/>
    <cellStyle name="40% - Énfasis6 16 4" xfId="3346"/>
    <cellStyle name="40% - Énfasis6 17" xfId="3347"/>
    <cellStyle name="40% - Énfasis6 17 2" xfId="3348"/>
    <cellStyle name="40% - Énfasis6 17 2 2" xfId="3349"/>
    <cellStyle name="40% - Énfasis6 17 2 3" xfId="3350"/>
    <cellStyle name="40% - Énfasis6 17 3" xfId="3351"/>
    <cellStyle name="40% - Énfasis6 17 4" xfId="3352"/>
    <cellStyle name="40% - Énfasis6 18" xfId="3353"/>
    <cellStyle name="40% - Énfasis6 18 2" xfId="3354"/>
    <cellStyle name="40% - Énfasis6 18 2 2" xfId="3355"/>
    <cellStyle name="40% - Énfasis6 18 2 3" xfId="3356"/>
    <cellStyle name="40% - Énfasis6 18 3" xfId="3357"/>
    <cellStyle name="40% - Énfasis6 18 4" xfId="3358"/>
    <cellStyle name="40% - Énfasis6 19" xfId="3359"/>
    <cellStyle name="40% - Énfasis6 19 2" xfId="3360"/>
    <cellStyle name="40% - Énfasis6 19 2 2" xfId="3361"/>
    <cellStyle name="40% - Énfasis6 19 2 3" xfId="3362"/>
    <cellStyle name="40% - Énfasis6 19 3" xfId="3363"/>
    <cellStyle name="40% - Énfasis6 19 4" xfId="3364"/>
    <cellStyle name="40% - Énfasis6 2" xfId="3365"/>
    <cellStyle name="40% - Énfasis6 2 2" xfId="3366"/>
    <cellStyle name="40% - Énfasis6 2 2 2" xfId="3367"/>
    <cellStyle name="40% - Énfasis6 2 2 2 2" xfId="3368"/>
    <cellStyle name="40% - Énfasis6 2 2 2 3" xfId="3369"/>
    <cellStyle name="40% - Énfasis6 2 2 3" xfId="3370"/>
    <cellStyle name="40% - Énfasis6 2 2 4" xfId="3371"/>
    <cellStyle name="40% - Énfasis6 2 3" xfId="3372"/>
    <cellStyle name="40% - Énfasis6 2 3 2" xfId="3373"/>
    <cellStyle name="40% - Énfasis6 2 3 2 2" xfId="3374"/>
    <cellStyle name="40% - Énfasis6 2 3 2 3" xfId="3375"/>
    <cellStyle name="40% - Énfasis6 2 3 3" xfId="3376"/>
    <cellStyle name="40% - Énfasis6 2 3 4" xfId="3377"/>
    <cellStyle name="40% - Énfasis6 2 4" xfId="3378"/>
    <cellStyle name="40% - Énfasis6 2 4 2" xfId="3379"/>
    <cellStyle name="40% - Énfasis6 2 4 3" xfId="3380"/>
    <cellStyle name="40% - Énfasis6 2 5" xfId="3381"/>
    <cellStyle name="40% - Énfasis6 2 6" xfId="3382"/>
    <cellStyle name="40% - Énfasis6 20" xfId="3383"/>
    <cellStyle name="40% - Énfasis6 20 2" xfId="3384"/>
    <cellStyle name="40% - Énfasis6 20 2 2" xfId="3385"/>
    <cellStyle name="40% - Énfasis6 20 2 3" xfId="3386"/>
    <cellStyle name="40% - Énfasis6 20 3" xfId="3387"/>
    <cellStyle name="40% - Énfasis6 20 4" xfId="3388"/>
    <cellStyle name="40% - Énfasis6 21" xfId="3389"/>
    <cellStyle name="40% - Énfasis6 21 2" xfId="3390"/>
    <cellStyle name="40% - Énfasis6 21 2 2" xfId="3391"/>
    <cellStyle name="40% - Énfasis6 21 2 3" xfId="3392"/>
    <cellStyle name="40% - Énfasis6 21 3" xfId="3393"/>
    <cellStyle name="40% - Énfasis6 21 4" xfId="3394"/>
    <cellStyle name="40% - Énfasis6 22" xfId="3395"/>
    <cellStyle name="40% - Énfasis6 22 2" xfId="3396"/>
    <cellStyle name="40% - Énfasis6 22 2 2" xfId="3397"/>
    <cellStyle name="40% - Énfasis6 22 2 3" xfId="3398"/>
    <cellStyle name="40% - Énfasis6 22 3" xfId="3399"/>
    <cellStyle name="40% - Énfasis6 22 4" xfId="3400"/>
    <cellStyle name="40% - Énfasis6 23" xfId="3401"/>
    <cellStyle name="40% - Énfasis6 23 2" xfId="3402"/>
    <cellStyle name="40% - Énfasis6 23 2 2" xfId="3403"/>
    <cellStyle name="40% - Énfasis6 23 2 3" xfId="3404"/>
    <cellStyle name="40% - Énfasis6 23 3" xfId="3405"/>
    <cellStyle name="40% - Énfasis6 23 4" xfId="3406"/>
    <cellStyle name="40% - Énfasis6 24" xfId="3407"/>
    <cellStyle name="40% - Énfasis6 24 2" xfId="3408"/>
    <cellStyle name="40% - Énfasis6 24 2 2" xfId="3409"/>
    <cellStyle name="40% - Énfasis6 24 2 3" xfId="3410"/>
    <cellStyle name="40% - Énfasis6 24 3" xfId="3411"/>
    <cellStyle name="40% - Énfasis6 24 4" xfId="3412"/>
    <cellStyle name="40% - Énfasis6 25" xfId="3413"/>
    <cellStyle name="40% - Énfasis6 25 2" xfId="3414"/>
    <cellStyle name="40% - Énfasis6 25 2 2" xfId="3415"/>
    <cellStyle name="40% - Énfasis6 25 2 3" xfId="3416"/>
    <cellStyle name="40% - Énfasis6 25 3" xfId="3417"/>
    <cellStyle name="40% - Énfasis6 25 4" xfId="3418"/>
    <cellStyle name="40% - Énfasis6 26" xfId="3419"/>
    <cellStyle name="40% - Énfasis6 26 2" xfId="3420"/>
    <cellStyle name="40% - Énfasis6 26 2 2" xfId="3421"/>
    <cellStyle name="40% - Énfasis6 26 2 3" xfId="3422"/>
    <cellStyle name="40% - Énfasis6 26 3" xfId="3423"/>
    <cellStyle name="40% - Énfasis6 26 4" xfId="3424"/>
    <cellStyle name="40% - Énfasis6 27" xfId="3425"/>
    <cellStyle name="40% - Énfasis6 27 2" xfId="3426"/>
    <cellStyle name="40% - Énfasis6 27 2 2" xfId="3427"/>
    <cellStyle name="40% - Énfasis6 27 2 3" xfId="3428"/>
    <cellStyle name="40% - Énfasis6 27 3" xfId="3429"/>
    <cellStyle name="40% - Énfasis6 27 4" xfId="3430"/>
    <cellStyle name="40% - Énfasis6 28" xfId="3431"/>
    <cellStyle name="40% - Énfasis6 28 2" xfId="3432"/>
    <cellStyle name="40% - Énfasis6 28 2 2" xfId="3433"/>
    <cellStyle name="40% - Énfasis6 28 2 3" xfId="3434"/>
    <cellStyle name="40% - Énfasis6 28 3" xfId="3435"/>
    <cellStyle name="40% - Énfasis6 28 4" xfId="3436"/>
    <cellStyle name="40% - Énfasis6 29" xfId="3437"/>
    <cellStyle name="40% - Énfasis6 29 2" xfId="3438"/>
    <cellStyle name="40% - Énfasis6 29 2 2" xfId="3439"/>
    <cellStyle name="40% - Énfasis6 29 2 3" xfId="3440"/>
    <cellStyle name="40% - Énfasis6 29 3" xfId="3441"/>
    <cellStyle name="40% - Énfasis6 29 4" xfId="3442"/>
    <cellStyle name="40% - Énfasis6 3" xfId="3443"/>
    <cellStyle name="40% - Énfasis6 3 2" xfId="3444"/>
    <cellStyle name="40% - Énfasis6 3 2 2" xfId="3445"/>
    <cellStyle name="40% - Énfasis6 3 2 3" xfId="3446"/>
    <cellStyle name="40% - Énfasis6 3 3" xfId="3447"/>
    <cellStyle name="40% - Énfasis6 3 4" xfId="3448"/>
    <cellStyle name="40% - Énfasis6 30" xfId="3449"/>
    <cellStyle name="40% - Énfasis6 30 2" xfId="3450"/>
    <cellStyle name="40% - Énfasis6 30 2 2" xfId="3451"/>
    <cellStyle name="40% - Énfasis6 30 2 3" xfId="3452"/>
    <cellStyle name="40% - Énfasis6 30 3" xfId="3453"/>
    <cellStyle name="40% - Énfasis6 30 4" xfId="3454"/>
    <cellStyle name="40% - Énfasis6 31" xfId="3455"/>
    <cellStyle name="40% - Énfasis6 31 2" xfId="3456"/>
    <cellStyle name="40% - Énfasis6 31 2 2" xfId="3457"/>
    <cellStyle name="40% - Énfasis6 31 2 3" xfId="3458"/>
    <cellStyle name="40% - Énfasis6 31 3" xfId="3459"/>
    <cellStyle name="40% - Énfasis6 31 4" xfId="3460"/>
    <cellStyle name="40% - Énfasis6 32" xfId="3461"/>
    <cellStyle name="40% - Énfasis6 32 2" xfId="3462"/>
    <cellStyle name="40% - Énfasis6 32 2 2" xfId="3463"/>
    <cellStyle name="40% - Énfasis6 32 2 3" xfId="3464"/>
    <cellStyle name="40% - Énfasis6 32 3" xfId="3465"/>
    <cellStyle name="40% - Énfasis6 32 4" xfId="3466"/>
    <cellStyle name="40% - Énfasis6 33" xfId="3467"/>
    <cellStyle name="40% - Énfasis6 33 2" xfId="3468"/>
    <cellStyle name="40% - Énfasis6 33 2 2" xfId="3469"/>
    <cellStyle name="40% - Énfasis6 33 2 3" xfId="3470"/>
    <cellStyle name="40% - Énfasis6 33 3" xfId="3471"/>
    <cellStyle name="40% - Énfasis6 33 4" xfId="3472"/>
    <cellStyle name="40% - Énfasis6 34" xfId="3473"/>
    <cellStyle name="40% - Énfasis6 34 2" xfId="3474"/>
    <cellStyle name="40% - Énfasis6 34 2 2" xfId="3475"/>
    <cellStyle name="40% - Énfasis6 34 2 3" xfId="3476"/>
    <cellStyle name="40% - Énfasis6 34 3" xfId="3477"/>
    <cellStyle name="40% - Énfasis6 34 4" xfId="3478"/>
    <cellStyle name="40% - Énfasis6 35" xfId="3479"/>
    <cellStyle name="40% - Énfasis6 35 2" xfId="3480"/>
    <cellStyle name="40% - Énfasis6 35 2 2" xfId="3481"/>
    <cellStyle name="40% - Énfasis6 35 2 3" xfId="3482"/>
    <cellStyle name="40% - Énfasis6 35 3" xfId="3483"/>
    <cellStyle name="40% - Énfasis6 35 4" xfId="3484"/>
    <cellStyle name="40% - Énfasis6 36" xfId="3485"/>
    <cellStyle name="40% - Énfasis6 36 2" xfId="3486"/>
    <cellStyle name="40% - Énfasis6 36 2 2" xfId="3487"/>
    <cellStyle name="40% - Énfasis6 36 2 3" xfId="3488"/>
    <cellStyle name="40% - Énfasis6 36 3" xfId="3489"/>
    <cellStyle name="40% - Énfasis6 36 4" xfId="3490"/>
    <cellStyle name="40% - Énfasis6 37" xfId="3491"/>
    <cellStyle name="40% - Énfasis6 37 2" xfId="3492"/>
    <cellStyle name="40% - Énfasis6 37 2 2" xfId="3493"/>
    <cellStyle name="40% - Énfasis6 37 2 3" xfId="3494"/>
    <cellStyle name="40% - Énfasis6 37 3" xfId="3495"/>
    <cellStyle name="40% - Énfasis6 37 4" xfId="3496"/>
    <cellStyle name="40% - Énfasis6 38" xfId="3497"/>
    <cellStyle name="40% - Énfasis6 38 2" xfId="3498"/>
    <cellStyle name="40% - Énfasis6 38 2 2" xfId="3499"/>
    <cellStyle name="40% - Énfasis6 38 2 3" xfId="3500"/>
    <cellStyle name="40% - Énfasis6 38 3" xfId="3501"/>
    <cellStyle name="40% - Énfasis6 38 4" xfId="3502"/>
    <cellStyle name="40% - Énfasis6 39" xfId="3503"/>
    <cellStyle name="40% - Énfasis6 39 2" xfId="3504"/>
    <cellStyle name="40% - Énfasis6 39 2 2" xfId="3505"/>
    <cellStyle name="40% - Énfasis6 39 2 3" xfId="3506"/>
    <cellStyle name="40% - Énfasis6 39 3" xfId="3507"/>
    <cellStyle name="40% - Énfasis6 39 4" xfId="3508"/>
    <cellStyle name="40% - Énfasis6 4" xfId="3509"/>
    <cellStyle name="40% - Énfasis6 4 2" xfId="3510"/>
    <cellStyle name="40% - Énfasis6 4 2 2" xfId="3511"/>
    <cellStyle name="40% - Énfasis6 4 2 3" xfId="3512"/>
    <cellStyle name="40% - Énfasis6 4 3" xfId="3513"/>
    <cellStyle name="40% - Énfasis6 4 4" xfId="3514"/>
    <cellStyle name="40% - Énfasis6 40" xfId="3515"/>
    <cellStyle name="40% - Énfasis6 40 2" xfId="3516"/>
    <cellStyle name="40% - Énfasis6 40 2 2" xfId="3517"/>
    <cellStyle name="40% - Énfasis6 40 2 3" xfId="3518"/>
    <cellStyle name="40% - Énfasis6 40 3" xfId="3519"/>
    <cellStyle name="40% - Énfasis6 40 4" xfId="3520"/>
    <cellStyle name="40% - Énfasis6 41" xfId="3521"/>
    <cellStyle name="40% - Énfasis6 41 2" xfId="3522"/>
    <cellStyle name="40% - Énfasis6 41 2 2" xfId="3523"/>
    <cellStyle name="40% - Énfasis6 41 2 3" xfId="3524"/>
    <cellStyle name="40% - Énfasis6 41 3" xfId="3525"/>
    <cellStyle name="40% - Énfasis6 41 4" xfId="3526"/>
    <cellStyle name="40% - Énfasis6 42" xfId="3527"/>
    <cellStyle name="40% - Énfasis6 42 2" xfId="3528"/>
    <cellStyle name="40% - Énfasis6 42 2 2" xfId="3529"/>
    <cellStyle name="40% - Énfasis6 42 2 3" xfId="3530"/>
    <cellStyle name="40% - Énfasis6 42 3" xfId="3531"/>
    <cellStyle name="40% - Énfasis6 42 4" xfId="3532"/>
    <cellStyle name="40% - Énfasis6 43" xfId="3533"/>
    <cellStyle name="40% - Énfasis6 43 2" xfId="3534"/>
    <cellStyle name="40% - Énfasis6 43 2 2" xfId="3535"/>
    <cellStyle name="40% - Énfasis6 43 2 3" xfId="3536"/>
    <cellStyle name="40% - Énfasis6 43 3" xfId="3537"/>
    <cellStyle name="40% - Énfasis6 43 4" xfId="3538"/>
    <cellStyle name="40% - Énfasis6 44" xfId="3539"/>
    <cellStyle name="40% - Énfasis6 44 2" xfId="3540"/>
    <cellStyle name="40% - Énfasis6 44 2 2" xfId="3541"/>
    <cellStyle name="40% - Énfasis6 44 2 3" xfId="3542"/>
    <cellStyle name="40% - Énfasis6 44 3" xfId="3543"/>
    <cellStyle name="40% - Énfasis6 44 4" xfId="3544"/>
    <cellStyle name="40% - Énfasis6 45" xfId="3545"/>
    <cellStyle name="40% - Énfasis6 45 2" xfId="3546"/>
    <cellStyle name="40% - Énfasis6 45 2 2" xfId="3547"/>
    <cellStyle name="40% - Énfasis6 45 2 3" xfId="3548"/>
    <cellStyle name="40% - Énfasis6 45 3" xfId="3549"/>
    <cellStyle name="40% - Énfasis6 45 4" xfId="3550"/>
    <cellStyle name="40% - Énfasis6 46" xfId="3551"/>
    <cellStyle name="40% - Énfasis6 46 2" xfId="3552"/>
    <cellStyle name="40% - Énfasis6 46 2 2" xfId="3553"/>
    <cellStyle name="40% - Énfasis6 46 2 3" xfId="3554"/>
    <cellStyle name="40% - Énfasis6 46 3" xfId="3555"/>
    <cellStyle name="40% - Énfasis6 46 4" xfId="3556"/>
    <cellStyle name="40% - Énfasis6 47" xfId="3557"/>
    <cellStyle name="40% - Énfasis6 47 2" xfId="3558"/>
    <cellStyle name="40% - Énfasis6 47 2 2" xfId="3559"/>
    <cellStyle name="40% - Énfasis6 47 2 3" xfId="3560"/>
    <cellStyle name="40% - Énfasis6 47 3" xfId="3561"/>
    <cellStyle name="40% - Énfasis6 47 4" xfId="3562"/>
    <cellStyle name="40% - Énfasis6 48" xfId="3563"/>
    <cellStyle name="40% - Énfasis6 48 2" xfId="3564"/>
    <cellStyle name="40% - Énfasis6 48 2 2" xfId="3565"/>
    <cellStyle name="40% - Énfasis6 48 2 3" xfId="3566"/>
    <cellStyle name="40% - Énfasis6 48 3" xfId="3567"/>
    <cellStyle name="40% - Énfasis6 48 4" xfId="3568"/>
    <cellStyle name="40% - Énfasis6 49" xfId="3569"/>
    <cellStyle name="40% - Énfasis6 49 2" xfId="3570"/>
    <cellStyle name="40% - Énfasis6 49 2 2" xfId="3571"/>
    <cellStyle name="40% - Énfasis6 49 2 3" xfId="3572"/>
    <cellStyle name="40% - Énfasis6 49 3" xfId="3573"/>
    <cellStyle name="40% - Énfasis6 49 4" xfId="3574"/>
    <cellStyle name="40% - Énfasis6 5" xfId="3575"/>
    <cellStyle name="40% - Énfasis6 5 2" xfId="3576"/>
    <cellStyle name="40% - Énfasis6 5 2 2" xfId="3577"/>
    <cellStyle name="40% - Énfasis6 5 2 3" xfId="3578"/>
    <cellStyle name="40% - Énfasis6 5 3" xfId="3579"/>
    <cellStyle name="40% - Énfasis6 5 4" xfId="3580"/>
    <cellStyle name="40% - Énfasis6 6" xfId="3581"/>
    <cellStyle name="40% - Énfasis6 6 2" xfId="3582"/>
    <cellStyle name="40% - Énfasis6 6 2 2" xfId="3583"/>
    <cellStyle name="40% - Énfasis6 6 2 3" xfId="3584"/>
    <cellStyle name="40% - Énfasis6 6 3" xfId="3585"/>
    <cellStyle name="40% - Énfasis6 6 4" xfId="3586"/>
    <cellStyle name="40% - Énfasis6 7" xfId="3587"/>
    <cellStyle name="40% - Énfasis6 7 2" xfId="3588"/>
    <cellStyle name="40% - Énfasis6 7 2 2" xfId="3589"/>
    <cellStyle name="40% - Énfasis6 7 2 3" xfId="3590"/>
    <cellStyle name="40% - Énfasis6 7 3" xfId="3591"/>
    <cellStyle name="40% - Énfasis6 7 4" xfId="3592"/>
    <cellStyle name="40% - Énfasis6 8" xfId="3593"/>
    <cellStyle name="40% - Énfasis6 8 2" xfId="3594"/>
    <cellStyle name="40% - Énfasis6 8 2 2" xfId="3595"/>
    <cellStyle name="40% - Énfasis6 8 2 3" xfId="3596"/>
    <cellStyle name="40% - Énfasis6 8 3" xfId="3597"/>
    <cellStyle name="40% - Énfasis6 8 4" xfId="3598"/>
    <cellStyle name="40% - Énfasis6 9" xfId="3599"/>
    <cellStyle name="40% - Énfasis6 9 2" xfId="3600"/>
    <cellStyle name="40% - Énfasis6 9 2 2" xfId="3601"/>
    <cellStyle name="40% - Énfasis6 9 2 3" xfId="3602"/>
    <cellStyle name="40% - Énfasis6 9 3" xfId="3603"/>
    <cellStyle name="40% - Énfasis6 9 4" xfId="3604"/>
    <cellStyle name="60% - Énfasis1 10" xfId="3605"/>
    <cellStyle name="60% - Énfasis1 10 2" xfId="3606"/>
    <cellStyle name="60% - Énfasis1 10 3" xfId="3607"/>
    <cellStyle name="60% - Énfasis1 11" xfId="3608"/>
    <cellStyle name="60% - Énfasis1 11 2" xfId="3609"/>
    <cellStyle name="60% - Énfasis1 11 3" xfId="3610"/>
    <cellStyle name="60% - Énfasis1 12" xfId="3611"/>
    <cellStyle name="60% - Énfasis1 12 2" xfId="3612"/>
    <cellStyle name="60% - Énfasis1 12 3" xfId="3613"/>
    <cellStyle name="60% - Énfasis1 13" xfId="3614"/>
    <cellStyle name="60% - Énfasis1 13 2" xfId="3615"/>
    <cellStyle name="60% - Énfasis1 13 3" xfId="3616"/>
    <cellStyle name="60% - Énfasis1 14" xfId="3617"/>
    <cellStyle name="60% - Énfasis1 14 2" xfId="3618"/>
    <cellStyle name="60% - Énfasis1 14 3" xfId="3619"/>
    <cellStyle name="60% - Énfasis1 15" xfId="3620"/>
    <cellStyle name="60% - Énfasis1 15 2" xfId="3621"/>
    <cellStyle name="60% - Énfasis1 15 3" xfId="3622"/>
    <cellStyle name="60% - Énfasis1 16" xfId="3623"/>
    <cellStyle name="60% - Énfasis1 16 2" xfId="3624"/>
    <cellStyle name="60% - Énfasis1 16 3" xfId="3625"/>
    <cellStyle name="60% - Énfasis1 17" xfId="3626"/>
    <cellStyle name="60% - Énfasis1 17 2" xfId="3627"/>
    <cellStyle name="60% - Énfasis1 17 3" xfId="3628"/>
    <cellStyle name="60% - Énfasis1 18" xfId="3629"/>
    <cellStyle name="60% - Énfasis1 18 2" xfId="3630"/>
    <cellStyle name="60% - Énfasis1 18 3" xfId="3631"/>
    <cellStyle name="60% - Énfasis1 19" xfId="3632"/>
    <cellStyle name="60% - Énfasis1 19 2" xfId="3633"/>
    <cellStyle name="60% - Énfasis1 19 3" xfId="3634"/>
    <cellStyle name="60% - Énfasis1 2" xfId="3635"/>
    <cellStyle name="60% - Énfasis1 2 2" xfId="3636"/>
    <cellStyle name="60% - Énfasis1 2 2 2" xfId="3637"/>
    <cellStyle name="60% - Énfasis1 2 2 3" xfId="3638"/>
    <cellStyle name="60% - Énfasis1 2 3" xfId="3639"/>
    <cellStyle name="60% - Énfasis1 2 3 2" xfId="3640"/>
    <cellStyle name="60% - Énfasis1 2 3 3" xfId="3641"/>
    <cellStyle name="60% - Énfasis1 2 4" xfId="3642"/>
    <cellStyle name="60% - Énfasis1 2 4 2" xfId="3643"/>
    <cellStyle name="60% - Énfasis1 2 4 3" xfId="3644"/>
    <cellStyle name="60% - Énfasis1 2 5" xfId="3645"/>
    <cellStyle name="60% - Énfasis1 2 6" xfId="3646"/>
    <cellStyle name="60% - Énfasis1 20" xfId="3647"/>
    <cellStyle name="60% - Énfasis1 20 2" xfId="3648"/>
    <cellStyle name="60% - Énfasis1 20 3" xfId="3649"/>
    <cellStyle name="60% - Énfasis1 21" xfId="3650"/>
    <cellStyle name="60% - Énfasis1 21 2" xfId="3651"/>
    <cellStyle name="60% - Énfasis1 21 3" xfId="3652"/>
    <cellStyle name="60% - Énfasis1 22" xfId="3653"/>
    <cellStyle name="60% - Énfasis1 22 2" xfId="3654"/>
    <cellStyle name="60% - Énfasis1 22 3" xfId="3655"/>
    <cellStyle name="60% - Énfasis1 23" xfId="3656"/>
    <cellStyle name="60% - Énfasis1 23 2" xfId="3657"/>
    <cellStyle name="60% - Énfasis1 23 3" xfId="3658"/>
    <cellStyle name="60% - Énfasis1 24" xfId="3659"/>
    <cellStyle name="60% - Énfasis1 24 2" xfId="3660"/>
    <cellStyle name="60% - Énfasis1 24 3" xfId="3661"/>
    <cellStyle name="60% - Énfasis1 25" xfId="3662"/>
    <cellStyle name="60% - Énfasis1 25 2" xfId="3663"/>
    <cellStyle name="60% - Énfasis1 25 3" xfId="3664"/>
    <cellStyle name="60% - Énfasis1 26" xfId="3665"/>
    <cellStyle name="60% - Énfasis1 26 2" xfId="3666"/>
    <cellStyle name="60% - Énfasis1 26 3" xfId="3667"/>
    <cellStyle name="60% - Énfasis1 27" xfId="3668"/>
    <cellStyle name="60% - Énfasis1 27 2" xfId="3669"/>
    <cellStyle name="60% - Énfasis1 27 3" xfId="3670"/>
    <cellStyle name="60% - Énfasis1 28" xfId="3671"/>
    <cellStyle name="60% - Énfasis1 28 2" xfId="3672"/>
    <cellStyle name="60% - Énfasis1 28 3" xfId="3673"/>
    <cellStyle name="60% - Énfasis1 29" xfId="3674"/>
    <cellStyle name="60% - Énfasis1 29 2" xfId="3675"/>
    <cellStyle name="60% - Énfasis1 29 3" xfId="3676"/>
    <cellStyle name="60% - Énfasis1 3" xfId="3677"/>
    <cellStyle name="60% - Énfasis1 3 2" xfId="3678"/>
    <cellStyle name="60% - Énfasis1 3 3" xfId="3679"/>
    <cellStyle name="60% - Énfasis1 30" xfId="3680"/>
    <cellStyle name="60% - Énfasis1 30 2" xfId="3681"/>
    <cellStyle name="60% - Énfasis1 30 3" xfId="3682"/>
    <cellStyle name="60% - Énfasis1 31" xfId="3683"/>
    <cellStyle name="60% - Énfasis1 31 2" xfId="3684"/>
    <cellStyle name="60% - Énfasis1 31 3" xfId="3685"/>
    <cellStyle name="60% - Énfasis1 32" xfId="3686"/>
    <cellStyle name="60% - Énfasis1 32 2" xfId="3687"/>
    <cellStyle name="60% - Énfasis1 32 3" xfId="3688"/>
    <cellStyle name="60% - Énfasis1 33" xfId="3689"/>
    <cellStyle name="60% - Énfasis1 33 2" xfId="3690"/>
    <cellStyle name="60% - Énfasis1 33 3" xfId="3691"/>
    <cellStyle name="60% - Énfasis1 34" xfId="3692"/>
    <cellStyle name="60% - Énfasis1 34 2" xfId="3693"/>
    <cellStyle name="60% - Énfasis1 34 3" xfId="3694"/>
    <cellStyle name="60% - Énfasis1 35" xfId="3695"/>
    <cellStyle name="60% - Énfasis1 35 2" xfId="3696"/>
    <cellStyle name="60% - Énfasis1 35 3" xfId="3697"/>
    <cellStyle name="60% - Énfasis1 36" xfId="3698"/>
    <cellStyle name="60% - Énfasis1 36 2" xfId="3699"/>
    <cellStyle name="60% - Énfasis1 36 3" xfId="3700"/>
    <cellStyle name="60% - Énfasis1 37" xfId="3701"/>
    <cellStyle name="60% - Énfasis1 37 2" xfId="3702"/>
    <cellStyle name="60% - Énfasis1 37 3" xfId="3703"/>
    <cellStyle name="60% - Énfasis1 38" xfId="3704"/>
    <cellStyle name="60% - Énfasis1 38 2" xfId="3705"/>
    <cellStyle name="60% - Énfasis1 38 3" xfId="3706"/>
    <cellStyle name="60% - Énfasis1 39" xfId="3707"/>
    <cellStyle name="60% - Énfasis1 39 2" xfId="3708"/>
    <cellStyle name="60% - Énfasis1 39 3" xfId="3709"/>
    <cellStyle name="60% - Énfasis1 4" xfId="3710"/>
    <cellStyle name="60% - Énfasis1 4 2" xfId="3711"/>
    <cellStyle name="60% - Énfasis1 4 3" xfId="3712"/>
    <cellStyle name="60% - Énfasis1 40" xfId="3713"/>
    <cellStyle name="60% - Énfasis1 40 2" xfId="3714"/>
    <cellStyle name="60% - Énfasis1 40 3" xfId="3715"/>
    <cellStyle name="60% - Énfasis1 41" xfId="3716"/>
    <cellStyle name="60% - Énfasis1 41 2" xfId="3717"/>
    <cellStyle name="60% - Énfasis1 41 3" xfId="3718"/>
    <cellStyle name="60% - Énfasis1 42" xfId="3719"/>
    <cellStyle name="60% - Énfasis1 42 2" xfId="3720"/>
    <cellStyle name="60% - Énfasis1 42 3" xfId="3721"/>
    <cellStyle name="60% - Énfasis1 43" xfId="3722"/>
    <cellStyle name="60% - Énfasis1 43 2" xfId="3723"/>
    <cellStyle name="60% - Énfasis1 43 3" xfId="3724"/>
    <cellStyle name="60% - Énfasis1 44" xfId="3725"/>
    <cellStyle name="60% - Énfasis1 44 2" xfId="3726"/>
    <cellStyle name="60% - Énfasis1 44 3" xfId="3727"/>
    <cellStyle name="60% - Énfasis1 45" xfId="3728"/>
    <cellStyle name="60% - Énfasis1 45 2" xfId="3729"/>
    <cellStyle name="60% - Énfasis1 45 3" xfId="3730"/>
    <cellStyle name="60% - Énfasis1 46" xfId="3731"/>
    <cellStyle name="60% - Énfasis1 46 2" xfId="3732"/>
    <cellStyle name="60% - Énfasis1 46 3" xfId="3733"/>
    <cellStyle name="60% - Énfasis1 47" xfId="3734"/>
    <cellStyle name="60% - Énfasis1 47 2" xfId="3735"/>
    <cellStyle name="60% - Énfasis1 47 3" xfId="3736"/>
    <cellStyle name="60% - Énfasis1 48" xfId="3737"/>
    <cellStyle name="60% - Énfasis1 48 2" xfId="3738"/>
    <cellStyle name="60% - Énfasis1 48 3" xfId="3739"/>
    <cellStyle name="60% - Énfasis1 49" xfId="3740"/>
    <cellStyle name="60% - Énfasis1 49 2" xfId="3741"/>
    <cellStyle name="60% - Énfasis1 49 2 2" xfId="3742"/>
    <cellStyle name="60% - Énfasis1 49 2 3" xfId="3743"/>
    <cellStyle name="60% - Énfasis1 49 3" xfId="3744"/>
    <cellStyle name="60% - Énfasis1 49 4" xfId="3745"/>
    <cellStyle name="60% - Énfasis1 5" xfId="3746"/>
    <cellStyle name="60% - Énfasis1 5 2" xfId="3747"/>
    <cellStyle name="60% - Énfasis1 5 3" xfId="3748"/>
    <cellStyle name="60% - Énfasis1 6" xfId="3749"/>
    <cellStyle name="60% - Énfasis1 6 2" xfId="3750"/>
    <cellStyle name="60% - Énfasis1 6 3" xfId="3751"/>
    <cellStyle name="60% - Énfasis1 7" xfId="3752"/>
    <cellStyle name="60% - Énfasis1 7 2" xfId="3753"/>
    <cellStyle name="60% - Énfasis1 7 3" xfId="3754"/>
    <cellStyle name="60% - Énfasis1 8" xfId="3755"/>
    <cellStyle name="60% - Énfasis1 8 2" xfId="3756"/>
    <cellStyle name="60% - Énfasis1 8 3" xfId="3757"/>
    <cellStyle name="60% - Énfasis1 9" xfId="3758"/>
    <cellStyle name="60% - Énfasis1 9 2" xfId="3759"/>
    <cellStyle name="60% - Énfasis1 9 3" xfId="3760"/>
    <cellStyle name="60% - Énfasis2 10" xfId="3761"/>
    <cellStyle name="60% - Énfasis2 10 2" xfId="3762"/>
    <cellStyle name="60% - Énfasis2 10 3" xfId="3763"/>
    <cellStyle name="60% - Énfasis2 11" xfId="3764"/>
    <cellStyle name="60% - Énfasis2 11 2" xfId="3765"/>
    <cellStyle name="60% - Énfasis2 11 3" xfId="3766"/>
    <cellStyle name="60% - Énfasis2 12" xfId="3767"/>
    <cellStyle name="60% - Énfasis2 12 2" xfId="3768"/>
    <cellStyle name="60% - Énfasis2 12 3" xfId="3769"/>
    <cellStyle name="60% - Énfasis2 13" xfId="3770"/>
    <cellStyle name="60% - Énfasis2 13 2" xfId="3771"/>
    <cellStyle name="60% - Énfasis2 13 3" xfId="3772"/>
    <cellStyle name="60% - Énfasis2 14" xfId="3773"/>
    <cellStyle name="60% - Énfasis2 14 2" xfId="3774"/>
    <cellStyle name="60% - Énfasis2 14 3" xfId="3775"/>
    <cellStyle name="60% - Énfasis2 15" xfId="3776"/>
    <cellStyle name="60% - Énfasis2 15 2" xfId="3777"/>
    <cellStyle name="60% - Énfasis2 15 3" xfId="3778"/>
    <cellStyle name="60% - Énfasis2 16" xfId="3779"/>
    <cellStyle name="60% - Énfasis2 16 2" xfId="3780"/>
    <cellStyle name="60% - Énfasis2 16 3" xfId="3781"/>
    <cellStyle name="60% - Énfasis2 17" xfId="3782"/>
    <cellStyle name="60% - Énfasis2 17 2" xfId="3783"/>
    <cellStyle name="60% - Énfasis2 17 3" xfId="3784"/>
    <cellStyle name="60% - Énfasis2 18" xfId="3785"/>
    <cellStyle name="60% - Énfasis2 18 2" xfId="3786"/>
    <cellStyle name="60% - Énfasis2 18 3" xfId="3787"/>
    <cellStyle name="60% - Énfasis2 19" xfId="3788"/>
    <cellStyle name="60% - Énfasis2 19 2" xfId="3789"/>
    <cellStyle name="60% - Énfasis2 19 3" xfId="3790"/>
    <cellStyle name="60% - Énfasis2 2" xfId="3791"/>
    <cellStyle name="60% - Énfasis2 2 2" xfId="3792"/>
    <cellStyle name="60% - Énfasis2 2 2 2" xfId="3793"/>
    <cellStyle name="60% - Énfasis2 2 2 3" xfId="3794"/>
    <cellStyle name="60% - Énfasis2 2 3" xfId="3795"/>
    <cellStyle name="60% - Énfasis2 2 3 2" xfId="3796"/>
    <cellStyle name="60% - Énfasis2 2 3 3" xfId="3797"/>
    <cellStyle name="60% - Énfasis2 2 4" xfId="3798"/>
    <cellStyle name="60% - Énfasis2 2 4 2" xfId="3799"/>
    <cellStyle name="60% - Énfasis2 2 4 3" xfId="3800"/>
    <cellStyle name="60% - Énfasis2 2 5" xfId="3801"/>
    <cellStyle name="60% - Énfasis2 2 6" xfId="3802"/>
    <cellStyle name="60% - Énfasis2 20" xfId="3803"/>
    <cellStyle name="60% - Énfasis2 20 2" xfId="3804"/>
    <cellStyle name="60% - Énfasis2 20 3" xfId="3805"/>
    <cellStyle name="60% - Énfasis2 21" xfId="3806"/>
    <cellStyle name="60% - Énfasis2 21 2" xfId="3807"/>
    <cellStyle name="60% - Énfasis2 21 3" xfId="3808"/>
    <cellStyle name="60% - Énfasis2 22" xfId="3809"/>
    <cellStyle name="60% - Énfasis2 22 2" xfId="3810"/>
    <cellStyle name="60% - Énfasis2 22 3" xfId="3811"/>
    <cellStyle name="60% - Énfasis2 23" xfId="3812"/>
    <cellStyle name="60% - Énfasis2 23 2" xfId="3813"/>
    <cellStyle name="60% - Énfasis2 23 3" xfId="3814"/>
    <cellStyle name="60% - Énfasis2 24" xfId="3815"/>
    <cellStyle name="60% - Énfasis2 24 2" xfId="3816"/>
    <cellStyle name="60% - Énfasis2 24 3" xfId="3817"/>
    <cellStyle name="60% - Énfasis2 25" xfId="3818"/>
    <cellStyle name="60% - Énfasis2 25 2" xfId="3819"/>
    <cellStyle name="60% - Énfasis2 25 3" xfId="3820"/>
    <cellStyle name="60% - Énfasis2 26" xfId="3821"/>
    <cellStyle name="60% - Énfasis2 26 2" xfId="3822"/>
    <cellStyle name="60% - Énfasis2 26 3" xfId="3823"/>
    <cellStyle name="60% - Énfasis2 27" xfId="3824"/>
    <cellStyle name="60% - Énfasis2 27 2" xfId="3825"/>
    <cellStyle name="60% - Énfasis2 27 3" xfId="3826"/>
    <cellStyle name="60% - Énfasis2 28" xfId="3827"/>
    <cellStyle name="60% - Énfasis2 28 2" xfId="3828"/>
    <cellStyle name="60% - Énfasis2 28 3" xfId="3829"/>
    <cellStyle name="60% - Énfasis2 29" xfId="3830"/>
    <cellStyle name="60% - Énfasis2 29 2" xfId="3831"/>
    <cellStyle name="60% - Énfasis2 29 3" xfId="3832"/>
    <cellStyle name="60% - Énfasis2 3" xfId="3833"/>
    <cellStyle name="60% - Énfasis2 3 2" xfId="3834"/>
    <cellStyle name="60% - Énfasis2 3 3" xfId="3835"/>
    <cellStyle name="60% - Énfasis2 30" xfId="3836"/>
    <cellStyle name="60% - Énfasis2 30 2" xfId="3837"/>
    <cellStyle name="60% - Énfasis2 30 3" xfId="3838"/>
    <cellStyle name="60% - Énfasis2 31" xfId="3839"/>
    <cellStyle name="60% - Énfasis2 31 2" xfId="3840"/>
    <cellStyle name="60% - Énfasis2 31 3" xfId="3841"/>
    <cellStyle name="60% - Énfasis2 32" xfId="3842"/>
    <cellStyle name="60% - Énfasis2 32 2" xfId="3843"/>
    <cellStyle name="60% - Énfasis2 32 3" xfId="3844"/>
    <cellStyle name="60% - Énfasis2 33" xfId="3845"/>
    <cellStyle name="60% - Énfasis2 33 2" xfId="3846"/>
    <cellStyle name="60% - Énfasis2 33 3" xfId="3847"/>
    <cellStyle name="60% - Énfasis2 34" xfId="3848"/>
    <cellStyle name="60% - Énfasis2 34 2" xfId="3849"/>
    <cellStyle name="60% - Énfasis2 34 3" xfId="3850"/>
    <cellStyle name="60% - Énfasis2 35" xfId="3851"/>
    <cellStyle name="60% - Énfasis2 35 2" xfId="3852"/>
    <cellStyle name="60% - Énfasis2 35 3" xfId="3853"/>
    <cellStyle name="60% - Énfasis2 36" xfId="3854"/>
    <cellStyle name="60% - Énfasis2 36 2" xfId="3855"/>
    <cellStyle name="60% - Énfasis2 36 3" xfId="3856"/>
    <cellStyle name="60% - Énfasis2 37" xfId="3857"/>
    <cellStyle name="60% - Énfasis2 37 2" xfId="3858"/>
    <cellStyle name="60% - Énfasis2 37 3" xfId="3859"/>
    <cellStyle name="60% - Énfasis2 38" xfId="3860"/>
    <cellStyle name="60% - Énfasis2 38 2" xfId="3861"/>
    <cellStyle name="60% - Énfasis2 38 3" xfId="3862"/>
    <cellStyle name="60% - Énfasis2 39" xfId="3863"/>
    <cellStyle name="60% - Énfasis2 39 2" xfId="3864"/>
    <cellStyle name="60% - Énfasis2 39 3" xfId="3865"/>
    <cellStyle name="60% - Énfasis2 4" xfId="3866"/>
    <cellStyle name="60% - Énfasis2 4 2" xfId="3867"/>
    <cellStyle name="60% - Énfasis2 4 3" xfId="3868"/>
    <cellStyle name="60% - Énfasis2 40" xfId="3869"/>
    <cellStyle name="60% - Énfasis2 40 2" xfId="3870"/>
    <cellStyle name="60% - Énfasis2 40 3" xfId="3871"/>
    <cellStyle name="60% - Énfasis2 41" xfId="3872"/>
    <cellStyle name="60% - Énfasis2 41 2" xfId="3873"/>
    <cellStyle name="60% - Énfasis2 41 3" xfId="3874"/>
    <cellStyle name="60% - Énfasis2 42" xfId="3875"/>
    <cellStyle name="60% - Énfasis2 42 2" xfId="3876"/>
    <cellStyle name="60% - Énfasis2 42 3" xfId="3877"/>
    <cellStyle name="60% - Énfasis2 43" xfId="3878"/>
    <cellStyle name="60% - Énfasis2 43 2" xfId="3879"/>
    <cellStyle name="60% - Énfasis2 43 3" xfId="3880"/>
    <cellStyle name="60% - Énfasis2 44" xfId="3881"/>
    <cellStyle name="60% - Énfasis2 44 2" xfId="3882"/>
    <cellStyle name="60% - Énfasis2 44 3" xfId="3883"/>
    <cellStyle name="60% - Énfasis2 45" xfId="3884"/>
    <cellStyle name="60% - Énfasis2 45 2" xfId="3885"/>
    <cellStyle name="60% - Énfasis2 45 3" xfId="3886"/>
    <cellStyle name="60% - Énfasis2 46" xfId="3887"/>
    <cellStyle name="60% - Énfasis2 46 2" xfId="3888"/>
    <cellStyle name="60% - Énfasis2 46 3" xfId="3889"/>
    <cellStyle name="60% - Énfasis2 47" xfId="3890"/>
    <cellStyle name="60% - Énfasis2 47 2" xfId="3891"/>
    <cellStyle name="60% - Énfasis2 47 3" xfId="3892"/>
    <cellStyle name="60% - Énfasis2 48" xfId="3893"/>
    <cellStyle name="60% - Énfasis2 48 2" xfId="3894"/>
    <cellStyle name="60% - Énfasis2 48 3" xfId="3895"/>
    <cellStyle name="60% - Énfasis2 49" xfId="3896"/>
    <cellStyle name="60% - Énfasis2 49 2" xfId="3897"/>
    <cellStyle name="60% - Énfasis2 49 2 2" xfId="3898"/>
    <cellStyle name="60% - Énfasis2 49 2 3" xfId="3899"/>
    <cellStyle name="60% - Énfasis2 49 3" xfId="3900"/>
    <cellStyle name="60% - Énfasis2 49 4" xfId="3901"/>
    <cellStyle name="60% - Énfasis2 5" xfId="3902"/>
    <cellStyle name="60% - Énfasis2 5 2" xfId="3903"/>
    <cellStyle name="60% - Énfasis2 5 3" xfId="3904"/>
    <cellStyle name="60% - Énfasis2 6" xfId="3905"/>
    <cellStyle name="60% - Énfasis2 6 2" xfId="3906"/>
    <cellStyle name="60% - Énfasis2 6 3" xfId="3907"/>
    <cellStyle name="60% - Énfasis2 7" xfId="3908"/>
    <cellStyle name="60% - Énfasis2 7 2" xfId="3909"/>
    <cellStyle name="60% - Énfasis2 7 3" xfId="3910"/>
    <cellStyle name="60% - Énfasis2 8" xfId="3911"/>
    <cellStyle name="60% - Énfasis2 8 2" xfId="3912"/>
    <cellStyle name="60% - Énfasis2 8 3" xfId="3913"/>
    <cellStyle name="60% - Énfasis2 9" xfId="3914"/>
    <cellStyle name="60% - Énfasis2 9 2" xfId="3915"/>
    <cellStyle name="60% - Énfasis2 9 3" xfId="3916"/>
    <cellStyle name="60% - Énfasis3 10" xfId="3917"/>
    <cellStyle name="60% - Énfasis3 10 2" xfId="3918"/>
    <cellStyle name="60% - Énfasis3 10 3" xfId="3919"/>
    <cellStyle name="60% - Énfasis3 11" xfId="3920"/>
    <cellStyle name="60% - Énfasis3 11 2" xfId="3921"/>
    <cellStyle name="60% - Énfasis3 11 3" xfId="3922"/>
    <cellStyle name="60% - Énfasis3 12" xfId="3923"/>
    <cellStyle name="60% - Énfasis3 12 2" xfId="3924"/>
    <cellStyle name="60% - Énfasis3 12 3" xfId="3925"/>
    <cellStyle name="60% - Énfasis3 13" xfId="3926"/>
    <cellStyle name="60% - Énfasis3 13 2" xfId="3927"/>
    <cellStyle name="60% - Énfasis3 13 3" xfId="3928"/>
    <cellStyle name="60% - Énfasis3 14" xfId="3929"/>
    <cellStyle name="60% - Énfasis3 14 2" xfId="3930"/>
    <cellStyle name="60% - Énfasis3 14 3" xfId="3931"/>
    <cellStyle name="60% - Énfasis3 15" xfId="3932"/>
    <cellStyle name="60% - Énfasis3 15 2" xfId="3933"/>
    <cellStyle name="60% - Énfasis3 15 3" xfId="3934"/>
    <cellStyle name="60% - Énfasis3 16" xfId="3935"/>
    <cellStyle name="60% - Énfasis3 16 2" xfId="3936"/>
    <cellStyle name="60% - Énfasis3 16 3" xfId="3937"/>
    <cellStyle name="60% - Énfasis3 17" xfId="3938"/>
    <cellStyle name="60% - Énfasis3 17 2" xfId="3939"/>
    <cellStyle name="60% - Énfasis3 17 3" xfId="3940"/>
    <cellStyle name="60% - Énfasis3 18" xfId="3941"/>
    <cellStyle name="60% - Énfasis3 18 2" xfId="3942"/>
    <cellStyle name="60% - Énfasis3 18 3" xfId="3943"/>
    <cellStyle name="60% - Énfasis3 19" xfId="3944"/>
    <cellStyle name="60% - Énfasis3 19 2" xfId="3945"/>
    <cellStyle name="60% - Énfasis3 19 3" xfId="3946"/>
    <cellStyle name="60% - Énfasis3 2" xfId="3947"/>
    <cellStyle name="60% - Énfasis3 2 2" xfId="3948"/>
    <cellStyle name="60% - Énfasis3 2 2 2" xfId="3949"/>
    <cellStyle name="60% - Énfasis3 2 2 3" xfId="3950"/>
    <cellStyle name="60% - Énfasis3 2 3" xfId="3951"/>
    <cellStyle name="60% - Énfasis3 2 3 2" xfId="3952"/>
    <cellStyle name="60% - Énfasis3 2 3 3" xfId="3953"/>
    <cellStyle name="60% - Énfasis3 2 4" xfId="3954"/>
    <cellStyle name="60% - Énfasis3 2 4 2" xfId="3955"/>
    <cellStyle name="60% - Énfasis3 2 4 3" xfId="3956"/>
    <cellStyle name="60% - Énfasis3 2 5" xfId="3957"/>
    <cellStyle name="60% - Énfasis3 2 6" xfId="3958"/>
    <cellStyle name="60% - Énfasis3 20" xfId="3959"/>
    <cellStyle name="60% - Énfasis3 20 2" xfId="3960"/>
    <cellStyle name="60% - Énfasis3 20 3" xfId="3961"/>
    <cellStyle name="60% - Énfasis3 21" xfId="3962"/>
    <cellStyle name="60% - Énfasis3 21 2" xfId="3963"/>
    <cellStyle name="60% - Énfasis3 21 3" xfId="3964"/>
    <cellStyle name="60% - Énfasis3 22" xfId="3965"/>
    <cellStyle name="60% - Énfasis3 22 2" xfId="3966"/>
    <cellStyle name="60% - Énfasis3 22 3" xfId="3967"/>
    <cellStyle name="60% - Énfasis3 23" xfId="3968"/>
    <cellStyle name="60% - Énfasis3 23 2" xfId="3969"/>
    <cellStyle name="60% - Énfasis3 23 3" xfId="3970"/>
    <cellStyle name="60% - Énfasis3 24" xfId="3971"/>
    <cellStyle name="60% - Énfasis3 24 2" xfId="3972"/>
    <cellStyle name="60% - Énfasis3 24 3" xfId="3973"/>
    <cellStyle name="60% - Énfasis3 25" xfId="3974"/>
    <cellStyle name="60% - Énfasis3 25 2" xfId="3975"/>
    <cellStyle name="60% - Énfasis3 25 3" xfId="3976"/>
    <cellStyle name="60% - Énfasis3 26" xfId="3977"/>
    <cellStyle name="60% - Énfasis3 26 2" xfId="3978"/>
    <cellStyle name="60% - Énfasis3 26 3" xfId="3979"/>
    <cellStyle name="60% - Énfasis3 27" xfId="3980"/>
    <cellStyle name="60% - Énfasis3 27 2" xfId="3981"/>
    <cellStyle name="60% - Énfasis3 27 3" xfId="3982"/>
    <cellStyle name="60% - Énfasis3 28" xfId="3983"/>
    <cellStyle name="60% - Énfasis3 28 2" xfId="3984"/>
    <cellStyle name="60% - Énfasis3 28 3" xfId="3985"/>
    <cellStyle name="60% - Énfasis3 29" xfId="3986"/>
    <cellStyle name="60% - Énfasis3 29 2" xfId="3987"/>
    <cellStyle name="60% - Énfasis3 29 3" xfId="3988"/>
    <cellStyle name="60% - Énfasis3 3" xfId="3989"/>
    <cellStyle name="60% - Énfasis3 3 2" xfId="3990"/>
    <cellStyle name="60% - Énfasis3 3 3" xfId="3991"/>
    <cellStyle name="60% - Énfasis3 30" xfId="3992"/>
    <cellStyle name="60% - Énfasis3 30 2" xfId="3993"/>
    <cellStyle name="60% - Énfasis3 30 3" xfId="3994"/>
    <cellStyle name="60% - Énfasis3 31" xfId="3995"/>
    <cellStyle name="60% - Énfasis3 31 2" xfId="3996"/>
    <cellStyle name="60% - Énfasis3 31 3" xfId="3997"/>
    <cellStyle name="60% - Énfasis3 32" xfId="3998"/>
    <cellStyle name="60% - Énfasis3 32 2" xfId="3999"/>
    <cellStyle name="60% - Énfasis3 32 3" xfId="4000"/>
    <cellStyle name="60% - Énfasis3 33" xfId="4001"/>
    <cellStyle name="60% - Énfasis3 33 2" xfId="4002"/>
    <cellStyle name="60% - Énfasis3 33 3" xfId="4003"/>
    <cellStyle name="60% - Énfasis3 34" xfId="4004"/>
    <cellStyle name="60% - Énfasis3 34 2" xfId="4005"/>
    <cellStyle name="60% - Énfasis3 34 3" xfId="4006"/>
    <cellStyle name="60% - Énfasis3 35" xfId="4007"/>
    <cellStyle name="60% - Énfasis3 35 2" xfId="4008"/>
    <cellStyle name="60% - Énfasis3 35 3" xfId="4009"/>
    <cellStyle name="60% - Énfasis3 36" xfId="4010"/>
    <cellStyle name="60% - Énfasis3 36 2" xfId="4011"/>
    <cellStyle name="60% - Énfasis3 36 3" xfId="4012"/>
    <cellStyle name="60% - Énfasis3 37" xfId="4013"/>
    <cellStyle name="60% - Énfasis3 37 2" xfId="4014"/>
    <cellStyle name="60% - Énfasis3 37 3" xfId="4015"/>
    <cellStyle name="60% - Énfasis3 38" xfId="4016"/>
    <cellStyle name="60% - Énfasis3 38 2" xfId="4017"/>
    <cellStyle name="60% - Énfasis3 38 3" xfId="4018"/>
    <cellStyle name="60% - Énfasis3 39" xfId="4019"/>
    <cellStyle name="60% - Énfasis3 39 2" xfId="4020"/>
    <cellStyle name="60% - Énfasis3 39 3" xfId="4021"/>
    <cellStyle name="60% - Énfasis3 4" xfId="4022"/>
    <cellStyle name="60% - Énfasis3 4 2" xfId="4023"/>
    <cellStyle name="60% - Énfasis3 4 3" xfId="4024"/>
    <cellStyle name="60% - Énfasis3 40" xfId="4025"/>
    <cellStyle name="60% - Énfasis3 40 2" xfId="4026"/>
    <cellStyle name="60% - Énfasis3 40 3" xfId="4027"/>
    <cellStyle name="60% - Énfasis3 41" xfId="4028"/>
    <cellStyle name="60% - Énfasis3 41 2" xfId="4029"/>
    <cellStyle name="60% - Énfasis3 41 3" xfId="4030"/>
    <cellStyle name="60% - Énfasis3 42" xfId="4031"/>
    <cellStyle name="60% - Énfasis3 42 2" xfId="4032"/>
    <cellStyle name="60% - Énfasis3 42 3" xfId="4033"/>
    <cellStyle name="60% - Énfasis3 43" xfId="4034"/>
    <cellStyle name="60% - Énfasis3 43 2" xfId="4035"/>
    <cellStyle name="60% - Énfasis3 43 3" xfId="4036"/>
    <cellStyle name="60% - Énfasis3 44" xfId="4037"/>
    <cellStyle name="60% - Énfasis3 44 2" xfId="4038"/>
    <cellStyle name="60% - Énfasis3 44 3" xfId="4039"/>
    <cellStyle name="60% - Énfasis3 45" xfId="4040"/>
    <cellStyle name="60% - Énfasis3 45 2" xfId="4041"/>
    <cellStyle name="60% - Énfasis3 45 3" xfId="4042"/>
    <cellStyle name="60% - Énfasis3 46" xfId="4043"/>
    <cellStyle name="60% - Énfasis3 46 2" xfId="4044"/>
    <cellStyle name="60% - Énfasis3 46 3" xfId="4045"/>
    <cellStyle name="60% - Énfasis3 47" xfId="4046"/>
    <cellStyle name="60% - Énfasis3 47 2" xfId="4047"/>
    <cellStyle name="60% - Énfasis3 47 3" xfId="4048"/>
    <cellStyle name="60% - Énfasis3 48" xfId="4049"/>
    <cellStyle name="60% - Énfasis3 48 2" xfId="4050"/>
    <cellStyle name="60% - Énfasis3 48 3" xfId="4051"/>
    <cellStyle name="60% - Énfasis3 49" xfId="4052"/>
    <cellStyle name="60% - Énfasis3 49 2" xfId="4053"/>
    <cellStyle name="60% - Énfasis3 49 2 2" xfId="4054"/>
    <cellStyle name="60% - Énfasis3 49 2 3" xfId="4055"/>
    <cellStyle name="60% - Énfasis3 49 3" xfId="4056"/>
    <cellStyle name="60% - Énfasis3 49 4" xfId="4057"/>
    <cellStyle name="60% - Énfasis3 5" xfId="4058"/>
    <cellStyle name="60% - Énfasis3 5 2" xfId="4059"/>
    <cellStyle name="60% - Énfasis3 5 3" xfId="4060"/>
    <cellStyle name="60% - Énfasis3 6" xfId="4061"/>
    <cellStyle name="60% - Énfasis3 6 2" xfId="4062"/>
    <cellStyle name="60% - Énfasis3 6 3" xfId="4063"/>
    <cellStyle name="60% - Énfasis3 7" xfId="4064"/>
    <cellStyle name="60% - Énfasis3 7 2" xfId="4065"/>
    <cellStyle name="60% - Énfasis3 7 3" xfId="4066"/>
    <cellStyle name="60% - Énfasis3 8" xfId="4067"/>
    <cellStyle name="60% - Énfasis3 8 2" xfId="4068"/>
    <cellStyle name="60% - Énfasis3 8 3" xfId="4069"/>
    <cellStyle name="60% - Énfasis3 9" xfId="4070"/>
    <cellStyle name="60% - Énfasis3 9 2" xfId="4071"/>
    <cellStyle name="60% - Énfasis3 9 3" xfId="4072"/>
    <cellStyle name="60% - Énfasis4 10" xfId="4073"/>
    <cellStyle name="60% - Énfasis4 10 2" xfId="4074"/>
    <cellStyle name="60% - Énfasis4 10 3" xfId="4075"/>
    <cellStyle name="60% - Énfasis4 11" xfId="4076"/>
    <cellStyle name="60% - Énfasis4 11 2" xfId="4077"/>
    <cellStyle name="60% - Énfasis4 11 3" xfId="4078"/>
    <cellStyle name="60% - Énfasis4 12" xfId="4079"/>
    <cellStyle name="60% - Énfasis4 12 2" xfId="4080"/>
    <cellStyle name="60% - Énfasis4 12 3" xfId="4081"/>
    <cellStyle name="60% - Énfasis4 13" xfId="4082"/>
    <cellStyle name="60% - Énfasis4 13 2" xfId="4083"/>
    <cellStyle name="60% - Énfasis4 13 3" xfId="4084"/>
    <cellStyle name="60% - Énfasis4 14" xfId="4085"/>
    <cellStyle name="60% - Énfasis4 14 2" xfId="4086"/>
    <cellStyle name="60% - Énfasis4 14 3" xfId="4087"/>
    <cellStyle name="60% - Énfasis4 15" xfId="4088"/>
    <cellStyle name="60% - Énfasis4 15 2" xfId="4089"/>
    <cellStyle name="60% - Énfasis4 15 3" xfId="4090"/>
    <cellStyle name="60% - Énfasis4 16" xfId="4091"/>
    <cellStyle name="60% - Énfasis4 16 2" xfId="4092"/>
    <cellStyle name="60% - Énfasis4 16 3" xfId="4093"/>
    <cellStyle name="60% - Énfasis4 17" xfId="4094"/>
    <cellStyle name="60% - Énfasis4 17 2" xfId="4095"/>
    <cellStyle name="60% - Énfasis4 17 3" xfId="4096"/>
    <cellStyle name="60% - Énfasis4 18" xfId="4097"/>
    <cellStyle name="60% - Énfasis4 18 2" xfId="4098"/>
    <cellStyle name="60% - Énfasis4 18 3" xfId="4099"/>
    <cellStyle name="60% - Énfasis4 19" xfId="4100"/>
    <cellStyle name="60% - Énfasis4 19 2" xfId="4101"/>
    <cellStyle name="60% - Énfasis4 19 3" xfId="4102"/>
    <cellStyle name="60% - Énfasis4 2" xfId="4103"/>
    <cellStyle name="60% - Énfasis4 2 2" xfId="4104"/>
    <cellStyle name="60% - Énfasis4 2 2 2" xfId="4105"/>
    <cellStyle name="60% - Énfasis4 2 2 3" xfId="4106"/>
    <cellStyle name="60% - Énfasis4 2 3" xfId="4107"/>
    <cellStyle name="60% - Énfasis4 2 3 2" xfId="4108"/>
    <cellStyle name="60% - Énfasis4 2 3 3" xfId="4109"/>
    <cellStyle name="60% - Énfasis4 2 4" xfId="4110"/>
    <cellStyle name="60% - Énfasis4 2 4 2" xfId="4111"/>
    <cellStyle name="60% - Énfasis4 2 4 3" xfId="4112"/>
    <cellStyle name="60% - Énfasis4 2 5" xfId="4113"/>
    <cellStyle name="60% - Énfasis4 2 6" xfId="4114"/>
    <cellStyle name="60% - Énfasis4 20" xfId="4115"/>
    <cellStyle name="60% - Énfasis4 20 2" xfId="4116"/>
    <cellStyle name="60% - Énfasis4 20 3" xfId="4117"/>
    <cellStyle name="60% - Énfasis4 21" xfId="4118"/>
    <cellStyle name="60% - Énfasis4 21 2" xfId="4119"/>
    <cellStyle name="60% - Énfasis4 21 3" xfId="4120"/>
    <cellStyle name="60% - Énfasis4 22" xfId="4121"/>
    <cellStyle name="60% - Énfasis4 22 2" xfId="4122"/>
    <cellStyle name="60% - Énfasis4 22 3" xfId="4123"/>
    <cellStyle name="60% - Énfasis4 23" xfId="4124"/>
    <cellStyle name="60% - Énfasis4 23 2" xfId="4125"/>
    <cellStyle name="60% - Énfasis4 23 3" xfId="4126"/>
    <cellStyle name="60% - Énfasis4 24" xfId="4127"/>
    <cellStyle name="60% - Énfasis4 24 2" xfId="4128"/>
    <cellStyle name="60% - Énfasis4 24 3" xfId="4129"/>
    <cellStyle name="60% - Énfasis4 25" xfId="4130"/>
    <cellStyle name="60% - Énfasis4 25 2" xfId="4131"/>
    <cellStyle name="60% - Énfasis4 25 3" xfId="4132"/>
    <cellStyle name="60% - Énfasis4 26" xfId="4133"/>
    <cellStyle name="60% - Énfasis4 26 2" xfId="4134"/>
    <cellStyle name="60% - Énfasis4 26 3" xfId="4135"/>
    <cellStyle name="60% - Énfasis4 27" xfId="4136"/>
    <cellStyle name="60% - Énfasis4 27 2" xfId="4137"/>
    <cellStyle name="60% - Énfasis4 27 3" xfId="4138"/>
    <cellStyle name="60% - Énfasis4 28" xfId="4139"/>
    <cellStyle name="60% - Énfasis4 28 2" xfId="4140"/>
    <cellStyle name="60% - Énfasis4 28 3" xfId="4141"/>
    <cellStyle name="60% - Énfasis4 29" xfId="4142"/>
    <cellStyle name="60% - Énfasis4 29 2" xfId="4143"/>
    <cellStyle name="60% - Énfasis4 29 3" xfId="4144"/>
    <cellStyle name="60% - Énfasis4 3" xfId="4145"/>
    <cellStyle name="60% - Énfasis4 3 2" xfId="4146"/>
    <cellStyle name="60% - Énfasis4 3 3" xfId="4147"/>
    <cellStyle name="60% - Énfasis4 30" xfId="4148"/>
    <cellStyle name="60% - Énfasis4 30 2" xfId="4149"/>
    <cellStyle name="60% - Énfasis4 30 3" xfId="4150"/>
    <cellStyle name="60% - Énfasis4 31" xfId="4151"/>
    <cellStyle name="60% - Énfasis4 31 2" xfId="4152"/>
    <cellStyle name="60% - Énfasis4 31 3" xfId="4153"/>
    <cellStyle name="60% - Énfasis4 32" xfId="4154"/>
    <cellStyle name="60% - Énfasis4 32 2" xfId="4155"/>
    <cellStyle name="60% - Énfasis4 32 3" xfId="4156"/>
    <cellStyle name="60% - Énfasis4 33" xfId="4157"/>
    <cellStyle name="60% - Énfasis4 33 2" xfId="4158"/>
    <cellStyle name="60% - Énfasis4 33 3" xfId="4159"/>
    <cellStyle name="60% - Énfasis4 34" xfId="4160"/>
    <cellStyle name="60% - Énfasis4 34 2" xfId="4161"/>
    <cellStyle name="60% - Énfasis4 34 3" xfId="4162"/>
    <cellStyle name="60% - Énfasis4 35" xfId="4163"/>
    <cellStyle name="60% - Énfasis4 35 2" xfId="4164"/>
    <cellStyle name="60% - Énfasis4 35 3" xfId="4165"/>
    <cellStyle name="60% - Énfasis4 36" xfId="4166"/>
    <cellStyle name="60% - Énfasis4 36 2" xfId="4167"/>
    <cellStyle name="60% - Énfasis4 36 3" xfId="4168"/>
    <cellStyle name="60% - Énfasis4 37" xfId="4169"/>
    <cellStyle name="60% - Énfasis4 37 2" xfId="4170"/>
    <cellStyle name="60% - Énfasis4 37 3" xfId="4171"/>
    <cellStyle name="60% - Énfasis4 38" xfId="4172"/>
    <cellStyle name="60% - Énfasis4 38 2" xfId="4173"/>
    <cellStyle name="60% - Énfasis4 38 3" xfId="4174"/>
    <cellStyle name="60% - Énfasis4 39" xfId="4175"/>
    <cellStyle name="60% - Énfasis4 39 2" xfId="4176"/>
    <cellStyle name="60% - Énfasis4 39 3" xfId="4177"/>
    <cellStyle name="60% - Énfasis4 4" xfId="4178"/>
    <cellStyle name="60% - Énfasis4 4 2" xfId="4179"/>
    <cellStyle name="60% - Énfasis4 4 3" xfId="4180"/>
    <cellStyle name="60% - Énfasis4 40" xfId="4181"/>
    <cellStyle name="60% - Énfasis4 40 2" xfId="4182"/>
    <cellStyle name="60% - Énfasis4 40 3" xfId="4183"/>
    <cellStyle name="60% - Énfasis4 41" xfId="4184"/>
    <cellStyle name="60% - Énfasis4 41 2" xfId="4185"/>
    <cellStyle name="60% - Énfasis4 41 3" xfId="4186"/>
    <cellStyle name="60% - Énfasis4 42" xfId="4187"/>
    <cellStyle name="60% - Énfasis4 42 2" xfId="4188"/>
    <cellStyle name="60% - Énfasis4 42 3" xfId="4189"/>
    <cellStyle name="60% - Énfasis4 43" xfId="4190"/>
    <cellStyle name="60% - Énfasis4 43 2" xfId="4191"/>
    <cellStyle name="60% - Énfasis4 43 3" xfId="4192"/>
    <cellStyle name="60% - Énfasis4 44" xfId="4193"/>
    <cellStyle name="60% - Énfasis4 44 2" xfId="4194"/>
    <cellStyle name="60% - Énfasis4 44 3" xfId="4195"/>
    <cellStyle name="60% - Énfasis4 45" xfId="4196"/>
    <cellStyle name="60% - Énfasis4 45 2" xfId="4197"/>
    <cellStyle name="60% - Énfasis4 45 3" xfId="4198"/>
    <cellStyle name="60% - Énfasis4 46" xfId="4199"/>
    <cellStyle name="60% - Énfasis4 46 2" xfId="4200"/>
    <cellStyle name="60% - Énfasis4 46 3" xfId="4201"/>
    <cellStyle name="60% - Énfasis4 47" xfId="4202"/>
    <cellStyle name="60% - Énfasis4 47 2" xfId="4203"/>
    <cellStyle name="60% - Énfasis4 47 3" xfId="4204"/>
    <cellStyle name="60% - Énfasis4 48" xfId="4205"/>
    <cellStyle name="60% - Énfasis4 48 2" xfId="4206"/>
    <cellStyle name="60% - Énfasis4 48 3" xfId="4207"/>
    <cellStyle name="60% - Énfasis4 49" xfId="4208"/>
    <cellStyle name="60% - Énfasis4 49 2" xfId="4209"/>
    <cellStyle name="60% - Énfasis4 49 2 2" xfId="4210"/>
    <cellStyle name="60% - Énfasis4 49 2 3" xfId="4211"/>
    <cellStyle name="60% - Énfasis4 49 3" xfId="4212"/>
    <cellStyle name="60% - Énfasis4 49 4" xfId="4213"/>
    <cellStyle name="60% - Énfasis4 5" xfId="4214"/>
    <cellStyle name="60% - Énfasis4 5 2" xfId="4215"/>
    <cellStyle name="60% - Énfasis4 5 3" xfId="4216"/>
    <cellStyle name="60% - Énfasis4 6" xfId="4217"/>
    <cellStyle name="60% - Énfasis4 6 2" xfId="4218"/>
    <cellStyle name="60% - Énfasis4 6 3" xfId="4219"/>
    <cellStyle name="60% - Énfasis4 7" xfId="4220"/>
    <cellStyle name="60% - Énfasis4 7 2" xfId="4221"/>
    <cellStyle name="60% - Énfasis4 7 3" xfId="4222"/>
    <cellStyle name="60% - Énfasis4 8" xfId="4223"/>
    <cellStyle name="60% - Énfasis4 8 2" xfId="4224"/>
    <cellStyle name="60% - Énfasis4 8 3" xfId="4225"/>
    <cellStyle name="60% - Énfasis4 9" xfId="4226"/>
    <cellStyle name="60% - Énfasis4 9 2" xfId="4227"/>
    <cellStyle name="60% - Énfasis4 9 3" xfId="4228"/>
    <cellStyle name="60% - Énfasis5 10" xfId="4229"/>
    <cellStyle name="60% - Énfasis5 10 2" xfId="4230"/>
    <cellStyle name="60% - Énfasis5 10 3" xfId="4231"/>
    <cellStyle name="60% - Énfasis5 11" xfId="4232"/>
    <cellStyle name="60% - Énfasis5 11 2" xfId="4233"/>
    <cellStyle name="60% - Énfasis5 11 3" xfId="4234"/>
    <cellStyle name="60% - Énfasis5 12" xfId="4235"/>
    <cellStyle name="60% - Énfasis5 12 2" xfId="4236"/>
    <cellStyle name="60% - Énfasis5 12 3" xfId="4237"/>
    <cellStyle name="60% - Énfasis5 13" xfId="4238"/>
    <cellStyle name="60% - Énfasis5 13 2" xfId="4239"/>
    <cellStyle name="60% - Énfasis5 13 3" xfId="4240"/>
    <cellStyle name="60% - Énfasis5 14" xfId="4241"/>
    <cellStyle name="60% - Énfasis5 14 2" xfId="4242"/>
    <cellStyle name="60% - Énfasis5 14 3" xfId="4243"/>
    <cellStyle name="60% - Énfasis5 15" xfId="4244"/>
    <cellStyle name="60% - Énfasis5 15 2" xfId="4245"/>
    <cellStyle name="60% - Énfasis5 15 3" xfId="4246"/>
    <cellStyle name="60% - Énfasis5 16" xfId="4247"/>
    <cellStyle name="60% - Énfasis5 16 2" xfId="4248"/>
    <cellStyle name="60% - Énfasis5 16 3" xfId="4249"/>
    <cellStyle name="60% - Énfasis5 17" xfId="4250"/>
    <cellStyle name="60% - Énfasis5 17 2" xfId="4251"/>
    <cellStyle name="60% - Énfasis5 17 3" xfId="4252"/>
    <cellStyle name="60% - Énfasis5 18" xfId="4253"/>
    <cellStyle name="60% - Énfasis5 18 2" xfId="4254"/>
    <cellStyle name="60% - Énfasis5 18 3" xfId="4255"/>
    <cellStyle name="60% - Énfasis5 19" xfId="4256"/>
    <cellStyle name="60% - Énfasis5 19 2" xfId="4257"/>
    <cellStyle name="60% - Énfasis5 19 3" xfId="4258"/>
    <cellStyle name="60% - Énfasis5 2" xfId="4259"/>
    <cellStyle name="60% - Énfasis5 2 2" xfId="4260"/>
    <cellStyle name="60% - Énfasis5 2 2 2" xfId="4261"/>
    <cellStyle name="60% - Énfasis5 2 2 3" xfId="4262"/>
    <cellStyle name="60% - Énfasis5 2 3" xfId="4263"/>
    <cellStyle name="60% - Énfasis5 2 3 2" xfId="4264"/>
    <cellStyle name="60% - Énfasis5 2 3 3" xfId="4265"/>
    <cellStyle name="60% - Énfasis5 2 4" xfId="4266"/>
    <cellStyle name="60% - Énfasis5 2 4 2" xfId="4267"/>
    <cellStyle name="60% - Énfasis5 2 4 3" xfId="4268"/>
    <cellStyle name="60% - Énfasis5 2 5" xfId="4269"/>
    <cellStyle name="60% - Énfasis5 2 6" xfId="4270"/>
    <cellStyle name="60% - Énfasis5 20" xfId="4271"/>
    <cellStyle name="60% - Énfasis5 20 2" xfId="4272"/>
    <cellStyle name="60% - Énfasis5 20 3" xfId="4273"/>
    <cellStyle name="60% - Énfasis5 21" xfId="4274"/>
    <cellStyle name="60% - Énfasis5 21 2" xfId="4275"/>
    <cellStyle name="60% - Énfasis5 21 3" xfId="4276"/>
    <cellStyle name="60% - Énfasis5 22" xfId="4277"/>
    <cellStyle name="60% - Énfasis5 22 2" xfId="4278"/>
    <cellStyle name="60% - Énfasis5 22 3" xfId="4279"/>
    <cellStyle name="60% - Énfasis5 23" xfId="4280"/>
    <cellStyle name="60% - Énfasis5 23 2" xfId="4281"/>
    <cellStyle name="60% - Énfasis5 23 3" xfId="4282"/>
    <cellStyle name="60% - Énfasis5 24" xfId="4283"/>
    <cellStyle name="60% - Énfasis5 24 2" xfId="4284"/>
    <cellStyle name="60% - Énfasis5 24 3" xfId="4285"/>
    <cellStyle name="60% - Énfasis5 25" xfId="4286"/>
    <cellStyle name="60% - Énfasis5 25 2" xfId="4287"/>
    <cellStyle name="60% - Énfasis5 25 3" xfId="4288"/>
    <cellStyle name="60% - Énfasis5 26" xfId="4289"/>
    <cellStyle name="60% - Énfasis5 26 2" xfId="4290"/>
    <cellStyle name="60% - Énfasis5 26 3" xfId="4291"/>
    <cellStyle name="60% - Énfasis5 27" xfId="4292"/>
    <cellStyle name="60% - Énfasis5 27 2" xfId="4293"/>
    <cellStyle name="60% - Énfasis5 27 3" xfId="4294"/>
    <cellStyle name="60% - Énfasis5 28" xfId="4295"/>
    <cellStyle name="60% - Énfasis5 28 2" xfId="4296"/>
    <cellStyle name="60% - Énfasis5 28 3" xfId="4297"/>
    <cellStyle name="60% - Énfasis5 29" xfId="4298"/>
    <cellStyle name="60% - Énfasis5 29 2" xfId="4299"/>
    <cellStyle name="60% - Énfasis5 29 3" xfId="4300"/>
    <cellStyle name="60% - Énfasis5 3" xfId="4301"/>
    <cellStyle name="60% - Énfasis5 3 2" xfId="4302"/>
    <cellStyle name="60% - Énfasis5 3 3" xfId="4303"/>
    <cellStyle name="60% - Énfasis5 30" xfId="4304"/>
    <cellStyle name="60% - Énfasis5 30 2" xfId="4305"/>
    <cellStyle name="60% - Énfasis5 30 3" xfId="4306"/>
    <cellStyle name="60% - Énfasis5 31" xfId="4307"/>
    <cellStyle name="60% - Énfasis5 31 2" xfId="4308"/>
    <cellStyle name="60% - Énfasis5 31 3" xfId="4309"/>
    <cellStyle name="60% - Énfasis5 32" xfId="4310"/>
    <cellStyle name="60% - Énfasis5 32 2" xfId="4311"/>
    <cellStyle name="60% - Énfasis5 32 3" xfId="4312"/>
    <cellStyle name="60% - Énfasis5 33" xfId="4313"/>
    <cellStyle name="60% - Énfasis5 33 2" xfId="4314"/>
    <cellStyle name="60% - Énfasis5 33 3" xfId="4315"/>
    <cellStyle name="60% - Énfasis5 34" xfId="4316"/>
    <cellStyle name="60% - Énfasis5 34 2" xfId="4317"/>
    <cellStyle name="60% - Énfasis5 34 3" xfId="4318"/>
    <cellStyle name="60% - Énfasis5 35" xfId="4319"/>
    <cellStyle name="60% - Énfasis5 35 2" xfId="4320"/>
    <cellStyle name="60% - Énfasis5 35 3" xfId="4321"/>
    <cellStyle name="60% - Énfasis5 36" xfId="4322"/>
    <cellStyle name="60% - Énfasis5 36 2" xfId="4323"/>
    <cellStyle name="60% - Énfasis5 36 3" xfId="4324"/>
    <cellStyle name="60% - Énfasis5 37" xfId="4325"/>
    <cellStyle name="60% - Énfasis5 37 2" xfId="4326"/>
    <cellStyle name="60% - Énfasis5 37 3" xfId="4327"/>
    <cellStyle name="60% - Énfasis5 38" xfId="4328"/>
    <cellStyle name="60% - Énfasis5 38 2" xfId="4329"/>
    <cellStyle name="60% - Énfasis5 38 3" xfId="4330"/>
    <cellStyle name="60% - Énfasis5 39" xfId="4331"/>
    <cellStyle name="60% - Énfasis5 39 2" xfId="4332"/>
    <cellStyle name="60% - Énfasis5 39 3" xfId="4333"/>
    <cellStyle name="60% - Énfasis5 4" xfId="4334"/>
    <cellStyle name="60% - Énfasis5 4 2" xfId="4335"/>
    <cellStyle name="60% - Énfasis5 4 3" xfId="4336"/>
    <cellStyle name="60% - Énfasis5 40" xfId="4337"/>
    <cellStyle name="60% - Énfasis5 40 2" xfId="4338"/>
    <cellStyle name="60% - Énfasis5 40 3" xfId="4339"/>
    <cellStyle name="60% - Énfasis5 41" xfId="4340"/>
    <cellStyle name="60% - Énfasis5 41 2" xfId="4341"/>
    <cellStyle name="60% - Énfasis5 41 3" xfId="4342"/>
    <cellStyle name="60% - Énfasis5 42" xfId="4343"/>
    <cellStyle name="60% - Énfasis5 42 2" xfId="4344"/>
    <cellStyle name="60% - Énfasis5 42 3" xfId="4345"/>
    <cellStyle name="60% - Énfasis5 43" xfId="4346"/>
    <cellStyle name="60% - Énfasis5 43 2" xfId="4347"/>
    <cellStyle name="60% - Énfasis5 43 3" xfId="4348"/>
    <cellStyle name="60% - Énfasis5 44" xfId="4349"/>
    <cellStyle name="60% - Énfasis5 44 2" xfId="4350"/>
    <cellStyle name="60% - Énfasis5 44 3" xfId="4351"/>
    <cellStyle name="60% - Énfasis5 45" xfId="4352"/>
    <cellStyle name="60% - Énfasis5 45 2" xfId="4353"/>
    <cellStyle name="60% - Énfasis5 45 3" xfId="4354"/>
    <cellStyle name="60% - Énfasis5 46" xfId="4355"/>
    <cellStyle name="60% - Énfasis5 46 2" xfId="4356"/>
    <cellStyle name="60% - Énfasis5 46 3" xfId="4357"/>
    <cellStyle name="60% - Énfasis5 47" xfId="4358"/>
    <cellStyle name="60% - Énfasis5 47 2" xfId="4359"/>
    <cellStyle name="60% - Énfasis5 47 3" xfId="4360"/>
    <cellStyle name="60% - Énfasis5 48" xfId="4361"/>
    <cellStyle name="60% - Énfasis5 48 2" xfId="4362"/>
    <cellStyle name="60% - Énfasis5 48 3" xfId="4363"/>
    <cellStyle name="60% - Énfasis5 49" xfId="4364"/>
    <cellStyle name="60% - Énfasis5 49 2" xfId="4365"/>
    <cellStyle name="60% - Énfasis5 49 2 2" xfId="4366"/>
    <cellStyle name="60% - Énfasis5 49 2 3" xfId="4367"/>
    <cellStyle name="60% - Énfasis5 49 3" xfId="4368"/>
    <cellStyle name="60% - Énfasis5 49 4" xfId="4369"/>
    <cellStyle name="60% - Énfasis5 5" xfId="4370"/>
    <cellStyle name="60% - Énfasis5 5 2" xfId="4371"/>
    <cellStyle name="60% - Énfasis5 5 3" xfId="4372"/>
    <cellStyle name="60% - Énfasis5 6" xfId="4373"/>
    <cellStyle name="60% - Énfasis5 6 2" xfId="4374"/>
    <cellStyle name="60% - Énfasis5 6 3" xfId="4375"/>
    <cellStyle name="60% - Énfasis5 7" xfId="4376"/>
    <cellStyle name="60% - Énfasis5 7 2" xfId="4377"/>
    <cellStyle name="60% - Énfasis5 7 3" xfId="4378"/>
    <cellStyle name="60% - Énfasis5 8" xfId="4379"/>
    <cellStyle name="60% - Énfasis5 8 2" xfId="4380"/>
    <cellStyle name="60% - Énfasis5 8 3" xfId="4381"/>
    <cellStyle name="60% - Énfasis5 9" xfId="4382"/>
    <cellStyle name="60% - Énfasis5 9 2" xfId="4383"/>
    <cellStyle name="60% - Énfasis5 9 3" xfId="4384"/>
    <cellStyle name="60% - Énfasis6 10" xfId="4385"/>
    <cellStyle name="60% - Énfasis6 10 2" xfId="4386"/>
    <cellStyle name="60% - Énfasis6 10 3" xfId="4387"/>
    <cellStyle name="60% - Énfasis6 11" xfId="4388"/>
    <cellStyle name="60% - Énfasis6 11 2" xfId="4389"/>
    <cellStyle name="60% - Énfasis6 11 3" xfId="4390"/>
    <cellStyle name="60% - Énfasis6 12" xfId="4391"/>
    <cellStyle name="60% - Énfasis6 12 2" xfId="4392"/>
    <cellStyle name="60% - Énfasis6 12 3" xfId="4393"/>
    <cellStyle name="60% - Énfasis6 13" xfId="4394"/>
    <cellStyle name="60% - Énfasis6 13 2" xfId="4395"/>
    <cellStyle name="60% - Énfasis6 13 3" xfId="4396"/>
    <cellStyle name="60% - Énfasis6 14" xfId="4397"/>
    <cellStyle name="60% - Énfasis6 14 2" xfId="4398"/>
    <cellStyle name="60% - Énfasis6 14 3" xfId="4399"/>
    <cellStyle name="60% - Énfasis6 15" xfId="4400"/>
    <cellStyle name="60% - Énfasis6 15 2" xfId="4401"/>
    <cellStyle name="60% - Énfasis6 15 3" xfId="4402"/>
    <cellStyle name="60% - Énfasis6 16" xfId="4403"/>
    <cellStyle name="60% - Énfasis6 16 2" xfId="4404"/>
    <cellStyle name="60% - Énfasis6 16 3" xfId="4405"/>
    <cellStyle name="60% - Énfasis6 17" xfId="4406"/>
    <cellStyle name="60% - Énfasis6 17 2" xfId="4407"/>
    <cellStyle name="60% - Énfasis6 17 3" xfId="4408"/>
    <cellStyle name="60% - Énfasis6 18" xfId="4409"/>
    <cellStyle name="60% - Énfasis6 18 2" xfId="4410"/>
    <cellStyle name="60% - Énfasis6 18 3" xfId="4411"/>
    <cellStyle name="60% - Énfasis6 19" xfId="4412"/>
    <cellStyle name="60% - Énfasis6 19 2" xfId="4413"/>
    <cellStyle name="60% - Énfasis6 19 3" xfId="4414"/>
    <cellStyle name="60% - Énfasis6 2" xfId="4415"/>
    <cellStyle name="60% - Énfasis6 2 2" xfId="4416"/>
    <cellStyle name="60% - Énfasis6 2 2 2" xfId="4417"/>
    <cellStyle name="60% - Énfasis6 2 2 3" xfId="4418"/>
    <cellStyle name="60% - Énfasis6 2 3" xfId="4419"/>
    <cellStyle name="60% - Énfasis6 2 3 2" xfId="4420"/>
    <cellStyle name="60% - Énfasis6 2 3 3" xfId="4421"/>
    <cellStyle name="60% - Énfasis6 2 4" xfId="4422"/>
    <cellStyle name="60% - Énfasis6 2 4 2" xfId="4423"/>
    <cellStyle name="60% - Énfasis6 2 4 3" xfId="4424"/>
    <cellStyle name="60% - Énfasis6 2 5" xfId="4425"/>
    <cellStyle name="60% - Énfasis6 2 6" xfId="4426"/>
    <cellStyle name="60% - Énfasis6 20" xfId="4427"/>
    <cellStyle name="60% - Énfasis6 20 2" xfId="4428"/>
    <cellStyle name="60% - Énfasis6 20 3" xfId="4429"/>
    <cellStyle name="60% - Énfasis6 21" xfId="4430"/>
    <cellStyle name="60% - Énfasis6 21 2" xfId="4431"/>
    <cellStyle name="60% - Énfasis6 21 3" xfId="4432"/>
    <cellStyle name="60% - Énfasis6 22" xfId="4433"/>
    <cellStyle name="60% - Énfasis6 22 2" xfId="4434"/>
    <cellStyle name="60% - Énfasis6 22 3" xfId="4435"/>
    <cellStyle name="60% - Énfasis6 23" xfId="4436"/>
    <cellStyle name="60% - Énfasis6 23 2" xfId="4437"/>
    <cellStyle name="60% - Énfasis6 23 3" xfId="4438"/>
    <cellStyle name="60% - Énfasis6 24" xfId="4439"/>
    <cellStyle name="60% - Énfasis6 24 2" xfId="4440"/>
    <cellStyle name="60% - Énfasis6 24 3" xfId="4441"/>
    <cellStyle name="60% - Énfasis6 25" xfId="4442"/>
    <cellStyle name="60% - Énfasis6 25 2" xfId="4443"/>
    <cellStyle name="60% - Énfasis6 25 3" xfId="4444"/>
    <cellStyle name="60% - Énfasis6 26" xfId="4445"/>
    <cellStyle name="60% - Énfasis6 26 2" xfId="4446"/>
    <cellStyle name="60% - Énfasis6 26 3" xfId="4447"/>
    <cellStyle name="60% - Énfasis6 27" xfId="4448"/>
    <cellStyle name="60% - Énfasis6 27 2" xfId="4449"/>
    <cellStyle name="60% - Énfasis6 27 3" xfId="4450"/>
    <cellStyle name="60% - Énfasis6 28" xfId="4451"/>
    <cellStyle name="60% - Énfasis6 28 2" xfId="4452"/>
    <cellStyle name="60% - Énfasis6 28 3" xfId="4453"/>
    <cellStyle name="60% - Énfasis6 29" xfId="4454"/>
    <cellStyle name="60% - Énfasis6 29 2" xfId="4455"/>
    <cellStyle name="60% - Énfasis6 29 3" xfId="4456"/>
    <cellStyle name="60% - Énfasis6 3" xfId="4457"/>
    <cellStyle name="60% - Énfasis6 3 2" xfId="4458"/>
    <cellStyle name="60% - Énfasis6 3 3" xfId="4459"/>
    <cellStyle name="60% - Énfasis6 30" xfId="4460"/>
    <cellStyle name="60% - Énfasis6 30 2" xfId="4461"/>
    <cellStyle name="60% - Énfasis6 30 3" xfId="4462"/>
    <cellStyle name="60% - Énfasis6 31" xfId="4463"/>
    <cellStyle name="60% - Énfasis6 31 2" xfId="4464"/>
    <cellStyle name="60% - Énfasis6 31 3" xfId="4465"/>
    <cellStyle name="60% - Énfasis6 32" xfId="4466"/>
    <cellStyle name="60% - Énfasis6 32 2" xfId="4467"/>
    <cellStyle name="60% - Énfasis6 32 3" xfId="4468"/>
    <cellStyle name="60% - Énfasis6 33" xfId="4469"/>
    <cellStyle name="60% - Énfasis6 33 2" xfId="4470"/>
    <cellStyle name="60% - Énfasis6 33 3" xfId="4471"/>
    <cellStyle name="60% - Énfasis6 34" xfId="4472"/>
    <cellStyle name="60% - Énfasis6 34 2" xfId="4473"/>
    <cellStyle name="60% - Énfasis6 34 3" xfId="4474"/>
    <cellStyle name="60% - Énfasis6 35" xfId="4475"/>
    <cellStyle name="60% - Énfasis6 35 2" xfId="4476"/>
    <cellStyle name="60% - Énfasis6 35 3" xfId="4477"/>
    <cellStyle name="60% - Énfasis6 36" xfId="4478"/>
    <cellStyle name="60% - Énfasis6 36 2" xfId="4479"/>
    <cellStyle name="60% - Énfasis6 36 3" xfId="4480"/>
    <cellStyle name="60% - Énfasis6 37" xfId="4481"/>
    <cellStyle name="60% - Énfasis6 37 2" xfId="4482"/>
    <cellStyle name="60% - Énfasis6 37 3" xfId="4483"/>
    <cellStyle name="60% - Énfasis6 38" xfId="4484"/>
    <cellStyle name="60% - Énfasis6 38 2" xfId="4485"/>
    <cellStyle name="60% - Énfasis6 38 3" xfId="4486"/>
    <cellStyle name="60% - Énfasis6 39" xfId="4487"/>
    <cellStyle name="60% - Énfasis6 39 2" xfId="4488"/>
    <cellStyle name="60% - Énfasis6 39 3" xfId="4489"/>
    <cellStyle name="60% - Énfasis6 4" xfId="4490"/>
    <cellStyle name="60% - Énfasis6 4 2" xfId="4491"/>
    <cellStyle name="60% - Énfasis6 4 3" xfId="4492"/>
    <cellStyle name="60% - Énfasis6 40" xfId="4493"/>
    <cellStyle name="60% - Énfasis6 40 2" xfId="4494"/>
    <cellStyle name="60% - Énfasis6 40 3" xfId="4495"/>
    <cellStyle name="60% - Énfasis6 41" xfId="4496"/>
    <cellStyle name="60% - Énfasis6 41 2" xfId="4497"/>
    <cellStyle name="60% - Énfasis6 41 3" xfId="4498"/>
    <cellStyle name="60% - Énfasis6 42" xfId="4499"/>
    <cellStyle name="60% - Énfasis6 42 2" xfId="4500"/>
    <cellStyle name="60% - Énfasis6 42 3" xfId="4501"/>
    <cellStyle name="60% - Énfasis6 43" xfId="4502"/>
    <cellStyle name="60% - Énfasis6 43 2" xfId="4503"/>
    <cellStyle name="60% - Énfasis6 43 3" xfId="4504"/>
    <cellStyle name="60% - Énfasis6 44" xfId="4505"/>
    <cellStyle name="60% - Énfasis6 44 2" xfId="4506"/>
    <cellStyle name="60% - Énfasis6 44 3" xfId="4507"/>
    <cellStyle name="60% - Énfasis6 45" xfId="4508"/>
    <cellStyle name="60% - Énfasis6 45 2" xfId="4509"/>
    <cellStyle name="60% - Énfasis6 45 3" xfId="4510"/>
    <cellStyle name="60% - Énfasis6 46" xfId="4511"/>
    <cellStyle name="60% - Énfasis6 46 2" xfId="4512"/>
    <cellStyle name="60% - Énfasis6 46 3" xfId="4513"/>
    <cellStyle name="60% - Énfasis6 47" xfId="4514"/>
    <cellStyle name="60% - Énfasis6 47 2" xfId="4515"/>
    <cellStyle name="60% - Énfasis6 47 3" xfId="4516"/>
    <cellStyle name="60% - Énfasis6 48" xfId="4517"/>
    <cellStyle name="60% - Énfasis6 48 2" xfId="4518"/>
    <cellStyle name="60% - Énfasis6 48 3" xfId="4519"/>
    <cellStyle name="60% - Énfasis6 49" xfId="4520"/>
    <cellStyle name="60% - Énfasis6 49 2" xfId="4521"/>
    <cellStyle name="60% - Énfasis6 49 2 2" xfId="4522"/>
    <cellStyle name="60% - Énfasis6 49 2 3" xfId="4523"/>
    <cellStyle name="60% - Énfasis6 49 3" xfId="4524"/>
    <cellStyle name="60% - Énfasis6 49 4" xfId="4525"/>
    <cellStyle name="60% - Énfasis6 5" xfId="4526"/>
    <cellStyle name="60% - Énfasis6 5 2" xfId="4527"/>
    <cellStyle name="60% - Énfasis6 5 3" xfId="4528"/>
    <cellStyle name="60% - Énfasis6 6" xfId="4529"/>
    <cellStyle name="60% - Énfasis6 6 2" xfId="4530"/>
    <cellStyle name="60% - Énfasis6 6 3" xfId="4531"/>
    <cellStyle name="60% - Énfasis6 7" xfId="4532"/>
    <cellStyle name="60% - Énfasis6 7 2" xfId="4533"/>
    <cellStyle name="60% - Énfasis6 7 3" xfId="4534"/>
    <cellStyle name="60% - Énfasis6 8" xfId="4535"/>
    <cellStyle name="60% - Énfasis6 8 2" xfId="4536"/>
    <cellStyle name="60% - Énfasis6 8 3" xfId="4537"/>
    <cellStyle name="60% - Énfasis6 9" xfId="4538"/>
    <cellStyle name="60% - Énfasis6 9 2" xfId="4539"/>
    <cellStyle name="60% - Énfasis6 9 3" xfId="4540"/>
    <cellStyle name="Buena 10" xfId="4541"/>
    <cellStyle name="Buena 10 2" xfId="4542"/>
    <cellStyle name="Buena 10 3" xfId="4543"/>
    <cellStyle name="Buena 11" xfId="4544"/>
    <cellStyle name="Buena 11 2" xfId="4545"/>
    <cellStyle name="Buena 11 3" xfId="4546"/>
    <cellStyle name="Buena 12" xfId="4547"/>
    <cellStyle name="Buena 12 2" xfId="4548"/>
    <cellStyle name="Buena 12 3" xfId="4549"/>
    <cellStyle name="Buena 13" xfId="4550"/>
    <cellStyle name="Buena 13 2" xfId="4551"/>
    <cellStyle name="Buena 13 3" xfId="4552"/>
    <cellStyle name="Buena 14" xfId="4553"/>
    <cellStyle name="Buena 14 2" xfId="4554"/>
    <cellStyle name="Buena 14 3" xfId="4555"/>
    <cellStyle name="Buena 15" xfId="4556"/>
    <cellStyle name="Buena 15 2" xfId="4557"/>
    <cellStyle name="Buena 15 3" xfId="4558"/>
    <cellStyle name="Buena 16" xfId="4559"/>
    <cellStyle name="Buena 16 2" xfId="4560"/>
    <cellStyle name="Buena 16 3" xfId="4561"/>
    <cellStyle name="Buena 17" xfId="4562"/>
    <cellStyle name="Buena 17 2" xfId="4563"/>
    <cellStyle name="Buena 17 3" xfId="4564"/>
    <cellStyle name="Buena 18" xfId="4565"/>
    <cellStyle name="Buena 18 2" xfId="4566"/>
    <cellStyle name="Buena 18 3" xfId="4567"/>
    <cellStyle name="Buena 19" xfId="4568"/>
    <cellStyle name="Buena 19 2" xfId="4569"/>
    <cellStyle name="Buena 19 3" xfId="4570"/>
    <cellStyle name="Buena 2" xfId="4571"/>
    <cellStyle name="Buena 2 2" xfId="4572"/>
    <cellStyle name="Buena 2 2 2" xfId="4573"/>
    <cellStyle name="Buena 2 2 3" xfId="4574"/>
    <cellStyle name="Buena 2 3" xfId="4575"/>
    <cellStyle name="Buena 2 3 2" xfId="4576"/>
    <cellStyle name="Buena 2 3 3" xfId="4577"/>
    <cellStyle name="Buena 2 4" xfId="4578"/>
    <cellStyle name="Buena 2 4 2" xfId="4579"/>
    <cellStyle name="Buena 2 4 3" xfId="4580"/>
    <cellStyle name="Buena 2 5" xfId="4581"/>
    <cellStyle name="Buena 2 6" xfId="4582"/>
    <cellStyle name="Buena 20" xfId="4583"/>
    <cellStyle name="Buena 20 2" xfId="4584"/>
    <cellStyle name="Buena 20 3" xfId="4585"/>
    <cellStyle name="Buena 21" xfId="4586"/>
    <cellStyle name="Buena 21 2" xfId="4587"/>
    <cellStyle name="Buena 21 3" xfId="4588"/>
    <cellStyle name="Buena 22" xfId="4589"/>
    <cellStyle name="Buena 22 2" xfId="4590"/>
    <cellStyle name="Buena 22 3" xfId="4591"/>
    <cellStyle name="Buena 23" xfId="4592"/>
    <cellStyle name="Buena 23 2" xfId="4593"/>
    <cellStyle name="Buena 23 3" xfId="4594"/>
    <cellStyle name="Buena 24" xfId="4595"/>
    <cellStyle name="Buena 24 2" xfId="4596"/>
    <cellStyle name="Buena 24 3" xfId="4597"/>
    <cellStyle name="Buena 25" xfId="4598"/>
    <cellStyle name="Buena 25 2" xfId="4599"/>
    <cellStyle name="Buena 25 3" xfId="4600"/>
    <cellStyle name="Buena 26" xfId="4601"/>
    <cellStyle name="Buena 26 2" xfId="4602"/>
    <cellStyle name="Buena 26 3" xfId="4603"/>
    <cellStyle name="Buena 27" xfId="4604"/>
    <cellStyle name="Buena 27 2" xfId="4605"/>
    <cellStyle name="Buena 27 3" xfId="4606"/>
    <cellStyle name="Buena 28" xfId="4607"/>
    <cellStyle name="Buena 28 2" xfId="4608"/>
    <cellStyle name="Buena 28 3" xfId="4609"/>
    <cellStyle name="Buena 29" xfId="4610"/>
    <cellStyle name="Buena 29 2" xfId="4611"/>
    <cellStyle name="Buena 29 3" xfId="4612"/>
    <cellStyle name="Buena 3" xfId="4613"/>
    <cellStyle name="Buena 3 2" xfId="4614"/>
    <cellStyle name="Buena 3 3" xfId="4615"/>
    <cellStyle name="Buena 30" xfId="4616"/>
    <cellStyle name="Buena 30 2" xfId="4617"/>
    <cellStyle name="Buena 30 3" xfId="4618"/>
    <cellStyle name="Buena 31" xfId="4619"/>
    <cellStyle name="Buena 31 2" xfId="4620"/>
    <cellStyle name="Buena 31 3" xfId="4621"/>
    <cellStyle name="Buena 32" xfId="4622"/>
    <cellStyle name="Buena 32 2" xfId="4623"/>
    <cellStyle name="Buena 32 3" xfId="4624"/>
    <cellStyle name="Buena 33" xfId="4625"/>
    <cellStyle name="Buena 33 2" xfId="4626"/>
    <cellStyle name="Buena 33 3" xfId="4627"/>
    <cellStyle name="Buena 34" xfId="4628"/>
    <cellStyle name="Buena 34 2" xfId="4629"/>
    <cellStyle name="Buena 34 3" xfId="4630"/>
    <cellStyle name="Buena 35" xfId="4631"/>
    <cellStyle name="Buena 35 2" xfId="4632"/>
    <cellStyle name="Buena 35 3" xfId="4633"/>
    <cellStyle name="Buena 36" xfId="4634"/>
    <cellStyle name="Buena 36 2" xfId="4635"/>
    <cellStyle name="Buena 36 3" xfId="4636"/>
    <cellStyle name="Buena 37" xfId="4637"/>
    <cellStyle name="Buena 37 2" xfId="4638"/>
    <cellStyle name="Buena 37 3" xfId="4639"/>
    <cellStyle name="Buena 38" xfId="4640"/>
    <cellStyle name="Buena 38 2" xfId="4641"/>
    <cellStyle name="Buena 38 3" xfId="4642"/>
    <cellStyle name="Buena 39" xfId="4643"/>
    <cellStyle name="Buena 39 2" xfId="4644"/>
    <cellStyle name="Buena 39 3" xfId="4645"/>
    <cellStyle name="Buena 4" xfId="4646"/>
    <cellStyle name="Buena 4 2" xfId="4647"/>
    <cellStyle name="Buena 4 3" xfId="4648"/>
    <cellStyle name="Buena 40" xfId="4649"/>
    <cellStyle name="Buena 40 2" xfId="4650"/>
    <cellStyle name="Buena 40 3" xfId="4651"/>
    <cellStyle name="Buena 41" xfId="4652"/>
    <cellStyle name="Buena 41 2" xfId="4653"/>
    <cellStyle name="Buena 41 3" xfId="4654"/>
    <cellStyle name="Buena 42" xfId="4655"/>
    <cellStyle name="Buena 42 2" xfId="4656"/>
    <cellStyle name="Buena 42 3" xfId="4657"/>
    <cellStyle name="Buena 43" xfId="4658"/>
    <cellStyle name="Buena 43 2" xfId="4659"/>
    <cellStyle name="Buena 43 3" xfId="4660"/>
    <cellStyle name="Buena 44" xfId="4661"/>
    <cellStyle name="Buena 44 2" xfId="4662"/>
    <cellStyle name="Buena 44 3" xfId="4663"/>
    <cellStyle name="Buena 45" xfId="4664"/>
    <cellStyle name="Buena 45 2" xfId="4665"/>
    <cellStyle name="Buena 45 3" xfId="4666"/>
    <cellStyle name="Buena 46" xfId="4667"/>
    <cellStyle name="Buena 46 2" xfId="4668"/>
    <cellStyle name="Buena 46 3" xfId="4669"/>
    <cellStyle name="Buena 47" xfId="4670"/>
    <cellStyle name="Buena 47 2" xfId="4671"/>
    <cellStyle name="Buena 47 3" xfId="4672"/>
    <cellStyle name="Buena 48" xfId="4673"/>
    <cellStyle name="Buena 48 2" xfId="4674"/>
    <cellStyle name="Buena 48 3" xfId="4675"/>
    <cellStyle name="Buena 49" xfId="4676"/>
    <cellStyle name="Buena 49 2" xfId="4677"/>
    <cellStyle name="Buena 49 2 2" xfId="4678"/>
    <cellStyle name="Buena 49 2 3" xfId="4679"/>
    <cellStyle name="Buena 49 3" xfId="4680"/>
    <cellStyle name="Buena 49 4" xfId="4681"/>
    <cellStyle name="Buena 5" xfId="4682"/>
    <cellStyle name="Buena 5 2" xfId="4683"/>
    <cellStyle name="Buena 5 3" xfId="4684"/>
    <cellStyle name="Buena 6" xfId="4685"/>
    <cellStyle name="Buena 6 2" xfId="4686"/>
    <cellStyle name="Buena 6 3" xfId="4687"/>
    <cellStyle name="Buena 7" xfId="4688"/>
    <cellStyle name="Buena 7 2" xfId="4689"/>
    <cellStyle name="Buena 7 3" xfId="4690"/>
    <cellStyle name="Buena 8" xfId="4691"/>
    <cellStyle name="Buena 8 2" xfId="4692"/>
    <cellStyle name="Buena 8 3" xfId="4693"/>
    <cellStyle name="Buena 9" xfId="4694"/>
    <cellStyle name="Buena 9 2" xfId="4695"/>
    <cellStyle name="Buena 9 3" xfId="4696"/>
    <cellStyle name="Cálculo 10" xfId="4697"/>
    <cellStyle name="Cálculo 10 2" xfId="4698"/>
    <cellStyle name="Cálculo 10 3" xfId="4699"/>
    <cellStyle name="Cálculo 11" xfId="4700"/>
    <cellStyle name="Cálculo 11 2" xfId="4701"/>
    <cellStyle name="Cálculo 11 3" xfId="4702"/>
    <cellStyle name="Cálculo 12" xfId="4703"/>
    <cellStyle name="Cálculo 12 2" xfId="4704"/>
    <cellStyle name="Cálculo 12 3" xfId="4705"/>
    <cellStyle name="Cálculo 13" xfId="4706"/>
    <cellStyle name="Cálculo 13 2" xfId="4707"/>
    <cellStyle name="Cálculo 13 3" xfId="4708"/>
    <cellStyle name="Cálculo 14" xfId="4709"/>
    <cellStyle name="Cálculo 14 2" xfId="4710"/>
    <cellStyle name="Cálculo 14 3" xfId="4711"/>
    <cellStyle name="Cálculo 15" xfId="4712"/>
    <cellStyle name="Cálculo 15 2" xfId="4713"/>
    <cellStyle name="Cálculo 15 3" xfId="4714"/>
    <cellStyle name="Cálculo 16" xfId="4715"/>
    <cellStyle name="Cálculo 16 2" xfId="4716"/>
    <cellStyle name="Cálculo 16 3" xfId="4717"/>
    <cellStyle name="Cálculo 17" xfId="4718"/>
    <cellStyle name="Cálculo 17 2" xfId="4719"/>
    <cellStyle name="Cálculo 17 3" xfId="4720"/>
    <cellStyle name="Cálculo 18" xfId="4721"/>
    <cellStyle name="Cálculo 18 2" xfId="4722"/>
    <cellStyle name="Cálculo 18 3" xfId="4723"/>
    <cellStyle name="Cálculo 19" xfId="4724"/>
    <cellStyle name="Cálculo 19 2" xfId="4725"/>
    <cellStyle name="Cálculo 19 3" xfId="4726"/>
    <cellStyle name="Cálculo 2" xfId="4727"/>
    <cellStyle name="Cálculo 2 2" xfId="4728"/>
    <cellStyle name="Cálculo 2 2 2" xfId="4729"/>
    <cellStyle name="Cálculo 2 2 3" xfId="4730"/>
    <cellStyle name="Cálculo 2 3" xfId="4731"/>
    <cellStyle name="Cálculo 2 3 2" xfId="4732"/>
    <cellStyle name="Cálculo 2 3 3" xfId="4733"/>
    <cellStyle name="Cálculo 2 4" xfId="4734"/>
    <cellStyle name="Cálculo 2 4 2" xfId="4735"/>
    <cellStyle name="Cálculo 2 4 3" xfId="4736"/>
    <cellStyle name="Cálculo 2 5" xfId="4737"/>
    <cellStyle name="Cálculo 2 6" xfId="4738"/>
    <cellStyle name="Cálculo 20" xfId="4739"/>
    <cellStyle name="Cálculo 20 2" xfId="4740"/>
    <cellStyle name="Cálculo 20 3" xfId="4741"/>
    <cellStyle name="Cálculo 21" xfId="4742"/>
    <cellStyle name="Cálculo 21 2" xfId="4743"/>
    <cellStyle name="Cálculo 21 3" xfId="4744"/>
    <cellStyle name="Cálculo 22" xfId="4745"/>
    <cellStyle name="Cálculo 22 2" xfId="4746"/>
    <cellStyle name="Cálculo 22 3" xfId="4747"/>
    <cellStyle name="Cálculo 23" xfId="4748"/>
    <cellStyle name="Cálculo 23 2" xfId="4749"/>
    <cellStyle name="Cálculo 23 3" xfId="4750"/>
    <cellStyle name="Cálculo 24" xfId="4751"/>
    <cellStyle name="Cálculo 24 2" xfId="4752"/>
    <cellStyle name="Cálculo 24 3" xfId="4753"/>
    <cellStyle name="Cálculo 25" xfId="4754"/>
    <cellStyle name="Cálculo 25 2" xfId="4755"/>
    <cellStyle name="Cálculo 25 3" xfId="4756"/>
    <cellStyle name="Cálculo 26" xfId="4757"/>
    <cellStyle name="Cálculo 26 2" xfId="4758"/>
    <cellStyle name="Cálculo 26 3" xfId="4759"/>
    <cellStyle name="Cálculo 27" xfId="4760"/>
    <cellStyle name="Cálculo 27 2" xfId="4761"/>
    <cellStyle name="Cálculo 27 3" xfId="4762"/>
    <cellStyle name="Cálculo 28" xfId="4763"/>
    <cellStyle name="Cálculo 28 2" xfId="4764"/>
    <cellStyle name="Cálculo 28 3" xfId="4765"/>
    <cellStyle name="Cálculo 29" xfId="4766"/>
    <cellStyle name="Cálculo 29 2" xfId="4767"/>
    <cellStyle name="Cálculo 29 3" xfId="4768"/>
    <cellStyle name="Cálculo 3" xfId="4769"/>
    <cellStyle name="Cálculo 3 2" xfId="4770"/>
    <cellStyle name="Cálculo 3 3" xfId="4771"/>
    <cellStyle name="Cálculo 30" xfId="4772"/>
    <cellStyle name="Cálculo 30 2" xfId="4773"/>
    <cellStyle name="Cálculo 30 3" xfId="4774"/>
    <cellStyle name="Cálculo 31" xfId="4775"/>
    <cellStyle name="Cálculo 31 2" xfId="4776"/>
    <cellStyle name="Cálculo 31 3" xfId="4777"/>
    <cellStyle name="Cálculo 32" xfId="4778"/>
    <cellStyle name="Cálculo 32 2" xfId="4779"/>
    <cellStyle name="Cálculo 32 3" xfId="4780"/>
    <cellStyle name="Cálculo 33" xfId="4781"/>
    <cellStyle name="Cálculo 33 2" xfId="4782"/>
    <cellStyle name="Cálculo 33 3" xfId="4783"/>
    <cellStyle name="Cálculo 34" xfId="4784"/>
    <cellStyle name="Cálculo 34 2" xfId="4785"/>
    <cellStyle name="Cálculo 34 3" xfId="4786"/>
    <cellStyle name="Cálculo 35" xfId="4787"/>
    <cellStyle name="Cálculo 35 2" xfId="4788"/>
    <cellStyle name="Cálculo 35 3" xfId="4789"/>
    <cellStyle name="Cálculo 36" xfId="4790"/>
    <cellStyle name="Cálculo 36 2" xfId="4791"/>
    <cellStyle name="Cálculo 36 3" xfId="4792"/>
    <cellStyle name="Cálculo 37" xfId="4793"/>
    <cellStyle name="Cálculo 37 2" xfId="4794"/>
    <cellStyle name="Cálculo 37 3" xfId="4795"/>
    <cellStyle name="Cálculo 38" xfId="4796"/>
    <cellStyle name="Cálculo 38 2" xfId="4797"/>
    <cellStyle name="Cálculo 38 3" xfId="4798"/>
    <cellStyle name="Cálculo 39" xfId="4799"/>
    <cellStyle name="Cálculo 39 2" xfId="4800"/>
    <cellStyle name="Cálculo 39 3" xfId="4801"/>
    <cellStyle name="Cálculo 4" xfId="4802"/>
    <cellStyle name="Cálculo 4 2" xfId="4803"/>
    <cellStyle name="Cálculo 4 3" xfId="4804"/>
    <cellStyle name="Cálculo 40" xfId="4805"/>
    <cellStyle name="Cálculo 40 2" xfId="4806"/>
    <cellStyle name="Cálculo 40 3" xfId="4807"/>
    <cellStyle name="Cálculo 41" xfId="4808"/>
    <cellStyle name="Cálculo 41 2" xfId="4809"/>
    <cellStyle name="Cálculo 41 3" xfId="4810"/>
    <cellStyle name="Cálculo 42" xfId="4811"/>
    <cellStyle name="Cálculo 42 2" xfId="4812"/>
    <cellStyle name="Cálculo 42 3" xfId="4813"/>
    <cellStyle name="Cálculo 43" xfId="4814"/>
    <cellStyle name="Cálculo 43 2" xfId="4815"/>
    <cellStyle name="Cálculo 43 3" xfId="4816"/>
    <cellStyle name="Cálculo 44" xfId="4817"/>
    <cellStyle name="Cálculo 44 2" xfId="4818"/>
    <cellStyle name="Cálculo 44 3" xfId="4819"/>
    <cellStyle name="Cálculo 45" xfId="4820"/>
    <cellStyle name="Cálculo 45 2" xfId="4821"/>
    <cellStyle name="Cálculo 45 3" xfId="4822"/>
    <cellStyle name="Cálculo 46" xfId="4823"/>
    <cellStyle name="Cálculo 46 2" xfId="4824"/>
    <cellStyle name="Cálculo 46 3" xfId="4825"/>
    <cellStyle name="Cálculo 47" xfId="4826"/>
    <cellStyle name="Cálculo 47 2" xfId="4827"/>
    <cellStyle name="Cálculo 47 3" xfId="4828"/>
    <cellStyle name="Cálculo 48" xfId="4829"/>
    <cellStyle name="Cálculo 48 2" xfId="4830"/>
    <cellStyle name="Cálculo 48 3" xfId="4831"/>
    <cellStyle name="Cálculo 49" xfId="4832"/>
    <cellStyle name="Cálculo 49 2" xfId="4833"/>
    <cellStyle name="Cálculo 49 2 2" xfId="4834"/>
    <cellStyle name="Cálculo 49 2 3" xfId="4835"/>
    <cellStyle name="Cálculo 49 3" xfId="4836"/>
    <cellStyle name="Cálculo 49 4" xfId="4837"/>
    <cellStyle name="Cálculo 5" xfId="4838"/>
    <cellStyle name="Cálculo 5 2" xfId="4839"/>
    <cellStyle name="Cálculo 5 3" xfId="4840"/>
    <cellStyle name="Cálculo 6" xfId="4841"/>
    <cellStyle name="Cálculo 6 2" xfId="4842"/>
    <cellStyle name="Cálculo 6 3" xfId="4843"/>
    <cellStyle name="Cálculo 7" xfId="4844"/>
    <cellStyle name="Cálculo 7 2" xfId="4845"/>
    <cellStyle name="Cálculo 7 3" xfId="4846"/>
    <cellStyle name="Cálculo 8" xfId="4847"/>
    <cellStyle name="Cálculo 8 2" xfId="4848"/>
    <cellStyle name="Cálculo 8 3" xfId="4849"/>
    <cellStyle name="Cálculo 9" xfId="4850"/>
    <cellStyle name="Cálculo 9 2" xfId="4851"/>
    <cellStyle name="Cálculo 9 3" xfId="4852"/>
    <cellStyle name="Celda de comprobación 10" xfId="4853"/>
    <cellStyle name="Celda de comprobación 10 2" xfId="4854"/>
    <cellStyle name="Celda de comprobación 10 3" xfId="4855"/>
    <cellStyle name="Celda de comprobación 11" xfId="4856"/>
    <cellStyle name="Celda de comprobación 11 2" xfId="4857"/>
    <cellStyle name="Celda de comprobación 11 3" xfId="4858"/>
    <cellStyle name="Celda de comprobación 12" xfId="4859"/>
    <cellStyle name="Celda de comprobación 12 2" xfId="4860"/>
    <cellStyle name="Celda de comprobación 12 3" xfId="4861"/>
    <cellStyle name="Celda de comprobación 13" xfId="4862"/>
    <cellStyle name="Celda de comprobación 13 2" xfId="4863"/>
    <cellStyle name="Celda de comprobación 13 3" xfId="4864"/>
    <cellStyle name="Celda de comprobación 14" xfId="4865"/>
    <cellStyle name="Celda de comprobación 14 2" xfId="4866"/>
    <cellStyle name="Celda de comprobación 14 3" xfId="4867"/>
    <cellStyle name="Celda de comprobación 15" xfId="4868"/>
    <cellStyle name="Celda de comprobación 15 2" xfId="4869"/>
    <cellStyle name="Celda de comprobación 15 3" xfId="4870"/>
    <cellStyle name="Celda de comprobación 16" xfId="4871"/>
    <cellStyle name="Celda de comprobación 16 2" xfId="4872"/>
    <cellStyle name="Celda de comprobación 16 3" xfId="4873"/>
    <cellStyle name="Celda de comprobación 17" xfId="4874"/>
    <cellStyle name="Celda de comprobación 17 2" xfId="4875"/>
    <cellStyle name="Celda de comprobación 17 3" xfId="4876"/>
    <cellStyle name="Celda de comprobación 18" xfId="4877"/>
    <cellStyle name="Celda de comprobación 18 2" xfId="4878"/>
    <cellStyle name="Celda de comprobación 18 3" xfId="4879"/>
    <cellStyle name="Celda de comprobación 19" xfId="4880"/>
    <cellStyle name="Celda de comprobación 19 2" xfId="4881"/>
    <cellStyle name="Celda de comprobación 19 3" xfId="4882"/>
    <cellStyle name="Celda de comprobación 2" xfId="4883"/>
    <cellStyle name="Celda de comprobación 2 2" xfId="4884"/>
    <cellStyle name="Celda de comprobación 2 2 2" xfId="4885"/>
    <cellStyle name="Celda de comprobación 2 2 3" xfId="4886"/>
    <cellStyle name="Celda de comprobación 2 3" xfId="4887"/>
    <cellStyle name="Celda de comprobación 2 3 2" xfId="4888"/>
    <cellStyle name="Celda de comprobación 2 3 3" xfId="4889"/>
    <cellStyle name="Celda de comprobación 2 4" xfId="4890"/>
    <cellStyle name="Celda de comprobación 2 4 2" xfId="4891"/>
    <cellStyle name="Celda de comprobación 2 4 3" xfId="4892"/>
    <cellStyle name="Celda de comprobación 2 5" xfId="4893"/>
    <cellStyle name="Celda de comprobación 2 6" xfId="4894"/>
    <cellStyle name="Celda de comprobación 20" xfId="4895"/>
    <cellStyle name="Celda de comprobación 20 2" xfId="4896"/>
    <cellStyle name="Celda de comprobación 20 3" xfId="4897"/>
    <cellStyle name="Celda de comprobación 21" xfId="4898"/>
    <cellStyle name="Celda de comprobación 21 2" xfId="4899"/>
    <cellStyle name="Celda de comprobación 21 3" xfId="4900"/>
    <cellStyle name="Celda de comprobación 22" xfId="4901"/>
    <cellStyle name="Celda de comprobación 22 2" xfId="4902"/>
    <cellStyle name="Celda de comprobación 22 3" xfId="4903"/>
    <cellStyle name="Celda de comprobación 23" xfId="4904"/>
    <cellStyle name="Celda de comprobación 23 2" xfId="4905"/>
    <cellStyle name="Celda de comprobación 23 3" xfId="4906"/>
    <cellStyle name="Celda de comprobación 24" xfId="4907"/>
    <cellStyle name="Celda de comprobación 24 2" xfId="4908"/>
    <cellStyle name="Celda de comprobación 24 3" xfId="4909"/>
    <cellStyle name="Celda de comprobación 25" xfId="4910"/>
    <cellStyle name="Celda de comprobación 25 2" xfId="4911"/>
    <cellStyle name="Celda de comprobación 25 3" xfId="4912"/>
    <cellStyle name="Celda de comprobación 26" xfId="4913"/>
    <cellStyle name="Celda de comprobación 26 2" xfId="4914"/>
    <cellStyle name="Celda de comprobación 26 3" xfId="4915"/>
    <cellStyle name="Celda de comprobación 27" xfId="4916"/>
    <cellStyle name="Celda de comprobación 27 2" xfId="4917"/>
    <cellStyle name="Celda de comprobación 27 3" xfId="4918"/>
    <cellStyle name="Celda de comprobación 28" xfId="4919"/>
    <cellStyle name="Celda de comprobación 28 2" xfId="4920"/>
    <cellStyle name="Celda de comprobación 28 3" xfId="4921"/>
    <cellStyle name="Celda de comprobación 29" xfId="4922"/>
    <cellStyle name="Celda de comprobación 29 2" xfId="4923"/>
    <cellStyle name="Celda de comprobación 29 3" xfId="4924"/>
    <cellStyle name="Celda de comprobación 3" xfId="4925"/>
    <cellStyle name="Celda de comprobación 3 2" xfId="4926"/>
    <cellStyle name="Celda de comprobación 3 3" xfId="4927"/>
    <cellStyle name="Celda de comprobación 30" xfId="4928"/>
    <cellStyle name="Celda de comprobación 30 2" xfId="4929"/>
    <cellStyle name="Celda de comprobación 30 3" xfId="4930"/>
    <cellStyle name="Celda de comprobación 31" xfId="4931"/>
    <cellStyle name="Celda de comprobación 31 2" xfId="4932"/>
    <cellStyle name="Celda de comprobación 31 3" xfId="4933"/>
    <cellStyle name="Celda de comprobación 32" xfId="4934"/>
    <cellStyle name="Celda de comprobación 32 2" xfId="4935"/>
    <cellStyle name="Celda de comprobación 32 3" xfId="4936"/>
    <cellStyle name="Celda de comprobación 33" xfId="4937"/>
    <cellStyle name="Celda de comprobación 33 2" xfId="4938"/>
    <cellStyle name="Celda de comprobación 33 3" xfId="4939"/>
    <cellStyle name="Celda de comprobación 34" xfId="4940"/>
    <cellStyle name="Celda de comprobación 34 2" xfId="4941"/>
    <cellStyle name="Celda de comprobación 34 3" xfId="4942"/>
    <cellStyle name="Celda de comprobación 35" xfId="4943"/>
    <cellStyle name="Celda de comprobación 35 2" xfId="4944"/>
    <cellStyle name="Celda de comprobación 35 3" xfId="4945"/>
    <cellStyle name="Celda de comprobación 36" xfId="4946"/>
    <cellStyle name="Celda de comprobación 36 2" xfId="4947"/>
    <cellStyle name="Celda de comprobación 36 3" xfId="4948"/>
    <cellStyle name="Celda de comprobación 37" xfId="4949"/>
    <cellStyle name="Celda de comprobación 37 2" xfId="4950"/>
    <cellStyle name="Celda de comprobación 37 3" xfId="4951"/>
    <cellStyle name="Celda de comprobación 38" xfId="4952"/>
    <cellStyle name="Celda de comprobación 38 2" xfId="4953"/>
    <cellStyle name="Celda de comprobación 38 3" xfId="4954"/>
    <cellStyle name="Celda de comprobación 39" xfId="4955"/>
    <cellStyle name="Celda de comprobación 39 2" xfId="4956"/>
    <cellStyle name="Celda de comprobación 39 3" xfId="4957"/>
    <cellStyle name="Celda de comprobación 4" xfId="4958"/>
    <cellStyle name="Celda de comprobación 4 2" xfId="4959"/>
    <cellStyle name="Celda de comprobación 4 3" xfId="4960"/>
    <cellStyle name="Celda de comprobación 40" xfId="4961"/>
    <cellStyle name="Celda de comprobación 40 2" xfId="4962"/>
    <cellStyle name="Celda de comprobación 40 3" xfId="4963"/>
    <cellStyle name="Celda de comprobación 41" xfId="4964"/>
    <cellStyle name="Celda de comprobación 41 2" xfId="4965"/>
    <cellStyle name="Celda de comprobación 41 3" xfId="4966"/>
    <cellStyle name="Celda de comprobación 42" xfId="4967"/>
    <cellStyle name="Celda de comprobación 42 2" xfId="4968"/>
    <cellStyle name="Celda de comprobación 42 3" xfId="4969"/>
    <cellStyle name="Celda de comprobación 43" xfId="4970"/>
    <cellStyle name="Celda de comprobación 43 2" xfId="4971"/>
    <cellStyle name="Celda de comprobación 43 3" xfId="4972"/>
    <cellStyle name="Celda de comprobación 44" xfId="4973"/>
    <cellStyle name="Celda de comprobación 44 2" xfId="4974"/>
    <cellStyle name="Celda de comprobación 44 3" xfId="4975"/>
    <cellStyle name="Celda de comprobación 45" xfId="4976"/>
    <cellStyle name="Celda de comprobación 45 2" xfId="4977"/>
    <cellStyle name="Celda de comprobación 45 3" xfId="4978"/>
    <cellStyle name="Celda de comprobación 46" xfId="4979"/>
    <cellStyle name="Celda de comprobación 46 2" xfId="4980"/>
    <cellStyle name="Celda de comprobación 46 3" xfId="4981"/>
    <cellStyle name="Celda de comprobación 47" xfId="4982"/>
    <cellStyle name="Celda de comprobación 47 2" xfId="4983"/>
    <cellStyle name="Celda de comprobación 47 3" xfId="4984"/>
    <cellStyle name="Celda de comprobación 48" xfId="4985"/>
    <cellStyle name="Celda de comprobación 48 2" xfId="4986"/>
    <cellStyle name="Celda de comprobación 48 3" xfId="4987"/>
    <cellStyle name="Celda de comprobación 49" xfId="4988"/>
    <cellStyle name="Celda de comprobación 49 2" xfId="4989"/>
    <cellStyle name="Celda de comprobación 49 2 2" xfId="4990"/>
    <cellStyle name="Celda de comprobación 49 2 3" xfId="4991"/>
    <cellStyle name="Celda de comprobación 49 3" xfId="4992"/>
    <cellStyle name="Celda de comprobación 49 4" xfId="4993"/>
    <cellStyle name="Celda de comprobación 5" xfId="4994"/>
    <cellStyle name="Celda de comprobación 5 2" xfId="4995"/>
    <cellStyle name="Celda de comprobación 5 3" xfId="4996"/>
    <cellStyle name="Celda de comprobación 6" xfId="4997"/>
    <cellStyle name="Celda de comprobación 6 2" xfId="4998"/>
    <cellStyle name="Celda de comprobación 6 3" xfId="4999"/>
    <cellStyle name="Celda de comprobación 7" xfId="5000"/>
    <cellStyle name="Celda de comprobación 7 2" xfId="5001"/>
    <cellStyle name="Celda de comprobación 7 3" xfId="5002"/>
    <cellStyle name="Celda de comprobación 8" xfId="5003"/>
    <cellStyle name="Celda de comprobación 8 2" xfId="5004"/>
    <cellStyle name="Celda de comprobación 8 3" xfId="5005"/>
    <cellStyle name="Celda de comprobación 9" xfId="5006"/>
    <cellStyle name="Celda de comprobación 9 2" xfId="5007"/>
    <cellStyle name="Celda de comprobación 9 3" xfId="5008"/>
    <cellStyle name="Celda vinculada 10" xfId="5009"/>
    <cellStyle name="Celda vinculada 10 2" xfId="5010"/>
    <cellStyle name="Celda vinculada 10 3" xfId="5011"/>
    <cellStyle name="Celda vinculada 11" xfId="5012"/>
    <cellStyle name="Celda vinculada 11 2" xfId="5013"/>
    <cellStyle name="Celda vinculada 11 3" xfId="5014"/>
    <cellStyle name="Celda vinculada 12" xfId="5015"/>
    <cellStyle name="Celda vinculada 12 2" xfId="5016"/>
    <cellStyle name="Celda vinculada 12 3" xfId="5017"/>
    <cellStyle name="Celda vinculada 13" xfId="5018"/>
    <cellStyle name="Celda vinculada 13 2" xfId="5019"/>
    <cellStyle name="Celda vinculada 13 3" xfId="5020"/>
    <cellStyle name="Celda vinculada 14" xfId="5021"/>
    <cellStyle name="Celda vinculada 14 2" xfId="5022"/>
    <cellStyle name="Celda vinculada 14 3" xfId="5023"/>
    <cellStyle name="Celda vinculada 15" xfId="5024"/>
    <cellStyle name="Celda vinculada 15 2" xfId="5025"/>
    <cellStyle name="Celda vinculada 15 3" xfId="5026"/>
    <cellStyle name="Celda vinculada 16" xfId="5027"/>
    <cellStyle name="Celda vinculada 16 2" xfId="5028"/>
    <cellStyle name="Celda vinculada 16 3" xfId="5029"/>
    <cellStyle name="Celda vinculada 17" xfId="5030"/>
    <cellStyle name="Celda vinculada 17 2" xfId="5031"/>
    <cellStyle name="Celda vinculada 17 3" xfId="5032"/>
    <cellStyle name="Celda vinculada 18" xfId="5033"/>
    <cellStyle name="Celda vinculada 18 2" xfId="5034"/>
    <cellStyle name="Celda vinculada 18 3" xfId="5035"/>
    <cellStyle name="Celda vinculada 19" xfId="5036"/>
    <cellStyle name="Celda vinculada 19 2" xfId="5037"/>
    <cellStyle name="Celda vinculada 19 3" xfId="5038"/>
    <cellStyle name="Celda vinculada 2" xfId="5039"/>
    <cellStyle name="Celda vinculada 2 2" xfId="5040"/>
    <cellStyle name="Celda vinculada 2 2 2" xfId="5041"/>
    <cellStyle name="Celda vinculada 2 2 3" xfId="5042"/>
    <cellStyle name="Celda vinculada 2 3" xfId="5043"/>
    <cellStyle name="Celda vinculada 2 3 2" xfId="5044"/>
    <cellStyle name="Celda vinculada 2 3 3" xfId="5045"/>
    <cellStyle name="Celda vinculada 2 4" xfId="5046"/>
    <cellStyle name="Celda vinculada 2 4 2" xfId="5047"/>
    <cellStyle name="Celda vinculada 2 4 3" xfId="5048"/>
    <cellStyle name="Celda vinculada 2 5" xfId="5049"/>
    <cellStyle name="Celda vinculada 2 6" xfId="5050"/>
    <cellStyle name="Celda vinculada 20" xfId="5051"/>
    <cellStyle name="Celda vinculada 20 2" xfId="5052"/>
    <cellStyle name="Celda vinculada 20 3" xfId="5053"/>
    <cellStyle name="Celda vinculada 21" xfId="5054"/>
    <cellStyle name="Celda vinculada 21 2" xfId="5055"/>
    <cellStyle name="Celda vinculada 21 3" xfId="5056"/>
    <cellStyle name="Celda vinculada 22" xfId="5057"/>
    <cellStyle name="Celda vinculada 22 2" xfId="5058"/>
    <cellStyle name="Celda vinculada 22 3" xfId="5059"/>
    <cellStyle name="Celda vinculada 23" xfId="5060"/>
    <cellStyle name="Celda vinculada 23 2" xfId="5061"/>
    <cellStyle name="Celda vinculada 23 3" xfId="5062"/>
    <cellStyle name="Celda vinculada 24" xfId="5063"/>
    <cellStyle name="Celda vinculada 24 2" xfId="5064"/>
    <cellStyle name="Celda vinculada 24 3" xfId="5065"/>
    <cellStyle name="Celda vinculada 25" xfId="5066"/>
    <cellStyle name="Celda vinculada 25 2" xfId="5067"/>
    <cellStyle name="Celda vinculada 25 3" xfId="5068"/>
    <cellStyle name="Celda vinculada 26" xfId="5069"/>
    <cellStyle name="Celda vinculada 26 2" xfId="5070"/>
    <cellStyle name="Celda vinculada 26 3" xfId="5071"/>
    <cellStyle name="Celda vinculada 27" xfId="5072"/>
    <cellStyle name="Celda vinculada 27 2" xfId="5073"/>
    <cellStyle name="Celda vinculada 27 3" xfId="5074"/>
    <cellStyle name="Celda vinculada 28" xfId="5075"/>
    <cellStyle name="Celda vinculada 28 2" xfId="5076"/>
    <cellStyle name="Celda vinculada 28 3" xfId="5077"/>
    <cellStyle name="Celda vinculada 29" xfId="5078"/>
    <cellStyle name="Celda vinculada 29 2" xfId="5079"/>
    <cellStyle name="Celda vinculada 29 3" xfId="5080"/>
    <cellStyle name="Celda vinculada 3" xfId="5081"/>
    <cellStyle name="Celda vinculada 3 2" xfId="5082"/>
    <cellStyle name="Celda vinculada 3 3" xfId="5083"/>
    <cellStyle name="Celda vinculada 30" xfId="5084"/>
    <cellStyle name="Celda vinculada 30 2" xfId="5085"/>
    <cellStyle name="Celda vinculada 30 3" xfId="5086"/>
    <cellStyle name="Celda vinculada 31" xfId="5087"/>
    <cellStyle name="Celda vinculada 31 2" xfId="5088"/>
    <cellStyle name="Celda vinculada 31 3" xfId="5089"/>
    <cellStyle name="Celda vinculada 32" xfId="5090"/>
    <cellStyle name="Celda vinculada 32 2" xfId="5091"/>
    <cellStyle name="Celda vinculada 32 3" xfId="5092"/>
    <cellStyle name="Celda vinculada 33" xfId="5093"/>
    <cellStyle name="Celda vinculada 33 2" xfId="5094"/>
    <cellStyle name="Celda vinculada 33 3" xfId="5095"/>
    <cellStyle name="Celda vinculada 34" xfId="5096"/>
    <cellStyle name="Celda vinculada 34 2" xfId="5097"/>
    <cellStyle name="Celda vinculada 34 3" xfId="5098"/>
    <cellStyle name="Celda vinculada 35" xfId="5099"/>
    <cellStyle name="Celda vinculada 35 2" xfId="5100"/>
    <cellStyle name="Celda vinculada 35 3" xfId="5101"/>
    <cellStyle name="Celda vinculada 36" xfId="5102"/>
    <cellStyle name="Celda vinculada 36 2" xfId="5103"/>
    <cellStyle name="Celda vinculada 36 3" xfId="5104"/>
    <cellStyle name="Celda vinculada 37" xfId="5105"/>
    <cellStyle name="Celda vinculada 37 2" xfId="5106"/>
    <cellStyle name="Celda vinculada 37 3" xfId="5107"/>
    <cellStyle name="Celda vinculada 38" xfId="5108"/>
    <cellStyle name="Celda vinculada 38 2" xfId="5109"/>
    <cellStyle name="Celda vinculada 38 3" xfId="5110"/>
    <cellStyle name="Celda vinculada 39" xfId="5111"/>
    <cellStyle name="Celda vinculada 39 2" xfId="5112"/>
    <cellStyle name="Celda vinculada 39 3" xfId="5113"/>
    <cellStyle name="Celda vinculada 4" xfId="5114"/>
    <cellStyle name="Celda vinculada 4 2" xfId="5115"/>
    <cellStyle name="Celda vinculada 4 3" xfId="5116"/>
    <cellStyle name="Celda vinculada 40" xfId="5117"/>
    <cellStyle name="Celda vinculada 40 2" xfId="5118"/>
    <cellStyle name="Celda vinculada 40 3" xfId="5119"/>
    <cellStyle name="Celda vinculada 41" xfId="5120"/>
    <cellStyle name="Celda vinculada 41 2" xfId="5121"/>
    <cellStyle name="Celda vinculada 41 3" xfId="5122"/>
    <cellStyle name="Celda vinculada 42" xfId="5123"/>
    <cellStyle name="Celda vinculada 42 2" xfId="5124"/>
    <cellStyle name="Celda vinculada 42 3" xfId="5125"/>
    <cellStyle name="Celda vinculada 43" xfId="5126"/>
    <cellStyle name="Celda vinculada 43 2" xfId="5127"/>
    <cellStyle name="Celda vinculada 43 3" xfId="5128"/>
    <cellStyle name="Celda vinculada 44" xfId="5129"/>
    <cellStyle name="Celda vinculada 44 2" xfId="5130"/>
    <cellStyle name="Celda vinculada 44 3" xfId="5131"/>
    <cellStyle name="Celda vinculada 45" xfId="5132"/>
    <cellStyle name="Celda vinculada 45 2" xfId="5133"/>
    <cellStyle name="Celda vinculada 45 3" xfId="5134"/>
    <cellStyle name="Celda vinculada 46" xfId="5135"/>
    <cellStyle name="Celda vinculada 46 2" xfId="5136"/>
    <cellStyle name="Celda vinculada 46 3" xfId="5137"/>
    <cellStyle name="Celda vinculada 47" xfId="5138"/>
    <cellStyle name="Celda vinculada 47 2" xfId="5139"/>
    <cellStyle name="Celda vinculada 47 3" xfId="5140"/>
    <cellStyle name="Celda vinculada 48" xfId="5141"/>
    <cellStyle name="Celda vinculada 48 2" xfId="5142"/>
    <cellStyle name="Celda vinculada 48 3" xfId="5143"/>
    <cellStyle name="Celda vinculada 49" xfId="5144"/>
    <cellStyle name="Celda vinculada 49 2" xfId="5145"/>
    <cellStyle name="Celda vinculada 49 2 2" xfId="5146"/>
    <cellStyle name="Celda vinculada 49 2 3" xfId="5147"/>
    <cellStyle name="Celda vinculada 49 3" xfId="5148"/>
    <cellStyle name="Celda vinculada 49 4" xfId="5149"/>
    <cellStyle name="Celda vinculada 5" xfId="5150"/>
    <cellStyle name="Celda vinculada 5 2" xfId="5151"/>
    <cellStyle name="Celda vinculada 5 3" xfId="5152"/>
    <cellStyle name="Celda vinculada 6" xfId="5153"/>
    <cellStyle name="Celda vinculada 6 2" xfId="5154"/>
    <cellStyle name="Celda vinculada 6 3" xfId="5155"/>
    <cellStyle name="Celda vinculada 7" xfId="5156"/>
    <cellStyle name="Celda vinculada 7 2" xfId="5157"/>
    <cellStyle name="Celda vinculada 7 3" xfId="5158"/>
    <cellStyle name="Celda vinculada 8" xfId="5159"/>
    <cellStyle name="Celda vinculada 8 2" xfId="5160"/>
    <cellStyle name="Celda vinculada 8 3" xfId="5161"/>
    <cellStyle name="Celda vinculada 9" xfId="5162"/>
    <cellStyle name="Celda vinculada 9 2" xfId="5163"/>
    <cellStyle name="Celda vinculada 9 3" xfId="5164"/>
    <cellStyle name="Encabezado 4 10" xfId="5165"/>
    <cellStyle name="Encabezado 4 10 2" xfId="5166"/>
    <cellStyle name="Encabezado 4 10 3" xfId="5167"/>
    <cellStyle name="Encabezado 4 11" xfId="5168"/>
    <cellStyle name="Encabezado 4 11 2" xfId="5169"/>
    <cellStyle name="Encabezado 4 11 3" xfId="5170"/>
    <cellStyle name="Encabezado 4 12" xfId="5171"/>
    <cellStyle name="Encabezado 4 12 2" xfId="5172"/>
    <cellStyle name="Encabezado 4 12 3" xfId="5173"/>
    <cellStyle name="Encabezado 4 13" xfId="5174"/>
    <cellStyle name="Encabezado 4 13 2" xfId="5175"/>
    <cellStyle name="Encabezado 4 13 3" xfId="5176"/>
    <cellStyle name="Encabezado 4 14" xfId="5177"/>
    <cellStyle name="Encabezado 4 14 2" xfId="5178"/>
    <cellStyle name="Encabezado 4 14 3" xfId="5179"/>
    <cellStyle name="Encabezado 4 15" xfId="5180"/>
    <cellStyle name="Encabezado 4 15 2" xfId="5181"/>
    <cellStyle name="Encabezado 4 15 3" xfId="5182"/>
    <cellStyle name="Encabezado 4 16" xfId="5183"/>
    <cellStyle name="Encabezado 4 16 2" xfId="5184"/>
    <cellStyle name="Encabezado 4 16 3" xfId="5185"/>
    <cellStyle name="Encabezado 4 17" xfId="5186"/>
    <cellStyle name="Encabezado 4 17 2" xfId="5187"/>
    <cellStyle name="Encabezado 4 17 3" xfId="5188"/>
    <cellStyle name="Encabezado 4 18" xfId="5189"/>
    <cellStyle name="Encabezado 4 18 2" xfId="5190"/>
    <cellStyle name="Encabezado 4 18 3" xfId="5191"/>
    <cellStyle name="Encabezado 4 19" xfId="5192"/>
    <cellStyle name="Encabezado 4 19 2" xfId="5193"/>
    <cellStyle name="Encabezado 4 19 3" xfId="5194"/>
    <cellStyle name="Encabezado 4 2" xfId="5195"/>
    <cellStyle name="Encabezado 4 2 2" xfId="5196"/>
    <cellStyle name="Encabezado 4 2 2 2" xfId="5197"/>
    <cellStyle name="Encabezado 4 2 2 3" xfId="5198"/>
    <cellStyle name="Encabezado 4 2 3" xfId="5199"/>
    <cellStyle name="Encabezado 4 2 3 2" xfId="5200"/>
    <cellStyle name="Encabezado 4 2 3 3" xfId="5201"/>
    <cellStyle name="Encabezado 4 2 4" xfId="5202"/>
    <cellStyle name="Encabezado 4 2 4 2" xfId="5203"/>
    <cellStyle name="Encabezado 4 2 4 3" xfId="5204"/>
    <cellStyle name="Encabezado 4 2 5" xfId="5205"/>
    <cellStyle name="Encabezado 4 2 6" xfId="5206"/>
    <cellStyle name="Encabezado 4 20" xfId="5207"/>
    <cellStyle name="Encabezado 4 20 2" xfId="5208"/>
    <cellStyle name="Encabezado 4 20 3" xfId="5209"/>
    <cellStyle name="Encabezado 4 21" xfId="5210"/>
    <cellStyle name="Encabezado 4 21 2" xfId="5211"/>
    <cellStyle name="Encabezado 4 21 3" xfId="5212"/>
    <cellStyle name="Encabezado 4 22" xfId="5213"/>
    <cellStyle name="Encabezado 4 22 2" xfId="5214"/>
    <cellStyle name="Encabezado 4 22 3" xfId="5215"/>
    <cellStyle name="Encabezado 4 23" xfId="5216"/>
    <cellStyle name="Encabezado 4 23 2" xfId="5217"/>
    <cellStyle name="Encabezado 4 23 3" xfId="5218"/>
    <cellStyle name="Encabezado 4 24" xfId="5219"/>
    <cellStyle name="Encabezado 4 24 2" xfId="5220"/>
    <cellStyle name="Encabezado 4 24 3" xfId="5221"/>
    <cellStyle name="Encabezado 4 25" xfId="5222"/>
    <cellStyle name="Encabezado 4 25 2" xfId="5223"/>
    <cellStyle name="Encabezado 4 25 3" xfId="5224"/>
    <cellStyle name="Encabezado 4 26" xfId="5225"/>
    <cellStyle name="Encabezado 4 26 2" xfId="5226"/>
    <cellStyle name="Encabezado 4 26 3" xfId="5227"/>
    <cellStyle name="Encabezado 4 27" xfId="5228"/>
    <cellStyle name="Encabezado 4 27 2" xfId="5229"/>
    <cellStyle name="Encabezado 4 27 3" xfId="5230"/>
    <cellStyle name="Encabezado 4 28" xfId="5231"/>
    <cellStyle name="Encabezado 4 28 2" xfId="5232"/>
    <cellStyle name="Encabezado 4 28 3" xfId="5233"/>
    <cellStyle name="Encabezado 4 29" xfId="5234"/>
    <cellStyle name="Encabezado 4 29 2" xfId="5235"/>
    <cellStyle name="Encabezado 4 29 3" xfId="5236"/>
    <cellStyle name="Encabezado 4 3" xfId="5237"/>
    <cellStyle name="Encabezado 4 3 2" xfId="5238"/>
    <cellStyle name="Encabezado 4 3 3" xfId="5239"/>
    <cellStyle name="Encabezado 4 30" xfId="5240"/>
    <cellStyle name="Encabezado 4 30 2" xfId="5241"/>
    <cellStyle name="Encabezado 4 30 3" xfId="5242"/>
    <cellStyle name="Encabezado 4 31" xfId="5243"/>
    <cellStyle name="Encabezado 4 31 2" xfId="5244"/>
    <cellStyle name="Encabezado 4 31 3" xfId="5245"/>
    <cellStyle name="Encabezado 4 32" xfId="5246"/>
    <cellStyle name="Encabezado 4 32 2" xfId="5247"/>
    <cellStyle name="Encabezado 4 32 3" xfId="5248"/>
    <cellStyle name="Encabezado 4 33" xfId="5249"/>
    <cellStyle name="Encabezado 4 33 2" xfId="5250"/>
    <cellStyle name="Encabezado 4 33 3" xfId="5251"/>
    <cellStyle name="Encabezado 4 34" xfId="5252"/>
    <cellStyle name="Encabezado 4 34 2" xfId="5253"/>
    <cellStyle name="Encabezado 4 34 3" xfId="5254"/>
    <cellStyle name="Encabezado 4 35" xfId="5255"/>
    <cellStyle name="Encabezado 4 35 2" xfId="5256"/>
    <cellStyle name="Encabezado 4 35 3" xfId="5257"/>
    <cellStyle name="Encabezado 4 36" xfId="5258"/>
    <cellStyle name="Encabezado 4 36 2" xfId="5259"/>
    <cellStyle name="Encabezado 4 36 3" xfId="5260"/>
    <cellStyle name="Encabezado 4 37" xfId="5261"/>
    <cellStyle name="Encabezado 4 37 2" xfId="5262"/>
    <cellStyle name="Encabezado 4 37 3" xfId="5263"/>
    <cellStyle name="Encabezado 4 38" xfId="5264"/>
    <cellStyle name="Encabezado 4 38 2" xfId="5265"/>
    <cellStyle name="Encabezado 4 38 3" xfId="5266"/>
    <cellStyle name="Encabezado 4 39" xfId="5267"/>
    <cellStyle name="Encabezado 4 39 2" xfId="5268"/>
    <cellStyle name="Encabezado 4 39 3" xfId="5269"/>
    <cellStyle name="Encabezado 4 4" xfId="5270"/>
    <cellStyle name="Encabezado 4 4 2" xfId="5271"/>
    <cellStyle name="Encabezado 4 4 3" xfId="5272"/>
    <cellStyle name="Encabezado 4 40" xfId="5273"/>
    <cellStyle name="Encabezado 4 40 2" xfId="5274"/>
    <cellStyle name="Encabezado 4 40 3" xfId="5275"/>
    <cellStyle name="Encabezado 4 41" xfId="5276"/>
    <cellStyle name="Encabezado 4 41 2" xfId="5277"/>
    <cellStyle name="Encabezado 4 41 3" xfId="5278"/>
    <cellStyle name="Encabezado 4 42" xfId="5279"/>
    <cellStyle name="Encabezado 4 42 2" xfId="5280"/>
    <cellStyle name="Encabezado 4 42 3" xfId="5281"/>
    <cellStyle name="Encabezado 4 43" xfId="5282"/>
    <cellStyle name="Encabezado 4 43 2" xfId="5283"/>
    <cellStyle name="Encabezado 4 43 3" xfId="5284"/>
    <cellStyle name="Encabezado 4 44" xfId="5285"/>
    <cellStyle name="Encabezado 4 44 2" xfId="5286"/>
    <cellStyle name="Encabezado 4 44 3" xfId="5287"/>
    <cellStyle name="Encabezado 4 45" xfId="5288"/>
    <cellStyle name="Encabezado 4 45 2" xfId="5289"/>
    <cellStyle name="Encabezado 4 45 3" xfId="5290"/>
    <cellStyle name="Encabezado 4 46" xfId="5291"/>
    <cellStyle name="Encabezado 4 46 2" xfId="5292"/>
    <cellStyle name="Encabezado 4 46 3" xfId="5293"/>
    <cellStyle name="Encabezado 4 47" xfId="5294"/>
    <cellStyle name="Encabezado 4 47 2" xfId="5295"/>
    <cellStyle name="Encabezado 4 47 3" xfId="5296"/>
    <cellStyle name="Encabezado 4 48" xfId="5297"/>
    <cellStyle name="Encabezado 4 48 2" xfId="5298"/>
    <cellStyle name="Encabezado 4 48 3" xfId="5299"/>
    <cellStyle name="Encabezado 4 49" xfId="5300"/>
    <cellStyle name="Encabezado 4 49 2" xfId="5301"/>
    <cellStyle name="Encabezado 4 49 2 2" xfId="5302"/>
    <cellStyle name="Encabezado 4 49 2 3" xfId="5303"/>
    <cellStyle name="Encabezado 4 49 3" xfId="5304"/>
    <cellStyle name="Encabezado 4 49 4" xfId="5305"/>
    <cellStyle name="Encabezado 4 5" xfId="5306"/>
    <cellStyle name="Encabezado 4 5 2" xfId="5307"/>
    <cellStyle name="Encabezado 4 5 3" xfId="5308"/>
    <cellStyle name="Encabezado 4 6" xfId="5309"/>
    <cellStyle name="Encabezado 4 6 2" xfId="5310"/>
    <cellStyle name="Encabezado 4 6 3" xfId="5311"/>
    <cellStyle name="Encabezado 4 7" xfId="5312"/>
    <cellStyle name="Encabezado 4 7 2" xfId="5313"/>
    <cellStyle name="Encabezado 4 7 3" xfId="5314"/>
    <cellStyle name="Encabezado 4 8" xfId="5315"/>
    <cellStyle name="Encabezado 4 8 2" xfId="5316"/>
    <cellStyle name="Encabezado 4 8 3" xfId="5317"/>
    <cellStyle name="Encabezado 4 9" xfId="5318"/>
    <cellStyle name="Encabezado 4 9 2" xfId="5319"/>
    <cellStyle name="Encabezado 4 9 3" xfId="5320"/>
    <cellStyle name="Énfasis1 10" xfId="5321"/>
    <cellStyle name="Énfasis1 10 2" xfId="5322"/>
    <cellStyle name="Énfasis1 10 3" xfId="5323"/>
    <cellStyle name="Énfasis1 11" xfId="5324"/>
    <cellStyle name="Énfasis1 11 2" xfId="5325"/>
    <cellStyle name="Énfasis1 11 3" xfId="5326"/>
    <cellStyle name="Énfasis1 12" xfId="5327"/>
    <cellStyle name="Énfasis1 12 2" xfId="5328"/>
    <cellStyle name="Énfasis1 12 3" xfId="5329"/>
    <cellStyle name="Énfasis1 13" xfId="5330"/>
    <cellStyle name="Énfasis1 13 2" xfId="5331"/>
    <cellStyle name="Énfasis1 13 3" xfId="5332"/>
    <cellStyle name="Énfasis1 14" xfId="5333"/>
    <cellStyle name="Énfasis1 14 2" xfId="5334"/>
    <cellStyle name="Énfasis1 14 3" xfId="5335"/>
    <cellStyle name="Énfasis1 15" xfId="5336"/>
    <cellStyle name="Énfasis1 15 2" xfId="5337"/>
    <cellStyle name="Énfasis1 15 3" xfId="5338"/>
    <cellStyle name="Énfasis1 16" xfId="5339"/>
    <cellStyle name="Énfasis1 16 2" xfId="5340"/>
    <cellStyle name="Énfasis1 16 3" xfId="5341"/>
    <cellStyle name="Énfasis1 17" xfId="5342"/>
    <cellStyle name="Énfasis1 17 2" xfId="5343"/>
    <cellStyle name="Énfasis1 17 3" xfId="5344"/>
    <cellStyle name="Énfasis1 18" xfId="5345"/>
    <cellStyle name="Énfasis1 18 2" xfId="5346"/>
    <cellStyle name="Énfasis1 18 3" xfId="5347"/>
    <cellStyle name="Énfasis1 19" xfId="5348"/>
    <cellStyle name="Énfasis1 19 2" xfId="5349"/>
    <cellStyle name="Énfasis1 19 3" xfId="5350"/>
    <cellStyle name="Énfasis1 2" xfId="5351"/>
    <cellStyle name="Énfasis1 2 2" xfId="5352"/>
    <cellStyle name="Énfasis1 2 2 2" xfId="5353"/>
    <cellStyle name="Énfasis1 2 2 3" xfId="5354"/>
    <cellStyle name="Énfasis1 2 3" xfId="5355"/>
    <cellStyle name="Énfasis1 2 3 2" xfId="5356"/>
    <cellStyle name="Énfasis1 2 3 3" xfId="5357"/>
    <cellStyle name="Énfasis1 2 4" xfId="5358"/>
    <cellStyle name="Énfasis1 2 4 2" xfId="5359"/>
    <cellStyle name="Énfasis1 2 4 3" xfId="5360"/>
    <cellStyle name="Énfasis1 2 5" xfId="5361"/>
    <cellStyle name="Énfasis1 2 6" xfId="5362"/>
    <cellStyle name="Énfasis1 20" xfId="5363"/>
    <cellStyle name="Énfasis1 20 2" xfId="5364"/>
    <cellStyle name="Énfasis1 20 3" xfId="5365"/>
    <cellStyle name="Énfasis1 21" xfId="5366"/>
    <cellStyle name="Énfasis1 21 2" xfId="5367"/>
    <cellStyle name="Énfasis1 21 3" xfId="5368"/>
    <cellStyle name="Énfasis1 22" xfId="5369"/>
    <cellStyle name="Énfasis1 22 2" xfId="5370"/>
    <cellStyle name="Énfasis1 22 3" xfId="5371"/>
    <cellStyle name="Énfasis1 23" xfId="5372"/>
    <cellStyle name="Énfasis1 23 2" xfId="5373"/>
    <cellStyle name="Énfasis1 23 3" xfId="5374"/>
    <cellStyle name="Énfasis1 24" xfId="5375"/>
    <cellStyle name="Énfasis1 24 2" xfId="5376"/>
    <cellStyle name="Énfasis1 24 3" xfId="5377"/>
    <cellStyle name="Énfasis1 25" xfId="5378"/>
    <cellStyle name="Énfasis1 25 2" xfId="5379"/>
    <cellStyle name="Énfasis1 25 3" xfId="5380"/>
    <cellStyle name="Énfasis1 26" xfId="5381"/>
    <cellStyle name="Énfasis1 26 2" xfId="5382"/>
    <cellStyle name="Énfasis1 26 3" xfId="5383"/>
    <cellStyle name="Énfasis1 27" xfId="5384"/>
    <cellStyle name="Énfasis1 27 2" xfId="5385"/>
    <cellStyle name="Énfasis1 27 3" xfId="5386"/>
    <cellStyle name="Énfasis1 28" xfId="5387"/>
    <cellStyle name="Énfasis1 28 2" xfId="5388"/>
    <cellStyle name="Énfasis1 28 3" xfId="5389"/>
    <cellStyle name="Énfasis1 29" xfId="5390"/>
    <cellStyle name="Énfasis1 29 2" xfId="5391"/>
    <cellStyle name="Énfasis1 29 3" xfId="5392"/>
    <cellStyle name="Énfasis1 3" xfId="5393"/>
    <cellStyle name="Énfasis1 3 2" xfId="5394"/>
    <cellStyle name="Énfasis1 3 3" xfId="5395"/>
    <cellStyle name="Énfasis1 30" xfId="5396"/>
    <cellStyle name="Énfasis1 30 2" xfId="5397"/>
    <cellStyle name="Énfasis1 30 3" xfId="5398"/>
    <cellStyle name="Énfasis1 31" xfId="5399"/>
    <cellStyle name="Énfasis1 31 2" xfId="5400"/>
    <cellStyle name="Énfasis1 31 3" xfId="5401"/>
    <cellStyle name="Énfasis1 32" xfId="5402"/>
    <cellStyle name="Énfasis1 32 2" xfId="5403"/>
    <cellStyle name="Énfasis1 32 3" xfId="5404"/>
    <cellStyle name="Énfasis1 33" xfId="5405"/>
    <cellStyle name="Énfasis1 33 2" xfId="5406"/>
    <cellStyle name="Énfasis1 33 3" xfId="5407"/>
    <cellStyle name="Énfasis1 34" xfId="5408"/>
    <cellStyle name="Énfasis1 34 2" xfId="5409"/>
    <cellStyle name="Énfasis1 34 3" xfId="5410"/>
    <cellStyle name="Énfasis1 35" xfId="5411"/>
    <cellStyle name="Énfasis1 35 2" xfId="5412"/>
    <cellStyle name="Énfasis1 35 3" xfId="5413"/>
    <cellStyle name="Énfasis1 36" xfId="5414"/>
    <cellStyle name="Énfasis1 36 2" xfId="5415"/>
    <cellStyle name="Énfasis1 36 3" xfId="5416"/>
    <cellStyle name="Énfasis1 37" xfId="5417"/>
    <cellStyle name="Énfasis1 37 2" xfId="5418"/>
    <cellStyle name="Énfasis1 37 3" xfId="5419"/>
    <cellStyle name="Énfasis1 38" xfId="5420"/>
    <cellStyle name="Énfasis1 38 2" xfId="5421"/>
    <cellStyle name="Énfasis1 38 3" xfId="5422"/>
    <cellStyle name="Énfasis1 39" xfId="5423"/>
    <cellStyle name="Énfasis1 39 2" xfId="5424"/>
    <cellStyle name="Énfasis1 39 3" xfId="5425"/>
    <cellStyle name="Énfasis1 4" xfId="5426"/>
    <cellStyle name="Énfasis1 4 2" xfId="5427"/>
    <cellStyle name="Énfasis1 4 3" xfId="5428"/>
    <cellStyle name="Énfasis1 40" xfId="5429"/>
    <cellStyle name="Énfasis1 40 2" xfId="5430"/>
    <cellStyle name="Énfasis1 40 3" xfId="5431"/>
    <cellStyle name="Énfasis1 41" xfId="5432"/>
    <cellStyle name="Énfasis1 41 2" xfId="5433"/>
    <cellStyle name="Énfasis1 41 3" xfId="5434"/>
    <cellStyle name="Énfasis1 42" xfId="5435"/>
    <cellStyle name="Énfasis1 42 2" xfId="5436"/>
    <cellStyle name="Énfasis1 42 3" xfId="5437"/>
    <cellStyle name="Énfasis1 43" xfId="5438"/>
    <cellStyle name="Énfasis1 43 2" xfId="5439"/>
    <cellStyle name="Énfasis1 43 3" xfId="5440"/>
    <cellStyle name="Énfasis1 44" xfId="5441"/>
    <cellStyle name="Énfasis1 44 2" xfId="5442"/>
    <cellStyle name="Énfasis1 44 3" xfId="5443"/>
    <cellStyle name="Énfasis1 45" xfId="5444"/>
    <cellStyle name="Énfasis1 45 2" xfId="5445"/>
    <cellStyle name="Énfasis1 45 3" xfId="5446"/>
    <cellStyle name="Énfasis1 46" xfId="5447"/>
    <cellStyle name="Énfasis1 46 2" xfId="5448"/>
    <cellStyle name="Énfasis1 46 3" xfId="5449"/>
    <cellStyle name="Énfasis1 47" xfId="5450"/>
    <cellStyle name="Énfasis1 47 2" xfId="5451"/>
    <cellStyle name="Énfasis1 47 3" xfId="5452"/>
    <cellStyle name="Énfasis1 48" xfId="5453"/>
    <cellStyle name="Énfasis1 48 2" xfId="5454"/>
    <cellStyle name="Énfasis1 48 3" xfId="5455"/>
    <cellStyle name="Énfasis1 49" xfId="5456"/>
    <cellStyle name="Énfasis1 49 2" xfId="5457"/>
    <cellStyle name="Énfasis1 49 2 2" xfId="5458"/>
    <cellStyle name="Énfasis1 49 2 3" xfId="5459"/>
    <cellStyle name="Énfasis1 49 3" xfId="5460"/>
    <cellStyle name="Énfasis1 49 4" xfId="5461"/>
    <cellStyle name="Énfasis1 5" xfId="5462"/>
    <cellStyle name="Énfasis1 5 2" xfId="5463"/>
    <cellStyle name="Énfasis1 5 3" xfId="5464"/>
    <cellStyle name="Énfasis1 6" xfId="5465"/>
    <cellStyle name="Énfasis1 6 2" xfId="5466"/>
    <cellStyle name="Énfasis1 6 3" xfId="5467"/>
    <cellStyle name="Énfasis1 7" xfId="5468"/>
    <cellStyle name="Énfasis1 7 2" xfId="5469"/>
    <cellStyle name="Énfasis1 7 3" xfId="5470"/>
    <cellStyle name="Énfasis1 8" xfId="5471"/>
    <cellStyle name="Énfasis1 8 2" xfId="5472"/>
    <cellStyle name="Énfasis1 8 3" xfId="5473"/>
    <cellStyle name="Énfasis1 9" xfId="5474"/>
    <cellStyle name="Énfasis1 9 2" xfId="5475"/>
    <cellStyle name="Énfasis1 9 3" xfId="5476"/>
    <cellStyle name="Énfasis2 10" xfId="5477"/>
    <cellStyle name="Énfasis2 10 2" xfId="5478"/>
    <cellStyle name="Énfasis2 10 3" xfId="5479"/>
    <cellStyle name="Énfasis2 11" xfId="5480"/>
    <cellStyle name="Énfasis2 11 2" xfId="5481"/>
    <cellStyle name="Énfasis2 11 3" xfId="5482"/>
    <cellStyle name="Énfasis2 12" xfId="5483"/>
    <cellStyle name="Énfasis2 12 2" xfId="5484"/>
    <cellStyle name="Énfasis2 12 3" xfId="5485"/>
    <cellStyle name="Énfasis2 13" xfId="5486"/>
    <cellStyle name="Énfasis2 13 2" xfId="5487"/>
    <cellStyle name="Énfasis2 13 3" xfId="5488"/>
    <cellStyle name="Énfasis2 14" xfId="5489"/>
    <cellStyle name="Énfasis2 14 2" xfId="5490"/>
    <cellStyle name="Énfasis2 14 3" xfId="5491"/>
    <cellStyle name="Énfasis2 15" xfId="5492"/>
    <cellStyle name="Énfasis2 15 2" xfId="5493"/>
    <cellStyle name="Énfasis2 15 3" xfId="5494"/>
    <cellStyle name="Énfasis2 16" xfId="5495"/>
    <cellStyle name="Énfasis2 16 2" xfId="5496"/>
    <cellStyle name="Énfasis2 16 3" xfId="5497"/>
    <cellStyle name="Énfasis2 17" xfId="5498"/>
    <cellStyle name="Énfasis2 17 2" xfId="5499"/>
    <cellStyle name="Énfasis2 17 3" xfId="5500"/>
    <cellStyle name="Énfasis2 18" xfId="5501"/>
    <cellStyle name="Énfasis2 18 2" xfId="5502"/>
    <cellStyle name="Énfasis2 18 3" xfId="5503"/>
    <cellStyle name="Énfasis2 19" xfId="5504"/>
    <cellStyle name="Énfasis2 19 2" xfId="5505"/>
    <cellStyle name="Énfasis2 19 3" xfId="5506"/>
    <cellStyle name="Énfasis2 2" xfId="5507"/>
    <cellStyle name="Énfasis2 2 2" xfId="5508"/>
    <cellStyle name="Énfasis2 2 2 2" xfId="5509"/>
    <cellStyle name="Énfasis2 2 2 3" xfId="5510"/>
    <cellStyle name="Énfasis2 2 3" xfId="5511"/>
    <cellStyle name="Énfasis2 2 3 2" xfId="5512"/>
    <cellStyle name="Énfasis2 2 3 3" xfId="5513"/>
    <cellStyle name="Énfasis2 2 4" xfId="5514"/>
    <cellStyle name="Énfasis2 2 4 2" xfId="5515"/>
    <cellStyle name="Énfasis2 2 4 3" xfId="5516"/>
    <cellStyle name="Énfasis2 2 5" xfId="5517"/>
    <cellStyle name="Énfasis2 2 6" xfId="5518"/>
    <cellStyle name="Énfasis2 20" xfId="5519"/>
    <cellStyle name="Énfasis2 20 2" xfId="5520"/>
    <cellStyle name="Énfasis2 20 3" xfId="5521"/>
    <cellStyle name="Énfasis2 21" xfId="5522"/>
    <cellStyle name="Énfasis2 21 2" xfId="5523"/>
    <cellStyle name="Énfasis2 21 3" xfId="5524"/>
    <cellStyle name="Énfasis2 22" xfId="5525"/>
    <cellStyle name="Énfasis2 22 2" xfId="5526"/>
    <cellStyle name="Énfasis2 22 3" xfId="5527"/>
    <cellStyle name="Énfasis2 23" xfId="5528"/>
    <cellStyle name="Énfasis2 23 2" xfId="5529"/>
    <cellStyle name="Énfasis2 23 3" xfId="5530"/>
    <cellStyle name="Énfasis2 24" xfId="5531"/>
    <cellStyle name="Énfasis2 24 2" xfId="5532"/>
    <cellStyle name="Énfasis2 24 3" xfId="5533"/>
    <cellStyle name="Énfasis2 25" xfId="5534"/>
    <cellStyle name="Énfasis2 25 2" xfId="5535"/>
    <cellStyle name="Énfasis2 25 3" xfId="5536"/>
    <cellStyle name="Énfasis2 26" xfId="5537"/>
    <cellStyle name="Énfasis2 26 2" xfId="5538"/>
    <cellStyle name="Énfasis2 26 3" xfId="5539"/>
    <cellStyle name="Énfasis2 27" xfId="5540"/>
    <cellStyle name="Énfasis2 27 2" xfId="5541"/>
    <cellStyle name="Énfasis2 27 3" xfId="5542"/>
    <cellStyle name="Énfasis2 28" xfId="5543"/>
    <cellStyle name="Énfasis2 28 2" xfId="5544"/>
    <cellStyle name="Énfasis2 28 3" xfId="5545"/>
    <cellStyle name="Énfasis2 29" xfId="5546"/>
    <cellStyle name="Énfasis2 29 2" xfId="5547"/>
    <cellStyle name="Énfasis2 29 3" xfId="5548"/>
    <cellStyle name="Énfasis2 3" xfId="5549"/>
    <cellStyle name="Énfasis2 3 2" xfId="5550"/>
    <cellStyle name="Énfasis2 3 3" xfId="5551"/>
    <cellStyle name="Énfasis2 30" xfId="5552"/>
    <cellStyle name="Énfasis2 30 2" xfId="5553"/>
    <cellStyle name="Énfasis2 30 3" xfId="5554"/>
    <cellStyle name="Énfasis2 31" xfId="5555"/>
    <cellStyle name="Énfasis2 31 2" xfId="5556"/>
    <cellStyle name="Énfasis2 31 3" xfId="5557"/>
    <cellStyle name="Énfasis2 32" xfId="5558"/>
    <cellStyle name="Énfasis2 32 2" xfId="5559"/>
    <cellStyle name="Énfasis2 32 3" xfId="5560"/>
    <cellStyle name="Énfasis2 33" xfId="5561"/>
    <cellStyle name="Énfasis2 33 2" xfId="5562"/>
    <cellStyle name="Énfasis2 33 3" xfId="5563"/>
    <cellStyle name="Énfasis2 34" xfId="5564"/>
    <cellStyle name="Énfasis2 34 2" xfId="5565"/>
    <cellStyle name="Énfasis2 34 3" xfId="5566"/>
    <cellStyle name="Énfasis2 35" xfId="5567"/>
    <cellStyle name="Énfasis2 35 2" xfId="5568"/>
    <cellStyle name="Énfasis2 35 3" xfId="5569"/>
    <cellStyle name="Énfasis2 36" xfId="5570"/>
    <cellStyle name="Énfasis2 36 2" xfId="5571"/>
    <cellStyle name="Énfasis2 36 3" xfId="5572"/>
    <cellStyle name="Énfasis2 37" xfId="5573"/>
    <cellStyle name="Énfasis2 37 2" xfId="5574"/>
    <cellStyle name="Énfasis2 37 3" xfId="5575"/>
    <cellStyle name="Énfasis2 38" xfId="5576"/>
    <cellStyle name="Énfasis2 38 2" xfId="5577"/>
    <cellStyle name="Énfasis2 38 3" xfId="5578"/>
    <cellStyle name="Énfasis2 39" xfId="5579"/>
    <cellStyle name="Énfasis2 39 2" xfId="5580"/>
    <cellStyle name="Énfasis2 39 3" xfId="5581"/>
    <cellStyle name="Énfasis2 4" xfId="5582"/>
    <cellStyle name="Énfasis2 4 2" xfId="5583"/>
    <cellStyle name="Énfasis2 4 3" xfId="5584"/>
    <cellStyle name="Énfasis2 40" xfId="5585"/>
    <cellStyle name="Énfasis2 40 2" xfId="5586"/>
    <cellStyle name="Énfasis2 40 3" xfId="5587"/>
    <cellStyle name="Énfasis2 41" xfId="5588"/>
    <cellStyle name="Énfasis2 41 2" xfId="5589"/>
    <cellStyle name="Énfasis2 41 3" xfId="5590"/>
    <cellStyle name="Énfasis2 42" xfId="5591"/>
    <cellStyle name="Énfasis2 42 2" xfId="5592"/>
    <cellStyle name="Énfasis2 42 3" xfId="5593"/>
    <cellStyle name="Énfasis2 43" xfId="5594"/>
    <cellStyle name="Énfasis2 43 2" xfId="5595"/>
    <cellStyle name="Énfasis2 43 3" xfId="5596"/>
    <cellStyle name="Énfasis2 44" xfId="5597"/>
    <cellStyle name="Énfasis2 44 2" xfId="5598"/>
    <cellStyle name="Énfasis2 44 3" xfId="5599"/>
    <cellStyle name="Énfasis2 45" xfId="5600"/>
    <cellStyle name="Énfasis2 45 2" xfId="5601"/>
    <cellStyle name="Énfasis2 45 3" xfId="5602"/>
    <cellStyle name="Énfasis2 46" xfId="5603"/>
    <cellStyle name="Énfasis2 46 2" xfId="5604"/>
    <cellStyle name="Énfasis2 46 3" xfId="5605"/>
    <cellStyle name="Énfasis2 47" xfId="5606"/>
    <cellStyle name="Énfasis2 47 2" xfId="5607"/>
    <cellStyle name="Énfasis2 47 3" xfId="5608"/>
    <cellStyle name="Énfasis2 48" xfId="5609"/>
    <cellStyle name="Énfasis2 48 2" xfId="5610"/>
    <cellStyle name="Énfasis2 48 3" xfId="5611"/>
    <cellStyle name="Énfasis2 49" xfId="5612"/>
    <cellStyle name="Énfasis2 49 2" xfId="5613"/>
    <cellStyle name="Énfasis2 49 2 2" xfId="5614"/>
    <cellStyle name="Énfasis2 49 2 3" xfId="5615"/>
    <cellStyle name="Énfasis2 49 3" xfId="5616"/>
    <cellStyle name="Énfasis2 49 4" xfId="5617"/>
    <cellStyle name="Énfasis2 5" xfId="5618"/>
    <cellStyle name="Énfasis2 5 2" xfId="5619"/>
    <cellStyle name="Énfasis2 5 3" xfId="5620"/>
    <cellStyle name="Énfasis2 6" xfId="5621"/>
    <cellStyle name="Énfasis2 6 2" xfId="5622"/>
    <cellStyle name="Énfasis2 6 3" xfId="5623"/>
    <cellStyle name="Énfasis2 7" xfId="5624"/>
    <cellStyle name="Énfasis2 7 2" xfId="5625"/>
    <cellStyle name="Énfasis2 7 3" xfId="5626"/>
    <cellStyle name="Énfasis2 8" xfId="5627"/>
    <cellStyle name="Énfasis2 8 2" xfId="5628"/>
    <cellStyle name="Énfasis2 8 3" xfId="5629"/>
    <cellStyle name="Énfasis2 9" xfId="5630"/>
    <cellStyle name="Énfasis2 9 2" xfId="5631"/>
    <cellStyle name="Énfasis2 9 3" xfId="5632"/>
    <cellStyle name="Énfasis3 10" xfId="5633"/>
    <cellStyle name="Énfasis3 10 2" xfId="5634"/>
    <cellStyle name="Énfasis3 10 3" xfId="5635"/>
    <cellStyle name="Énfasis3 11" xfId="5636"/>
    <cellStyle name="Énfasis3 11 2" xfId="5637"/>
    <cellStyle name="Énfasis3 11 3" xfId="5638"/>
    <cellStyle name="Énfasis3 12" xfId="5639"/>
    <cellStyle name="Énfasis3 12 2" xfId="5640"/>
    <cellStyle name="Énfasis3 12 3" xfId="5641"/>
    <cellStyle name="Énfasis3 13" xfId="5642"/>
    <cellStyle name="Énfasis3 13 2" xfId="5643"/>
    <cellStyle name="Énfasis3 13 3" xfId="5644"/>
    <cellStyle name="Énfasis3 14" xfId="5645"/>
    <cellStyle name="Énfasis3 14 2" xfId="5646"/>
    <cellStyle name="Énfasis3 14 3" xfId="5647"/>
    <cellStyle name="Énfasis3 15" xfId="5648"/>
    <cellStyle name="Énfasis3 15 2" xfId="5649"/>
    <cellStyle name="Énfasis3 15 3" xfId="5650"/>
    <cellStyle name="Énfasis3 16" xfId="5651"/>
    <cellStyle name="Énfasis3 16 2" xfId="5652"/>
    <cellStyle name="Énfasis3 16 3" xfId="5653"/>
    <cellStyle name="Énfasis3 17" xfId="5654"/>
    <cellStyle name="Énfasis3 17 2" xfId="5655"/>
    <cellStyle name="Énfasis3 17 3" xfId="5656"/>
    <cellStyle name="Énfasis3 18" xfId="5657"/>
    <cellStyle name="Énfasis3 18 2" xfId="5658"/>
    <cellStyle name="Énfasis3 18 3" xfId="5659"/>
    <cellStyle name="Énfasis3 19" xfId="5660"/>
    <cellStyle name="Énfasis3 19 2" xfId="5661"/>
    <cellStyle name="Énfasis3 19 3" xfId="5662"/>
    <cellStyle name="Énfasis3 2" xfId="5663"/>
    <cellStyle name="Énfasis3 2 2" xfId="5664"/>
    <cellStyle name="Énfasis3 2 2 2" xfId="5665"/>
    <cellStyle name="Énfasis3 2 2 3" xfId="5666"/>
    <cellStyle name="Énfasis3 2 3" xfId="5667"/>
    <cellStyle name="Énfasis3 2 3 2" xfId="5668"/>
    <cellStyle name="Énfasis3 2 3 3" xfId="5669"/>
    <cellStyle name="Énfasis3 2 4" xfId="5670"/>
    <cellStyle name="Énfasis3 2 4 2" xfId="5671"/>
    <cellStyle name="Énfasis3 2 4 3" xfId="5672"/>
    <cellStyle name="Énfasis3 2 5" xfId="5673"/>
    <cellStyle name="Énfasis3 2 6" xfId="5674"/>
    <cellStyle name="Énfasis3 20" xfId="5675"/>
    <cellStyle name="Énfasis3 20 2" xfId="5676"/>
    <cellStyle name="Énfasis3 20 3" xfId="5677"/>
    <cellStyle name="Énfasis3 21" xfId="5678"/>
    <cellStyle name="Énfasis3 21 2" xfId="5679"/>
    <cellStyle name="Énfasis3 21 3" xfId="5680"/>
    <cellStyle name="Énfasis3 22" xfId="5681"/>
    <cellStyle name="Énfasis3 22 2" xfId="5682"/>
    <cellStyle name="Énfasis3 22 3" xfId="5683"/>
    <cellStyle name="Énfasis3 23" xfId="5684"/>
    <cellStyle name="Énfasis3 23 2" xfId="5685"/>
    <cellStyle name="Énfasis3 23 3" xfId="5686"/>
    <cellStyle name="Énfasis3 24" xfId="5687"/>
    <cellStyle name="Énfasis3 24 2" xfId="5688"/>
    <cellStyle name="Énfasis3 24 3" xfId="5689"/>
    <cellStyle name="Énfasis3 25" xfId="5690"/>
    <cellStyle name="Énfasis3 25 2" xfId="5691"/>
    <cellStyle name="Énfasis3 25 3" xfId="5692"/>
    <cellStyle name="Énfasis3 26" xfId="5693"/>
    <cellStyle name="Énfasis3 26 2" xfId="5694"/>
    <cellStyle name="Énfasis3 26 3" xfId="5695"/>
    <cellStyle name="Énfasis3 27" xfId="5696"/>
    <cellStyle name="Énfasis3 27 2" xfId="5697"/>
    <cellStyle name="Énfasis3 27 3" xfId="5698"/>
    <cellStyle name="Énfasis3 28" xfId="5699"/>
    <cellStyle name="Énfasis3 28 2" xfId="5700"/>
    <cellStyle name="Énfasis3 28 3" xfId="5701"/>
    <cellStyle name="Énfasis3 29" xfId="5702"/>
    <cellStyle name="Énfasis3 29 2" xfId="5703"/>
    <cellStyle name="Énfasis3 29 3" xfId="5704"/>
    <cellStyle name="Énfasis3 3" xfId="5705"/>
    <cellStyle name="Énfasis3 3 2" xfId="5706"/>
    <cellStyle name="Énfasis3 3 3" xfId="5707"/>
    <cellStyle name="Énfasis3 30" xfId="5708"/>
    <cellStyle name="Énfasis3 30 2" xfId="5709"/>
    <cellStyle name="Énfasis3 30 3" xfId="5710"/>
    <cellStyle name="Énfasis3 31" xfId="5711"/>
    <cellStyle name="Énfasis3 31 2" xfId="5712"/>
    <cellStyle name="Énfasis3 31 3" xfId="5713"/>
    <cellStyle name="Énfasis3 32" xfId="5714"/>
    <cellStyle name="Énfasis3 32 2" xfId="5715"/>
    <cellStyle name="Énfasis3 32 3" xfId="5716"/>
    <cellStyle name="Énfasis3 33" xfId="5717"/>
    <cellStyle name="Énfasis3 33 2" xfId="5718"/>
    <cellStyle name="Énfasis3 33 3" xfId="5719"/>
    <cellStyle name="Énfasis3 34" xfId="5720"/>
    <cellStyle name="Énfasis3 34 2" xfId="5721"/>
    <cellStyle name="Énfasis3 34 3" xfId="5722"/>
    <cellStyle name="Énfasis3 35" xfId="5723"/>
    <cellStyle name="Énfasis3 35 2" xfId="5724"/>
    <cellStyle name="Énfasis3 35 3" xfId="5725"/>
    <cellStyle name="Énfasis3 36" xfId="5726"/>
    <cellStyle name="Énfasis3 36 2" xfId="5727"/>
    <cellStyle name="Énfasis3 36 3" xfId="5728"/>
    <cellStyle name="Énfasis3 37" xfId="5729"/>
    <cellStyle name="Énfasis3 37 2" xfId="5730"/>
    <cellStyle name="Énfasis3 37 3" xfId="5731"/>
    <cellStyle name="Énfasis3 38" xfId="5732"/>
    <cellStyle name="Énfasis3 38 2" xfId="5733"/>
    <cellStyle name="Énfasis3 38 3" xfId="5734"/>
    <cellStyle name="Énfasis3 39" xfId="5735"/>
    <cellStyle name="Énfasis3 39 2" xfId="5736"/>
    <cellStyle name="Énfasis3 39 3" xfId="5737"/>
    <cellStyle name="Énfasis3 4" xfId="5738"/>
    <cellStyle name="Énfasis3 4 2" xfId="5739"/>
    <cellStyle name="Énfasis3 4 3" xfId="5740"/>
    <cellStyle name="Énfasis3 40" xfId="5741"/>
    <cellStyle name="Énfasis3 40 2" xfId="5742"/>
    <cellStyle name="Énfasis3 40 3" xfId="5743"/>
    <cellStyle name="Énfasis3 41" xfId="5744"/>
    <cellStyle name="Énfasis3 41 2" xfId="5745"/>
    <cellStyle name="Énfasis3 41 3" xfId="5746"/>
    <cellStyle name="Énfasis3 42" xfId="5747"/>
    <cellStyle name="Énfasis3 42 2" xfId="5748"/>
    <cellStyle name="Énfasis3 42 3" xfId="5749"/>
    <cellStyle name="Énfasis3 43" xfId="5750"/>
    <cellStyle name="Énfasis3 43 2" xfId="5751"/>
    <cellStyle name="Énfasis3 43 3" xfId="5752"/>
    <cellStyle name="Énfasis3 44" xfId="5753"/>
    <cellStyle name="Énfasis3 44 2" xfId="5754"/>
    <cellStyle name="Énfasis3 44 3" xfId="5755"/>
    <cellStyle name="Énfasis3 45" xfId="5756"/>
    <cellStyle name="Énfasis3 45 2" xfId="5757"/>
    <cellStyle name="Énfasis3 45 3" xfId="5758"/>
    <cellStyle name="Énfasis3 46" xfId="5759"/>
    <cellStyle name="Énfasis3 46 2" xfId="5760"/>
    <cellStyle name="Énfasis3 46 3" xfId="5761"/>
    <cellStyle name="Énfasis3 47" xfId="5762"/>
    <cellStyle name="Énfasis3 47 2" xfId="5763"/>
    <cellStyle name="Énfasis3 47 3" xfId="5764"/>
    <cellStyle name="Énfasis3 48" xfId="5765"/>
    <cellStyle name="Énfasis3 48 2" xfId="5766"/>
    <cellStyle name="Énfasis3 48 3" xfId="5767"/>
    <cellStyle name="Énfasis3 49" xfId="5768"/>
    <cellStyle name="Énfasis3 49 2" xfId="5769"/>
    <cellStyle name="Énfasis3 49 2 2" xfId="5770"/>
    <cellStyle name="Énfasis3 49 2 3" xfId="5771"/>
    <cellStyle name="Énfasis3 49 3" xfId="5772"/>
    <cellStyle name="Énfasis3 49 4" xfId="5773"/>
    <cellStyle name="Énfasis3 5" xfId="5774"/>
    <cellStyle name="Énfasis3 5 2" xfId="5775"/>
    <cellStyle name="Énfasis3 5 3" xfId="5776"/>
    <cellStyle name="Énfasis3 6" xfId="5777"/>
    <cellStyle name="Énfasis3 6 2" xfId="5778"/>
    <cellStyle name="Énfasis3 6 3" xfId="5779"/>
    <cellStyle name="Énfasis3 7" xfId="5780"/>
    <cellStyle name="Énfasis3 7 2" xfId="5781"/>
    <cellStyle name="Énfasis3 7 3" xfId="5782"/>
    <cellStyle name="Énfasis3 8" xfId="5783"/>
    <cellStyle name="Énfasis3 8 2" xfId="5784"/>
    <cellStyle name="Énfasis3 8 3" xfId="5785"/>
    <cellStyle name="Énfasis3 9" xfId="5786"/>
    <cellStyle name="Énfasis3 9 2" xfId="5787"/>
    <cellStyle name="Énfasis3 9 3" xfId="5788"/>
    <cellStyle name="Énfasis4 10" xfId="5789"/>
    <cellStyle name="Énfasis4 10 2" xfId="5790"/>
    <cellStyle name="Énfasis4 10 3" xfId="5791"/>
    <cellStyle name="Énfasis4 11" xfId="5792"/>
    <cellStyle name="Énfasis4 11 2" xfId="5793"/>
    <cellStyle name="Énfasis4 11 3" xfId="5794"/>
    <cellStyle name="Énfasis4 12" xfId="5795"/>
    <cellStyle name="Énfasis4 12 2" xfId="5796"/>
    <cellStyle name="Énfasis4 12 3" xfId="5797"/>
    <cellStyle name="Énfasis4 13" xfId="5798"/>
    <cellStyle name="Énfasis4 13 2" xfId="5799"/>
    <cellStyle name="Énfasis4 13 3" xfId="5800"/>
    <cellStyle name="Énfasis4 14" xfId="5801"/>
    <cellStyle name="Énfasis4 14 2" xfId="5802"/>
    <cellStyle name="Énfasis4 14 3" xfId="5803"/>
    <cellStyle name="Énfasis4 15" xfId="5804"/>
    <cellStyle name="Énfasis4 15 2" xfId="5805"/>
    <cellStyle name="Énfasis4 15 3" xfId="5806"/>
    <cellStyle name="Énfasis4 16" xfId="5807"/>
    <cellStyle name="Énfasis4 16 2" xfId="5808"/>
    <cellStyle name="Énfasis4 16 3" xfId="5809"/>
    <cellStyle name="Énfasis4 17" xfId="5810"/>
    <cellStyle name="Énfasis4 17 2" xfId="5811"/>
    <cellStyle name="Énfasis4 17 3" xfId="5812"/>
    <cellStyle name="Énfasis4 18" xfId="5813"/>
    <cellStyle name="Énfasis4 18 2" xfId="5814"/>
    <cellStyle name="Énfasis4 18 3" xfId="5815"/>
    <cellStyle name="Énfasis4 19" xfId="5816"/>
    <cellStyle name="Énfasis4 19 2" xfId="5817"/>
    <cellStyle name="Énfasis4 19 3" xfId="5818"/>
    <cellStyle name="Énfasis4 2" xfId="5819"/>
    <cellStyle name="Énfasis4 2 2" xfId="5820"/>
    <cellStyle name="Énfasis4 2 2 2" xfId="5821"/>
    <cellStyle name="Énfasis4 2 2 3" xfId="5822"/>
    <cellStyle name="Énfasis4 2 3" xfId="5823"/>
    <cellStyle name="Énfasis4 2 3 2" xfId="5824"/>
    <cellStyle name="Énfasis4 2 3 3" xfId="5825"/>
    <cellStyle name="Énfasis4 2 4" xfId="5826"/>
    <cellStyle name="Énfasis4 2 4 2" xfId="5827"/>
    <cellStyle name="Énfasis4 2 4 3" xfId="5828"/>
    <cellStyle name="Énfasis4 2 5" xfId="5829"/>
    <cellStyle name="Énfasis4 2 6" xfId="5830"/>
    <cellStyle name="Énfasis4 20" xfId="5831"/>
    <cellStyle name="Énfasis4 20 2" xfId="5832"/>
    <cellStyle name="Énfasis4 20 3" xfId="5833"/>
    <cellStyle name="Énfasis4 21" xfId="5834"/>
    <cellStyle name="Énfasis4 21 2" xfId="5835"/>
    <cellStyle name="Énfasis4 21 3" xfId="5836"/>
    <cellStyle name="Énfasis4 22" xfId="5837"/>
    <cellStyle name="Énfasis4 22 2" xfId="5838"/>
    <cellStyle name="Énfasis4 22 3" xfId="5839"/>
    <cellStyle name="Énfasis4 23" xfId="5840"/>
    <cellStyle name="Énfasis4 23 2" xfId="5841"/>
    <cellStyle name="Énfasis4 23 3" xfId="5842"/>
    <cellStyle name="Énfasis4 24" xfId="5843"/>
    <cellStyle name="Énfasis4 24 2" xfId="5844"/>
    <cellStyle name="Énfasis4 24 3" xfId="5845"/>
    <cellStyle name="Énfasis4 25" xfId="5846"/>
    <cellStyle name="Énfasis4 25 2" xfId="5847"/>
    <cellStyle name="Énfasis4 25 3" xfId="5848"/>
    <cellStyle name="Énfasis4 26" xfId="5849"/>
    <cellStyle name="Énfasis4 26 2" xfId="5850"/>
    <cellStyle name="Énfasis4 26 3" xfId="5851"/>
    <cellStyle name="Énfasis4 27" xfId="5852"/>
    <cellStyle name="Énfasis4 27 2" xfId="5853"/>
    <cellStyle name="Énfasis4 27 3" xfId="5854"/>
    <cellStyle name="Énfasis4 28" xfId="5855"/>
    <cellStyle name="Énfasis4 28 2" xfId="5856"/>
    <cellStyle name="Énfasis4 28 3" xfId="5857"/>
    <cellStyle name="Énfasis4 29" xfId="5858"/>
    <cellStyle name="Énfasis4 29 2" xfId="5859"/>
    <cellStyle name="Énfasis4 29 3" xfId="5860"/>
    <cellStyle name="Énfasis4 3" xfId="5861"/>
    <cellStyle name="Énfasis4 3 2" xfId="5862"/>
    <cellStyle name="Énfasis4 3 3" xfId="5863"/>
    <cellStyle name="Énfasis4 30" xfId="5864"/>
    <cellStyle name="Énfasis4 30 2" xfId="5865"/>
    <cellStyle name="Énfasis4 30 3" xfId="5866"/>
    <cellStyle name="Énfasis4 31" xfId="5867"/>
    <cellStyle name="Énfasis4 31 2" xfId="5868"/>
    <cellStyle name="Énfasis4 31 3" xfId="5869"/>
    <cellStyle name="Énfasis4 32" xfId="5870"/>
    <cellStyle name="Énfasis4 32 2" xfId="5871"/>
    <cellStyle name="Énfasis4 32 3" xfId="5872"/>
    <cellStyle name="Énfasis4 33" xfId="5873"/>
    <cellStyle name="Énfasis4 33 2" xfId="5874"/>
    <cellStyle name="Énfasis4 33 3" xfId="5875"/>
    <cellStyle name="Énfasis4 34" xfId="5876"/>
    <cellStyle name="Énfasis4 34 2" xfId="5877"/>
    <cellStyle name="Énfasis4 34 3" xfId="5878"/>
    <cellStyle name="Énfasis4 35" xfId="5879"/>
    <cellStyle name="Énfasis4 35 2" xfId="5880"/>
    <cellStyle name="Énfasis4 35 3" xfId="5881"/>
    <cellStyle name="Énfasis4 36" xfId="5882"/>
    <cellStyle name="Énfasis4 36 2" xfId="5883"/>
    <cellStyle name="Énfasis4 36 3" xfId="5884"/>
    <cellStyle name="Énfasis4 37" xfId="5885"/>
    <cellStyle name="Énfasis4 37 2" xfId="5886"/>
    <cellStyle name="Énfasis4 37 3" xfId="5887"/>
    <cellStyle name="Énfasis4 38" xfId="5888"/>
    <cellStyle name="Énfasis4 38 2" xfId="5889"/>
    <cellStyle name="Énfasis4 38 3" xfId="5890"/>
    <cellStyle name="Énfasis4 39" xfId="5891"/>
    <cellStyle name="Énfasis4 39 2" xfId="5892"/>
    <cellStyle name="Énfasis4 39 3" xfId="5893"/>
    <cellStyle name="Énfasis4 4" xfId="5894"/>
    <cellStyle name="Énfasis4 4 2" xfId="5895"/>
    <cellStyle name="Énfasis4 4 3" xfId="5896"/>
    <cellStyle name="Énfasis4 40" xfId="5897"/>
    <cellStyle name="Énfasis4 40 2" xfId="5898"/>
    <cellStyle name="Énfasis4 40 3" xfId="5899"/>
    <cellStyle name="Énfasis4 41" xfId="5900"/>
    <cellStyle name="Énfasis4 41 2" xfId="5901"/>
    <cellStyle name="Énfasis4 41 3" xfId="5902"/>
    <cellStyle name="Énfasis4 42" xfId="5903"/>
    <cellStyle name="Énfasis4 42 2" xfId="5904"/>
    <cellStyle name="Énfasis4 42 3" xfId="5905"/>
    <cellStyle name="Énfasis4 43" xfId="5906"/>
    <cellStyle name="Énfasis4 43 2" xfId="5907"/>
    <cellStyle name="Énfasis4 43 3" xfId="5908"/>
    <cellStyle name="Énfasis4 44" xfId="5909"/>
    <cellStyle name="Énfasis4 44 2" xfId="5910"/>
    <cellStyle name="Énfasis4 44 3" xfId="5911"/>
    <cellStyle name="Énfasis4 45" xfId="5912"/>
    <cellStyle name="Énfasis4 45 2" xfId="5913"/>
    <cellStyle name="Énfasis4 45 3" xfId="5914"/>
    <cellStyle name="Énfasis4 46" xfId="5915"/>
    <cellStyle name="Énfasis4 46 2" xfId="5916"/>
    <cellStyle name="Énfasis4 46 3" xfId="5917"/>
    <cellStyle name="Énfasis4 47" xfId="5918"/>
    <cellStyle name="Énfasis4 47 2" xfId="5919"/>
    <cellStyle name="Énfasis4 47 3" xfId="5920"/>
    <cellStyle name="Énfasis4 48" xfId="5921"/>
    <cellStyle name="Énfasis4 48 2" xfId="5922"/>
    <cellStyle name="Énfasis4 48 3" xfId="5923"/>
    <cellStyle name="Énfasis4 49" xfId="5924"/>
    <cellStyle name="Énfasis4 49 2" xfId="5925"/>
    <cellStyle name="Énfasis4 49 2 2" xfId="5926"/>
    <cellStyle name="Énfasis4 49 2 3" xfId="5927"/>
    <cellStyle name="Énfasis4 49 3" xfId="5928"/>
    <cellStyle name="Énfasis4 49 4" xfId="5929"/>
    <cellStyle name="Énfasis4 5" xfId="5930"/>
    <cellStyle name="Énfasis4 5 2" xfId="5931"/>
    <cellStyle name="Énfasis4 5 3" xfId="5932"/>
    <cellStyle name="Énfasis4 6" xfId="5933"/>
    <cellStyle name="Énfasis4 6 2" xfId="5934"/>
    <cellStyle name="Énfasis4 6 3" xfId="5935"/>
    <cellStyle name="Énfasis4 7" xfId="5936"/>
    <cellStyle name="Énfasis4 7 2" xfId="5937"/>
    <cellStyle name="Énfasis4 7 3" xfId="5938"/>
    <cellStyle name="Énfasis4 8" xfId="5939"/>
    <cellStyle name="Énfasis4 8 2" xfId="5940"/>
    <cellStyle name="Énfasis4 8 3" xfId="5941"/>
    <cellStyle name="Énfasis4 9" xfId="5942"/>
    <cellStyle name="Énfasis4 9 2" xfId="5943"/>
    <cellStyle name="Énfasis4 9 3" xfId="5944"/>
    <cellStyle name="Énfasis5 10" xfId="5945"/>
    <cellStyle name="Énfasis5 10 2" xfId="5946"/>
    <cellStyle name="Énfasis5 10 3" xfId="5947"/>
    <cellStyle name="Énfasis5 11" xfId="5948"/>
    <cellStyle name="Énfasis5 11 2" xfId="5949"/>
    <cellStyle name="Énfasis5 11 3" xfId="5950"/>
    <cellStyle name="Énfasis5 12" xfId="5951"/>
    <cellStyle name="Énfasis5 12 2" xfId="5952"/>
    <cellStyle name="Énfasis5 12 3" xfId="5953"/>
    <cellStyle name="Énfasis5 13" xfId="5954"/>
    <cellStyle name="Énfasis5 13 2" xfId="5955"/>
    <cellStyle name="Énfasis5 13 3" xfId="5956"/>
    <cellStyle name="Énfasis5 14" xfId="5957"/>
    <cellStyle name="Énfasis5 14 2" xfId="5958"/>
    <cellStyle name="Énfasis5 14 3" xfId="5959"/>
    <cellStyle name="Énfasis5 15" xfId="5960"/>
    <cellStyle name="Énfasis5 15 2" xfId="5961"/>
    <cellStyle name="Énfasis5 15 3" xfId="5962"/>
    <cellStyle name="Énfasis5 16" xfId="5963"/>
    <cellStyle name="Énfasis5 16 2" xfId="5964"/>
    <cellStyle name="Énfasis5 16 3" xfId="5965"/>
    <cellStyle name="Énfasis5 17" xfId="5966"/>
    <cellStyle name="Énfasis5 17 2" xfId="5967"/>
    <cellStyle name="Énfasis5 17 3" xfId="5968"/>
    <cellStyle name="Énfasis5 18" xfId="5969"/>
    <cellStyle name="Énfasis5 18 2" xfId="5970"/>
    <cellStyle name="Énfasis5 18 3" xfId="5971"/>
    <cellStyle name="Énfasis5 19" xfId="5972"/>
    <cellStyle name="Énfasis5 19 2" xfId="5973"/>
    <cellStyle name="Énfasis5 19 3" xfId="5974"/>
    <cellStyle name="Énfasis5 2" xfId="5975"/>
    <cellStyle name="Énfasis5 2 2" xfId="5976"/>
    <cellStyle name="Énfasis5 2 2 2" xfId="5977"/>
    <cellStyle name="Énfasis5 2 2 3" xfId="5978"/>
    <cellStyle name="Énfasis5 2 3" xfId="5979"/>
    <cellStyle name="Énfasis5 2 3 2" xfId="5980"/>
    <cellStyle name="Énfasis5 2 3 3" xfId="5981"/>
    <cellStyle name="Énfasis5 2 4" xfId="5982"/>
    <cellStyle name="Énfasis5 2 4 2" xfId="5983"/>
    <cellStyle name="Énfasis5 2 4 3" xfId="5984"/>
    <cellStyle name="Énfasis5 2 5" xfId="5985"/>
    <cellStyle name="Énfasis5 2 6" xfId="5986"/>
    <cellStyle name="Énfasis5 20" xfId="5987"/>
    <cellStyle name="Énfasis5 20 2" xfId="5988"/>
    <cellStyle name="Énfasis5 20 3" xfId="5989"/>
    <cellStyle name="Énfasis5 21" xfId="5990"/>
    <cellStyle name="Énfasis5 21 2" xfId="5991"/>
    <cellStyle name="Énfasis5 21 3" xfId="5992"/>
    <cellStyle name="Énfasis5 22" xfId="5993"/>
    <cellStyle name="Énfasis5 22 2" xfId="5994"/>
    <cellStyle name="Énfasis5 22 3" xfId="5995"/>
    <cellStyle name="Énfasis5 23" xfId="5996"/>
    <cellStyle name="Énfasis5 23 2" xfId="5997"/>
    <cellStyle name="Énfasis5 23 3" xfId="5998"/>
    <cellStyle name="Énfasis5 24" xfId="5999"/>
    <cellStyle name="Énfasis5 24 2" xfId="6000"/>
    <cellStyle name="Énfasis5 24 3" xfId="6001"/>
    <cellStyle name="Énfasis5 25" xfId="6002"/>
    <cellStyle name="Énfasis5 25 2" xfId="6003"/>
    <cellStyle name="Énfasis5 25 3" xfId="6004"/>
    <cellStyle name="Énfasis5 26" xfId="6005"/>
    <cellStyle name="Énfasis5 26 2" xfId="6006"/>
    <cellStyle name="Énfasis5 26 3" xfId="6007"/>
    <cellStyle name="Énfasis5 27" xfId="6008"/>
    <cellStyle name="Énfasis5 27 2" xfId="6009"/>
    <cellStyle name="Énfasis5 27 3" xfId="6010"/>
    <cellStyle name="Énfasis5 28" xfId="6011"/>
    <cellStyle name="Énfasis5 28 2" xfId="6012"/>
    <cellStyle name="Énfasis5 28 3" xfId="6013"/>
    <cellStyle name="Énfasis5 29" xfId="6014"/>
    <cellStyle name="Énfasis5 29 2" xfId="6015"/>
    <cellStyle name="Énfasis5 29 3" xfId="6016"/>
    <cellStyle name="Énfasis5 3" xfId="6017"/>
    <cellStyle name="Énfasis5 3 2" xfId="6018"/>
    <cellStyle name="Énfasis5 3 3" xfId="6019"/>
    <cellStyle name="Énfasis5 30" xfId="6020"/>
    <cellStyle name="Énfasis5 30 2" xfId="6021"/>
    <cellStyle name="Énfasis5 30 3" xfId="6022"/>
    <cellStyle name="Énfasis5 31" xfId="6023"/>
    <cellStyle name="Énfasis5 31 2" xfId="6024"/>
    <cellStyle name="Énfasis5 31 3" xfId="6025"/>
    <cellStyle name="Énfasis5 32" xfId="6026"/>
    <cellStyle name="Énfasis5 32 2" xfId="6027"/>
    <cellStyle name="Énfasis5 32 3" xfId="6028"/>
    <cellStyle name="Énfasis5 33" xfId="6029"/>
    <cellStyle name="Énfasis5 33 2" xfId="6030"/>
    <cellStyle name="Énfasis5 33 3" xfId="6031"/>
    <cellStyle name="Énfasis5 34" xfId="6032"/>
    <cellStyle name="Énfasis5 34 2" xfId="6033"/>
    <cellStyle name="Énfasis5 34 3" xfId="6034"/>
    <cellStyle name="Énfasis5 35" xfId="6035"/>
    <cellStyle name="Énfasis5 35 2" xfId="6036"/>
    <cellStyle name="Énfasis5 35 3" xfId="6037"/>
    <cellStyle name="Énfasis5 36" xfId="6038"/>
    <cellStyle name="Énfasis5 36 2" xfId="6039"/>
    <cellStyle name="Énfasis5 36 3" xfId="6040"/>
    <cellStyle name="Énfasis5 37" xfId="6041"/>
    <cellStyle name="Énfasis5 37 2" xfId="6042"/>
    <cellStyle name="Énfasis5 37 3" xfId="6043"/>
    <cellStyle name="Énfasis5 38" xfId="6044"/>
    <cellStyle name="Énfasis5 38 2" xfId="6045"/>
    <cellStyle name="Énfasis5 38 3" xfId="6046"/>
    <cellStyle name="Énfasis5 39" xfId="6047"/>
    <cellStyle name="Énfasis5 39 2" xfId="6048"/>
    <cellStyle name="Énfasis5 39 3" xfId="6049"/>
    <cellStyle name="Énfasis5 4" xfId="6050"/>
    <cellStyle name="Énfasis5 4 2" xfId="6051"/>
    <cellStyle name="Énfasis5 4 3" xfId="6052"/>
    <cellStyle name="Énfasis5 40" xfId="6053"/>
    <cellStyle name="Énfasis5 40 2" xfId="6054"/>
    <cellStyle name="Énfasis5 40 3" xfId="6055"/>
    <cellStyle name="Énfasis5 41" xfId="6056"/>
    <cellStyle name="Énfasis5 41 2" xfId="6057"/>
    <cellStyle name="Énfasis5 41 3" xfId="6058"/>
    <cellStyle name="Énfasis5 42" xfId="6059"/>
    <cellStyle name="Énfasis5 42 2" xfId="6060"/>
    <cellStyle name="Énfasis5 42 3" xfId="6061"/>
    <cellStyle name="Énfasis5 43" xfId="6062"/>
    <cellStyle name="Énfasis5 43 2" xfId="6063"/>
    <cellStyle name="Énfasis5 43 3" xfId="6064"/>
    <cellStyle name="Énfasis5 44" xfId="6065"/>
    <cellStyle name="Énfasis5 44 2" xfId="6066"/>
    <cellStyle name="Énfasis5 44 3" xfId="6067"/>
    <cellStyle name="Énfasis5 45" xfId="6068"/>
    <cellStyle name="Énfasis5 45 2" xfId="6069"/>
    <cellStyle name="Énfasis5 45 3" xfId="6070"/>
    <cellStyle name="Énfasis5 46" xfId="6071"/>
    <cellStyle name="Énfasis5 46 2" xfId="6072"/>
    <cellStyle name="Énfasis5 46 3" xfId="6073"/>
    <cellStyle name="Énfasis5 47" xfId="6074"/>
    <cellStyle name="Énfasis5 47 2" xfId="6075"/>
    <cellStyle name="Énfasis5 47 3" xfId="6076"/>
    <cellStyle name="Énfasis5 48" xfId="6077"/>
    <cellStyle name="Énfasis5 48 2" xfId="6078"/>
    <cellStyle name="Énfasis5 48 3" xfId="6079"/>
    <cellStyle name="Énfasis5 49" xfId="6080"/>
    <cellStyle name="Énfasis5 49 2" xfId="6081"/>
    <cellStyle name="Énfasis5 49 2 2" xfId="6082"/>
    <cellStyle name="Énfasis5 49 2 3" xfId="6083"/>
    <cellStyle name="Énfasis5 49 3" xfId="6084"/>
    <cellStyle name="Énfasis5 49 4" xfId="6085"/>
    <cellStyle name="Énfasis5 5" xfId="6086"/>
    <cellStyle name="Énfasis5 5 2" xfId="6087"/>
    <cellStyle name="Énfasis5 5 3" xfId="6088"/>
    <cellStyle name="Énfasis5 6" xfId="6089"/>
    <cellStyle name="Énfasis5 6 2" xfId="6090"/>
    <cellStyle name="Énfasis5 6 3" xfId="6091"/>
    <cellStyle name="Énfasis5 7" xfId="6092"/>
    <cellStyle name="Énfasis5 7 2" xfId="6093"/>
    <cellStyle name="Énfasis5 7 3" xfId="6094"/>
    <cellStyle name="Énfasis5 8" xfId="6095"/>
    <cellStyle name="Énfasis5 8 2" xfId="6096"/>
    <cellStyle name="Énfasis5 8 3" xfId="6097"/>
    <cellStyle name="Énfasis5 9" xfId="6098"/>
    <cellStyle name="Énfasis5 9 2" xfId="6099"/>
    <cellStyle name="Énfasis5 9 3" xfId="6100"/>
    <cellStyle name="Énfasis6 10" xfId="6101"/>
    <cellStyle name="Énfasis6 10 2" xfId="6102"/>
    <cellStyle name="Énfasis6 10 3" xfId="6103"/>
    <cellStyle name="Énfasis6 11" xfId="6104"/>
    <cellStyle name="Énfasis6 11 2" xfId="6105"/>
    <cellStyle name="Énfasis6 11 3" xfId="6106"/>
    <cellStyle name="Énfasis6 12" xfId="6107"/>
    <cellStyle name="Énfasis6 12 2" xfId="6108"/>
    <cellStyle name="Énfasis6 12 3" xfId="6109"/>
    <cellStyle name="Énfasis6 13" xfId="6110"/>
    <cellStyle name="Énfasis6 13 2" xfId="6111"/>
    <cellStyle name="Énfasis6 13 3" xfId="6112"/>
    <cellStyle name="Énfasis6 14" xfId="6113"/>
    <cellStyle name="Énfasis6 14 2" xfId="6114"/>
    <cellStyle name="Énfasis6 14 3" xfId="6115"/>
    <cellStyle name="Énfasis6 15" xfId="6116"/>
    <cellStyle name="Énfasis6 15 2" xfId="6117"/>
    <cellStyle name="Énfasis6 15 3" xfId="6118"/>
    <cellStyle name="Énfasis6 16" xfId="6119"/>
    <cellStyle name="Énfasis6 16 2" xfId="6120"/>
    <cellStyle name="Énfasis6 16 3" xfId="6121"/>
    <cellStyle name="Énfasis6 17" xfId="6122"/>
    <cellStyle name="Énfasis6 17 2" xfId="6123"/>
    <cellStyle name="Énfasis6 17 3" xfId="6124"/>
    <cellStyle name="Énfasis6 18" xfId="6125"/>
    <cellStyle name="Énfasis6 18 2" xfId="6126"/>
    <cellStyle name="Énfasis6 18 3" xfId="6127"/>
    <cellStyle name="Énfasis6 19" xfId="6128"/>
    <cellStyle name="Énfasis6 19 2" xfId="6129"/>
    <cellStyle name="Énfasis6 19 3" xfId="6130"/>
    <cellStyle name="Énfasis6 2" xfId="6131"/>
    <cellStyle name="Énfasis6 2 2" xfId="6132"/>
    <cellStyle name="Énfasis6 2 2 2" xfId="6133"/>
    <cellStyle name="Énfasis6 2 2 3" xfId="6134"/>
    <cellStyle name="Énfasis6 2 3" xfId="6135"/>
    <cellStyle name="Énfasis6 2 3 2" xfId="6136"/>
    <cellStyle name="Énfasis6 2 3 3" xfId="6137"/>
    <cellStyle name="Énfasis6 2 4" xfId="6138"/>
    <cellStyle name="Énfasis6 2 4 2" xfId="6139"/>
    <cellStyle name="Énfasis6 2 4 3" xfId="6140"/>
    <cellStyle name="Énfasis6 2 5" xfId="6141"/>
    <cellStyle name="Énfasis6 2 6" xfId="6142"/>
    <cellStyle name="Énfasis6 20" xfId="6143"/>
    <cellStyle name="Énfasis6 20 2" xfId="6144"/>
    <cellStyle name="Énfasis6 20 3" xfId="6145"/>
    <cellStyle name="Énfasis6 21" xfId="6146"/>
    <cellStyle name="Énfasis6 21 2" xfId="6147"/>
    <cellStyle name="Énfasis6 21 3" xfId="6148"/>
    <cellStyle name="Énfasis6 22" xfId="6149"/>
    <cellStyle name="Énfasis6 22 2" xfId="6150"/>
    <cellStyle name="Énfasis6 22 3" xfId="6151"/>
    <cellStyle name="Énfasis6 23" xfId="6152"/>
    <cellStyle name="Énfasis6 23 2" xfId="6153"/>
    <cellStyle name="Énfasis6 23 3" xfId="6154"/>
    <cellStyle name="Énfasis6 24" xfId="6155"/>
    <cellStyle name="Énfasis6 24 2" xfId="6156"/>
    <cellStyle name="Énfasis6 24 3" xfId="6157"/>
    <cellStyle name="Énfasis6 25" xfId="6158"/>
    <cellStyle name="Énfasis6 25 2" xfId="6159"/>
    <cellStyle name="Énfasis6 25 3" xfId="6160"/>
    <cellStyle name="Énfasis6 26" xfId="6161"/>
    <cellStyle name="Énfasis6 26 2" xfId="6162"/>
    <cellStyle name="Énfasis6 26 3" xfId="6163"/>
    <cellStyle name="Énfasis6 27" xfId="6164"/>
    <cellStyle name="Énfasis6 27 2" xfId="6165"/>
    <cellStyle name="Énfasis6 27 3" xfId="6166"/>
    <cellStyle name="Énfasis6 28" xfId="6167"/>
    <cellStyle name="Énfasis6 28 2" xfId="6168"/>
    <cellStyle name="Énfasis6 28 3" xfId="6169"/>
    <cellStyle name="Énfasis6 29" xfId="6170"/>
    <cellStyle name="Énfasis6 29 2" xfId="6171"/>
    <cellStyle name="Énfasis6 29 3" xfId="6172"/>
    <cellStyle name="Énfasis6 3" xfId="6173"/>
    <cellStyle name="Énfasis6 3 2" xfId="6174"/>
    <cellStyle name="Énfasis6 3 3" xfId="6175"/>
    <cellStyle name="Énfasis6 30" xfId="6176"/>
    <cellStyle name="Énfasis6 30 2" xfId="6177"/>
    <cellStyle name="Énfasis6 30 3" xfId="6178"/>
    <cellStyle name="Énfasis6 31" xfId="6179"/>
    <cellStyle name="Énfasis6 31 2" xfId="6180"/>
    <cellStyle name="Énfasis6 31 3" xfId="6181"/>
    <cellStyle name="Énfasis6 32" xfId="6182"/>
    <cellStyle name="Énfasis6 32 2" xfId="6183"/>
    <cellStyle name="Énfasis6 32 3" xfId="6184"/>
    <cellStyle name="Énfasis6 33" xfId="6185"/>
    <cellStyle name="Énfasis6 33 2" xfId="6186"/>
    <cellStyle name="Énfasis6 33 3" xfId="6187"/>
    <cellStyle name="Énfasis6 34" xfId="6188"/>
    <cellStyle name="Énfasis6 34 2" xfId="6189"/>
    <cellStyle name="Énfasis6 34 3" xfId="6190"/>
    <cellStyle name="Énfasis6 35" xfId="6191"/>
    <cellStyle name="Énfasis6 35 2" xfId="6192"/>
    <cellStyle name="Énfasis6 35 3" xfId="6193"/>
    <cellStyle name="Énfasis6 36" xfId="6194"/>
    <cellStyle name="Énfasis6 36 2" xfId="6195"/>
    <cellStyle name="Énfasis6 36 3" xfId="6196"/>
    <cellStyle name="Énfasis6 37" xfId="6197"/>
    <cellStyle name="Énfasis6 37 2" xfId="6198"/>
    <cellStyle name="Énfasis6 37 3" xfId="6199"/>
    <cellStyle name="Énfasis6 38" xfId="6200"/>
    <cellStyle name="Énfasis6 38 2" xfId="6201"/>
    <cellStyle name="Énfasis6 38 3" xfId="6202"/>
    <cellStyle name="Énfasis6 39" xfId="6203"/>
    <cellStyle name="Énfasis6 39 2" xfId="6204"/>
    <cellStyle name="Énfasis6 39 3" xfId="6205"/>
    <cellStyle name="Énfasis6 4" xfId="6206"/>
    <cellStyle name="Énfasis6 4 2" xfId="6207"/>
    <cellStyle name="Énfasis6 4 3" xfId="6208"/>
    <cellStyle name="Énfasis6 40" xfId="6209"/>
    <cellStyle name="Énfasis6 40 2" xfId="6210"/>
    <cellStyle name="Énfasis6 40 3" xfId="6211"/>
    <cellStyle name="Énfasis6 41" xfId="6212"/>
    <cellStyle name="Énfasis6 41 2" xfId="6213"/>
    <cellStyle name="Énfasis6 41 3" xfId="6214"/>
    <cellStyle name="Énfasis6 42" xfId="6215"/>
    <cellStyle name="Énfasis6 42 2" xfId="6216"/>
    <cellStyle name="Énfasis6 42 3" xfId="6217"/>
    <cellStyle name="Énfasis6 43" xfId="6218"/>
    <cellStyle name="Énfasis6 43 2" xfId="6219"/>
    <cellStyle name="Énfasis6 43 3" xfId="6220"/>
    <cellStyle name="Énfasis6 44" xfId="6221"/>
    <cellStyle name="Énfasis6 44 2" xfId="6222"/>
    <cellStyle name="Énfasis6 44 3" xfId="6223"/>
    <cellStyle name="Énfasis6 45" xfId="6224"/>
    <cellStyle name="Énfasis6 45 2" xfId="6225"/>
    <cellStyle name="Énfasis6 45 3" xfId="6226"/>
    <cellStyle name="Énfasis6 46" xfId="6227"/>
    <cellStyle name="Énfasis6 46 2" xfId="6228"/>
    <cellStyle name="Énfasis6 46 3" xfId="6229"/>
    <cellStyle name="Énfasis6 47" xfId="6230"/>
    <cellStyle name="Énfasis6 47 2" xfId="6231"/>
    <cellStyle name="Énfasis6 47 3" xfId="6232"/>
    <cellStyle name="Énfasis6 48" xfId="6233"/>
    <cellStyle name="Énfasis6 48 2" xfId="6234"/>
    <cellStyle name="Énfasis6 48 3" xfId="6235"/>
    <cellStyle name="Énfasis6 49" xfId="6236"/>
    <cellStyle name="Énfasis6 49 2" xfId="6237"/>
    <cellStyle name="Énfasis6 49 2 2" xfId="6238"/>
    <cellStyle name="Énfasis6 49 2 3" xfId="6239"/>
    <cellStyle name="Énfasis6 49 3" xfId="6240"/>
    <cellStyle name="Énfasis6 49 4" xfId="6241"/>
    <cellStyle name="Énfasis6 5" xfId="6242"/>
    <cellStyle name="Énfasis6 5 2" xfId="6243"/>
    <cellStyle name="Énfasis6 5 3" xfId="6244"/>
    <cellStyle name="Énfasis6 6" xfId="6245"/>
    <cellStyle name="Énfasis6 6 2" xfId="6246"/>
    <cellStyle name="Énfasis6 6 3" xfId="6247"/>
    <cellStyle name="Énfasis6 7" xfId="6248"/>
    <cellStyle name="Énfasis6 7 2" xfId="6249"/>
    <cellStyle name="Énfasis6 7 3" xfId="6250"/>
    <cellStyle name="Énfasis6 8" xfId="6251"/>
    <cellStyle name="Énfasis6 8 2" xfId="6252"/>
    <cellStyle name="Énfasis6 8 3" xfId="6253"/>
    <cellStyle name="Énfasis6 9" xfId="6254"/>
    <cellStyle name="Énfasis6 9 2" xfId="6255"/>
    <cellStyle name="Énfasis6 9 3" xfId="6256"/>
    <cellStyle name="Entrada 10" xfId="6257"/>
    <cellStyle name="Entrada 10 2" xfId="6258"/>
    <cellStyle name="Entrada 10 3" xfId="6259"/>
    <cellStyle name="Entrada 11" xfId="6260"/>
    <cellStyle name="Entrada 11 2" xfId="6261"/>
    <cellStyle name="Entrada 11 3" xfId="6262"/>
    <cellStyle name="Entrada 12" xfId="6263"/>
    <cellStyle name="Entrada 12 2" xfId="6264"/>
    <cellStyle name="Entrada 12 3" xfId="6265"/>
    <cellStyle name="Entrada 13" xfId="6266"/>
    <cellStyle name="Entrada 13 2" xfId="6267"/>
    <cellStyle name="Entrada 13 3" xfId="6268"/>
    <cellStyle name="Entrada 14" xfId="6269"/>
    <cellStyle name="Entrada 14 2" xfId="6270"/>
    <cellStyle name="Entrada 14 3" xfId="6271"/>
    <cellStyle name="Entrada 15" xfId="6272"/>
    <cellStyle name="Entrada 15 2" xfId="6273"/>
    <cellStyle name="Entrada 15 3" xfId="6274"/>
    <cellStyle name="Entrada 16" xfId="6275"/>
    <cellStyle name="Entrada 16 2" xfId="6276"/>
    <cellStyle name="Entrada 16 3" xfId="6277"/>
    <cellStyle name="Entrada 17" xfId="6278"/>
    <cellStyle name="Entrada 17 2" xfId="6279"/>
    <cellStyle name="Entrada 17 3" xfId="6280"/>
    <cellStyle name="Entrada 18" xfId="6281"/>
    <cellStyle name="Entrada 18 2" xfId="6282"/>
    <cellStyle name="Entrada 18 3" xfId="6283"/>
    <cellStyle name="Entrada 19" xfId="6284"/>
    <cellStyle name="Entrada 19 2" xfId="6285"/>
    <cellStyle name="Entrada 19 3" xfId="6286"/>
    <cellStyle name="Entrada 2" xfId="6287"/>
    <cellStyle name="Entrada 2 2" xfId="6288"/>
    <cellStyle name="Entrada 2 2 2" xfId="6289"/>
    <cellStyle name="Entrada 2 2 3" xfId="6290"/>
    <cellStyle name="Entrada 2 3" xfId="6291"/>
    <cellStyle name="Entrada 2 3 2" xfId="6292"/>
    <cellStyle name="Entrada 2 3 3" xfId="6293"/>
    <cellStyle name="Entrada 2 4" xfId="6294"/>
    <cellStyle name="Entrada 2 4 2" xfId="6295"/>
    <cellStyle name="Entrada 2 4 3" xfId="6296"/>
    <cellStyle name="Entrada 2 5" xfId="6297"/>
    <cellStyle name="Entrada 2 6" xfId="6298"/>
    <cellStyle name="Entrada 20" xfId="6299"/>
    <cellStyle name="Entrada 20 2" xfId="6300"/>
    <cellStyle name="Entrada 20 3" xfId="6301"/>
    <cellStyle name="Entrada 21" xfId="6302"/>
    <cellStyle name="Entrada 21 2" xfId="6303"/>
    <cellStyle name="Entrada 21 3" xfId="6304"/>
    <cellStyle name="Entrada 22" xfId="6305"/>
    <cellStyle name="Entrada 22 2" xfId="6306"/>
    <cellStyle name="Entrada 22 3" xfId="6307"/>
    <cellStyle name="Entrada 23" xfId="6308"/>
    <cellStyle name="Entrada 23 2" xfId="6309"/>
    <cellStyle name="Entrada 23 3" xfId="6310"/>
    <cellStyle name="Entrada 24" xfId="6311"/>
    <cellStyle name="Entrada 24 2" xfId="6312"/>
    <cellStyle name="Entrada 24 3" xfId="6313"/>
    <cellStyle name="Entrada 25" xfId="6314"/>
    <cellStyle name="Entrada 25 2" xfId="6315"/>
    <cellStyle name="Entrada 25 3" xfId="6316"/>
    <cellStyle name="Entrada 26" xfId="6317"/>
    <cellStyle name="Entrada 26 2" xfId="6318"/>
    <cellStyle name="Entrada 26 3" xfId="6319"/>
    <cellStyle name="Entrada 27" xfId="6320"/>
    <cellStyle name="Entrada 27 2" xfId="6321"/>
    <cellStyle name="Entrada 27 3" xfId="6322"/>
    <cellStyle name="Entrada 28" xfId="6323"/>
    <cellStyle name="Entrada 28 2" xfId="6324"/>
    <cellStyle name="Entrada 28 3" xfId="6325"/>
    <cellStyle name="Entrada 29" xfId="6326"/>
    <cellStyle name="Entrada 29 2" xfId="6327"/>
    <cellStyle name="Entrada 29 3" xfId="6328"/>
    <cellStyle name="Entrada 3" xfId="6329"/>
    <cellStyle name="Entrada 3 2" xfId="6330"/>
    <cellStyle name="Entrada 3 3" xfId="6331"/>
    <cellStyle name="Entrada 30" xfId="6332"/>
    <cellStyle name="Entrada 30 2" xfId="6333"/>
    <cellStyle name="Entrada 30 3" xfId="6334"/>
    <cellStyle name="Entrada 31" xfId="6335"/>
    <cellStyle name="Entrada 31 2" xfId="6336"/>
    <cellStyle name="Entrada 31 3" xfId="6337"/>
    <cellStyle name="Entrada 32" xfId="6338"/>
    <cellStyle name="Entrada 32 2" xfId="6339"/>
    <cellStyle name="Entrada 32 3" xfId="6340"/>
    <cellStyle name="Entrada 33" xfId="6341"/>
    <cellStyle name="Entrada 33 2" xfId="6342"/>
    <cellStyle name="Entrada 33 3" xfId="6343"/>
    <cellStyle name="Entrada 34" xfId="6344"/>
    <cellStyle name="Entrada 34 2" xfId="6345"/>
    <cellStyle name="Entrada 34 3" xfId="6346"/>
    <cellStyle name="Entrada 35" xfId="6347"/>
    <cellStyle name="Entrada 35 2" xfId="6348"/>
    <cellStyle name="Entrada 35 3" xfId="6349"/>
    <cellStyle name="Entrada 36" xfId="6350"/>
    <cellStyle name="Entrada 36 2" xfId="6351"/>
    <cellStyle name="Entrada 36 3" xfId="6352"/>
    <cellStyle name="Entrada 37" xfId="6353"/>
    <cellStyle name="Entrada 37 2" xfId="6354"/>
    <cellStyle name="Entrada 37 3" xfId="6355"/>
    <cellStyle name="Entrada 38" xfId="6356"/>
    <cellStyle name="Entrada 38 2" xfId="6357"/>
    <cellStyle name="Entrada 38 3" xfId="6358"/>
    <cellStyle name="Entrada 39" xfId="6359"/>
    <cellStyle name="Entrada 39 2" xfId="6360"/>
    <cellStyle name="Entrada 39 3" xfId="6361"/>
    <cellStyle name="Entrada 4" xfId="6362"/>
    <cellStyle name="Entrada 4 2" xfId="6363"/>
    <cellStyle name="Entrada 4 3" xfId="6364"/>
    <cellStyle name="Entrada 40" xfId="6365"/>
    <cellStyle name="Entrada 40 2" xfId="6366"/>
    <cellStyle name="Entrada 40 3" xfId="6367"/>
    <cellStyle name="Entrada 41" xfId="6368"/>
    <cellStyle name="Entrada 41 2" xfId="6369"/>
    <cellStyle name="Entrada 41 3" xfId="6370"/>
    <cellStyle name="Entrada 42" xfId="6371"/>
    <cellStyle name="Entrada 42 2" xfId="6372"/>
    <cellStyle name="Entrada 42 3" xfId="6373"/>
    <cellStyle name="Entrada 43" xfId="6374"/>
    <cellStyle name="Entrada 43 2" xfId="6375"/>
    <cellStyle name="Entrada 43 3" xfId="6376"/>
    <cellStyle name="Entrada 44" xfId="6377"/>
    <cellStyle name="Entrada 44 2" xfId="6378"/>
    <cellStyle name="Entrada 44 3" xfId="6379"/>
    <cellStyle name="Entrada 45" xfId="6380"/>
    <cellStyle name="Entrada 45 2" xfId="6381"/>
    <cellStyle name="Entrada 45 3" xfId="6382"/>
    <cellStyle name="Entrada 46" xfId="6383"/>
    <cellStyle name="Entrada 46 2" xfId="6384"/>
    <cellStyle name="Entrada 46 3" xfId="6385"/>
    <cellStyle name="Entrada 47" xfId="6386"/>
    <cellStyle name="Entrada 47 2" xfId="6387"/>
    <cellStyle name="Entrada 47 3" xfId="6388"/>
    <cellStyle name="Entrada 48" xfId="6389"/>
    <cellStyle name="Entrada 48 2" xfId="6390"/>
    <cellStyle name="Entrada 48 3" xfId="6391"/>
    <cellStyle name="Entrada 49" xfId="6392"/>
    <cellStyle name="Entrada 49 2" xfId="6393"/>
    <cellStyle name="Entrada 49 2 2" xfId="6394"/>
    <cellStyle name="Entrada 49 2 3" xfId="6395"/>
    <cellStyle name="Entrada 49 3" xfId="6396"/>
    <cellStyle name="Entrada 49 4" xfId="6397"/>
    <cellStyle name="Entrada 5" xfId="6398"/>
    <cellStyle name="Entrada 5 2" xfId="6399"/>
    <cellStyle name="Entrada 5 3" xfId="6400"/>
    <cellStyle name="Entrada 6" xfId="6401"/>
    <cellStyle name="Entrada 6 2" xfId="6402"/>
    <cellStyle name="Entrada 6 3" xfId="6403"/>
    <cellStyle name="Entrada 7" xfId="6404"/>
    <cellStyle name="Entrada 7 2" xfId="6405"/>
    <cellStyle name="Entrada 7 3" xfId="6406"/>
    <cellStyle name="Entrada 8" xfId="6407"/>
    <cellStyle name="Entrada 8 2" xfId="6408"/>
    <cellStyle name="Entrada 8 3" xfId="6409"/>
    <cellStyle name="Entrada 9" xfId="6410"/>
    <cellStyle name="Entrada 9 2" xfId="6411"/>
    <cellStyle name="Entrada 9 3" xfId="6412"/>
    <cellStyle name="Excel Built-in Hyperlink" xfId="6413"/>
    <cellStyle name="Excel Built-in Hyperlink 2" xfId="6414"/>
    <cellStyle name="Excel Built-in Normal" xfId="6415"/>
    <cellStyle name="Excel Built-in Normal 1" xfId="6416"/>
    <cellStyle name="Excel Built-in Normal 1 2" xfId="6417"/>
    <cellStyle name="Excel Built-in Normal 2" xfId="2"/>
    <cellStyle name="Excel Built-in Normal 2 2" xfId="6418"/>
    <cellStyle name="Excel Built-in Normal 2 3" xfId="6419"/>
    <cellStyle name="Heading" xfId="6420"/>
    <cellStyle name="Heading1" xfId="6421"/>
    <cellStyle name="Incorrecto 10" xfId="6422"/>
    <cellStyle name="Incorrecto 10 2" xfId="6423"/>
    <cellStyle name="Incorrecto 10 3" xfId="6424"/>
    <cellStyle name="Incorrecto 11" xfId="6425"/>
    <cellStyle name="Incorrecto 11 2" xfId="6426"/>
    <cellStyle name="Incorrecto 11 3" xfId="6427"/>
    <cellStyle name="Incorrecto 12" xfId="6428"/>
    <cellStyle name="Incorrecto 12 2" xfId="6429"/>
    <cellStyle name="Incorrecto 12 3" xfId="6430"/>
    <cellStyle name="Incorrecto 13" xfId="6431"/>
    <cellStyle name="Incorrecto 13 2" xfId="6432"/>
    <cellStyle name="Incorrecto 13 3" xfId="6433"/>
    <cellStyle name="Incorrecto 14" xfId="6434"/>
    <cellStyle name="Incorrecto 14 2" xfId="6435"/>
    <cellStyle name="Incorrecto 14 3" xfId="6436"/>
    <cellStyle name="Incorrecto 15" xfId="6437"/>
    <cellStyle name="Incorrecto 15 2" xfId="6438"/>
    <cellStyle name="Incorrecto 15 3" xfId="6439"/>
    <cellStyle name="Incorrecto 16" xfId="6440"/>
    <cellStyle name="Incorrecto 16 2" xfId="6441"/>
    <cellStyle name="Incorrecto 16 3" xfId="6442"/>
    <cellStyle name="Incorrecto 17" xfId="6443"/>
    <cellStyle name="Incorrecto 17 2" xfId="6444"/>
    <cellStyle name="Incorrecto 17 3" xfId="6445"/>
    <cellStyle name="Incorrecto 18" xfId="6446"/>
    <cellStyle name="Incorrecto 18 2" xfId="6447"/>
    <cellStyle name="Incorrecto 18 3" xfId="6448"/>
    <cellStyle name="Incorrecto 19" xfId="6449"/>
    <cellStyle name="Incorrecto 19 2" xfId="6450"/>
    <cellStyle name="Incorrecto 19 3" xfId="6451"/>
    <cellStyle name="Incorrecto 2" xfId="6452"/>
    <cellStyle name="Incorrecto 2 2" xfId="6453"/>
    <cellStyle name="Incorrecto 2 2 2" xfId="6454"/>
    <cellStyle name="Incorrecto 2 2 3" xfId="6455"/>
    <cellStyle name="Incorrecto 2 3" xfId="6456"/>
    <cellStyle name="Incorrecto 2 3 2" xfId="6457"/>
    <cellStyle name="Incorrecto 2 3 3" xfId="6458"/>
    <cellStyle name="Incorrecto 2 4" xfId="6459"/>
    <cellStyle name="Incorrecto 2 4 2" xfId="6460"/>
    <cellStyle name="Incorrecto 2 4 3" xfId="6461"/>
    <cellStyle name="Incorrecto 2 5" xfId="6462"/>
    <cellStyle name="Incorrecto 2 6" xfId="6463"/>
    <cellStyle name="Incorrecto 20" xfId="6464"/>
    <cellStyle name="Incorrecto 20 2" xfId="6465"/>
    <cellStyle name="Incorrecto 20 3" xfId="6466"/>
    <cellStyle name="Incorrecto 21" xfId="6467"/>
    <cellStyle name="Incorrecto 21 2" xfId="6468"/>
    <cellStyle name="Incorrecto 21 3" xfId="6469"/>
    <cellStyle name="Incorrecto 22" xfId="6470"/>
    <cellStyle name="Incorrecto 22 2" xfId="6471"/>
    <cellStyle name="Incorrecto 22 3" xfId="6472"/>
    <cellStyle name="Incorrecto 23" xfId="6473"/>
    <cellStyle name="Incorrecto 23 2" xfId="6474"/>
    <cellStyle name="Incorrecto 23 3" xfId="6475"/>
    <cellStyle name="Incorrecto 24" xfId="6476"/>
    <cellStyle name="Incorrecto 24 2" xfId="6477"/>
    <cellStyle name="Incorrecto 24 3" xfId="6478"/>
    <cellStyle name="Incorrecto 25" xfId="6479"/>
    <cellStyle name="Incorrecto 25 2" xfId="6480"/>
    <cellStyle name="Incorrecto 25 3" xfId="6481"/>
    <cellStyle name="Incorrecto 26" xfId="6482"/>
    <cellStyle name="Incorrecto 26 2" xfId="6483"/>
    <cellStyle name="Incorrecto 26 3" xfId="6484"/>
    <cellStyle name="Incorrecto 27" xfId="6485"/>
    <cellStyle name="Incorrecto 27 2" xfId="6486"/>
    <cellStyle name="Incorrecto 27 3" xfId="6487"/>
    <cellStyle name="Incorrecto 28" xfId="6488"/>
    <cellStyle name="Incorrecto 28 2" xfId="6489"/>
    <cellStyle name="Incorrecto 28 3" xfId="6490"/>
    <cellStyle name="Incorrecto 29" xfId="6491"/>
    <cellStyle name="Incorrecto 29 2" xfId="6492"/>
    <cellStyle name="Incorrecto 29 3" xfId="6493"/>
    <cellStyle name="Incorrecto 3" xfId="6494"/>
    <cellStyle name="Incorrecto 3 2" xfId="6495"/>
    <cellStyle name="Incorrecto 3 3" xfId="6496"/>
    <cellStyle name="Incorrecto 30" xfId="6497"/>
    <cellStyle name="Incorrecto 30 2" xfId="6498"/>
    <cellStyle name="Incorrecto 30 3" xfId="6499"/>
    <cellStyle name="Incorrecto 31" xfId="6500"/>
    <cellStyle name="Incorrecto 31 2" xfId="6501"/>
    <cellStyle name="Incorrecto 31 3" xfId="6502"/>
    <cellStyle name="Incorrecto 32" xfId="6503"/>
    <cellStyle name="Incorrecto 32 2" xfId="6504"/>
    <cellStyle name="Incorrecto 32 3" xfId="6505"/>
    <cellStyle name="Incorrecto 33" xfId="6506"/>
    <cellStyle name="Incorrecto 33 2" xfId="6507"/>
    <cellStyle name="Incorrecto 33 3" xfId="6508"/>
    <cellStyle name="Incorrecto 34" xfId="6509"/>
    <cellStyle name="Incorrecto 34 2" xfId="6510"/>
    <cellStyle name="Incorrecto 34 3" xfId="6511"/>
    <cellStyle name="Incorrecto 35" xfId="6512"/>
    <cellStyle name="Incorrecto 35 2" xfId="6513"/>
    <cellStyle name="Incorrecto 35 3" xfId="6514"/>
    <cellStyle name="Incorrecto 36" xfId="6515"/>
    <cellStyle name="Incorrecto 36 2" xfId="6516"/>
    <cellStyle name="Incorrecto 36 3" xfId="6517"/>
    <cellStyle name="Incorrecto 37" xfId="6518"/>
    <cellStyle name="Incorrecto 37 2" xfId="6519"/>
    <cellStyle name="Incorrecto 37 3" xfId="6520"/>
    <cellStyle name="Incorrecto 38" xfId="6521"/>
    <cellStyle name="Incorrecto 38 2" xfId="6522"/>
    <cellStyle name="Incorrecto 38 3" xfId="6523"/>
    <cellStyle name="Incorrecto 39" xfId="6524"/>
    <cellStyle name="Incorrecto 39 2" xfId="6525"/>
    <cellStyle name="Incorrecto 39 3" xfId="6526"/>
    <cellStyle name="Incorrecto 4" xfId="6527"/>
    <cellStyle name="Incorrecto 4 2" xfId="6528"/>
    <cellStyle name="Incorrecto 4 3" xfId="6529"/>
    <cellStyle name="Incorrecto 40" xfId="6530"/>
    <cellStyle name="Incorrecto 40 2" xfId="6531"/>
    <cellStyle name="Incorrecto 40 3" xfId="6532"/>
    <cellStyle name="Incorrecto 41" xfId="6533"/>
    <cellStyle name="Incorrecto 41 2" xfId="6534"/>
    <cellStyle name="Incorrecto 41 3" xfId="6535"/>
    <cellStyle name="Incorrecto 42" xfId="6536"/>
    <cellStyle name="Incorrecto 42 2" xfId="6537"/>
    <cellStyle name="Incorrecto 42 3" xfId="6538"/>
    <cellStyle name="Incorrecto 43" xfId="6539"/>
    <cellStyle name="Incorrecto 43 2" xfId="6540"/>
    <cellStyle name="Incorrecto 43 3" xfId="6541"/>
    <cellStyle name="Incorrecto 44" xfId="6542"/>
    <cellStyle name="Incorrecto 44 2" xfId="6543"/>
    <cellStyle name="Incorrecto 44 3" xfId="6544"/>
    <cellStyle name="Incorrecto 45" xfId="6545"/>
    <cellStyle name="Incorrecto 45 2" xfId="6546"/>
    <cellStyle name="Incorrecto 45 3" xfId="6547"/>
    <cellStyle name="Incorrecto 46" xfId="6548"/>
    <cellStyle name="Incorrecto 46 2" xfId="6549"/>
    <cellStyle name="Incorrecto 46 3" xfId="6550"/>
    <cellStyle name="Incorrecto 47" xfId="6551"/>
    <cellStyle name="Incorrecto 47 2" xfId="6552"/>
    <cellStyle name="Incorrecto 47 3" xfId="6553"/>
    <cellStyle name="Incorrecto 48" xfId="6554"/>
    <cellStyle name="Incorrecto 48 2" xfId="6555"/>
    <cellStyle name="Incorrecto 48 3" xfId="6556"/>
    <cellStyle name="Incorrecto 49" xfId="6557"/>
    <cellStyle name="Incorrecto 49 2" xfId="6558"/>
    <cellStyle name="Incorrecto 49 2 2" xfId="6559"/>
    <cellStyle name="Incorrecto 49 2 3" xfId="6560"/>
    <cellStyle name="Incorrecto 49 3" xfId="6561"/>
    <cellStyle name="Incorrecto 49 4" xfId="6562"/>
    <cellStyle name="Incorrecto 5" xfId="6563"/>
    <cellStyle name="Incorrecto 5 2" xfId="6564"/>
    <cellStyle name="Incorrecto 5 3" xfId="6565"/>
    <cellStyle name="Incorrecto 6" xfId="6566"/>
    <cellStyle name="Incorrecto 6 2" xfId="6567"/>
    <cellStyle name="Incorrecto 6 3" xfId="6568"/>
    <cellStyle name="Incorrecto 7" xfId="6569"/>
    <cellStyle name="Incorrecto 7 2" xfId="6570"/>
    <cellStyle name="Incorrecto 7 3" xfId="6571"/>
    <cellStyle name="Incorrecto 8" xfId="6572"/>
    <cellStyle name="Incorrecto 8 2" xfId="6573"/>
    <cellStyle name="Incorrecto 8 3" xfId="6574"/>
    <cellStyle name="Incorrecto 9" xfId="6575"/>
    <cellStyle name="Incorrecto 9 2" xfId="6576"/>
    <cellStyle name="Incorrecto 9 3" xfId="6577"/>
    <cellStyle name="Neutral 10" xfId="6578"/>
    <cellStyle name="Neutral 10 2" xfId="6579"/>
    <cellStyle name="Neutral 10 3" xfId="6580"/>
    <cellStyle name="Neutral 11" xfId="6581"/>
    <cellStyle name="Neutral 11 2" xfId="6582"/>
    <cellStyle name="Neutral 11 3" xfId="6583"/>
    <cellStyle name="Neutral 12" xfId="6584"/>
    <cellStyle name="Neutral 12 2" xfId="6585"/>
    <cellStyle name="Neutral 12 3" xfId="6586"/>
    <cellStyle name="Neutral 13" xfId="6587"/>
    <cellStyle name="Neutral 13 2" xfId="6588"/>
    <cellStyle name="Neutral 13 3" xfId="6589"/>
    <cellStyle name="Neutral 14" xfId="6590"/>
    <cellStyle name="Neutral 14 2" xfId="6591"/>
    <cellStyle name="Neutral 14 3" xfId="6592"/>
    <cellStyle name="Neutral 15" xfId="6593"/>
    <cellStyle name="Neutral 15 2" xfId="6594"/>
    <cellStyle name="Neutral 15 3" xfId="6595"/>
    <cellStyle name="Neutral 16" xfId="6596"/>
    <cellStyle name="Neutral 16 2" xfId="6597"/>
    <cellStyle name="Neutral 16 3" xfId="6598"/>
    <cellStyle name="Neutral 17" xfId="6599"/>
    <cellStyle name="Neutral 17 2" xfId="6600"/>
    <cellStyle name="Neutral 17 3" xfId="6601"/>
    <cellStyle name="Neutral 18" xfId="6602"/>
    <cellStyle name="Neutral 18 2" xfId="6603"/>
    <cellStyle name="Neutral 18 3" xfId="6604"/>
    <cellStyle name="Neutral 19" xfId="6605"/>
    <cellStyle name="Neutral 19 2" xfId="6606"/>
    <cellStyle name="Neutral 19 3" xfId="6607"/>
    <cellStyle name="Neutral 2" xfId="6608"/>
    <cellStyle name="Neutral 2 2" xfId="6609"/>
    <cellStyle name="Neutral 2 2 2" xfId="6610"/>
    <cellStyle name="Neutral 2 2 3" xfId="6611"/>
    <cellStyle name="Neutral 2 3" xfId="6612"/>
    <cellStyle name="Neutral 2 3 2" xfId="6613"/>
    <cellStyle name="Neutral 2 3 3" xfId="6614"/>
    <cellStyle name="Neutral 2 4" xfId="6615"/>
    <cellStyle name="Neutral 2 4 2" xfId="6616"/>
    <cellStyle name="Neutral 2 4 3" xfId="6617"/>
    <cellStyle name="Neutral 2 5" xfId="6618"/>
    <cellStyle name="Neutral 2 6" xfId="6619"/>
    <cellStyle name="Neutral 20" xfId="6620"/>
    <cellStyle name="Neutral 20 2" xfId="6621"/>
    <cellStyle name="Neutral 20 3" xfId="6622"/>
    <cellStyle name="Neutral 21" xfId="6623"/>
    <cellStyle name="Neutral 21 2" xfId="6624"/>
    <cellStyle name="Neutral 21 3" xfId="6625"/>
    <cellStyle name="Neutral 22" xfId="6626"/>
    <cellStyle name="Neutral 22 2" xfId="6627"/>
    <cellStyle name="Neutral 22 3" xfId="6628"/>
    <cellStyle name="Neutral 23" xfId="6629"/>
    <cellStyle name="Neutral 23 2" xfId="6630"/>
    <cellStyle name="Neutral 23 3" xfId="6631"/>
    <cellStyle name="Neutral 24" xfId="6632"/>
    <cellStyle name="Neutral 24 2" xfId="6633"/>
    <cellStyle name="Neutral 24 3" xfId="6634"/>
    <cellStyle name="Neutral 25" xfId="6635"/>
    <cellStyle name="Neutral 25 2" xfId="6636"/>
    <cellStyle name="Neutral 25 3" xfId="6637"/>
    <cellStyle name="Neutral 26" xfId="6638"/>
    <cellStyle name="Neutral 26 2" xfId="6639"/>
    <cellStyle name="Neutral 26 3" xfId="6640"/>
    <cellStyle name="Neutral 27" xfId="6641"/>
    <cellStyle name="Neutral 27 2" xfId="6642"/>
    <cellStyle name="Neutral 27 3" xfId="6643"/>
    <cellStyle name="Neutral 28" xfId="6644"/>
    <cellStyle name="Neutral 28 2" xfId="6645"/>
    <cellStyle name="Neutral 28 3" xfId="6646"/>
    <cellStyle name="Neutral 29" xfId="6647"/>
    <cellStyle name="Neutral 29 2" xfId="6648"/>
    <cellStyle name="Neutral 29 3" xfId="6649"/>
    <cellStyle name="Neutral 3" xfId="6650"/>
    <cellStyle name="Neutral 3 2" xfId="6651"/>
    <cellStyle name="Neutral 3 3" xfId="6652"/>
    <cellStyle name="Neutral 30" xfId="6653"/>
    <cellStyle name="Neutral 30 2" xfId="6654"/>
    <cellStyle name="Neutral 30 3" xfId="6655"/>
    <cellStyle name="Neutral 31" xfId="6656"/>
    <cellStyle name="Neutral 31 2" xfId="6657"/>
    <cellStyle name="Neutral 31 3" xfId="6658"/>
    <cellStyle name="Neutral 32" xfId="6659"/>
    <cellStyle name="Neutral 32 2" xfId="6660"/>
    <cellStyle name="Neutral 32 3" xfId="6661"/>
    <cellStyle name="Neutral 33" xfId="6662"/>
    <cellStyle name="Neutral 33 2" xfId="6663"/>
    <cellStyle name="Neutral 33 3" xfId="6664"/>
    <cellStyle name="Neutral 34" xfId="6665"/>
    <cellStyle name="Neutral 34 2" xfId="6666"/>
    <cellStyle name="Neutral 34 3" xfId="6667"/>
    <cellStyle name="Neutral 35" xfId="6668"/>
    <cellStyle name="Neutral 35 2" xfId="6669"/>
    <cellStyle name="Neutral 35 3" xfId="6670"/>
    <cellStyle name="Neutral 36" xfId="6671"/>
    <cellStyle name="Neutral 36 2" xfId="6672"/>
    <cellStyle name="Neutral 36 3" xfId="6673"/>
    <cellStyle name="Neutral 37" xfId="6674"/>
    <cellStyle name="Neutral 37 2" xfId="6675"/>
    <cellStyle name="Neutral 37 3" xfId="6676"/>
    <cellStyle name="Neutral 38" xfId="6677"/>
    <cellStyle name="Neutral 38 2" xfId="6678"/>
    <cellStyle name="Neutral 38 3" xfId="6679"/>
    <cellStyle name="Neutral 39" xfId="6680"/>
    <cellStyle name="Neutral 39 2" xfId="6681"/>
    <cellStyle name="Neutral 39 3" xfId="6682"/>
    <cellStyle name="Neutral 4" xfId="6683"/>
    <cellStyle name="Neutral 4 2" xfId="6684"/>
    <cellStyle name="Neutral 4 3" xfId="6685"/>
    <cellStyle name="Neutral 40" xfId="6686"/>
    <cellStyle name="Neutral 40 2" xfId="6687"/>
    <cellStyle name="Neutral 40 3" xfId="6688"/>
    <cellStyle name="Neutral 41" xfId="6689"/>
    <cellStyle name="Neutral 41 2" xfId="6690"/>
    <cellStyle name="Neutral 41 3" xfId="6691"/>
    <cellStyle name="Neutral 42" xfId="6692"/>
    <cellStyle name="Neutral 42 2" xfId="6693"/>
    <cellStyle name="Neutral 42 3" xfId="6694"/>
    <cellStyle name="Neutral 43" xfId="6695"/>
    <cellStyle name="Neutral 43 2" xfId="6696"/>
    <cellStyle name="Neutral 43 3" xfId="6697"/>
    <cellStyle name="Neutral 44" xfId="6698"/>
    <cellStyle name="Neutral 44 2" xfId="6699"/>
    <cellStyle name="Neutral 44 3" xfId="6700"/>
    <cellStyle name="Neutral 45" xfId="6701"/>
    <cellStyle name="Neutral 45 2" xfId="6702"/>
    <cellStyle name="Neutral 45 3" xfId="6703"/>
    <cellStyle name="Neutral 46" xfId="6704"/>
    <cellStyle name="Neutral 46 2" xfId="6705"/>
    <cellStyle name="Neutral 46 3" xfId="6706"/>
    <cellStyle name="Neutral 47" xfId="6707"/>
    <cellStyle name="Neutral 47 2" xfId="6708"/>
    <cellStyle name="Neutral 47 3" xfId="6709"/>
    <cellStyle name="Neutral 48" xfId="6710"/>
    <cellStyle name="Neutral 48 2" xfId="6711"/>
    <cellStyle name="Neutral 48 3" xfId="6712"/>
    <cellStyle name="Neutral 49" xfId="6713"/>
    <cellStyle name="Neutral 49 2" xfId="6714"/>
    <cellStyle name="Neutral 49 2 2" xfId="6715"/>
    <cellStyle name="Neutral 49 2 3" xfId="6716"/>
    <cellStyle name="Neutral 49 3" xfId="6717"/>
    <cellStyle name="Neutral 49 4" xfId="6718"/>
    <cellStyle name="Neutral 5" xfId="6719"/>
    <cellStyle name="Neutral 5 2" xfId="6720"/>
    <cellStyle name="Neutral 5 3" xfId="6721"/>
    <cellStyle name="Neutral 6" xfId="6722"/>
    <cellStyle name="Neutral 6 2" xfId="6723"/>
    <cellStyle name="Neutral 6 3" xfId="6724"/>
    <cellStyle name="Neutral 7" xfId="6725"/>
    <cellStyle name="Neutral 7 2" xfId="6726"/>
    <cellStyle name="Neutral 7 3" xfId="6727"/>
    <cellStyle name="Neutral 8" xfId="6728"/>
    <cellStyle name="Neutral 8 2" xfId="6729"/>
    <cellStyle name="Neutral 8 3" xfId="6730"/>
    <cellStyle name="Neutral 9" xfId="6731"/>
    <cellStyle name="Neutral 9 2" xfId="6732"/>
    <cellStyle name="Neutral 9 3" xfId="6733"/>
    <cellStyle name="Normal" xfId="0" builtinId="0"/>
    <cellStyle name="Normal 10" xfId="6734"/>
    <cellStyle name="Normal 10 2" xfId="6735"/>
    <cellStyle name="Normal 10 2 2" xfId="6736"/>
    <cellStyle name="Normal 10 3" xfId="6737"/>
    <cellStyle name="Normal 11" xfId="6738"/>
    <cellStyle name="Normal 11 2" xfId="6739"/>
    <cellStyle name="Normal 11 2 2" xfId="6740"/>
    <cellStyle name="Normal 11 3" xfId="6741"/>
    <cellStyle name="Normal 12" xfId="6742"/>
    <cellStyle name="Normal 12 2" xfId="6743"/>
    <cellStyle name="Normal 12 2 2" xfId="6744"/>
    <cellStyle name="Normal 12 3" xfId="6745"/>
    <cellStyle name="Normal 13" xfId="6746"/>
    <cellStyle name="Normal 13 2" xfId="6747"/>
    <cellStyle name="Normal 13 2 2" xfId="6748"/>
    <cellStyle name="Normal 13 3" xfId="6749"/>
    <cellStyle name="Normal 14" xfId="6750"/>
    <cellStyle name="Normal 14 2" xfId="6751"/>
    <cellStyle name="Normal 14 2 2" xfId="6752"/>
    <cellStyle name="Normal 14 3" xfId="6753"/>
    <cellStyle name="Normal 15" xfId="6754"/>
    <cellStyle name="Normal 15 2" xfId="6755"/>
    <cellStyle name="Normal 15 2 2" xfId="6756"/>
    <cellStyle name="Normal 15 3" xfId="6757"/>
    <cellStyle name="Normal 16" xfId="6758"/>
    <cellStyle name="Normal 16 2" xfId="6759"/>
    <cellStyle name="Normal 16 2 2" xfId="6760"/>
    <cellStyle name="Normal 16 3" xfId="6761"/>
    <cellStyle name="Normal 17" xfId="6762"/>
    <cellStyle name="Normal 17 2" xfId="6763"/>
    <cellStyle name="Normal 17 2 2" xfId="6764"/>
    <cellStyle name="Normal 17 3" xfId="6765"/>
    <cellStyle name="Normal 18" xfId="6766"/>
    <cellStyle name="Normal 18 2" xfId="6767"/>
    <cellStyle name="Normal 18 2 2" xfId="6768"/>
    <cellStyle name="Normal 18 3" xfId="6769"/>
    <cellStyle name="Normal 19" xfId="6770"/>
    <cellStyle name="Normal 19 2" xfId="6771"/>
    <cellStyle name="Normal 19 2 2" xfId="6772"/>
    <cellStyle name="Normal 19 3" xfId="6773"/>
    <cellStyle name="Normal 2" xfId="1"/>
    <cellStyle name="Normal 2 10" xfId="6774"/>
    <cellStyle name="Normal 2 10 2" xfId="6775"/>
    <cellStyle name="Normal 2 10 2 2" xfId="6776"/>
    <cellStyle name="Normal 2 10 3" xfId="6777"/>
    <cellStyle name="Normal 2 11" xfId="6778"/>
    <cellStyle name="Normal 2 11 2" xfId="6779"/>
    <cellStyle name="Normal 2 11 2 2" xfId="6780"/>
    <cellStyle name="Normal 2 11 3" xfId="6781"/>
    <cellStyle name="Normal 2 12" xfId="6782"/>
    <cellStyle name="Normal 2 12 2" xfId="6783"/>
    <cellStyle name="Normal 2 12 2 2" xfId="6784"/>
    <cellStyle name="Normal 2 12 3" xfId="6785"/>
    <cellStyle name="Normal 2 13" xfId="6786"/>
    <cellStyle name="Normal 2 13 2" xfId="6787"/>
    <cellStyle name="Normal 2 13 2 2" xfId="6788"/>
    <cellStyle name="Normal 2 13 3" xfId="6789"/>
    <cellStyle name="Normal 2 14" xfId="6790"/>
    <cellStyle name="Normal 2 14 2" xfId="6791"/>
    <cellStyle name="Normal 2 14 2 2" xfId="6792"/>
    <cellStyle name="Normal 2 14 3" xfId="6793"/>
    <cellStyle name="Normal 2 15" xfId="6794"/>
    <cellStyle name="Normal 2 15 2" xfId="6795"/>
    <cellStyle name="Normal 2 15 2 2" xfId="6796"/>
    <cellStyle name="Normal 2 15 3" xfId="6797"/>
    <cellStyle name="Normal 2 16" xfId="6798"/>
    <cellStyle name="Normal 2 16 2" xfId="6799"/>
    <cellStyle name="Normal 2 16 2 2" xfId="6800"/>
    <cellStyle name="Normal 2 16 3" xfId="6801"/>
    <cellStyle name="Normal 2 17" xfId="6802"/>
    <cellStyle name="Normal 2 17 2" xfId="6803"/>
    <cellStyle name="Normal 2 17 2 2" xfId="6804"/>
    <cellStyle name="Normal 2 17 3" xfId="6805"/>
    <cellStyle name="Normal 2 18" xfId="6806"/>
    <cellStyle name="Normal 2 18 2" xfId="6807"/>
    <cellStyle name="Normal 2 18 2 2" xfId="6808"/>
    <cellStyle name="Normal 2 18 3" xfId="6809"/>
    <cellStyle name="Normal 2 19" xfId="6810"/>
    <cellStyle name="Normal 2 19 2" xfId="6811"/>
    <cellStyle name="Normal 2 19 2 2" xfId="6812"/>
    <cellStyle name="Normal 2 19 3" xfId="6813"/>
    <cellStyle name="Normal 2 2" xfId="6814"/>
    <cellStyle name="Normal 2 2 2" xfId="6815"/>
    <cellStyle name="Normal 2 2 2 2" xfId="6816"/>
    <cellStyle name="Normal 2 2 3" xfId="6817"/>
    <cellStyle name="Normal 2 20" xfId="6818"/>
    <cellStyle name="Normal 2 20 2" xfId="6819"/>
    <cellStyle name="Normal 2 20 2 2" xfId="6820"/>
    <cellStyle name="Normal 2 20 3" xfId="6821"/>
    <cellStyle name="Normal 2 21" xfId="6822"/>
    <cellStyle name="Normal 2 21 2" xfId="6823"/>
    <cellStyle name="Normal 2 21 2 2" xfId="6824"/>
    <cellStyle name="Normal 2 21 3" xfId="6825"/>
    <cellStyle name="Normal 2 22" xfId="6826"/>
    <cellStyle name="Normal 2 22 2" xfId="6827"/>
    <cellStyle name="Normal 2 22 2 2" xfId="6828"/>
    <cellStyle name="Normal 2 22 3" xfId="6829"/>
    <cellStyle name="Normal 2 23" xfId="6830"/>
    <cellStyle name="Normal 2 23 2" xfId="6831"/>
    <cellStyle name="Normal 2 23 2 2" xfId="6832"/>
    <cellStyle name="Normal 2 23 3" xfId="6833"/>
    <cellStyle name="Normal 2 24" xfId="6834"/>
    <cellStyle name="Normal 2 24 2" xfId="6835"/>
    <cellStyle name="Normal 2 24 2 2" xfId="6836"/>
    <cellStyle name="Normal 2 24 3" xfId="6837"/>
    <cellStyle name="Normal 2 25" xfId="6838"/>
    <cellStyle name="Normal 2 25 2" xfId="6839"/>
    <cellStyle name="Normal 2 25 2 2" xfId="6840"/>
    <cellStyle name="Normal 2 25 3" xfId="6841"/>
    <cellStyle name="Normal 2 26" xfId="6842"/>
    <cellStyle name="Normal 2 26 2" xfId="6843"/>
    <cellStyle name="Normal 2 26 2 2" xfId="6844"/>
    <cellStyle name="Normal 2 26 3" xfId="6845"/>
    <cellStyle name="Normal 2 27" xfId="6846"/>
    <cellStyle name="Normal 2 27 2" xfId="6847"/>
    <cellStyle name="Normal 2 27 2 2" xfId="6848"/>
    <cellStyle name="Normal 2 27 3" xfId="6849"/>
    <cellStyle name="Normal 2 28" xfId="6850"/>
    <cellStyle name="Normal 2 28 2" xfId="6851"/>
    <cellStyle name="Normal 2 28 2 2" xfId="6852"/>
    <cellStyle name="Normal 2 28 3" xfId="6853"/>
    <cellStyle name="Normal 2 29" xfId="6854"/>
    <cellStyle name="Normal 2 29 2" xfId="6855"/>
    <cellStyle name="Normal 2 29 2 2" xfId="6856"/>
    <cellStyle name="Normal 2 29 3" xfId="6857"/>
    <cellStyle name="Normal 2 3" xfId="6858"/>
    <cellStyle name="Normal 2 3 2" xfId="6859"/>
    <cellStyle name="Normal 2 3 2 2" xfId="6860"/>
    <cellStyle name="Normal 2 3 3" xfId="6861"/>
    <cellStyle name="Normal 2 30" xfId="6862"/>
    <cellStyle name="Normal 2 30 2" xfId="6863"/>
    <cellStyle name="Normal 2 30 2 2" xfId="6864"/>
    <cellStyle name="Normal 2 30 3" xfId="6865"/>
    <cellStyle name="Normal 2 31" xfId="6866"/>
    <cellStyle name="Normal 2 31 2" xfId="6867"/>
    <cellStyle name="Normal 2 31 2 2" xfId="6868"/>
    <cellStyle name="Normal 2 31 3" xfId="6869"/>
    <cellStyle name="Normal 2 32" xfId="6870"/>
    <cellStyle name="Normal 2 32 2" xfId="6871"/>
    <cellStyle name="Normal 2 32 2 2" xfId="6872"/>
    <cellStyle name="Normal 2 32 3" xfId="6873"/>
    <cellStyle name="Normal 2 33" xfId="6874"/>
    <cellStyle name="Normal 2 33 2" xfId="6875"/>
    <cellStyle name="Normal 2 33 2 2" xfId="6876"/>
    <cellStyle name="Normal 2 33 3" xfId="6877"/>
    <cellStyle name="Normal 2 34" xfId="6878"/>
    <cellStyle name="Normal 2 34 2" xfId="6879"/>
    <cellStyle name="Normal 2 34 2 2" xfId="6880"/>
    <cellStyle name="Normal 2 34 3" xfId="6881"/>
    <cellStyle name="Normal 2 35" xfId="6882"/>
    <cellStyle name="Normal 2 35 2" xfId="6883"/>
    <cellStyle name="Normal 2 35 2 2" xfId="6884"/>
    <cellStyle name="Normal 2 35 3" xfId="6885"/>
    <cellStyle name="Normal 2 36" xfId="6886"/>
    <cellStyle name="Normal 2 36 2" xfId="6887"/>
    <cellStyle name="Normal 2 36 2 2" xfId="6888"/>
    <cellStyle name="Normal 2 36 3" xfId="6889"/>
    <cellStyle name="Normal 2 37" xfId="6890"/>
    <cellStyle name="Normal 2 37 2" xfId="6891"/>
    <cellStyle name="Normal 2 37 2 2" xfId="6892"/>
    <cellStyle name="Normal 2 37 3" xfId="6893"/>
    <cellStyle name="Normal 2 38" xfId="6894"/>
    <cellStyle name="Normal 2 38 2" xfId="6895"/>
    <cellStyle name="Normal 2 38 2 2" xfId="6896"/>
    <cellStyle name="Normal 2 38 3" xfId="6897"/>
    <cellStyle name="Normal 2 39" xfId="6898"/>
    <cellStyle name="Normal 2 39 2" xfId="6899"/>
    <cellStyle name="Normal 2 39 2 2" xfId="6900"/>
    <cellStyle name="Normal 2 39 3" xfId="6901"/>
    <cellStyle name="Normal 2 4" xfId="6902"/>
    <cellStyle name="Normal 2 4 2" xfId="6903"/>
    <cellStyle name="Normal 2 4 2 2" xfId="6904"/>
    <cellStyle name="Normal 2 4 3" xfId="6905"/>
    <cellStyle name="Normal 2 40" xfId="6906"/>
    <cellStyle name="Normal 2 40 2" xfId="6907"/>
    <cellStyle name="Normal 2 40 2 2" xfId="6908"/>
    <cellStyle name="Normal 2 40 3" xfId="6909"/>
    <cellStyle name="Normal 2 41" xfId="6910"/>
    <cellStyle name="Normal 2 41 2" xfId="6911"/>
    <cellStyle name="Normal 2 41 2 2" xfId="6912"/>
    <cellStyle name="Normal 2 41 3" xfId="6913"/>
    <cellStyle name="Normal 2 42" xfId="6914"/>
    <cellStyle name="Normal 2 42 2" xfId="6915"/>
    <cellStyle name="Normal 2 42 2 2" xfId="6916"/>
    <cellStyle name="Normal 2 42 3" xfId="6917"/>
    <cellStyle name="Normal 2 43" xfId="6918"/>
    <cellStyle name="Normal 2 43 2" xfId="6919"/>
    <cellStyle name="Normal 2 43 2 2" xfId="6920"/>
    <cellStyle name="Normal 2 43 3" xfId="6921"/>
    <cellStyle name="Normal 2 44" xfId="6922"/>
    <cellStyle name="Normal 2 44 2" xfId="6923"/>
    <cellStyle name="Normal 2 44 2 2" xfId="6924"/>
    <cellStyle name="Normal 2 44 3" xfId="6925"/>
    <cellStyle name="Normal 2 45" xfId="6926"/>
    <cellStyle name="Normal 2 45 2" xfId="6927"/>
    <cellStyle name="Normal 2 45 2 2" xfId="6928"/>
    <cellStyle name="Normal 2 45 3" xfId="6929"/>
    <cellStyle name="Normal 2 46" xfId="6930"/>
    <cellStyle name="Normal 2 46 2" xfId="6931"/>
    <cellStyle name="Normal 2 46 2 2" xfId="6932"/>
    <cellStyle name="Normal 2 46 3" xfId="6933"/>
    <cellStyle name="Normal 2 47" xfId="6934"/>
    <cellStyle name="Normal 2 47 2" xfId="6935"/>
    <cellStyle name="Normal 2 47 2 2" xfId="6936"/>
    <cellStyle name="Normal 2 47 3" xfId="6937"/>
    <cellStyle name="Normal 2 48" xfId="6938"/>
    <cellStyle name="Normal 2 48 2" xfId="6939"/>
    <cellStyle name="Normal 2 48 2 2" xfId="6940"/>
    <cellStyle name="Normal 2 48 3" xfId="6941"/>
    <cellStyle name="Normal 2 49" xfId="6942"/>
    <cellStyle name="Normal 2 49 2" xfId="6943"/>
    <cellStyle name="Normal 2 49 2 2" xfId="6944"/>
    <cellStyle name="Normal 2 49 3" xfId="6945"/>
    <cellStyle name="Normal 2 5" xfId="6946"/>
    <cellStyle name="Normal 2 5 2" xfId="6947"/>
    <cellStyle name="Normal 2 5 2 2" xfId="6948"/>
    <cellStyle name="Normal 2 5 3" xfId="6949"/>
    <cellStyle name="Normal 2 50" xfId="6950"/>
    <cellStyle name="Normal 2 50 2" xfId="6951"/>
    <cellStyle name="Normal 2 51" xfId="6952"/>
    <cellStyle name="Normal 2 52" xfId="8703"/>
    <cellStyle name="Normal 2 6" xfId="6953"/>
    <cellStyle name="Normal 2 6 2" xfId="6954"/>
    <cellStyle name="Normal 2 6 2 2" xfId="6955"/>
    <cellStyle name="Normal 2 6 3" xfId="6956"/>
    <cellStyle name="Normal 2 7" xfId="6957"/>
    <cellStyle name="Normal 2 7 2" xfId="6958"/>
    <cellStyle name="Normal 2 7 2 2" xfId="6959"/>
    <cellStyle name="Normal 2 7 3" xfId="6960"/>
    <cellStyle name="Normal 2 8" xfId="6961"/>
    <cellStyle name="Normal 2 8 2" xfId="6962"/>
    <cellStyle name="Normal 2 8 2 2" xfId="6963"/>
    <cellStyle name="Normal 2 8 3" xfId="6964"/>
    <cellStyle name="Normal 2 9" xfId="6965"/>
    <cellStyle name="Normal 2 9 2" xfId="6966"/>
    <cellStyle name="Normal 2 9 2 2" xfId="6967"/>
    <cellStyle name="Normal 2 9 3" xfId="6968"/>
    <cellStyle name="Normal 20" xfId="6969"/>
    <cellStyle name="Normal 20 2" xfId="6970"/>
    <cellStyle name="Normal 20 2 2" xfId="6971"/>
    <cellStyle name="Normal 20 3" xfId="6972"/>
    <cellStyle name="Normal 21" xfId="6973"/>
    <cellStyle name="Normal 21 2" xfId="6974"/>
    <cellStyle name="Normal 21 2 2" xfId="6975"/>
    <cellStyle name="Normal 21 3" xfId="6976"/>
    <cellStyle name="Normal 22" xfId="6977"/>
    <cellStyle name="Normal 22 2" xfId="6978"/>
    <cellStyle name="Normal 22 2 2" xfId="6979"/>
    <cellStyle name="Normal 22 3" xfId="6980"/>
    <cellStyle name="Normal 23" xfId="6981"/>
    <cellStyle name="Normal 23 2" xfId="6982"/>
    <cellStyle name="Normal 23 2 2" xfId="6983"/>
    <cellStyle name="Normal 23 3" xfId="6984"/>
    <cellStyle name="Normal 24" xfId="6985"/>
    <cellStyle name="Normal 24 2" xfId="6986"/>
    <cellStyle name="Normal 24 2 2" xfId="6987"/>
    <cellStyle name="Normal 24 3" xfId="6988"/>
    <cellStyle name="Normal 25" xfId="6989"/>
    <cellStyle name="Normal 25 2" xfId="6990"/>
    <cellStyle name="Normal 25 2 2" xfId="6991"/>
    <cellStyle name="Normal 25 3" xfId="6992"/>
    <cellStyle name="Normal 26" xfId="6993"/>
    <cellStyle name="Normal 26 2" xfId="6994"/>
    <cellStyle name="Normal 26 2 2" xfId="6995"/>
    <cellStyle name="Normal 26 3" xfId="6996"/>
    <cellStyle name="Normal 27" xfId="6997"/>
    <cellStyle name="Normal 27 2" xfId="6998"/>
    <cellStyle name="Normal 27 2 2" xfId="6999"/>
    <cellStyle name="Normal 27 3" xfId="7000"/>
    <cellStyle name="Normal 28" xfId="7001"/>
    <cellStyle name="Normal 28 2" xfId="7002"/>
    <cellStyle name="Normal 28 2 2" xfId="7003"/>
    <cellStyle name="Normal 28 3" xfId="7004"/>
    <cellStyle name="Normal 29" xfId="7005"/>
    <cellStyle name="Normal 29 2" xfId="7006"/>
    <cellStyle name="Normal 29 2 2" xfId="7007"/>
    <cellStyle name="Normal 29 3" xfId="7008"/>
    <cellStyle name="Normal 3" xfId="7009"/>
    <cellStyle name="Normal 3 2" xfId="7010"/>
    <cellStyle name="Normal 3 2 2" xfId="7011"/>
    <cellStyle name="Normal 3 2 2 2" xfId="7012"/>
    <cellStyle name="Normal 3 2 3" xfId="7013"/>
    <cellStyle name="Normal 3 3" xfId="7014"/>
    <cellStyle name="Normal 3 3 2" xfId="7015"/>
    <cellStyle name="Normal 3 3 2 2" xfId="7016"/>
    <cellStyle name="Normal 3 3 3" xfId="7017"/>
    <cellStyle name="Normal 3 4" xfId="7018"/>
    <cellStyle name="Normal 30" xfId="7019"/>
    <cellStyle name="Normal 30 2" xfId="7020"/>
    <cellStyle name="Normal 30 2 2" xfId="7021"/>
    <cellStyle name="Normal 30 3" xfId="7022"/>
    <cellStyle name="Normal 31" xfId="7023"/>
    <cellStyle name="Normal 31 2" xfId="7024"/>
    <cellStyle name="Normal 31 2 2" xfId="7025"/>
    <cellStyle name="Normal 31 3" xfId="7026"/>
    <cellStyle name="Normal 32" xfId="7027"/>
    <cellStyle name="Normal 32 2" xfId="7028"/>
    <cellStyle name="Normal 32 2 2" xfId="7029"/>
    <cellStyle name="Normal 32 3" xfId="7030"/>
    <cellStyle name="Normal 33" xfId="7031"/>
    <cellStyle name="Normal 33 2" xfId="7032"/>
    <cellStyle name="Normal 33 2 2" xfId="7033"/>
    <cellStyle name="Normal 33 3" xfId="7034"/>
    <cellStyle name="Normal 34" xfId="7035"/>
    <cellStyle name="Normal 34 2" xfId="7036"/>
    <cellStyle name="Normal 34 2 2" xfId="7037"/>
    <cellStyle name="Normal 34 3" xfId="7038"/>
    <cellStyle name="Normal 35" xfId="7039"/>
    <cellStyle name="Normal 35 2" xfId="7040"/>
    <cellStyle name="Normal 35 2 2" xfId="7041"/>
    <cellStyle name="Normal 35 3" xfId="7042"/>
    <cellStyle name="Normal 36" xfId="7043"/>
    <cellStyle name="Normal 36 2" xfId="7044"/>
    <cellStyle name="Normal 36 2 2" xfId="7045"/>
    <cellStyle name="Normal 36 3" xfId="7046"/>
    <cellStyle name="Normal 37" xfId="7047"/>
    <cellStyle name="Normal 37 2" xfId="7048"/>
    <cellStyle name="Normal 37 2 2" xfId="7049"/>
    <cellStyle name="Normal 37 3" xfId="7050"/>
    <cellStyle name="Normal 38" xfId="7051"/>
    <cellStyle name="Normal 38 2" xfId="7052"/>
    <cellStyle name="Normal 38 2 2" xfId="7053"/>
    <cellStyle name="Normal 38 3" xfId="7054"/>
    <cellStyle name="Normal 39" xfId="7055"/>
    <cellStyle name="Normal 39 2" xfId="7056"/>
    <cellStyle name="Normal 39 2 2" xfId="7057"/>
    <cellStyle name="Normal 39 3" xfId="7058"/>
    <cellStyle name="Normal 4" xfId="7059"/>
    <cellStyle name="Normal 4 2" xfId="7060"/>
    <cellStyle name="Normal 4 2 2" xfId="7061"/>
    <cellStyle name="Normal 4 2 2 2" xfId="7062"/>
    <cellStyle name="Normal 4 2 3" xfId="7063"/>
    <cellStyle name="Normal 4 3" xfId="7064"/>
    <cellStyle name="Normal 40" xfId="7065"/>
    <cellStyle name="Normal 40 2" xfId="7066"/>
    <cellStyle name="Normal 40 2 2" xfId="7067"/>
    <cellStyle name="Normal 40 3" xfId="7068"/>
    <cellStyle name="Normal 41" xfId="7069"/>
    <cellStyle name="Normal 41 2" xfId="7070"/>
    <cellStyle name="Normal 41 2 2" xfId="7071"/>
    <cellStyle name="Normal 41 3" xfId="7072"/>
    <cellStyle name="Normal 42" xfId="7073"/>
    <cellStyle name="Normal 42 2" xfId="7074"/>
    <cellStyle name="Normal 42 2 2" xfId="7075"/>
    <cellStyle name="Normal 42 3" xfId="7076"/>
    <cellStyle name="Normal 43" xfId="7077"/>
    <cellStyle name="Normal 43 2" xfId="7078"/>
    <cellStyle name="Normal 43 2 2" xfId="7079"/>
    <cellStyle name="Normal 43 3" xfId="7080"/>
    <cellStyle name="Normal 44" xfId="7081"/>
    <cellStyle name="Normal 44 2" xfId="7082"/>
    <cellStyle name="Normal 44 2 2" xfId="7083"/>
    <cellStyle name="Normal 44 3" xfId="7084"/>
    <cellStyle name="Normal 45" xfId="7085"/>
    <cellStyle name="Normal 45 2" xfId="7086"/>
    <cellStyle name="Normal 45 2 2" xfId="7087"/>
    <cellStyle name="Normal 45 3" xfId="7088"/>
    <cellStyle name="Normal 46" xfId="7089"/>
    <cellStyle name="Normal 46 2" xfId="7090"/>
    <cellStyle name="Normal 46 2 2" xfId="7091"/>
    <cellStyle name="Normal 46 3" xfId="7092"/>
    <cellStyle name="Normal 47" xfId="7093"/>
    <cellStyle name="Normal 47 2" xfId="7094"/>
    <cellStyle name="Normal 47 2 2" xfId="7095"/>
    <cellStyle name="Normal 47 3" xfId="7096"/>
    <cellStyle name="Normal 48" xfId="7097"/>
    <cellStyle name="Normal 48 2" xfId="7098"/>
    <cellStyle name="Normal 48 2 2" xfId="7099"/>
    <cellStyle name="Normal 48 3" xfId="7100"/>
    <cellStyle name="Normal 49" xfId="7101"/>
    <cellStyle name="Normal 49 2" xfId="7102"/>
    <cellStyle name="Normal 49 2 2" xfId="7103"/>
    <cellStyle name="Normal 49 3" xfId="7104"/>
    <cellStyle name="Normal 5" xfId="7105"/>
    <cellStyle name="Normal 5 2" xfId="7106"/>
    <cellStyle name="Normal 5 2 2" xfId="7107"/>
    <cellStyle name="Normal 5 3" xfId="7108"/>
    <cellStyle name="Normal 50" xfId="7109"/>
    <cellStyle name="Normal 50 2" xfId="7110"/>
    <cellStyle name="Normal 50 2 2" xfId="7111"/>
    <cellStyle name="Normal 50 3" xfId="7112"/>
    <cellStyle name="Normal 51" xfId="7113"/>
    <cellStyle name="Normal 51 2" xfId="7114"/>
    <cellStyle name="Normal 51 2 2" xfId="7115"/>
    <cellStyle name="Normal 51 3" xfId="7116"/>
    <cellStyle name="Normal 52" xfId="7117"/>
    <cellStyle name="Normal 52 2" xfId="7118"/>
    <cellStyle name="Normal 52 2 2" xfId="7119"/>
    <cellStyle name="Normal 52 3" xfId="7120"/>
    <cellStyle name="Normal 53" xfId="7121"/>
    <cellStyle name="Normal 53 2" xfId="7122"/>
    <cellStyle name="Normal 53 2 2" xfId="7123"/>
    <cellStyle name="Normal 53 3" xfId="7124"/>
    <cellStyle name="Normal 54" xfId="7125"/>
    <cellStyle name="Normal 54 2" xfId="7126"/>
    <cellStyle name="Normal 55" xfId="7127"/>
    <cellStyle name="Normal 6" xfId="7128"/>
    <cellStyle name="Normal 6 2" xfId="7129"/>
    <cellStyle name="Normal 6 2 2" xfId="7130"/>
    <cellStyle name="Normal 6 3" xfId="7131"/>
    <cellStyle name="Normal 7" xfId="7132"/>
    <cellStyle name="Normal 7 2" xfId="7133"/>
    <cellStyle name="Normal 7 2 2" xfId="7134"/>
    <cellStyle name="Normal 7 3" xfId="7135"/>
    <cellStyle name="Normal 8" xfId="7136"/>
    <cellStyle name="Normal 8 2" xfId="7137"/>
    <cellStyle name="Normal 8 2 2" xfId="7138"/>
    <cellStyle name="Normal 8 3" xfId="7139"/>
    <cellStyle name="Normal 9" xfId="7140"/>
    <cellStyle name="Normal 9 2" xfId="7141"/>
    <cellStyle name="Normal 9 2 2" xfId="7142"/>
    <cellStyle name="Normal 9 3" xfId="7143"/>
    <cellStyle name="Notas 10" xfId="7144"/>
    <cellStyle name="Notas 10 2" xfId="7145"/>
    <cellStyle name="Notas 10 2 2" xfId="7146"/>
    <cellStyle name="Notas 10 2 3" xfId="7147"/>
    <cellStyle name="Notas 10 3" xfId="7148"/>
    <cellStyle name="Notas 10 4" xfId="7149"/>
    <cellStyle name="Notas 11" xfId="7150"/>
    <cellStyle name="Notas 11 2" xfId="7151"/>
    <cellStyle name="Notas 11 2 2" xfId="7152"/>
    <cellStyle name="Notas 11 2 3" xfId="7153"/>
    <cellStyle name="Notas 11 3" xfId="7154"/>
    <cellStyle name="Notas 11 4" xfId="7155"/>
    <cellStyle name="Notas 12" xfId="7156"/>
    <cellStyle name="Notas 12 2" xfId="7157"/>
    <cellStyle name="Notas 12 2 2" xfId="7158"/>
    <cellStyle name="Notas 12 2 3" xfId="7159"/>
    <cellStyle name="Notas 12 3" xfId="7160"/>
    <cellStyle name="Notas 12 4" xfId="7161"/>
    <cellStyle name="Notas 13" xfId="7162"/>
    <cellStyle name="Notas 13 2" xfId="7163"/>
    <cellStyle name="Notas 13 2 2" xfId="7164"/>
    <cellStyle name="Notas 13 2 3" xfId="7165"/>
    <cellStyle name="Notas 13 3" xfId="7166"/>
    <cellStyle name="Notas 13 4" xfId="7167"/>
    <cellStyle name="Notas 14" xfId="7168"/>
    <cellStyle name="Notas 14 2" xfId="7169"/>
    <cellStyle name="Notas 14 2 2" xfId="7170"/>
    <cellStyle name="Notas 14 2 3" xfId="7171"/>
    <cellStyle name="Notas 14 3" xfId="7172"/>
    <cellStyle name="Notas 14 4" xfId="7173"/>
    <cellStyle name="Notas 15" xfId="7174"/>
    <cellStyle name="Notas 15 2" xfId="7175"/>
    <cellStyle name="Notas 15 2 2" xfId="7176"/>
    <cellStyle name="Notas 15 2 3" xfId="7177"/>
    <cellStyle name="Notas 15 3" xfId="7178"/>
    <cellStyle name="Notas 15 4" xfId="7179"/>
    <cellStyle name="Notas 16" xfId="7180"/>
    <cellStyle name="Notas 16 2" xfId="7181"/>
    <cellStyle name="Notas 16 2 2" xfId="7182"/>
    <cellStyle name="Notas 16 2 3" xfId="7183"/>
    <cellStyle name="Notas 16 3" xfId="7184"/>
    <cellStyle name="Notas 16 4" xfId="7185"/>
    <cellStyle name="Notas 17" xfId="7186"/>
    <cellStyle name="Notas 17 2" xfId="7187"/>
    <cellStyle name="Notas 17 2 2" xfId="7188"/>
    <cellStyle name="Notas 17 2 3" xfId="7189"/>
    <cellStyle name="Notas 17 3" xfId="7190"/>
    <cellStyle name="Notas 17 4" xfId="7191"/>
    <cellStyle name="Notas 18" xfId="7192"/>
    <cellStyle name="Notas 18 2" xfId="7193"/>
    <cellStyle name="Notas 18 2 2" xfId="7194"/>
    <cellStyle name="Notas 18 2 3" xfId="7195"/>
    <cellStyle name="Notas 18 3" xfId="7196"/>
    <cellStyle name="Notas 18 4" xfId="7197"/>
    <cellStyle name="Notas 19" xfId="7198"/>
    <cellStyle name="Notas 19 2" xfId="7199"/>
    <cellStyle name="Notas 19 2 2" xfId="7200"/>
    <cellStyle name="Notas 19 2 3" xfId="7201"/>
    <cellStyle name="Notas 19 3" xfId="7202"/>
    <cellStyle name="Notas 19 4" xfId="7203"/>
    <cellStyle name="Notas 2" xfId="7204"/>
    <cellStyle name="Notas 2 2" xfId="7205"/>
    <cellStyle name="Notas 2 2 2" xfId="7206"/>
    <cellStyle name="Notas 2 2 2 2" xfId="7207"/>
    <cellStyle name="Notas 2 2 2 3" xfId="7208"/>
    <cellStyle name="Notas 2 2 3" xfId="7209"/>
    <cellStyle name="Notas 2 2 4" xfId="7210"/>
    <cellStyle name="Notas 2 3" xfId="7211"/>
    <cellStyle name="Notas 2 3 2" xfId="7212"/>
    <cellStyle name="Notas 2 3 2 2" xfId="7213"/>
    <cellStyle name="Notas 2 3 2 3" xfId="7214"/>
    <cellStyle name="Notas 2 3 3" xfId="7215"/>
    <cellStyle name="Notas 2 3 4" xfId="7216"/>
    <cellStyle name="Notas 2 4" xfId="7217"/>
    <cellStyle name="Notas 2 4 2" xfId="7218"/>
    <cellStyle name="Notas 2 4 3" xfId="7219"/>
    <cellStyle name="Notas 2 5" xfId="7220"/>
    <cellStyle name="Notas 2 6" xfId="7221"/>
    <cellStyle name="Notas 20" xfId="7222"/>
    <cellStyle name="Notas 20 2" xfId="7223"/>
    <cellStyle name="Notas 20 2 2" xfId="7224"/>
    <cellStyle name="Notas 20 2 3" xfId="7225"/>
    <cellStyle name="Notas 20 3" xfId="7226"/>
    <cellStyle name="Notas 20 4" xfId="7227"/>
    <cellStyle name="Notas 21" xfId="7228"/>
    <cellStyle name="Notas 21 2" xfId="7229"/>
    <cellStyle name="Notas 21 2 2" xfId="7230"/>
    <cellStyle name="Notas 21 2 3" xfId="7231"/>
    <cellStyle name="Notas 21 3" xfId="7232"/>
    <cellStyle name="Notas 21 4" xfId="7233"/>
    <cellStyle name="Notas 22" xfId="7234"/>
    <cellStyle name="Notas 22 2" xfId="7235"/>
    <cellStyle name="Notas 22 2 2" xfId="7236"/>
    <cellStyle name="Notas 22 2 3" xfId="7237"/>
    <cellStyle name="Notas 22 3" xfId="7238"/>
    <cellStyle name="Notas 22 4" xfId="7239"/>
    <cellStyle name="Notas 23" xfId="7240"/>
    <cellStyle name="Notas 23 2" xfId="7241"/>
    <cellStyle name="Notas 23 2 2" xfId="7242"/>
    <cellStyle name="Notas 23 2 3" xfId="7243"/>
    <cellStyle name="Notas 23 3" xfId="7244"/>
    <cellStyle name="Notas 23 4" xfId="7245"/>
    <cellStyle name="Notas 24" xfId="7246"/>
    <cellStyle name="Notas 24 2" xfId="7247"/>
    <cellStyle name="Notas 24 2 2" xfId="7248"/>
    <cellStyle name="Notas 24 2 3" xfId="7249"/>
    <cellStyle name="Notas 24 3" xfId="7250"/>
    <cellStyle name="Notas 24 4" xfId="7251"/>
    <cellStyle name="Notas 25" xfId="7252"/>
    <cellStyle name="Notas 25 2" xfId="7253"/>
    <cellStyle name="Notas 25 2 2" xfId="7254"/>
    <cellStyle name="Notas 25 2 3" xfId="7255"/>
    <cellStyle name="Notas 25 3" xfId="7256"/>
    <cellStyle name="Notas 25 4" xfId="7257"/>
    <cellStyle name="Notas 26" xfId="7258"/>
    <cellStyle name="Notas 26 2" xfId="7259"/>
    <cellStyle name="Notas 26 2 2" xfId="7260"/>
    <cellStyle name="Notas 26 2 3" xfId="7261"/>
    <cellStyle name="Notas 26 3" xfId="7262"/>
    <cellStyle name="Notas 26 4" xfId="7263"/>
    <cellStyle name="Notas 27" xfId="7264"/>
    <cellStyle name="Notas 27 2" xfId="7265"/>
    <cellStyle name="Notas 27 2 2" xfId="7266"/>
    <cellStyle name="Notas 27 2 3" xfId="7267"/>
    <cellStyle name="Notas 27 3" xfId="7268"/>
    <cellStyle name="Notas 27 4" xfId="7269"/>
    <cellStyle name="Notas 28" xfId="7270"/>
    <cellStyle name="Notas 28 2" xfId="7271"/>
    <cellStyle name="Notas 28 2 2" xfId="7272"/>
    <cellStyle name="Notas 28 2 3" xfId="7273"/>
    <cellStyle name="Notas 28 3" xfId="7274"/>
    <cellStyle name="Notas 28 4" xfId="7275"/>
    <cellStyle name="Notas 29" xfId="7276"/>
    <cellStyle name="Notas 29 2" xfId="7277"/>
    <cellStyle name="Notas 29 2 2" xfId="7278"/>
    <cellStyle name="Notas 29 2 3" xfId="7279"/>
    <cellStyle name="Notas 29 3" xfId="7280"/>
    <cellStyle name="Notas 29 4" xfId="7281"/>
    <cellStyle name="Notas 3" xfId="7282"/>
    <cellStyle name="Notas 3 2" xfId="7283"/>
    <cellStyle name="Notas 3 2 2" xfId="7284"/>
    <cellStyle name="Notas 3 2 3" xfId="7285"/>
    <cellStyle name="Notas 3 3" xfId="7286"/>
    <cellStyle name="Notas 3 4" xfId="7287"/>
    <cellStyle name="Notas 30" xfId="7288"/>
    <cellStyle name="Notas 30 2" xfId="7289"/>
    <cellStyle name="Notas 30 2 2" xfId="7290"/>
    <cellStyle name="Notas 30 2 3" xfId="7291"/>
    <cellStyle name="Notas 30 3" xfId="7292"/>
    <cellStyle name="Notas 30 4" xfId="7293"/>
    <cellStyle name="Notas 31" xfId="7294"/>
    <cellStyle name="Notas 31 2" xfId="7295"/>
    <cellStyle name="Notas 31 2 2" xfId="7296"/>
    <cellStyle name="Notas 31 2 3" xfId="7297"/>
    <cellStyle name="Notas 31 3" xfId="7298"/>
    <cellStyle name="Notas 31 4" xfId="7299"/>
    <cellStyle name="Notas 32" xfId="7300"/>
    <cellStyle name="Notas 32 2" xfId="7301"/>
    <cellStyle name="Notas 32 2 2" xfId="7302"/>
    <cellStyle name="Notas 32 2 3" xfId="7303"/>
    <cellStyle name="Notas 32 3" xfId="7304"/>
    <cellStyle name="Notas 32 4" xfId="7305"/>
    <cellStyle name="Notas 33" xfId="7306"/>
    <cellStyle name="Notas 33 2" xfId="7307"/>
    <cellStyle name="Notas 33 2 2" xfId="7308"/>
    <cellStyle name="Notas 33 2 3" xfId="7309"/>
    <cellStyle name="Notas 33 3" xfId="7310"/>
    <cellStyle name="Notas 33 4" xfId="7311"/>
    <cellStyle name="Notas 34" xfId="7312"/>
    <cellStyle name="Notas 34 2" xfId="7313"/>
    <cellStyle name="Notas 34 2 2" xfId="7314"/>
    <cellStyle name="Notas 34 2 3" xfId="7315"/>
    <cellStyle name="Notas 34 3" xfId="7316"/>
    <cellStyle name="Notas 34 4" xfId="7317"/>
    <cellStyle name="Notas 35" xfId="7318"/>
    <cellStyle name="Notas 35 2" xfId="7319"/>
    <cellStyle name="Notas 35 2 2" xfId="7320"/>
    <cellStyle name="Notas 35 2 3" xfId="7321"/>
    <cellStyle name="Notas 35 3" xfId="7322"/>
    <cellStyle name="Notas 35 4" xfId="7323"/>
    <cellStyle name="Notas 36" xfId="7324"/>
    <cellStyle name="Notas 36 2" xfId="7325"/>
    <cellStyle name="Notas 36 2 2" xfId="7326"/>
    <cellStyle name="Notas 36 2 3" xfId="7327"/>
    <cellStyle name="Notas 36 3" xfId="7328"/>
    <cellStyle name="Notas 36 4" xfId="7329"/>
    <cellStyle name="Notas 37" xfId="7330"/>
    <cellStyle name="Notas 37 2" xfId="7331"/>
    <cellStyle name="Notas 37 2 2" xfId="7332"/>
    <cellStyle name="Notas 37 2 3" xfId="7333"/>
    <cellStyle name="Notas 37 3" xfId="7334"/>
    <cellStyle name="Notas 37 4" xfId="7335"/>
    <cellStyle name="Notas 38" xfId="7336"/>
    <cellStyle name="Notas 38 2" xfId="7337"/>
    <cellStyle name="Notas 38 2 2" xfId="7338"/>
    <cellStyle name="Notas 38 2 3" xfId="7339"/>
    <cellStyle name="Notas 38 3" xfId="7340"/>
    <cellStyle name="Notas 38 4" xfId="7341"/>
    <cellStyle name="Notas 39" xfId="7342"/>
    <cellStyle name="Notas 39 2" xfId="7343"/>
    <cellStyle name="Notas 39 2 2" xfId="7344"/>
    <cellStyle name="Notas 39 2 3" xfId="7345"/>
    <cellStyle name="Notas 39 3" xfId="7346"/>
    <cellStyle name="Notas 39 4" xfId="7347"/>
    <cellStyle name="Notas 4" xfId="7348"/>
    <cellStyle name="Notas 4 2" xfId="7349"/>
    <cellStyle name="Notas 4 2 2" xfId="7350"/>
    <cellStyle name="Notas 4 2 3" xfId="7351"/>
    <cellStyle name="Notas 4 3" xfId="7352"/>
    <cellStyle name="Notas 4 4" xfId="7353"/>
    <cellStyle name="Notas 40" xfId="7354"/>
    <cellStyle name="Notas 40 2" xfId="7355"/>
    <cellStyle name="Notas 40 2 2" xfId="7356"/>
    <cellStyle name="Notas 40 2 3" xfId="7357"/>
    <cellStyle name="Notas 40 3" xfId="7358"/>
    <cellStyle name="Notas 40 4" xfId="7359"/>
    <cellStyle name="Notas 41" xfId="7360"/>
    <cellStyle name="Notas 41 2" xfId="7361"/>
    <cellStyle name="Notas 41 2 2" xfId="7362"/>
    <cellStyle name="Notas 41 2 3" xfId="7363"/>
    <cellStyle name="Notas 41 3" xfId="7364"/>
    <cellStyle name="Notas 41 4" xfId="7365"/>
    <cellStyle name="Notas 42" xfId="7366"/>
    <cellStyle name="Notas 42 2" xfId="7367"/>
    <cellStyle name="Notas 42 2 2" xfId="7368"/>
    <cellStyle name="Notas 42 2 3" xfId="7369"/>
    <cellStyle name="Notas 42 3" xfId="7370"/>
    <cellStyle name="Notas 42 4" xfId="7371"/>
    <cellStyle name="Notas 43" xfId="7372"/>
    <cellStyle name="Notas 43 2" xfId="7373"/>
    <cellStyle name="Notas 43 2 2" xfId="7374"/>
    <cellStyle name="Notas 43 2 3" xfId="7375"/>
    <cellStyle name="Notas 43 3" xfId="7376"/>
    <cellStyle name="Notas 43 4" xfId="7377"/>
    <cellStyle name="Notas 44" xfId="7378"/>
    <cellStyle name="Notas 44 2" xfId="7379"/>
    <cellStyle name="Notas 44 2 2" xfId="7380"/>
    <cellStyle name="Notas 44 2 3" xfId="7381"/>
    <cellStyle name="Notas 44 3" xfId="7382"/>
    <cellStyle name="Notas 44 4" xfId="7383"/>
    <cellStyle name="Notas 45" xfId="7384"/>
    <cellStyle name="Notas 45 2" xfId="7385"/>
    <cellStyle name="Notas 45 2 2" xfId="7386"/>
    <cellStyle name="Notas 45 2 3" xfId="7387"/>
    <cellStyle name="Notas 45 3" xfId="7388"/>
    <cellStyle name="Notas 45 4" xfId="7389"/>
    <cellStyle name="Notas 46" xfId="7390"/>
    <cellStyle name="Notas 46 2" xfId="7391"/>
    <cellStyle name="Notas 46 2 2" xfId="7392"/>
    <cellStyle name="Notas 46 2 3" xfId="7393"/>
    <cellStyle name="Notas 46 3" xfId="7394"/>
    <cellStyle name="Notas 46 4" xfId="7395"/>
    <cellStyle name="Notas 47" xfId="7396"/>
    <cellStyle name="Notas 47 2" xfId="7397"/>
    <cellStyle name="Notas 47 2 2" xfId="7398"/>
    <cellStyle name="Notas 47 2 3" xfId="7399"/>
    <cellStyle name="Notas 47 3" xfId="7400"/>
    <cellStyle name="Notas 47 4" xfId="7401"/>
    <cellStyle name="Notas 48" xfId="7402"/>
    <cellStyle name="Notas 48 2" xfId="7403"/>
    <cellStyle name="Notas 48 2 2" xfId="7404"/>
    <cellStyle name="Notas 48 2 3" xfId="7405"/>
    <cellStyle name="Notas 48 3" xfId="7406"/>
    <cellStyle name="Notas 48 4" xfId="7407"/>
    <cellStyle name="Notas 49" xfId="7408"/>
    <cellStyle name="Notas 49 2" xfId="7409"/>
    <cellStyle name="Notas 49 2 2" xfId="7410"/>
    <cellStyle name="Notas 49 2 3" xfId="7411"/>
    <cellStyle name="Notas 49 3" xfId="7412"/>
    <cellStyle name="Notas 49 4" xfId="7413"/>
    <cellStyle name="Notas 5" xfId="7414"/>
    <cellStyle name="Notas 5 2" xfId="7415"/>
    <cellStyle name="Notas 5 2 2" xfId="7416"/>
    <cellStyle name="Notas 5 2 3" xfId="7417"/>
    <cellStyle name="Notas 5 3" xfId="7418"/>
    <cellStyle name="Notas 5 4" xfId="7419"/>
    <cellStyle name="Notas 6" xfId="7420"/>
    <cellStyle name="Notas 6 2" xfId="7421"/>
    <cellStyle name="Notas 6 2 2" xfId="7422"/>
    <cellStyle name="Notas 6 2 3" xfId="7423"/>
    <cellStyle name="Notas 6 3" xfId="7424"/>
    <cellStyle name="Notas 6 4" xfId="7425"/>
    <cellStyle name="Notas 7" xfId="7426"/>
    <cellStyle name="Notas 7 2" xfId="7427"/>
    <cellStyle name="Notas 7 2 2" xfId="7428"/>
    <cellStyle name="Notas 7 2 3" xfId="7429"/>
    <cellStyle name="Notas 7 3" xfId="7430"/>
    <cellStyle name="Notas 7 4" xfId="7431"/>
    <cellStyle name="Notas 8" xfId="7432"/>
    <cellStyle name="Notas 8 2" xfId="7433"/>
    <cellStyle name="Notas 8 2 2" xfId="7434"/>
    <cellStyle name="Notas 8 2 3" xfId="7435"/>
    <cellStyle name="Notas 8 3" xfId="7436"/>
    <cellStyle name="Notas 8 4" xfId="7437"/>
    <cellStyle name="Notas 9" xfId="7438"/>
    <cellStyle name="Notas 9 2" xfId="7439"/>
    <cellStyle name="Notas 9 2 2" xfId="7440"/>
    <cellStyle name="Notas 9 2 3" xfId="7441"/>
    <cellStyle name="Notas 9 3" xfId="7442"/>
    <cellStyle name="Notas 9 4" xfId="7443"/>
    <cellStyle name="Porcentual 2" xfId="7444"/>
    <cellStyle name="Porcentual 2 2" xfId="7445"/>
    <cellStyle name="Porcentual 2 3" xfId="7446"/>
    <cellStyle name="Porcentual 33" xfId="7447"/>
    <cellStyle name="Porcentual 33 2" xfId="7448"/>
    <cellStyle name="Porcentual 33 2 2" xfId="7449"/>
    <cellStyle name="Porcentual 33 2 3" xfId="7450"/>
    <cellStyle name="Porcentual 33 3" xfId="7451"/>
    <cellStyle name="Porcentual 33 4" xfId="7452"/>
    <cellStyle name="Result" xfId="7453"/>
    <cellStyle name="Result2" xfId="7454"/>
    <cellStyle name="Salida 10" xfId="7455"/>
    <cellStyle name="Salida 10 2" xfId="7456"/>
    <cellStyle name="Salida 10 3" xfId="7457"/>
    <cellStyle name="Salida 11" xfId="7458"/>
    <cellStyle name="Salida 11 2" xfId="7459"/>
    <cellStyle name="Salida 11 3" xfId="7460"/>
    <cellStyle name="Salida 12" xfId="7461"/>
    <cellStyle name="Salida 12 2" xfId="7462"/>
    <cellStyle name="Salida 12 3" xfId="7463"/>
    <cellStyle name="Salida 13" xfId="7464"/>
    <cellStyle name="Salida 13 2" xfId="7465"/>
    <cellStyle name="Salida 13 3" xfId="7466"/>
    <cellStyle name="Salida 14" xfId="7467"/>
    <cellStyle name="Salida 14 2" xfId="7468"/>
    <cellStyle name="Salida 14 3" xfId="7469"/>
    <cellStyle name="Salida 15" xfId="7470"/>
    <cellStyle name="Salida 15 2" xfId="7471"/>
    <cellStyle name="Salida 15 3" xfId="7472"/>
    <cellStyle name="Salida 16" xfId="7473"/>
    <cellStyle name="Salida 16 2" xfId="7474"/>
    <cellStyle name="Salida 16 3" xfId="7475"/>
    <cellStyle name="Salida 17" xfId="7476"/>
    <cellStyle name="Salida 17 2" xfId="7477"/>
    <cellStyle name="Salida 17 3" xfId="7478"/>
    <cellStyle name="Salida 18" xfId="7479"/>
    <cellStyle name="Salida 18 2" xfId="7480"/>
    <cellStyle name="Salida 18 3" xfId="7481"/>
    <cellStyle name="Salida 19" xfId="7482"/>
    <cellStyle name="Salida 19 2" xfId="7483"/>
    <cellStyle name="Salida 19 3" xfId="7484"/>
    <cellStyle name="Salida 2" xfId="7485"/>
    <cellStyle name="Salida 2 2" xfId="7486"/>
    <cellStyle name="Salida 2 2 2" xfId="7487"/>
    <cellStyle name="Salida 2 2 3" xfId="7488"/>
    <cellStyle name="Salida 2 3" xfId="7489"/>
    <cellStyle name="Salida 2 3 2" xfId="7490"/>
    <cellStyle name="Salida 2 3 3" xfId="7491"/>
    <cellStyle name="Salida 2 4" xfId="7492"/>
    <cellStyle name="Salida 2 4 2" xfId="7493"/>
    <cellStyle name="Salida 2 4 3" xfId="7494"/>
    <cellStyle name="Salida 2 5" xfId="7495"/>
    <cellStyle name="Salida 2 6" xfId="7496"/>
    <cellStyle name="Salida 20" xfId="7497"/>
    <cellStyle name="Salida 20 2" xfId="7498"/>
    <cellStyle name="Salida 20 3" xfId="7499"/>
    <cellStyle name="Salida 21" xfId="7500"/>
    <cellStyle name="Salida 21 2" xfId="7501"/>
    <cellStyle name="Salida 21 3" xfId="7502"/>
    <cellStyle name="Salida 22" xfId="7503"/>
    <cellStyle name="Salida 22 2" xfId="7504"/>
    <cellStyle name="Salida 22 3" xfId="7505"/>
    <cellStyle name="Salida 23" xfId="7506"/>
    <cellStyle name="Salida 23 2" xfId="7507"/>
    <cellStyle name="Salida 23 3" xfId="7508"/>
    <cellStyle name="Salida 24" xfId="7509"/>
    <cellStyle name="Salida 24 2" xfId="7510"/>
    <cellStyle name="Salida 24 3" xfId="7511"/>
    <cellStyle name="Salida 25" xfId="7512"/>
    <cellStyle name="Salida 25 2" xfId="7513"/>
    <cellStyle name="Salida 25 3" xfId="7514"/>
    <cellStyle name="Salida 26" xfId="7515"/>
    <cellStyle name="Salida 26 2" xfId="7516"/>
    <cellStyle name="Salida 26 3" xfId="7517"/>
    <cellStyle name="Salida 27" xfId="7518"/>
    <cellStyle name="Salida 27 2" xfId="7519"/>
    <cellStyle name="Salida 27 3" xfId="7520"/>
    <cellStyle name="Salida 28" xfId="7521"/>
    <cellStyle name="Salida 28 2" xfId="7522"/>
    <cellStyle name="Salida 28 3" xfId="7523"/>
    <cellStyle name="Salida 29" xfId="7524"/>
    <cellStyle name="Salida 29 2" xfId="7525"/>
    <cellStyle name="Salida 29 3" xfId="7526"/>
    <cellStyle name="Salida 3" xfId="7527"/>
    <cellStyle name="Salida 3 2" xfId="7528"/>
    <cellStyle name="Salida 3 3" xfId="7529"/>
    <cellStyle name="Salida 30" xfId="7530"/>
    <cellStyle name="Salida 30 2" xfId="7531"/>
    <cellStyle name="Salida 30 3" xfId="7532"/>
    <cellStyle name="Salida 31" xfId="7533"/>
    <cellStyle name="Salida 31 2" xfId="7534"/>
    <cellStyle name="Salida 31 3" xfId="7535"/>
    <cellStyle name="Salida 32" xfId="7536"/>
    <cellStyle name="Salida 32 2" xfId="7537"/>
    <cellStyle name="Salida 32 3" xfId="7538"/>
    <cellStyle name="Salida 33" xfId="7539"/>
    <cellStyle name="Salida 33 2" xfId="7540"/>
    <cellStyle name="Salida 33 3" xfId="7541"/>
    <cellStyle name="Salida 34" xfId="7542"/>
    <cellStyle name="Salida 34 2" xfId="7543"/>
    <cellStyle name="Salida 34 3" xfId="7544"/>
    <cellStyle name="Salida 35" xfId="7545"/>
    <cellStyle name="Salida 35 2" xfId="7546"/>
    <cellStyle name="Salida 35 3" xfId="7547"/>
    <cellStyle name="Salida 36" xfId="7548"/>
    <cellStyle name="Salida 36 2" xfId="7549"/>
    <cellStyle name="Salida 36 3" xfId="7550"/>
    <cellStyle name="Salida 37" xfId="7551"/>
    <cellStyle name="Salida 37 2" xfId="7552"/>
    <cellStyle name="Salida 37 3" xfId="7553"/>
    <cellStyle name="Salida 38" xfId="7554"/>
    <cellStyle name="Salida 38 2" xfId="7555"/>
    <cellStyle name="Salida 38 3" xfId="7556"/>
    <cellStyle name="Salida 39" xfId="7557"/>
    <cellStyle name="Salida 39 2" xfId="7558"/>
    <cellStyle name="Salida 39 3" xfId="7559"/>
    <cellStyle name="Salida 4" xfId="7560"/>
    <cellStyle name="Salida 4 2" xfId="7561"/>
    <cellStyle name="Salida 4 3" xfId="7562"/>
    <cellStyle name="Salida 40" xfId="7563"/>
    <cellStyle name="Salida 40 2" xfId="7564"/>
    <cellStyle name="Salida 40 3" xfId="7565"/>
    <cellStyle name="Salida 41" xfId="7566"/>
    <cellStyle name="Salida 41 2" xfId="7567"/>
    <cellStyle name="Salida 41 3" xfId="7568"/>
    <cellStyle name="Salida 42" xfId="7569"/>
    <cellStyle name="Salida 42 2" xfId="7570"/>
    <cellStyle name="Salida 42 3" xfId="7571"/>
    <cellStyle name="Salida 43" xfId="7572"/>
    <cellStyle name="Salida 43 2" xfId="7573"/>
    <cellStyle name="Salida 43 3" xfId="7574"/>
    <cellStyle name="Salida 44" xfId="7575"/>
    <cellStyle name="Salida 44 2" xfId="7576"/>
    <cellStyle name="Salida 44 3" xfId="7577"/>
    <cellStyle name="Salida 45" xfId="7578"/>
    <cellStyle name="Salida 45 2" xfId="7579"/>
    <cellStyle name="Salida 45 3" xfId="7580"/>
    <cellStyle name="Salida 46" xfId="7581"/>
    <cellStyle name="Salida 46 2" xfId="7582"/>
    <cellStyle name="Salida 46 3" xfId="7583"/>
    <cellStyle name="Salida 47" xfId="7584"/>
    <cellStyle name="Salida 47 2" xfId="7585"/>
    <cellStyle name="Salida 47 3" xfId="7586"/>
    <cellStyle name="Salida 48" xfId="7587"/>
    <cellStyle name="Salida 48 2" xfId="7588"/>
    <cellStyle name="Salida 48 3" xfId="7589"/>
    <cellStyle name="Salida 49" xfId="7590"/>
    <cellStyle name="Salida 49 2" xfId="7591"/>
    <cellStyle name="Salida 49 2 2" xfId="7592"/>
    <cellStyle name="Salida 49 2 3" xfId="7593"/>
    <cellStyle name="Salida 49 3" xfId="7594"/>
    <cellStyle name="Salida 49 4" xfId="7595"/>
    <cellStyle name="Salida 5" xfId="7596"/>
    <cellStyle name="Salida 5 2" xfId="7597"/>
    <cellStyle name="Salida 5 3" xfId="7598"/>
    <cellStyle name="Salida 6" xfId="7599"/>
    <cellStyle name="Salida 6 2" xfId="7600"/>
    <cellStyle name="Salida 6 3" xfId="7601"/>
    <cellStyle name="Salida 7" xfId="7602"/>
    <cellStyle name="Salida 7 2" xfId="7603"/>
    <cellStyle name="Salida 7 3" xfId="7604"/>
    <cellStyle name="Salida 8" xfId="7605"/>
    <cellStyle name="Salida 8 2" xfId="7606"/>
    <cellStyle name="Salida 8 3" xfId="7607"/>
    <cellStyle name="Salida 9" xfId="7608"/>
    <cellStyle name="Salida 9 2" xfId="7609"/>
    <cellStyle name="Salida 9 3" xfId="7610"/>
    <cellStyle name="Texto de advertencia 10" xfId="7611"/>
    <cellStyle name="Texto de advertencia 10 2" xfId="7612"/>
    <cellStyle name="Texto de advertencia 10 3" xfId="7613"/>
    <cellStyle name="Texto de advertencia 11" xfId="7614"/>
    <cellStyle name="Texto de advertencia 11 2" xfId="7615"/>
    <cellStyle name="Texto de advertencia 11 3" xfId="7616"/>
    <cellStyle name="Texto de advertencia 12" xfId="7617"/>
    <cellStyle name="Texto de advertencia 12 2" xfId="7618"/>
    <cellStyle name="Texto de advertencia 12 3" xfId="7619"/>
    <cellStyle name="Texto de advertencia 13" xfId="7620"/>
    <cellStyle name="Texto de advertencia 13 2" xfId="7621"/>
    <cellStyle name="Texto de advertencia 13 3" xfId="7622"/>
    <cellStyle name="Texto de advertencia 14" xfId="7623"/>
    <cellStyle name="Texto de advertencia 14 2" xfId="7624"/>
    <cellStyle name="Texto de advertencia 14 3" xfId="7625"/>
    <cellStyle name="Texto de advertencia 15" xfId="7626"/>
    <cellStyle name="Texto de advertencia 15 2" xfId="7627"/>
    <cellStyle name="Texto de advertencia 15 3" xfId="7628"/>
    <cellStyle name="Texto de advertencia 16" xfId="7629"/>
    <cellStyle name="Texto de advertencia 16 2" xfId="7630"/>
    <cellStyle name="Texto de advertencia 16 3" xfId="7631"/>
    <cellStyle name="Texto de advertencia 17" xfId="7632"/>
    <cellStyle name="Texto de advertencia 17 2" xfId="7633"/>
    <cellStyle name="Texto de advertencia 17 3" xfId="7634"/>
    <cellStyle name="Texto de advertencia 18" xfId="7635"/>
    <cellStyle name="Texto de advertencia 18 2" xfId="7636"/>
    <cellStyle name="Texto de advertencia 18 3" xfId="7637"/>
    <cellStyle name="Texto de advertencia 19" xfId="7638"/>
    <cellStyle name="Texto de advertencia 19 2" xfId="7639"/>
    <cellStyle name="Texto de advertencia 19 3" xfId="7640"/>
    <cellStyle name="Texto de advertencia 2" xfId="7641"/>
    <cellStyle name="Texto de advertencia 2 2" xfId="7642"/>
    <cellStyle name="Texto de advertencia 2 2 2" xfId="7643"/>
    <cellStyle name="Texto de advertencia 2 2 3" xfId="7644"/>
    <cellStyle name="Texto de advertencia 2 3" xfId="7645"/>
    <cellStyle name="Texto de advertencia 2 3 2" xfId="7646"/>
    <cellStyle name="Texto de advertencia 2 3 3" xfId="7647"/>
    <cellStyle name="Texto de advertencia 2 4" xfId="7648"/>
    <cellStyle name="Texto de advertencia 2 4 2" xfId="7649"/>
    <cellStyle name="Texto de advertencia 2 4 3" xfId="7650"/>
    <cellStyle name="Texto de advertencia 2 5" xfId="7651"/>
    <cellStyle name="Texto de advertencia 2 6" xfId="7652"/>
    <cellStyle name="Texto de advertencia 20" xfId="7653"/>
    <cellStyle name="Texto de advertencia 20 2" xfId="7654"/>
    <cellStyle name="Texto de advertencia 20 3" xfId="7655"/>
    <cellStyle name="Texto de advertencia 21" xfId="7656"/>
    <cellStyle name="Texto de advertencia 21 2" xfId="7657"/>
    <cellStyle name="Texto de advertencia 21 3" xfId="7658"/>
    <cellStyle name="Texto de advertencia 22" xfId="7659"/>
    <cellStyle name="Texto de advertencia 22 2" xfId="7660"/>
    <cellStyle name="Texto de advertencia 22 3" xfId="7661"/>
    <cellStyle name="Texto de advertencia 23" xfId="7662"/>
    <cellStyle name="Texto de advertencia 23 2" xfId="7663"/>
    <cellStyle name="Texto de advertencia 23 3" xfId="7664"/>
    <cellStyle name="Texto de advertencia 24" xfId="7665"/>
    <cellStyle name="Texto de advertencia 24 2" xfId="7666"/>
    <cellStyle name="Texto de advertencia 24 3" xfId="7667"/>
    <cellStyle name="Texto de advertencia 25" xfId="7668"/>
    <cellStyle name="Texto de advertencia 25 2" xfId="7669"/>
    <cellStyle name="Texto de advertencia 25 3" xfId="7670"/>
    <cellStyle name="Texto de advertencia 26" xfId="7671"/>
    <cellStyle name="Texto de advertencia 26 2" xfId="7672"/>
    <cellStyle name="Texto de advertencia 26 3" xfId="7673"/>
    <cellStyle name="Texto de advertencia 27" xfId="7674"/>
    <cellStyle name="Texto de advertencia 27 2" xfId="7675"/>
    <cellStyle name="Texto de advertencia 27 3" xfId="7676"/>
    <cellStyle name="Texto de advertencia 28" xfId="7677"/>
    <cellStyle name="Texto de advertencia 28 2" xfId="7678"/>
    <cellStyle name="Texto de advertencia 28 3" xfId="7679"/>
    <cellStyle name="Texto de advertencia 29" xfId="7680"/>
    <cellStyle name="Texto de advertencia 29 2" xfId="7681"/>
    <cellStyle name="Texto de advertencia 29 3" xfId="7682"/>
    <cellStyle name="Texto de advertencia 3" xfId="7683"/>
    <cellStyle name="Texto de advertencia 3 2" xfId="7684"/>
    <cellStyle name="Texto de advertencia 3 3" xfId="7685"/>
    <cellStyle name="Texto de advertencia 30" xfId="7686"/>
    <cellStyle name="Texto de advertencia 30 2" xfId="7687"/>
    <cellStyle name="Texto de advertencia 30 3" xfId="7688"/>
    <cellStyle name="Texto de advertencia 31" xfId="7689"/>
    <cellStyle name="Texto de advertencia 31 2" xfId="7690"/>
    <cellStyle name="Texto de advertencia 31 3" xfId="7691"/>
    <cellStyle name="Texto de advertencia 32" xfId="7692"/>
    <cellStyle name="Texto de advertencia 32 2" xfId="7693"/>
    <cellStyle name="Texto de advertencia 32 3" xfId="7694"/>
    <cellStyle name="Texto de advertencia 33" xfId="7695"/>
    <cellStyle name="Texto de advertencia 33 2" xfId="7696"/>
    <cellStyle name="Texto de advertencia 33 3" xfId="7697"/>
    <cellStyle name="Texto de advertencia 34" xfId="7698"/>
    <cellStyle name="Texto de advertencia 34 2" xfId="7699"/>
    <cellStyle name="Texto de advertencia 34 3" xfId="7700"/>
    <cellStyle name="Texto de advertencia 35" xfId="7701"/>
    <cellStyle name="Texto de advertencia 35 2" xfId="7702"/>
    <cellStyle name="Texto de advertencia 35 3" xfId="7703"/>
    <cellStyle name="Texto de advertencia 36" xfId="7704"/>
    <cellStyle name="Texto de advertencia 36 2" xfId="7705"/>
    <cellStyle name="Texto de advertencia 36 3" xfId="7706"/>
    <cellStyle name="Texto de advertencia 37" xfId="7707"/>
    <cellStyle name="Texto de advertencia 37 2" xfId="7708"/>
    <cellStyle name="Texto de advertencia 37 3" xfId="7709"/>
    <cellStyle name="Texto de advertencia 38" xfId="7710"/>
    <cellStyle name="Texto de advertencia 38 2" xfId="7711"/>
    <cellStyle name="Texto de advertencia 38 3" xfId="7712"/>
    <cellStyle name="Texto de advertencia 39" xfId="7713"/>
    <cellStyle name="Texto de advertencia 39 2" xfId="7714"/>
    <cellStyle name="Texto de advertencia 39 3" xfId="7715"/>
    <cellStyle name="Texto de advertencia 4" xfId="7716"/>
    <cellStyle name="Texto de advertencia 4 2" xfId="7717"/>
    <cellStyle name="Texto de advertencia 4 3" xfId="7718"/>
    <cellStyle name="Texto de advertencia 40" xfId="7719"/>
    <cellStyle name="Texto de advertencia 40 2" xfId="7720"/>
    <cellStyle name="Texto de advertencia 40 3" xfId="7721"/>
    <cellStyle name="Texto de advertencia 41" xfId="7722"/>
    <cellStyle name="Texto de advertencia 41 2" xfId="7723"/>
    <cellStyle name="Texto de advertencia 41 3" xfId="7724"/>
    <cellStyle name="Texto de advertencia 42" xfId="7725"/>
    <cellStyle name="Texto de advertencia 42 2" xfId="7726"/>
    <cellStyle name="Texto de advertencia 42 3" xfId="7727"/>
    <cellStyle name="Texto de advertencia 43" xfId="7728"/>
    <cellStyle name="Texto de advertencia 43 2" xfId="7729"/>
    <cellStyle name="Texto de advertencia 43 3" xfId="7730"/>
    <cellStyle name="Texto de advertencia 44" xfId="7731"/>
    <cellStyle name="Texto de advertencia 44 2" xfId="7732"/>
    <cellStyle name="Texto de advertencia 44 3" xfId="7733"/>
    <cellStyle name="Texto de advertencia 45" xfId="7734"/>
    <cellStyle name="Texto de advertencia 45 2" xfId="7735"/>
    <cellStyle name="Texto de advertencia 45 3" xfId="7736"/>
    <cellStyle name="Texto de advertencia 46" xfId="7737"/>
    <cellStyle name="Texto de advertencia 46 2" xfId="7738"/>
    <cellStyle name="Texto de advertencia 46 3" xfId="7739"/>
    <cellStyle name="Texto de advertencia 47" xfId="7740"/>
    <cellStyle name="Texto de advertencia 47 2" xfId="7741"/>
    <cellStyle name="Texto de advertencia 47 3" xfId="7742"/>
    <cellStyle name="Texto de advertencia 48" xfId="7743"/>
    <cellStyle name="Texto de advertencia 48 2" xfId="7744"/>
    <cellStyle name="Texto de advertencia 48 3" xfId="7745"/>
    <cellStyle name="Texto de advertencia 49" xfId="7746"/>
    <cellStyle name="Texto de advertencia 49 2" xfId="7747"/>
    <cellStyle name="Texto de advertencia 49 2 2" xfId="7748"/>
    <cellStyle name="Texto de advertencia 49 2 3" xfId="7749"/>
    <cellStyle name="Texto de advertencia 49 3" xfId="7750"/>
    <cellStyle name="Texto de advertencia 49 4" xfId="7751"/>
    <cellStyle name="Texto de advertencia 5" xfId="7752"/>
    <cellStyle name="Texto de advertencia 5 2" xfId="7753"/>
    <cellStyle name="Texto de advertencia 5 3" xfId="7754"/>
    <cellStyle name="Texto de advertencia 6" xfId="7755"/>
    <cellStyle name="Texto de advertencia 6 2" xfId="7756"/>
    <cellStyle name="Texto de advertencia 6 3" xfId="7757"/>
    <cellStyle name="Texto de advertencia 7" xfId="7758"/>
    <cellStyle name="Texto de advertencia 7 2" xfId="7759"/>
    <cellStyle name="Texto de advertencia 7 3" xfId="7760"/>
    <cellStyle name="Texto de advertencia 8" xfId="7761"/>
    <cellStyle name="Texto de advertencia 8 2" xfId="7762"/>
    <cellStyle name="Texto de advertencia 8 3" xfId="7763"/>
    <cellStyle name="Texto de advertencia 9" xfId="7764"/>
    <cellStyle name="Texto de advertencia 9 2" xfId="7765"/>
    <cellStyle name="Texto de advertencia 9 3" xfId="7766"/>
    <cellStyle name="Texto explicativo 10" xfId="7767"/>
    <cellStyle name="Texto explicativo 10 2" xfId="7768"/>
    <cellStyle name="Texto explicativo 10 3" xfId="7769"/>
    <cellStyle name="Texto explicativo 11" xfId="7770"/>
    <cellStyle name="Texto explicativo 11 2" xfId="7771"/>
    <cellStyle name="Texto explicativo 11 3" xfId="7772"/>
    <cellStyle name="Texto explicativo 12" xfId="7773"/>
    <cellStyle name="Texto explicativo 12 2" xfId="7774"/>
    <cellStyle name="Texto explicativo 12 3" xfId="7775"/>
    <cellStyle name="Texto explicativo 13" xfId="7776"/>
    <cellStyle name="Texto explicativo 13 2" xfId="7777"/>
    <cellStyle name="Texto explicativo 13 3" xfId="7778"/>
    <cellStyle name="Texto explicativo 14" xfId="7779"/>
    <cellStyle name="Texto explicativo 14 2" xfId="7780"/>
    <cellStyle name="Texto explicativo 14 3" xfId="7781"/>
    <cellStyle name="Texto explicativo 15" xfId="7782"/>
    <cellStyle name="Texto explicativo 15 2" xfId="7783"/>
    <cellStyle name="Texto explicativo 15 3" xfId="7784"/>
    <cellStyle name="Texto explicativo 16" xfId="7785"/>
    <cellStyle name="Texto explicativo 16 2" xfId="7786"/>
    <cellStyle name="Texto explicativo 16 3" xfId="7787"/>
    <cellStyle name="Texto explicativo 17" xfId="7788"/>
    <cellStyle name="Texto explicativo 17 2" xfId="7789"/>
    <cellStyle name="Texto explicativo 17 3" xfId="7790"/>
    <cellStyle name="Texto explicativo 18" xfId="7791"/>
    <cellStyle name="Texto explicativo 18 2" xfId="7792"/>
    <cellStyle name="Texto explicativo 18 3" xfId="7793"/>
    <cellStyle name="Texto explicativo 19" xfId="7794"/>
    <cellStyle name="Texto explicativo 19 2" xfId="7795"/>
    <cellStyle name="Texto explicativo 19 3" xfId="7796"/>
    <cellStyle name="Texto explicativo 2" xfId="7797"/>
    <cellStyle name="Texto explicativo 2 2" xfId="7798"/>
    <cellStyle name="Texto explicativo 2 2 2" xfId="7799"/>
    <cellStyle name="Texto explicativo 2 2 3" xfId="7800"/>
    <cellStyle name="Texto explicativo 2 3" xfId="7801"/>
    <cellStyle name="Texto explicativo 2 3 2" xfId="7802"/>
    <cellStyle name="Texto explicativo 2 3 3" xfId="7803"/>
    <cellStyle name="Texto explicativo 2 4" xfId="7804"/>
    <cellStyle name="Texto explicativo 2 4 2" xfId="7805"/>
    <cellStyle name="Texto explicativo 2 4 3" xfId="7806"/>
    <cellStyle name="Texto explicativo 2 5" xfId="7807"/>
    <cellStyle name="Texto explicativo 2 6" xfId="7808"/>
    <cellStyle name="Texto explicativo 20" xfId="7809"/>
    <cellStyle name="Texto explicativo 20 2" xfId="7810"/>
    <cellStyle name="Texto explicativo 20 3" xfId="7811"/>
    <cellStyle name="Texto explicativo 21" xfId="7812"/>
    <cellStyle name="Texto explicativo 21 2" xfId="7813"/>
    <cellStyle name="Texto explicativo 21 3" xfId="7814"/>
    <cellStyle name="Texto explicativo 22" xfId="7815"/>
    <cellStyle name="Texto explicativo 22 2" xfId="7816"/>
    <cellStyle name="Texto explicativo 22 3" xfId="7817"/>
    <cellStyle name="Texto explicativo 23" xfId="7818"/>
    <cellStyle name="Texto explicativo 23 2" xfId="7819"/>
    <cellStyle name="Texto explicativo 23 3" xfId="7820"/>
    <cellStyle name="Texto explicativo 24" xfId="7821"/>
    <cellStyle name="Texto explicativo 24 2" xfId="7822"/>
    <cellStyle name="Texto explicativo 24 3" xfId="7823"/>
    <cellStyle name="Texto explicativo 25" xfId="7824"/>
    <cellStyle name="Texto explicativo 25 2" xfId="7825"/>
    <cellStyle name="Texto explicativo 25 3" xfId="7826"/>
    <cellStyle name="Texto explicativo 26" xfId="7827"/>
    <cellStyle name="Texto explicativo 26 2" xfId="7828"/>
    <cellStyle name="Texto explicativo 26 3" xfId="7829"/>
    <cellStyle name="Texto explicativo 27" xfId="7830"/>
    <cellStyle name="Texto explicativo 27 2" xfId="7831"/>
    <cellStyle name="Texto explicativo 27 3" xfId="7832"/>
    <cellStyle name="Texto explicativo 28" xfId="7833"/>
    <cellStyle name="Texto explicativo 28 2" xfId="7834"/>
    <cellStyle name="Texto explicativo 28 3" xfId="7835"/>
    <cellStyle name="Texto explicativo 29" xfId="7836"/>
    <cellStyle name="Texto explicativo 29 2" xfId="7837"/>
    <cellStyle name="Texto explicativo 29 3" xfId="7838"/>
    <cellStyle name="Texto explicativo 3" xfId="7839"/>
    <cellStyle name="Texto explicativo 3 2" xfId="7840"/>
    <cellStyle name="Texto explicativo 3 3" xfId="7841"/>
    <cellStyle name="Texto explicativo 30" xfId="7842"/>
    <cellStyle name="Texto explicativo 30 2" xfId="7843"/>
    <cellStyle name="Texto explicativo 30 3" xfId="7844"/>
    <cellStyle name="Texto explicativo 31" xfId="7845"/>
    <cellStyle name="Texto explicativo 31 2" xfId="7846"/>
    <cellStyle name="Texto explicativo 31 3" xfId="7847"/>
    <cellStyle name="Texto explicativo 32" xfId="7848"/>
    <cellStyle name="Texto explicativo 32 2" xfId="7849"/>
    <cellStyle name="Texto explicativo 32 3" xfId="7850"/>
    <cellStyle name="Texto explicativo 33" xfId="7851"/>
    <cellStyle name="Texto explicativo 33 2" xfId="7852"/>
    <cellStyle name="Texto explicativo 33 3" xfId="7853"/>
    <cellStyle name="Texto explicativo 34" xfId="7854"/>
    <cellStyle name="Texto explicativo 34 2" xfId="7855"/>
    <cellStyle name="Texto explicativo 34 3" xfId="7856"/>
    <cellStyle name="Texto explicativo 35" xfId="7857"/>
    <cellStyle name="Texto explicativo 35 2" xfId="7858"/>
    <cellStyle name="Texto explicativo 35 3" xfId="7859"/>
    <cellStyle name="Texto explicativo 36" xfId="7860"/>
    <cellStyle name="Texto explicativo 36 2" xfId="7861"/>
    <cellStyle name="Texto explicativo 36 3" xfId="7862"/>
    <cellStyle name="Texto explicativo 37" xfId="7863"/>
    <cellStyle name="Texto explicativo 37 2" xfId="7864"/>
    <cellStyle name="Texto explicativo 37 3" xfId="7865"/>
    <cellStyle name="Texto explicativo 38" xfId="7866"/>
    <cellStyle name="Texto explicativo 38 2" xfId="7867"/>
    <cellStyle name="Texto explicativo 38 3" xfId="7868"/>
    <cellStyle name="Texto explicativo 39" xfId="7869"/>
    <cellStyle name="Texto explicativo 39 2" xfId="7870"/>
    <cellStyle name="Texto explicativo 39 3" xfId="7871"/>
    <cellStyle name="Texto explicativo 4" xfId="7872"/>
    <cellStyle name="Texto explicativo 4 2" xfId="7873"/>
    <cellStyle name="Texto explicativo 4 3" xfId="7874"/>
    <cellStyle name="Texto explicativo 40" xfId="7875"/>
    <cellStyle name="Texto explicativo 40 2" xfId="7876"/>
    <cellStyle name="Texto explicativo 40 3" xfId="7877"/>
    <cellStyle name="Texto explicativo 41" xfId="7878"/>
    <cellStyle name="Texto explicativo 41 2" xfId="7879"/>
    <cellStyle name="Texto explicativo 41 3" xfId="7880"/>
    <cellStyle name="Texto explicativo 42" xfId="7881"/>
    <cellStyle name="Texto explicativo 42 2" xfId="7882"/>
    <cellStyle name="Texto explicativo 42 3" xfId="7883"/>
    <cellStyle name="Texto explicativo 43" xfId="7884"/>
    <cellStyle name="Texto explicativo 43 2" xfId="7885"/>
    <cellStyle name="Texto explicativo 43 3" xfId="7886"/>
    <cellStyle name="Texto explicativo 44" xfId="7887"/>
    <cellStyle name="Texto explicativo 44 2" xfId="7888"/>
    <cellStyle name="Texto explicativo 44 3" xfId="7889"/>
    <cellStyle name="Texto explicativo 45" xfId="7890"/>
    <cellStyle name="Texto explicativo 45 2" xfId="7891"/>
    <cellStyle name="Texto explicativo 45 3" xfId="7892"/>
    <cellStyle name="Texto explicativo 46" xfId="7893"/>
    <cellStyle name="Texto explicativo 46 2" xfId="7894"/>
    <cellStyle name="Texto explicativo 46 3" xfId="7895"/>
    <cellStyle name="Texto explicativo 47" xfId="7896"/>
    <cellStyle name="Texto explicativo 47 2" xfId="7897"/>
    <cellStyle name="Texto explicativo 47 3" xfId="7898"/>
    <cellStyle name="Texto explicativo 48" xfId="7899"/>
    <cellStyle name="Texto explicativo 48 2" xfId="7900"/>
    <cellStyle name="Texto explicativo 48 3" xfId="7901"/>
    <cellStyle name="Texto explicativo 49" xfId="7902"/>
    <cellStyle name="Texto explicativo 49 2" xfId="7903"/>
    <cellStyle name="Texto explicativo 49 2 2" xfId="7904"/>
    <cellStyle name="Texto explicativo 49 2 3" xfId="7905"/>
    <cellStyle name="Texto explicativo 49 3" xfId="7906"/>
    <cellStyle name="Texto explicativo 49 4" xfId="7907"/>
    <cellStyle name="Texto explicativo 5" xfId="7908"/>
    <cellStyle name="Texto explicativo 5 2" xfId="7909"/>
    <cellStyle name="Texto explicativo 5 3" xfId="7910"/>
    <cellStyle name="Texto explicativo 6" xfId="7911"/>
    <cellStyle name="Texto explicativo 6 2" xfId="7912"/>
    <cellStyle name="Texto explicativo 6 3" xfId="7913"/>
    <cellStyle name="Texto explicativo 7" xfId="7914"/>
    <cellStyle name="Texto explicativo 7 2" xfId="7915"/>
    <cellStyle name="Texto explicativo 7 3" xfId="7916"/>
    <cellStyle name="Texto explicativo 8" xfId="7917"/>
    <cellStyle name="Texto explicativo 8 2" xfId="7918"/>
    <cellStyle name="Texto explicativo 8 3" xfId="7919"/>
    <cellStyle name="Texto explicativo 9" xfId="7920"/>
    <cellStyle name="Texto explicativo 9 2" xfId="7921"/>
    <cellStyle name="Texto explicativo 9 3" xfId="7922"/>
    <cellStyle name="Título 1 10" xfId="7923"/>
    <cellStyle name="Título 1 10 2" xfId="7924"/>
    <cellStyle name="Título 1 10 3" xfId="7925"/>
    <cellStyle name="Título 1 11" xfId="7926"/>
    <cellStyle name="Título 1 11 2" xfId="7927"/>
    <cellStyle name="Título 1 11 3" xfId="7928"/>
    <cellStyle name="Título 1 12" xfId="7929"/>
    <cellStyle name="Título 1 12 2" xfId="7930"/>
    <cellStyle name="Título 1 12 3" xfId="7931"/>
    <cellStyle name="Título 1 13" xfId="7932"/>
    <cellStyle name="Título 1 13 2" xfId="7933"/>
    <cellStyle name="Título 1 13 3" xfId="7934"/>
    <cellStyle name="Título 1 14" xfId="7935"/>
    <cellStyle name="Título 1 14 2" xfId="7936"/>
    <cellStyle name="Título 1 14 3" xfId="7937"/>
    <cellStyle name="Título 1 15" xfId="7938"/>
    <cellStyle name="Título 1 15 2" xfId="7939"/>
    <cellStyle name="Título 1 15 3" xfId="7940"/>
    <cellStyle name="Título 1 16" xfId="7941"/>
    <cellStyle name="Título 1 16 2" xfId="7942"/>
    <cellStyle name="Título 1 16 3" xfId="7943"/>
    <cellStyle name="Título 1 17" xfId="7944"/>
    <cellStyle name="Título 1 17 2" xfId="7945"/>
    <cellStyle name="Título 1 17 3" xfId="7946"/>
    <cellStyle name="Título 1 18" xfId="7947"/>
    <cellStyle name="Título 1 18 2" xfId="7948"/>
    <cellStyle name="Título 1 18 3" xfId="7949"/>
    <cellStyle name="Título 1 19" xfId="7950"/>
    <cellStyle name="Título 1 19 2" xfId="7951"/>
    <cellStyle name="Título 1 19 3" xfId="7952"/>
    <cellStyle name="Título 1 2" xfId="7953"/>
    <cellStyle name="Título 1 2 2" xfId="7954"/>
    <cellStyle name="Título 1 2 2 2" xfId="7955"/>
    <cellStyle name="Título 1 2 2 3" xfId="7956"/>
    <cellStyle name="Título 1 2 3" xfId="7957"/>
    <cellStyle name="Título 1 2 3 2" xfId="7958"/>
    <cellStyle name="Título 1 2 3 3" xfId="7959"/>
    <cellStyle name="Título 1 2 4" xfId="7960"/>
    <cellStyle name="Título 1 2 4 2" xfId="7961"/>
    <cellStyle name="Título 1 2 4 3" xfId="7962"/>
    <cellStyle name="Título 1 2 5" xfId="7963"/>
    <cellStyle name="Título 1 2 6" xfId="7964"/>
    <cellStyle name="Título 1 20" xfId="7965"/>
    <cellStyle name="Título 1 20 2" xfId="7966"/>
    <cellStyle name="Título 1 20 3" xfId="7967"/>
    <cellStyle name="Título 1 21" xfId="7968"/>
    <cellStyle name="Título 1 21 2" xfId="7969"/>
    <cellStyle name="Título 1 21 3" xfId="7970"/>
    <cellStyle name="Título 1 22" xfId="7971"/>
    <cellStyle name="Título 1 22 2" xfId="7972"/>
    <cellStyle name="Título 1 22 3" xfId="7973"/>
    <cellStyle name="Título 1 23" xfId="7974"/>
    <cellStyle name="Título 1 23 2" xfId="7975"/>
    <cellStyle name="Título 1 23 3" xfId="7976"/>
    <cellStyle name="Título 1 24" xfId="7977"/>
    <cellStyle name="Título 1 24 2" xfId="7978"/>
    <cellStyle name="Título 1 24 3" xfId="7979"/>
    <cellStyle name="Título 1 25" xfId="7980"/>
    <cellStyle name="Título 1 25 2" xfId="7981"/>
    <cellStyle name="Título 1 25 3" xfId="7982"/>
    <cellStyle name="Título 1 26" xfId="7983"/>
    <cellStyle name="Título 1 26 2" xfId="7984"/>
    <cellStyle name="Título 1 26 3" xfId="7985"/>
    <cellStyle name="Título 1 27" xfId="7986"/>
    <cellStyle name="Título 1 27 2" xfId="7987"/>
    <cellStyle name="Título 1 27 3" xfId="7988"/>
    <cellStyle name="Título 1 28" xfId="7989"/>
    <cellStyle name="Título 1 28 2" xfId="7990"/>
    <cellStyle name="Título 1 28 3" xfId="7991"/>
    <cellStyle name="Título 1 29" xfId="7992"/>
    <cellStyle name="Título 1 29 2" xfId="7993"/>
    <cellStyle name="Título 1 29 3" xfId="7994"/>
    <cellStyle name="Título 1 3" xfId="7995"/>
    <cellStyle name="Título 1 3 2" xfId="7996"/>
    <cellStyle name="Título 1 3 3" xfId="7997"/>
    <cellStyle name="Título 1 30" xfId="7998"/>
    <cellStyle name="Título 1 30 2" xfId="7999"/>
    <cellStyle name="Título 1 30 3" xfId="8000"/>
    <cellStyle name="Título 1 31" xfId="8001"/>
    <cellStyle name="Título 1 31 2" xfId="8002"/>
    <cellStyle name="Título 1 31 3" xfId="8003"/>
    <cellStyle name="Título 1 32" xfId="8004"/>
    <cellStyle name="Título 1 32 2" xfId="8005"/>
    <cellStyle name="Título 1 32 3" xfId="8006"/>
    <cellStyle name="Título 1 33" xfId="8007"/>
    <cellStyle name="Título 1 33 2" xfId="8008"/>
    <cellStyle name="Título 1 33 3" xfId="8009"/>
    <cellStyle name="Título 1 34" xfId="8010"/>
    <cellStyle name="Título 1 34 2" xfId="8011"/>
    <cellStyle name="Título 1 34 3" xfId="8012"/>
    <cellStyle name="Título 1 35" xfId="8013"/>
    <cellStyle name="Título 1 35 2" xfId="8014"/>
    <cellStyle name="Título 1 35 3" xfId="8015"/>
    <cellStyle name="Título 1 36" xfId="8016"/>
    <cellStyle name="Título 1 36 2" xfId="8017"/>
    <cellStyle name="Título 1 36 3" xfId="8018"/>
    <cellStyle name="Título 1 37" xfId="8019"/>
    <cellStyle name="Título 1 37 2" xfId="8020"/>
    <cellStyle name="Título 1 37 3" xfId="8021"/>
    <cellStyle name="Título 1 38" xfId="8022"/>
    <cellStyle name="Título 1 38 2" xfId="8023"/>
    <cellStyle name="Título 1 38 3" xfId="8024"/>
    <cellStyle name="Título 1 39" xfId="8025"/>
    <cellStyle name="Título 1 39 2" xfId="8026"/>
    <cellStyle name="Título 1 39 3" xfId="8027"/>
    <cellStyle name="Título 1 4" xfId="8028"/>
    <cellStyle name="Título 1 4 2" xfId="8029"/>
    <cellStyle name="Título 1 4 3" xfId="8030"/>
    <cellStyle name="Título 1 40" xfId="8031"/>
    <cellStyle name="Título 1 40 2" xfId="8032"/>
    <cellStyle name="Título 1 40 3" xfId="8033"/>
    <cellStyle name="Título 1 41" xfId="8034"/>
    <cellStyle name="Título 1 41 2" xfId="8035"/>
    <cellStyle name="Título 1 41 3" xfId="8036"/>
    <cellStyle name="Título 1 42" xfId="8037"/>
    <cellStyle name="Título 1 42 2" xfId="8038"/>
    <cellStyle name="Título 1 42 3" xfId="8039"/>
    <cellStyle name="Título 1 43" xfId="8040"/>
    <cellStyle name="Título 1 43 2" xfId="8041"/>
    <cellStyle name="Título 1 43 3" xfId="8042"/>
    <cellStyle name="Título 1 44" xfId="8043"/>
    <cellStyle name="Título 1 44 2" xfId="8044"/>
    <cellStyle name="Título 1 44 3" xfId="8045"/>
    <cellStyle name="Título 1 45" xfId="8046"/>
    <cellStyle name="Título 1 45 2" xfId="8047"/>
    <cellStyle name="Título 1 45 3" xfId="8048"/>
    <cellStyle name="Título 1 46" xfId="8049"/>
    <cellStyle name="Título 1 46 2" xfId="8050"/>
    <cellStyle name="Título 1 46 3" xfId="8051"/>
    <cellStyle name="Título 1 47" xfId="8052"/>
    <cellStyle name="Título 1 47 2" xfId="8053"/>
    <cellStyle name="Título 1 47 3" xfId="8054"/>
    <cellStyle name="Título 1 48" xfId="8055"/>
    <cellStyle name="Título 1 48 2" xfId="8056"/>
    <cellStyle name="Título 1 48 3" xfId="8057"/>
    <cellStyle name="Título 1 49" xfId="8058"/>
    <cellStyle name="Título 1 49 2" xfId="8059"/>
    <cellStyle name="Título 1 49 2 2" xfId="8060"/>
    <cellStyle name="Título 1 49 2 3" xfId="8061"/>
    <cellStyle name="Título 1 49 3" xfId="8062"/>
    <cellStyle name="Título 1 49 4" xfId="8063"/>
    <cellStyle name="Título 1 5" xfId="8064"/>
    <cellStyle name="Título 1 5 2" xfId="8065"/>
    <cellStyle name="Título 1 5 3" xfId="8066"/>
    <cellStyle name="Título 1 6" xfId="8067"/>
    <cellStyle name="Título 1 6 2" xfId="8068"/>
    <cellStyle name="Título 1 6 3" xfId="8069"/>
    <cellStyle name="Título 1 7" xfId="8070"/>
    <cellStyle name="Título 1 7 2" xfId="8071"/>
    <cellStyle name="Título 1 7 3" xfId="8072"/>
    <cellStyle name="Título 1 8" xfId="8073"/>
    <cellStyle name="Título 1 8 2" xfId="8074"/>
    <cellStyle name="Título 1 8 3" xfId="8075"/>
    <cellStyle name="Título 1 9" xfId="8076"/>
    <cellStyle name="Título 1 9 2" xfId="8077"/>
    <cellStyle name="Título 1 9 3" xfId="8078"/>
    <cellStyle name="Título 10" xfId="8079"/>
    <cellStyle name="Título 10 2" xfId="8080"/>
    <cellStyle name="Título 10 3" xfId="8081"/>
    <cellStyle name="Título 11" xfId="8082"/>
    <cellStyle name="Título 11 2" xfId="8083"/>
    <cellStyle name="Título 11 3" xfId="8084"/>
    <cellStyle name="Título 12" xfId="8085"/>
    <cellStyle name="Título 12 2" xfId="8086"/>
    <cellStyle name="Título 12 3" xfId="8087"/>
    <cellStyle name="Título 13" xfId="8088"/>
    <cellStyle name="Título 13 2" xfId="8089"/>
    <cellStyle name="Título 13 3" xfId="8090"/>
    <cellStyle name="Título 14" xfId="8091"/>
    <cellStyle name="Título 14 2" xfId="8092"/>
    <cellStyle name="Título 14 3" xfId="8093"/>
    <cellStyle name="Título 15" xfId="8094"/>
    <cellStyle name="Título 15 2" xfId="8095"/>
    <cellStyle name="Título 15 3" xfId="8096"/>
    <cellStyle name="Título 16" xfId="8097"/>
    <cellStyle name="Título 16 2" xfId="8098"/>
    <cellStyle name="Título 16 3" xfId="8099"/>
    <cellStyle name="Título 17" xfId="8100"/>
    <cellStyle name="Título 17 2" xfId="8101"/>
    <cellStyle name="Título 17 3" xfId="8102"/>
    <cellStyle name="Título 18" xfId="8103"/>
    <cellStyle name="Título 18 2" xfId="8104"/>
    <cellStyle name="Título 18 3" xfId="8105"/>
    <cellStyle name="Título 19" xfId="8106"/>
    <cellStyle name="Título 19 2" xfId="8107"/>
    <cellStyle name="Título 19 3" xfId="8108"/>
    <cellStyle name="Título 2 10" xfId="8109"/>
    <cellStyle name="Título 2 10 2" xfId="8110"/>
    <cellStyle name="Título 2 10 3" xfId="8111"/>
    <cellStyle name="Título 2 11" xfId="8112"/>
    <cellStyle name="Título 2 11 2" xfId="8113"/>
    <cellStyle name="Título 2 11 3" xfId="8114"/>
    <cellStyle name="Título 2 12" xfId="8115"/>
    <cellStyle name="Título 2 12 2" xfId="8116"/>
    <cellStyle name="Título 2 12 3" xfId="8117"/>
    <cellStyle name="Título 2 13" xfId="8118"/>
    <cellStyle name="Título 2 13 2" xfId="8119"/>
    <cellStyle name="Título 2 13 3" xfId="8120"/>
    <cellStyle name="Título 2 14" xfId="8121"/>
    <cellStyle name="Título 2 14 2" xfId="8122"/>
    <cellStyle name="Título 2 14 3" xfId="8123"/>
    <cellStyle name="Título 2 15" xfId="8124"/>
    <cellStyle name="Título 2 15 2" xfId="8125"/>
    <cellStyle name="Título 2 15 3" xfId="8126"/>
    <cellStyle name="Título 2 16" xfId="8127"/>
    <cellStyle name="Título 2 16 2" xfId="8128"/>
    <cellStyle name="Título 2 16 3" xfId="8129"/>
    <cellStyle name="Título 2 17" xfId="8130"/>
    <cellStyle name="Título 2 17 2" xfId="8131"/>
    <cellStyle name="Título 2 17 3" xfId="8132"/>
    <cellStyle name="Título 2 18" xfId="8133"/>
    <cellStyle name="Título 2 18 2" xfId="8134"/>
    <cellStyle name="Título 2 18 3" xfId="8135"/>
    <cellStyle name="Título 2 19" xfId="8136"/>
    <cellStyle name="Título 2 19 2" xfId="8137"/>
    <cellStyle name="Título 2 19 3" xfId="8138"/>
    <cellStyle name="Título 2 2" xfId="8139"/>
    <cellStyle name="Título 2 2 2" xfId="8140"/>
    <cellStyle name="Título 2 2 2 2" xfId="8141"/>
    <cellStyle name="Título 2 2 2 3" xfId="8142"/>
    <cellStyle name="Título 2 2 3" xfId="8143"/>
    <cellStyle name="Título 2 2 3 2" xfId="8144"/>
    <cellStyle name="Título 2 2 3 3" xfId="8145"/>
    <cellStyle name="Título 2 2 4" xfId="8146"/>
    <cellStyle name="Título 2 2 4 2" xfId="8147"/>
    <cellStyle name="Título 2 2 4 3" xfId="8148"/>
    <cellStyle name="Título 2 2 5" xfId="8149"/>
    <cellStyle name="Título 2 2 6" xfId="8150"/>
    <cellStyle name="Título 2 20" xfId="8151"/>
    <cellStyle name="Título 2 20 2" xfId="8152"/>
    <cellStyle name="Título 2 20 3" xfId="8153"/>
    <cellStyle name="Título 2 21" xfId="8154"/>
    <cellStyle name="Título 2 21 2" xfId="8155"/>
    <cellStyle name="Título 2 21 3" xfId="8156"/>
    <cellStyle name="Título 2 22" xfId="8157"/>
    <cellStyle name="Título 2 22 2" xfId="8158"/>
    <cellStyle name="Título 2 22 3" xfId="8159"/>
    <cellStyle name="Título 2 23" xfId="8160"/>
    <cellStyle name="Título 2 23 2" xfId="8161"/>
    <cellStyle name="Título 2 23 3" xfId="8162"/>
    <cellStyle name="Título 2 24" xfId="8163"/>
    <cellStyle name="Título 2 24 2" xfId="8164"/>
    <cellStyle name="Título 2 24 3" xfId="8165"/>
    <cellStyle name="Título 2 25" xfId="8166"/>
    <cellStyle name="Título 2 25 2" xfId="8167"/>
    <cellStyle name="Título 2 25 3" xfId="8168"/>
    <cellStyle name="Título 2 26" xfId="8169"/>
    <cellStyle name="Título 2 26 2" xfId="8170"/>
    <cellStyle name="Título 2 26 3" xfId="8171"/>
    <cellStyle name="Título 2 27" xfId="8172"/>
    <cellStyle name="Título 2 27 2" xfId="8173"/>
    <cellStyle name="Título 2 27 3" xfId="8174"/>
    <cellStyle name="Título 2 28" xfId="8175"/>
    <cellStyle name="Título 2 28 2" xfId="8176"/>
    <cellStyle name="Título 2 28 3" xfId="8177"/>
    <cellStyle name="Título 2 29" xfId="8178"/>
    <cellStyle name="Título 2 29 2" xfId="8179"/>
    <cellStyle name="Título 2 29 3" xfId="8180"/>
    <cellStyle name="Título 2 3" xfId="8181"/>
    <cellStyle name="Título 2 3 2" xfId="8182"/>
    <cellStyle name="Título 2 3 3" xfId="8183"/>
    <cellStyle name="Título 2 30" xfId="8184"/>
    <cellStyle name="Título 2 30 2" xfId="8185"/>
    <cellStyle name="Título 2 30 3" xfId="8186"/>
    <cellStyle name="Título 2 31" xfId="8187"/>
    <cellStyle name="Título 2 31 2" xfId="8188"/>
    <cellStyle name="Título 2 31 3" xfId="8189"/>
    <cellStyle name="Título 2 32" xfId="8190"/>
    <cellStyle name="Título 2 32 2" xfId="8191"/>
    <cellStyle name="Título 2 32 3" xfId="8192"/>
    <cellStyle name="Título 2 33" xfId="8193"/>
    <cellStyle name="Título 2 33 2" xfId="8194"/>
    <cellStyle name="Título 2 33 3" xfId="8195"/>
    <cellStyle name="Título 2 34" xfId="8196"/>
    <cellStyle name="Título 2 34 2" xfId="8197"/>
    <cellStyle name="Título 2 34 3" xfId="8198"/>
    <cellStyle name="Título 2 35" xfId="8199"/>
    <cellStyle name="Título 2 35 2" xfId="8200"/>
    <cellStyle name="Título 2 35 3" xfId="8201"/>
    <cellStyle name="Título 2 36" xfId="8202"/>
    <cellStyle name="Título 2 36 2" xfId="8203"/>
    <cellStyle name="Título 2 36 3" xfId="8204"/>
    <cellStyle name="Título 2 37" xfId="8205"/>
    <cellStyle name="Título 2 37 2" xfId="8206"/>
    <cellStyle name="Título 2 37 3" xfId="8207"/>
    <cellStyle name="Título 2 38" xfId="8208"/>
    <cellStyle name="Título 2 38 2" xfId="8209"/>
    <cellStyle name="Título 2 38 3" xfId="8210"/>
    <cellStyle name="Título 2 39" xfId="8211"/>
    <cellStyle name="Título 2 39 2" xfId="8212"/>
    <cellStyle name="Título 2 39 3" xfId="8213"/>
    <cellStyle name="Título 2 4" xfId="8214"/>
    <cellStyle name="Título 2 4 2" xfId="8215"/>
    <cellStyle name="Título 2 4 3" xfId="8216"/>
    <cellStyle name="Título 2 40" xfId="8217"/>
    <cellStyle name="Título 2 40 2" xfId="8218"/>
    <cellStyle name="Título 2 40 3" xfId="8219"/>
    <cellStyle name="Título 2 41" xfId="8220"/>
    <cellStyle name="Título 2 41 2" xfId="8221"/>
    <cellStyle name="Título 2 41 3" xfId="8222"/>
    <cellStyle name="Título 2 42" xfId="8223"/>
    <cellStyle name="Título 2 42 2" xfId="8224"/>
    <cellStyle name="Título 2 42 3" xfId="8225"/>
    <cellStyle name="Título 2 43" xfId="8226"/>
    <cellStyle name="Título 2 43 2" xfId="8227"/>
    <cellStyle name="Título 2 43 3" xfId="8228"/>
    <cellStyle name="Título 2 44" xfId="8229"/>
    <cellStyle name="Título 2 44 2" xfId="8230"/>
    <cellStyle name="Título 2 44 3" xfId="8231"/>
    <cellStyle name="Título 2 45" xfId="8232"/>
    <cellStyle name="Título 2 45 2" xfId="8233"/>
    <cellStyle name="Título 2 45 3" xfId="8234"/>
    <cellStyle name="Título 2 46" xfId="8235"/>
    <cellStyle name="Título 2 46 2" xfId="8236"/>
    <cellStyle name="Título 2 46 3" xfId="8237"/>
    <cellStyle name="Título 2 47" xfId="8238"/>
    <cellStyle name="Título 2 47 2" xfId="8239"/>
    <cellStyle name="Título 2 47 3" xfId="8240"/>
    <cellStyle name="Título 2 48" xfId="8241"/>
    <cellStyle name="Título 2 48 2" xfId="8242"/>
    <cellStyle name="Título 2 48 3" xfId="8243"/>
    <cellStyle name="Título 2 49" xfId="8244"/>
    <cellStyle name="Título 2 49 2" xfId="8245"/>
    <cellStyle name="Título 2 49 2 2" xfId="8246"/>
    <cellStyle name="Título 2 49 2 3" xfId="8247"/>
    <cellStyle name="Título 2 49 3" xfId="8248"/>
    <cellStyle name="Título 2 49 4" xfId="8249"/>
    <cellStyle name="Título 2 5" xfId="8250"/>
    <cellStyle name="Título 2 5 2" xfId="8251"/>
    <cellStyle name="Título 2 5 3" xfId="8252"/>
    <cellStyle name="Título 2 6" xfId="8253"/>
    <cellStyle name="Título 2 6 2" xfId="8254"/>
    <cellStyle name="Título 2 6 3" xfId="8255"/>
    <cellStyle name="Título 2 7" xfId="8256"/>
    <cellStyle name="Título 2 7 2" xfId="8257"/>
    <cellStyle name="Título 2 7 3" xfId="8258"/>
    <cellStyle name="Título 2 8" xfId="8259"/>
    <cellStyle name="Título 2 8 2" xfId="8260"/>
    <cellStyle name="Título 2 8 3" xfId="8261"/>
    <cellStyle name="Título 2 9" xfId="8262"/>
    <cellStyle name="Título 2 9 2" xfId="8263"/>
    <cellStyle name="Título 2 9 3" xfId="8264"/>
    <cellStyle name="Título 20" xfId="8265"/>
    <cellStyle name="Título 20 2" xfId="8266"/>
    <cellStyle name="Título 20 3" xfId="8267"/>
    <cellStyle name="Título 21" xfId="8268"/>
    <cellStyle name="Título 21 2" xfId="8269"/>
    <cellStyle name="Título 21 3" xfId="8270"/>
    <cellStyle name="Título 22" xfId="8271"/>
    <cellStyle name="Título 22 2" xfId="8272"/>
    <cellStyle name="Título 22 3" xfId="8273"/>
    <cellStyle name="Título 23" xfId="8274"/>
    <cellStyle name="Título 23 2" xfId="8275"/>
    <cellStyle name="Título 23 3" xfId="8276"/>
    <cellStyle name="Título 24" xfId="8277"/>
    <cellStyle name="Título 24 2" xfId="8278"/>
    <cellStyle name="Título 24 3" xfId="8279"/>
    <cellStyle name="Título 25" xfId="8280"/>
    <cellStyle name="Título 25 2" xfId="8281"/>
    <cellStyle name="Título 25 3" xfId="8282"/>
    <cellStyle name="Título 26" xfId="8283"/>
    <cellStyle name="Título 26 2" xfId="8284"/>
    <cellStyle name="Título 26 3" xfId="8285"/>
    <cellStyle name="Título 27" xfId="8286"/>
    <cellStyle name="Título 27 2" xfId="8287"/>
    <cellStyle name="Título 27 3" xfId="8288"/>
    <cellStyle name="Título 28" xfId="8289"/>
    <cellStyle name="Título 28 2" xfId="8290"/>
    <cellStyle name="Título 28 3" xfId="8291"/>
    <cellStyle name="Título 29" xfId="8292"/>
    <cellStyle name="Título 29 2" xfId="8293"/>
    <cellStyle name="Título 29 3" xfId="8294"/>
    <cellStyle name="Título 3 10" xfId="8295"/>
    <cellStyle name="Título 3 10 2" xfId="8296"/>
    <cellStyle name="Título 3 10 3" xfId="8297"/>
    <cellStyle name="Título 3 11" xfId="8298"/>
    <cellStyle name="Título 3 11 2" xfId="8299"/>
    <cellStyle name="Título 3 11 3" xfId="8300"/>
    <cellStyle name="Título 3 12" xfId="8301"/>
    <cellStyle name="Título 3 12 2" xfId="8302"/>
    <cellStyle name="Título 3 12 3" xfId="8303"/>
    <cellStyle name="Título 3 13" xfId="8304"/>
    <cellStyle name="Título 3 13 2" xfId="8305"/>
    <cellStyle name="Título 3 13 3" xfId="8306"/>
    <cellStyle name="Título 3 14" xfId="8307"/>
    <cellStyle name="Título 3 14 2" xfId="8308"/>
    <cellStyle name="Título 3 14 3" xfId="8309"/>
    <cellStyle name="Título 3 15" xfId="8310"/>
    <cellStyle name="Título 3 15 2" xfId="8311"/>
    <cellStyle name="Título 3 15 3" xfId="8312"/>
    <cellStyle name="Título 3 16" xfId="8313"/>
    <cellStyle name="Título 3 16 2" xfId="8314"/>
    <cellStyle name="Título 3 16 3" xfId="8315"/>
    <cellStyle name="Título 3 17" xfId="8316"/>
    <cellStyle name="Título 3 17 2" xfId="8317"/>
    <cellStyle name="Título 3 17 3" xfId="8318"/>
    <cellStyle name="Título 3 18" xfId="8319"/>
    <cellStyle name="Título 3 18 2" xfId="8320"/>
    <cellStyle name="Título 3 18 3" xfId="8321"/>
    <cellStyle name="Título 3 19" xfId="8322"/>
    <cellStyle name="Título 3 19 2" xfId="8323"/>
    <cellStyle name="Título 3 19 3" xfId="8324"/>
    <cellStyle name="Título 3 2" xfId="8325"/>
    <cellStyle name="Título 3 2 2" xfId="8326"/>
    <cellStyle name="Título 3 2 2 2" xfId="8327"/>
    <cellStyle name="Título 3 2 2 3" xfId="8328"/>
    <cellStyle name="Título 3 2 3" xfId="8329"/>
    <cellStyle name="Título 3 2 3 2" xfId="8330"/>
    <cellStyle name="Título 3 2 3 3" xfId="8331"/>
    <cellStyle name="Título 3 2 4" xfId="8332"/>
    <cellStyle name="Título 3 2 4 2" xfId="8333"/>
    <cellStyle name="Título 3 2 4 3" xfId="8334"/>
    <cellStyle name="Título 3 2 5" xfId="8335"/>
    <cellStyle name="Título 3 2 6" xfId="8336"/>
    <cellStyle name="Título 3 20" xfId="8337"/>
    <cellStyle name="Título 3 20 2" xfId="8338"/>
    <cellStyle name="Título 3 20 3" xfId="8339"/>
    <cellStyle name="Título 3 21" xfId="8340"/>
    <cellStyle name="Título 3 21 2" xfId="8341"/>
    <cellStyle name="Título 3 21 3" xfId="8342"/>
    <cellStyle name="Título 3 22" xfId="8343"/>
    <cellStyle name="Título 3 22 2" xfId="8344"/>
    <cellStyle name="Título 3 22 3" xfId="8345"/>
    <cellStyle name="Título 3 23" xfId="8346"/>
    <cellStyle name="Título 3 23 2" xfId="8347"/>
    <cellStyle name="Título 3 23 3" xfId="8348"/>
    <cellStyle name="Título 3 24" xfId="8349"/>
    <cellStyle name="Título 3 24 2" xfId="8350"/>
    <cellStyle name="Título 3 24 3" xfId="8351"/>
    <cellStyle name="Título 3 25" xfId="8352"/>
    <cellStyle name="Título 3 25 2" xfId="8353"/>
    <cellStyle name="Título 3 25 3" xfId="8354"/>
    <cellStyle name="Título 3 26" xfId="8355"/>
    <cellStyle name="Título 3 26 2" xfId="8356"/>
    <cellStyle name="Título 3 26 3" xfId="8357"/>
    <cellStyle name="Título 3 27" xfId="8358"/>
    <cellStyle name="Título 3 27 2" xfId="8359"/>
    <cellStyle name="Título 3 27 3" xfId="8360"/>
    <cellStyle name="Título 3 28" xfId="8361"/>
    <cellStyle name="Título 3 28 2" xfId="8362"/>
    <cellStyle name="Título 3 28 3" xfId="8363"/>
    <cellStyle name="Título 3 29" xfId="8364"/>
    <cellStyle name="Título 3 29 2" xfId="8365"/>
    <cellStyle name="Título 3 29 3" xfId="8366"/>
    <cellStyle name="Título 3 3" xfId="8367"/>
    <cellStyle name="Título 3 3 2" xfId="8368"/>
    <cellStyle name="Título 3 3 3" xfId="8369"/>
    <cellStyle name="Título 3 30" xfId="8370"/>
    <cellStyle name="Título 3 30 2" xfId="8371"/>
    <cellStyle name="Título 3 30 3" xfId="8372"/>
    <cellStyle name="Título 3 31" xfId="8373"/>
    <cellStyle name="Título 3 31 2" xfId="8374"/>
    <cellStyle name="Título 3 31 3" xfId="8375"/>
    <cellStyle name="Título 3 32" xfId="8376"/>
    <cellStyle name="Título 3 32 2" xfId="8377"/>
    <cellStyle name="Título 3 32 3" xfId="8378"/>
    <cellStyle name="Título 3 33" xfId="8379"/>
    <cellStyle name="Título 3 33 2" xfId="8380"/>
    <cellStyle name="Título 3 33 3" xfId="8381"/>
    <cellStyle name="Título 3 34" xfId="8382"/>
    <cellStyle name="Título 3 34 2" xfId="8383"/>
    <cellStyle name="Título 3 34 3" xfId="8384"/>
    <cellStyle name="Título 3 35" xfId="8385"/>
    <cellStyle name="Título 3 35 2" xfId="8386"/>
    <cellStyle name="Título 3 35 3" xfId="8387"/>
    <cellStyle name="Título 3 36" xfId="8388"/>
    <cellStyle name="Título 3 36 2" xfId="8389"/>
    <cellStyle name="Título 3 36 3" xfId="8390"/>
    <cellStyle name="Título 3 37" xfId="8391"/>
    <cellStyle name="Título 3 37 2" xfId="8392"/>
    <cellStyle name="Título 3 37 3" xfId="8393"/>
    <cellStyle name="Título 3 38" xfId="8394"/>
    <cellStyle name="Título 3 38 2" xfId="8395"/>
    <cellStyle name="Título 3 38 3" xfId="8396"/>
    <cellStyle name="Título 3 39" xfId="8397"/>
    <cellStyle name="Título 3 39 2" xfId="8398"/>
    <cellStyle name="Título 3 39 3" xfId="8399"/>
    <cellStyle name="Título 3 4" xfId="8400"/>
    <cellStyle name="Título 3 4 2" xfId="8401"/>
    <cellStyle name="Título 3 4 3" xfId="8402"/>
    <cellStyle name="Título 3 40" xfId="8403"/>
    <cellStyle name="Título 3 40 2" xfId="8404"/>
    <cellStyle name="Título 3 40 3" xfId="8405"/>
    <cellStyle name="Título 3 41" xfId="8406"/>
    <cellStyle name="Título 3 41 2" xfId="8407"/>
    <cellStyle name="Título 3 41 3" xfId="8408"/>
    <cellStyle name="Título 3 42" xfId="8409"/>
    <cellStyle name="Título 3 42 2" xfId="8410"/>
    <cellStyle name="Título 3 42 3" xfId="8411"/>
    <cellStyle name="Título 3 43" xfId="8412"/>
    <cellStyle name="Título 3 43 2" xfId="8413"/>
    <cellStyle name="Título 3 43 3" xfId="8414"/>
    <cellStyle name="Título 3 44" xfId="8415"/>
    <cellStyle name="Título 3 44 2" xfId="8416"/>
    <cellStyle name="Título 3 44 3" xfId="8417"/>
    <cellStyle name="Título 3 45" xfId="8418"/>
    <cellStyle name="Título 3 45 2" xfId="8419"/>
    <cellStyle name="Título 3 45 3" xfId="8420"/>
    <cellStyle name="Título 3 46" xfId="8421"/>
    <cellStyle name="Título 3 46 2" xfId="8422"/>
    <cellStyle name="Título 3 46 3" xfId="8423"/>
    <cellStyle name="Título 3 47" xfId="8424"/>
    <cellStyle name="Título 3 47 2" xfId="8425"/>
    <cellStyle name="Título 3 47 3" xfId="8426"/>
    <cellStyle name="Título 3 48" xfId="8427"/>
    <cellStyle name="Título 3 48 2" xfId="8428"/>
    <cellStyle name="Título 3 48 3" xfId="8429"/>
    <cellStyle name="Título 3 49" xfId="8430"/>
    <cellStyle name="Título 3 49 2" xfId="8431"/>
    <cellStyle name="Título 3 49 2 2" xfId="8432"/>
    <cellStyle name="Título 3 49 2 3" xfId="8433"/>
    <cellStyle name="Título 3 49 3" xfId="8434"/>
    <cellStyle name="Título 3 49 4" xfId="8435"/>
    <cellStyle name="Título 3 5" xfId="8436"/>
    <cellStyle name="Título 3 5 2" xfId="8437"/>
    <cellStyle name="Título 3 5 3" xfId="8438"/>
    <cellStyle name="Título 3 6" xfId="8439"/>
    <cellStyle name="Título 3 6 2" xfId="8440"/>
    <cellStyle name="Título 3 6 3" xfId="8441"/>
    <cellStyle name="Título 3 7" xfId="8442"/>
    <cellStyle name="Título 3 7 2" xfId="8443"/>
    <cellStyle name="Título 3 7 3" xfId="8444"/>
    <cellStyle name="Título 3 8" xfId="8445"/>
    <cellStyle name="Título 3 8 2" xfId="8446"/>
    <cellStyle name="Título 3 8 3" xfId="8447"/>
    <cellStyle name="Título 3 9" xfId="8448"/>
    <cellStyle name="Título 3 9 2" xfId="8449"/>
    <cellStyle name="Título 3 9 3" xfId="8450"/>
    <cellStyle name="Título 30" xfId="8451"/>
    <cellStyle name="Título 30 2" xfId="8452"/>
    <cellStyle name="Título 30 3" xfId="8453"/>
    <cellStyle name="Título 31" xfId="8454"/>
    <cellStyle name="Título 31 2" xfId="8455"/>
    <cellStyle name="Título 31 3" xfId="8456"/>
    <cellStyle name="Título 32" xfId="8457"/>
    <cellStyle name="Título 32 2" xfId="8458"/>
    <cellStyle name="Título 32 3" xfId="8459"/>
    <cellStyle name="Título 33" xfId="8460"/>
    <cellStyle name="Título 33 2" xfId="8461"/>
    <cellStyle name="Título 33 3" xfId="8462"/>
    <cellStyle name="Título 34" xfId="8463"/>
    <cellStyle name="Título 34 2" xfId="8464"/>
    <cellStyle name="Título 34 3" xfId="8465"/>
    <cellStyle name="Título 35" xfId="8466"/>
    <cellStyle name="Título 35 2" xfId="8467"/>
    <cellStyle name="Título 35 3" xfId="8468"/>
    <cellStyle name="Título 36" xfId="8469"/>
    <cellStyle name="Título 36 2" xfId="8470"/>
    <cellStyle name="Título 36 3" xfId="8471"/>
    <cellStyle name="Título 37" xfId="8472"/>
    <cellStyle name="Título 37 2" xfId="8473"/>
    <cellStyle name="Título 37 3" xfId="8474"/>
    <cellStyle name="Título 38" xfId="8475"/>
    <cellStyle name="Título 38 2" xfId="8476"/>
    <cellStyle name="Título 38 3" xfId="8477"/>
    <cellStyle name="Título 39" xfId="8478"/>
    <cellStyle name="Título 39 2" xfId="8479"/>
    <cellStyle name="Título 39 3" xfId="8480"/>
    <cellStyle name="Título 4" xfId="8481"/>
    <cellStyle name="Título 4 2" xfId="8482"/>
    <cellStyle name="Título 4 2 2" xfId="8483"/>
    <cellStyle name="Título 4 2 3" xfId="8484"/>
    <cellStyle name="Título 4 3" xfId="8485"/>
    <cellStyle name="Título 4 3 2" xfId="8486"/>
    <cellStyle name="Título 4 3 3" xfId="8487"/>
    <cellStyle name="Título 4 4" xfId="8488"/>
    <cellStyle name="Título 4 4 2" xfId="8489"/>
    <cellStyle name="Título 4 4 3" xfId="8490"/>
    <cellStyle name="Título 4 5" xfId="8491"/>
    <cellStyle name="Título 4 6" xfId="8492"/>
    <cellStyle name="Título 40" xfId="8493"/>
    <cellStyle name="Título 40 2" xfId="8494"/>
    <cellStyle name="Título 40 3" xfId="8495"/>
    <cellStyle name="Título 41" xfId="8496"/>
    <cellStyle name="Título 41 2" xfId="8497"/>
    <cellStyle name="Título 41 3" xfId="8498"/>
    <cellStyle name="Título 42" xfId="8499"/>
    <cellStyle name="Título 42 2" xfId="8500"/>
    <cellStyle name="Título 42 3" xfId="8501"/>
    <cellStyle name="Título 43" xfId="8502"/>
    <cellStyle name="Título 43 2" xfId="8503"/>
    <cellStyle name="Título 43 3" xfId="8504"/>
    <cellStyle name="Título 44" xfId="8505"/>
    <cellStyle name="Título 44 2" xfId="8506"/>
    <cellStyle name="Título 44 3" xfId="8507"/>
    <cellStyle name="Título 45" xfId="8508"/>
    <cellStyle name="Título 45 2" xfId="8509"/>
    <cellStyle name="Título 45 3" xfId="8510"/>
    <cellStyle name="Título 46" xfId="8511"/>
    <cellStyle name="Título 46 2" xfId="8512"/>
    <cellStyle name="Título 46 3" xfId="8513"/>
    <cellStyle name="Título 47" xfId="8514"/>
    <cellStyle name="Título 47 2" xfId="8515"/>
    <cellStyle name="Título 47 3" xfId="8516"/>
    <cellStyle name="Título 48" xfId="8517"/>
    <cellStyle name="Título 48 2" xfId="8518"/>
    <cellStyle name="Título 48 3" xfId="8519"/>
    <cellStyle name="Título 49" xfId="8520"/>
    <cellStyle name="Título 49 2" xfId="8521"/>
    <cellStyle name="Título 49 3" xfId="8522"/>
    <cellStyle name="Título 5" xfId="8523"/>
    <cellStyle name="Título 5 2" xfId="8524"/>
    <cellStyle name="Título 5 3" xfId="8525"/>
    <cellStyle name="Título 50" xfId="8526"/>
    <cellStyle name="Título 50 2" xfId="8527"/>
    <cellStyle name="Título 50 3" xfId="8528"/>
    <cellStyle name="Título 51" xfId="8529"/>
    <cellStyle name="Título 51 2" xfId="8530"/>
    <cellStyle name="Título 51 2 2" xfId="8531"/>
    <cellStyle name="Título 51 2 3" xfId="8532"/>
    <cellStyle name="Título 51 3" xfId="8533"/>
    <cellStyle name="Título 51 4" xfId="8534"/>
    <cellStyle name="Título 6" xfId="8535"/>
    <cellStyle name="Título 6 2" xfId="8536"/>
    <cellStyle name="Título 6 3" xfId="8537"/>
    <cellStyle name="Título 7" xfId="8538"/>
    <cellStyle name="Título 7 2" xfId="8539"/>
    <cellStyle name="Título 7 3" xfId="8540"/>
    <cellStyle name="Título 8" xfId="8541"/>
    <cellStyle name="Título 8 2" xfId="8542"/>
    <cellStyle name="Título 8 3" xfId="8543"/>
    <cellStyle name="Título 9" xfId="8544"/>
    <cellStyle name="Título 9 2" xfId="8545"/>
    <cellStyle name="Título 9 3" xfId="8546"/>
    <cellStyle name="Total 10" xfId="8547"/>
    <cellStyle name="Total 10 2" xfId="8548"/>
    <cellStyle name="Total 10 3" xfId="8549"/>
    <cellStyle name="Total 11" xfId="8550"/>
    <cellStyle name="Total 11 2" xfId="8551"/>
    <cellStyle name="Total 11 3" xfId="8552"/>
    <cellStyle name="Total 12" xfId="8553"/>
    <cellStyle name="Total 12 2" xfId="8554"/>
    <cellStyle name="Total 12 3" xfId="8555"/>
    <cellStyle name="Total 13" xfId="8556"/>
    <cellStyle name="Total 13 2" xfId="8557"/>
    <cellStyle name="Total 13 3" xfId="8558"/>
    <cellStyle name="Total 14" xfId="8559"/>
    <cellStyle name="Total 14 2" xfId="8560"/>
    <cellStyle name="Total 14 3" xfId="8561"/>
    <cellStyle name="Total 15" xfId="8562"/>
    <cellStyle name="Total 15 2" xfId="8563"/>
    <cellStyle name="Total 15 3" xfId="8564"/>
    <cellStyle name="Total 16" xfId="8565"/>
    <cellStyle name="Total 16 2" xfId="8566"/>
    <cellStyle name="Total 16 3" xfId="8567"/>
    <cellStyle name="Total 17" xfId="8568"/>
    <cellStyle name="Total 17 2" xfId="8569"/>
    <cellStyle name="Total 17 3" xfId="8570"/>
    <cellStyle name="Total 18" xfId="8571"/>
    <cellStyle name="Total 18 2" xfId="8572"/>
    <cellStyle name="Total 18 3" xfId="8573"/>
    <cellStyle name="Total 19" xfId="8574"/>
    <cellStyle name="Total 19 2" xfId="8575"/>
    <cellStyle name="Total 19 3" xfId="8576"/>
    <cellStyle name="Total 2" xfId="8577"/>
    <cellStyle name="Total 2 2" xfId="8578"/>
    <cellStyle name="Total 2 2 2" xfId="8579"/>
    <cellStyle name="Total 2 2 3" xfId="8580"/>
    <cellStyle name="Total 2 3" xfId="8581"/>
    <cellStyle name="Total 2 3 2" xfId="8582"/>
    <cellStyle name="Total 2 3 3" xfId="8583"/>
    <cellStyle name="Total 2 4" xfId="8584"/>
    <cellStyle name="Total 2 4 2" xfId="8585"/>
    <cellStyle name="Total 2 4 3" xfId="8586"/>
    <cellStyle name="Total 2 5" xfId="8587"/>
    <cellStyle name="Total 2 6" xfId="8588"/>
    <cellStyle name="Total 20" xfId="8589"/>
    <cellStyle name="Total 20 2" xfId="8590"/>
    <cellStyle name="Total 20 3" xfId="8591"/>
    <cellStyle name="Total 21" xfId="8592"/>
    <cellStyle name="Total 21 2" xfId="8593"/>
    <cellStyle name="Total 21 3" xfId="8594"/>
    <cellStyle name="Total 22" xfId="8595"/>
    <cellStyle name="Total 22 2" xfId="8596"/>
    <cellStyle name="Total 22 3" xfId="8597"/>
    <cellStyle name="Total 23" xfId="8598"/>
    <cellStyle name="Total 23 2" xfId="8599"/>
    <cellStyle name="Total 23 3" xfId="8600"/>
    <cellStyle name="Total 24" xfId="8601"/>
    <cellStyle name="Total 24 2" xfId="8602"/>
    <cellStyle name="Total 24 3" xfId="8603"/>
    <cellStyle name="Total 25" xfId="8604"/>
    <cellStyle name="Total 25 2" xfId="8605"/>
    <cellStyle name="Total 25 3" xfId="8606"/>
    <cellStyle name="Total 26" xfId="8607"/>
    <cellStyle name="Total 26 2" xfId="8608"/>
    <cellStyle name="Total 26 3" xfId="8609"/>
    <cellStyle name="Total 27" xfId="8610"/>
    <cellStyle name="Total 27 2" xfId="8611"/>
    <cellStyle name="Total 27 3" xfId="8612"/>
    <cellStyle name="Total 28" xfId="8613"/>
    <cellStyle name="Total 28 2" xfId="8614"/>
    <cellStyle name="Total 28 3" xfId="8615"/>
    <cellStyle name="Total 29" xfId="8616"/>
    <cellStyle name="Total 29 2" xfId="8617"/>
    <cellStyle name="Total 29 3" xfId="8618"/>
    <cellStyle name="Total 3" xfId="8619"/>
    <cellStyle name="Total 3 2" xfId="8620"/>
    <cellStyle name="Total 3 3" xfId="8621"/>
    <cellStyle name="Total 30" xfId="8622"/>
    <cellStyle name="Total 30 2" xfId="8623"/>
    <cellStyle name="Total 30 3" xfId="8624"/>
    <cellStyle name="Total 31" xfId="8625"/>
    <cellStyle name="Total 31 2" xfId="8626"/>
    <cellStyle name="Total 31 3" xfId="8627"/>
    <cellStyle name="Total 32" xfId="8628"/>
    <cellStyle name="Total 32 2" xfId="8629"/>
    <cellStyle name="Total 32 3" xfId="8630"/>
    <cellStyle name="Total 33" xfId="8631"/>
    <cellStyle name="Total 33 2" xfId="8632"/>
    <cellStyle name="Total 33 3" xfId="8633"/>
    <cellStyle name="Total 34" xfId="8634"/>
    <cellStyle name="Total 34 2" xfId="8635"/>
    <cellStyle name="Total 34 3" xfId="8636"/>
    <cellStyle name="Total 35" xfId="8637"/>
    <cellStyle name="Total 35 2" xfId="8638"/>
    <cellStyle name="Total 35 3" xfId="8639"/>
    <cellStyle name="Total 36" xfId="8640"/>
    <cellStyle name="Total 36 2" xfId="8641"/>
    <cellStyle name="Total 36 3" xfId="8642"/>
    <cellStyle name="Total 37" xfId="8643"/>
    <cellStyle name="Total 37 2" xfId="8644"/>
    <cellStyle name="Total 37 3" xfId="8645"/>
    <cellStyle name="Total 38" xfId="8646"/>
    <cellStyle name="Total 38 2" xfId="8647"/>
    <cellStyle name="Total 38 3" xfId="8648"/>
    <cellStyle name="Total 39" xfId="8649"/>
    <cellStyle name="Total 39 2" xfId="8650"/>
    <cellStyle name="Total 39 3" xfId="8651"/>
    <cellStyle name="Total 4" xfId="8652"/>
    <cellStyle name="Total 4 2" xfId="8653"/>
    <cellStyle name="Total 4 3" xfId="8654"/>
    <cellStyle name="Total 40" xfId="8655"/>
    <cellStyle name="Total 40 2" xfId="8656"/>
    <cellStyle name="Total 40 3" xfId="8657"/>
    <cellStyle name="Total 41" xfId="8658"/>
    <cellStyle name="Total 41 2" xfId="8659"/>
    <cellStyle name="Total 41 3" xfId="8660"/>
    <cellStyle name="Total 42" xfId="8661"/>
    <cellStyle name="Total 42 2" xfId="8662"/>
    <cellStyle name="Total 42 3" xfId="8663"/>
    <cellStyle name="Total 43" xfId="8664"/>
    <cellStyle name="Total 43 2" xfId="8665"/>
    <cellStyle name="Total 43 3" xfId="8666"/>
    <cellStyle name="Total 44" xfId="8667"/>
    <cellStyle name="Total 44 2" xfId="8668"/>
    <cellStyle name="Total 44 3" xfId="8669"/>
    <cellStyle name="Total 45" xfId="8670"/>
    <cellStyle name="Total 45 2" xfId="8671"/>
    <cellStyle name="Total 45 3" xfId="8672"/>
    <cellStyle name="Total 46" xfId="8673"/>
    <cellStyle name="Total 46 2" xfId="8674"/>
    <cellStyle name="Total 46 3" xfId="8675"/>
    <cellStyle name="Total 47" xfId="8676"/>
    <cellStyle name="Total 47 2" xfId="8677"/>
    <cellStyle name="Total 47 3" xfId="8678"/>
    <cellStyle name="Total 48" xfId="8679"/>
    <cellStyle name="Total 48 2" xfId="8680"/>
    <cellStyle name="Total 48 3" xfId="8681"/>
    <cellStyle name="Total 49" xfId="8682"/>
    <cellStyle name="Total 49 2" xfId="8683"/>
    <cellStyle name="Total 49 2 2" xfId="8684"/>
    <cellStyle name="Total 49 2 3" xfId="8685"/>
    <cellStyle name="Total 49 3" xfId="8686"/>
    <cellStyle name="Total 49 4" xfId="8687"/>
    <cellStyle name="Total 5" xfId="8688"/>
    <cellStyle name="Total 5 2" xfId="8689"/>
    <cellStyle name="Total 5 3" xfId="8690"/>
    <cellStyle name="Total 6" xfId="8691"/>
    <cellStyle name="Total 6 2" xfId="8692"/>
    <cellStyle name="Total 6 3" xfId="8693"/>
    <cellStyle name="Total 7" xfId="8694"/>
    <cellStyle name="Total 7 2" xfId="8695"/>
    <cellStyle name="Total 7 3" xfId="8696"/>
    <cellStyle name="Total 8" xfId="8697"/>
    <cellStyle name="Total 8 2" xfId="8698"/>
    <cellStyle name="Total 8 3" xfId="8699"/>
    <cellStyle name="Total 9" xfId="8700"/>
    <cellStyle name="Total 9 2" xfId="8701"/>
    <cellStyle name="Total 9 3" xfId="8702"/>
  </cellStyles>
  <dxfs count="0"/>
  <tableStyles count="0" defaultTableStyle="TableStyleMedium2" defaultPivotStyle="PivotStyleLight16"/>
  <colors>
    <mruColors>
      <color rgb="FFFFE2D5"/>
      <color rgb="FFFFF4EF"/>
      <color rgb="FFBDE0FF"/>
      <color rgb="FFB7DBFF"/>
      <color rgb="FFABD5FF"/>
      <color rgb="FFAFD7FF"/>
      <color rgb="FFD9E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P366"/>
  <sheetViews>
    <sheetView tabSelected="1" topLeftCell="G22" zoomScaleNormal="100" workbookViewId="0">
      <selection activeCell="N38" sqref="N38"/>
    </sheetView>
  </sheetViews>
  <sheetFormatPr baseColWidth="10" defaultRowHeight="15"/>
  <cols>
    <col min="1" max="1" width="14.85546875" customWidth="1"/>
    <col min="2" max="2" width="16.5703125" customWidth="1"/>
    <col min="4" max="4" width="34.5703125" customWidth="1"/>
    <col min="5" max="5" width="21.42578125" customWidth="1"/>
    <col min="8" max="8" width="26.5703125" customWidth="1"/>
    <col min="9" max="9" width="30.28515625" customWidth="1"/>
    <col min="11" max="11" width="33" customWidth="1"/>
    <col min="12" max="12" width="11.85546875" bestFit="1" customWidth="1"/>
    <col min="13" max="13" width="38.85546875" customWidth="1"/>
    <col min="14" max="14" width="24.42578125" customWidth="1"/>
    <col min="15" max="15" width="12" customWidth="1"/>
    <col min="16" max="16" width="23.140625" customWidth="1"/>
  </cols>
  <sheetData>
    <row r="1" spans="1:16" ht="45" customHeight="1" thickBot="1">
      <c r="A1" s="5" t="s">
        <v>205</v>
      </c>
      <c r="B1" s="5" t="s">
        <v>25</v>
      </c>
      <c r="C1" s="6" t="s">
        <v>26</v>
      </c>
      <c r="D1" s="7" t="s">
        <v>27</v>
      </c>
      <c r="E1" s="8" t="s">
        <v>28</v>
      </c>
      <c r="F1" s="9" t="s">
        <v>29</v>
      </c>
      <c r="G1" s="6" t="s">
        <v>30</v>
      </c>
      <c r="H1" s="10" t="s">
        <v>31</v>
      </c>
      <c r="I1" s="68" t="s">
        <v>32</v>
      </c>
      <c r="J1" s="49"/>
      <c r="K1" s="49"/>
      <c r="M1" s="234" t="s">
        <v>22</v>
      </c>
      <c r="N1" s="249" t="s">
        <v>23</v>
      </c>
      <c r="O1" s="249" t="s">
        <v>675</v>
      </c>
      <c r="P1" s="250" t="s">
        <v>676</v>
      </c>
    </row>
    <row r="2" spans="1:16" ht="15.75">
      <c r="A2" s="12" t="s">
        <v>206</v>
      </c>
      <c r="B2" s="260" t="s">
        <v>33</v>
      </c>
      <c r="C2" s="12" t="s">
        <v>34</v>
      </c>
      <c r="D2" s="12" t="s">
        <v>0</v>
      </c>
      <c r="E2" s="12" t="s">
        <v>35</v>
      </c>
      <c r="F2" s="12" t="s">
        <v>36</v>
      </c>
      <c r="G2" s="12" t="s">
        <v>33</v>
      </c>
      <c r="H2" s="12" t="s">
        <v>37</v>
      </c>
      <c r="I2" s="142" t="s">
        <v>38</v>
      </c>
      <c r="J2" s="49"/>
      <c r="K2" s="49"/>
      <c r="M2" s="211" t="s">
        <v>648</v>
      </c>
      <c r="N2" s="237">
        <f>COUNTIF(D:D,)</f>
        <v>0</v>
      </c>
      <c r="O2" s="255"/>
      <c r="P2" s="237"/>
    </row>
    <row r="3" spans="1:16" ht="15.75">
      <c r="A3" s="12" t="s">
        <v>206</v>
      </c>
      <c r="B3" s="260" t="s">
        <v>39</v>
      </c>
      <c r="C3" s="12" t="s">
        <v>40</v>
      </c>
      <c r="D3" s="12" t="s">
        <v>41</v>
      </c>
      <c r="E3" s="12" t="s">
        <v>42</v>
      </c>
      <c r="F3" s="12" t="s">
        <v>43</v>
      </c>
      <c r="G3" s="12" t="s">
        <v>39</v>
      </c>
      <c r="H3" s="12" t="s">
        <v>44</v>
      </c>
      <c r="I3" s="142" t="s">
        <v>38</v>
      </c>
      <c r="J3" s="49"/>
      <c r="K3" s="49"/>
      <c r="M3" s="211" t="s">
        <v>647</v>
      </c>
      <c r="N3" s="211">
        <f t="shared" ref="N3:N6" si="0">COUNTIF(D:D,)</f>
        <v>0</v>
      </c>
      <c r="O3" s="255"/>
      <c r="P3" s="255"/>
    </row>
    <row r="4" spans="1:16" ht="15.75">
      <c r="A4" s="12" t="s">
        <v>207</v>
      </c>
      <c r="B4" s="260" t="s">
        <v>45</v>
      </c>
      <c r="C4" s="12" t="s">
        <v>46</v>
      </c>
      <c r="D4" s="12" t="s">
        <v>47</v>
      </c>
      <c r="E4" s="12" t="s">
        <v>48</v>
      </c>
      <c r="F4" s="12" t="s">
        <v>43</v>
      </c>
      <c r="G4" s="12" t="s">
        <v>45</v>
      </c>
      <c r="H4" s="12" t="s">
        <v>49</v>
      </c>
      <c r="I4" s="142" t="s">
        <v>50</v>
      </c>
      <c r="J4" s="49"/>
      <c r="K4" s="49"/>
      <c r="M4" s="211" t="s">
        <v>646</v>
      </c>
      <c r="N4" s="211">
        <f t="shared" si="0"/>
        <v>0</v>
      </c>
      <c r="O4" s="255"/>
      <c r="P4" s="255"/>
    </row>
    <row r="5" spans="1:16" ht="15.75">
      <c r="A5" s="12" t="s">
        <v>207</v>
      </c>
      <c r="B5" s="260" t="s">
        <v>51</v>
      </c>
      <c r="C5" s="12" t="s">
        <v>34</v>
      </c>
      <c r="D5" s="12" t="s">
        <v>0</v>
      </c>
      <c r="E5" s="12" t="s">
        <v>35</v>
      </c>
      <c r="F5" s="12" t="s">
        <v>36</v>
      </c>
      <c r="G5" s="13">
        <v>0.40972222222222227</v>
      </c>
      <c r="H5" s="14">
        <v>0.53472222222222221</v>
      </c>
      <c r="I5" s="144" t="s">
        <v>52</v>
      </c>
      <c r="J5" s="49"/>
      <c r="K5" s="49"/>
      <c r="M5" s="211" t="s">
        <v>645</v>
      </c>
      <c r="N5" s="211">
        <f t="shared" si="0"/>
        <v>0</v>
      </c>
      <c r="O5" s="255"/>
      <c r="P5" s="255"/>
    </row>
    <row r="6" spans="1:16" ht="15.75">
      <c r="A6" s="12" t="s">
        <v>207</v>
      </c>
      <c r="B6" s="260" t="s">
        <v>53</v>
      </c>
      <c r="C6" s="12" t="s">
        <v>54</v>
      </c>
      <c r="D6" s="12" t="s">
        <v>55</v>
      </c>
      <c r="E6" s="12" t="s">
        <v>56</v>
      </c>
      <c r="F6" s="12" t="s">
        <v>36</v>
      </c>
      <c r="G6" s="15">
        <v>6.25E-2</v>
      </c>
      <c r="H6" s="14">
        <v>0.22916666666666666</v>
      </c>
      <c r="I6" s="144" t="s">
        <v>38</v>
      </c>
      <c r="J6" s="49"/>
      <c r="K6" s="49"/>
      <c r="M6" s="211" t="s">
        <v>651</v>
      </c>
      <c r="N6" s="211">
        <f t="shared" si="0"/>
        <v>0</v>
      </c>
      <c r="O6" s="255"/>
      <c r="P6" s="255"/>
    </row>
    <row r="7" spans="1:16" ht="15.75">
      <c r="A7" s="12" t="s">
        <v>207</v>
      </c>
      <c r="B7" s="260" t="s">
        <v>53</v>
      </c>
      <c r="C7" s="12" t="s">
        <v>57</v>
      </c>
      <c r="D7" s="12" t="s">
        <v>58</v>
      </c>
      <c r="E7" s="12" t="s">
        <v>59</v>
      </c>
      <c r="F7" s="12" t="s">
        <v>60</v>
      </c>
      <c r="G7" s="13">
        <v>6.25E-2</v>
      </c>
      <c r="H7" s="14">
        <v>0.22916666666666666</v>
      </c>
      <c r="I7" s="144" t="s">
        <v>38</v>
      </c>
      <c r="J7" s="49"/>
      <c r="K7" s="49"/>
      <c r="M7" s="211" t="s">
        <v>652</v>
      </c>
      <c r="N7" s="211">
        <f>COUNTIFS(D:D,D31,A:A,A320)</f>
        <v>0</v>
      </c>
      <c r="O7" s="255"/>
      <c r="P7" s="255"/>
    </row>
    <row r="8" spans="1:16" ht="15.75">
      <c r="A8" s="12" t="s">
        <v>207</v>
      </c>
      <c r="B8" s="260" t="s">
        <v>61</v>
      </c>
      <c r="C8" s="12" t="s">
        <v>62</v>
      </c>
      <c r="D8" s="12" t="s">
        <v>63</v>
      </c>
      <c r="E8" s="12" t="s">
        <v>64</v>
      </c>
      <c r="F8" s="12" t="s">
        <v>65</v>
      </c>
      <c r="G8" s="13">
        <v>9.7222222222222224E-2</v>
      </c>
      <c r="H8" s="14">
        <v>0.2638888888888889</v>
      </c>
      <c r="I8" s="144" t="s">
        <v>38</v>
      </c>
      <c r="J8" s="49"/>
      <c r="K8" s="49"/>
      <c r="M8" s="211" t="s">
        <v>653</v>
      </c>
      <c r="N8" s="211">
        <f>COUNTIFS(D:D,D54,A:A,A327)</f>
        <v>0</v>
      </c>
      <c r="O8" s="255"/>
      <c r="P8" s="255"/>
    </row>
    <row r="9" spans="1:16" ht="15.75">
      <c r="A9" s="12" t="s">
        <v>207</v>
      </c>
      <c r="B9" s="260" t="s">
        <v>66</v>
      </c>
      <c r="C9" s="12" t="s">
        <v>40</v>
      </c>
      <c r="D9" s="12" t="s">
        <v>41</v>
      </c>
      <c r="E9" s="12" t="s">
        <v>42</v>
      </c>
      <c r="F9" s="12" t="s">
        <v>43</v>
      </c>
      <c r="G9" s="13">
        <v>0.1423611111111111</v>
      </c>
      <c r="H9" s="14">
        <v>0.30902777777777779</v>
      </c>
      <c r="I9" s="144" t="s">
        <v>38</v>
      </c>
      <c r="J9" s="49"/>
      <c r="K9" s="49"/>
      <c r="M9" s="211" t="s">
        <v>24</v>
      </c>
      <c r="N9" s="211">
        <f>COUNTIFS(D:D,D16,A:A,A321)</f>
        <v>0</v>
      </c>
      <c r="O9" s="255"/>
      <c r="P9" s="255"/>
    </row>
    <row r="10" spans="1:16" ht="15.75">
      <c r="A10" s="12" t="s">
        <v>208</v>
      </c>
      <c r="B10" s="260" t="s">
        <v>67</v>
      </c>
      <c r="C10" s="12" t="s">
        <v>68</v>
      </c>
      <c r="D10" s="12" t="s">
        <v>4</v>
      </c>
      <c r="E10" s="12" t="s">
        <v>69</v>
      </c>
      <c r="F10" s="12" t="s">
        <v>36</v>
      </c>
      <c r="G10" s="13">
        <v>0.3576388888888889</v>
      </c>
      <c r="H10" s="14">
        <v>0.36805555555555558</v>
      </c>
      <c r="I10" s="144" t="s">
        <v>70</v>
      </c>
      <c r="J10" s="49"/>
      <c r="K10" s="49"/>
      <c r="M10" s="211" t="s">
        <v>358</v>
      </c>
      <c r="N10" s="211">
        <f>COUNTIFS(D:D,D239,A:A,A320)</f>
        <v>0</v>
      </c>
      <c r="O10" s="255"/>
      <c r="P10" s="255"/>
    </row>
    <row r="11" spans="1:16" ht="15.75">
      <c r="A11" s="12" t="s">
        <v>208</v>
      </c>
      <c r="B11" s="260" t="s">
        <v>71</v>
      </c>
      <c r="C11" s="12" t="s">
        <v>72</v>
      </c>
      <c r="D11" s="12" t="s">
        <v>2</v>
      </c>
      <c r="E11" s="12" t="s">
        <v>73</v>
      </c>
      <c r="F11" s="12" t="s">
        <v>43</v>
      </c>
      <c r="G11" s="16">
        <v>0.5</v>
      </c>
      <c r="H11" s="14">
        <v>0.16666666666666666</v>
      </c>
      <c r="I11" s="144" t="s">
        <v>74</v>
      </c>
      <c r="J11" s="49"/>
      <c r="K11" s="49"/>
      <c r="M11" s="211" t="s">
        <v>47</v>
      </c>
      <c r="N11" s="211">
        <f>COUNTIFS(D:D,D83,A:A,A360)</f>
        <v>0</v>
      </c>
      <c r="O11" s="255"/>
      <c r="P11" s="255"/>
    </row>
    <row r="12" spans="1:16" ht="15.75">
      <c r="A12" s="12" t="s">
        <v>208</v>
      </c>
      <c r="B12" s="260" t="s">
        <v>75</v>
      </c>
      <c r="C12" s="12" t="s">
        <v>34</v>
      </c>
      <c r="D12" s="12" t="s">
        <v>0</v>
      </c>
      <c r="E12" s="12" t="s">
        <v>35</v>
      </c>
      <c r="F12" s="12" t="s">
        <v>36</v>
      </c>
      <c r="G12" s="13">
        <v>5.5555555555555552E-2</v>
      </c>
      <c r="H12" s="14">
        <v>0.22222222222222221</v>
      </c>
      <c r="I12" s="144" t="s">
        <v>74</v>
      </c>
      <c r="J12" s="49"/>
      <c r="K12" s="49"/>
      <c r="M12" s="211" t="s">
        <v>2</v>
      </c>
      <c r="N12" s="211">
        <f>COUNTIFS(D:D,D58,A:A,A330)</f>
        <v>0</v>
      </c>
      <c r="O12" s="255"/>
      <c r="P12" s="255"/>
    </row>
    <row r="13" spans="1:16" ht="15.75">
      <c r="A13" s="12" t="s">
        <v>209</v>
      </c>
      <c r="B13" s="260" t="s">
        <v>76</v>
      </c>
      <c r="C13" s="12" t="s">
        <v>34</v>
      </c>
      <c r="D13" s="12" t="s">
        <v>0</v>
      </c>
      <c r="E13" s="12" t="s">
        <v>35</v>
      </c>
      <c r="F13" s="12" t="s">
        <v>36</v>
      </c>
      <c r="G13" s="13">
        <v>0.375</v>
      </c>
      <c r="H13" s="14">
        <v>0.5</v>
      </c>
      <c r="I13" s="144" t="s">
        <v>52</v>
      </c>
      <c r="J13" s="49"/>
      <c r="K13" s="49"/>
      <c r="M13" s="211" t="s">
        <v>184</v>
      </c>
      <c r="N13" s="211">
        <f>COUNTIFS(D:D,D84,A:A,A320)</f>
        <v>0</v>
      </c>
      <c r="O13" s="255"/>
      <c r="P13" s="255"/>
    </row>
    <row r="14" spans="1:16" ht="15.75">
      <c r="A14" s="12" t="s">
        <v>209</v>
      </c>
      <c r="B14" s="260" t="s">
        <v>77</v>
      </c>
      <c r="C14" s="12" t="s">
        <v>68</v>
      </c>
      <c r="D14" s="12" t="s">
        <v>4</v>
      </c>
      <c r="E14" s="12" t="s">
        <v>69</v>
      </c>
      <c r="F14" s="12" t="s">
        <v>36</v>
      </c>
      <c r="G14" s="13">
        <v>0.51041666666666663</v>
      </c>
      <c r="H14" s="14">
        <v>0.51388888888888895</v>
      </c>
      <c r="I14" s="144" t="s">
        <v>78</v>
      </c>
      <c r="J14" s="49"/>
      <c r="K14" s="49"/>
      <c r="M14" s="211" t="s">
        <v>227</v>
      </c>
      <c r="N14" s="211">
        <f>COUNTIFS(D:D,D163,A:A,A366)</f>
        <v>0</v>
      </c>
      <c r="O14" s="255"/>
      <c r="P14" s="255"/>
    </row>
    <row r="15" spans="1:16" ht="15.75">
      <c r="A15" s="12" t="s">
        <v>209</v>
      </c>
      <c r="B15" s="260" t="s">
        <v>79</v>
      </c>
      <c r="C15" s="12" t="s">
        <v>68</v>
      </c>
      <c r="D15" s="12" t="s">
        <v>4</v>
      </c>
      <c r="E15" s="12" t="s">
        <v>69</v>
      </c>
      <c r="F15" s="12" t="s">
        <v>36</v>
      </c>
      <c r="G15" s="16">
        <v>0.52430555555555558</v>
      </c>
      <c r="H15" s="14">
        <v>0.53125</v>
      </c>
      <c r="I15" s="144" t="s">
        <v>80</v>
      </c>
      <c r="J15" s="49"/>
      <c r="K15" s="49"/>
      <c r="M15" s="211" t="s">
        <v>654</v>
      </c>
      <c r="N15" s="211">
        <f>COUNTIFS(D:D,D33,A:A,A353)</f>
        <v>0</v>
      </c>
      <c r="O15" s="255"/>
      <c r="P15" s="255"/>
    </row>
    <row r="16" spans="1:16" ht="15.75">
      <c r="A16" s="12" t="s">
        <v>209</v>
      </c>
      <c r="B16" s="260" t="s">
        <v>37</v>
      </c>
      <c r="C16" s="12" t="s">
        <v>40</v>
      </c>
      <c r="D16" s="12" t="s">
        <v>41</v>
      </c>
      <c r="E16" s="12" t="s">
        <v>42</v>
      </c>
      <c r="F16" s="12" t="s">
        <v>43</v>
      </c>
      <c r="G16" s="13">
        <v>0.14583333333333334</v>
      </c>
      <c r="H16" s="14">
        <v>0.3125</v>
      </c>
      <c r="I16" s="144" t="s">
        <v>38</v>
      </c>
      <c r="J16" s="49"/>
      <c r="K16" s="49"/>
      <c r="M16" s="211" t="s">
        <v>595</v>
      </c>
      <c r="N16" s="211">
        <f>COUNTIFS(D:D,D38,A:A,A328)</f>
        <v>0</v>
      </c>
      <c r="O16" s="255"/>
      <c r="P16" s="255"/>
    </row>
    <row r="17" spans="1:16" ht="15.75">
      <c r="A17" s="12" t="s">
        <v>209</v>
      </c>
      <c r="B17" s="260" t="s">
        <v>81</v>
      </c>
      <c r="C17" s="12" t="s">
        <v>82</v>
      </c>
      <c r="D17" s="12" t="s">
        <v>17</v>
      </c>
      <c r="E17" s="12" t="s">
        <v>83</v>
      </c>
      <c r="F17" s="12" t="s">
        <v>60</v>
      </c>
      <c r="G17" s="13">
        <v>0.14930555555555555</v>
      </c>
      <c r="H17" s="14">
        <v>0.31597222222222221</v>
      </c>
      <c r="I17" s="144" t="s">
        <v>38</v>
      </c>
      <c r="J17" s="49"/>
      <c r="K17" s="49"/>
      <c r="M17" s="211" t="s">
        <v>596</v>
      </c>
      <c r="N17" s="211">
        <f>COUNTIFS(D:D,D18,A:A,A350)</f>
        <v>0</v>
      </c>
      <c r="O17" s="255"/>
      <c r="P17" s="255"/>
    </row>
    <row r="18" spans="1:16" ht="30">
      <c r="A18" s="12" t="s">
        <v>210</v>
      </c>
      <c r="B18" s="260" t="s">
        <v>84</v>
      </c>
      <c r="C18" s="12" t="s">
        <v>34</v>
      </c>
      <c r="D18" s="12" t="s">
        <v>0</v>
      </c>
      <c r="E18" s="12" t="s">
        <v>35</v>
      </c>
      <c r="F18" s="12" t="s">
        <v>36</v>
      </c>
      <c r="G18" s="13">
        <v>0.33333333333333331</v>
      </c>
      <c r="H18" s="14">
        <v>0.3840277777777778</v>
      </c>
      <c r="I18" s="145" t="s">
        <v>85</v>
      </c>
      <c r="J18" s="49"/>
      <c r="K18" s="49"/>
      <c r="M18" s="211" t="s">
        <v>655</v>
      </c>
      <c r="N18" s="211">
        <f>COUNTIFS(D:D,D20,A:A,A345)</f>
        <v>0</v>
      </c>
      <c r="O18" s="263"/>
      <c r="P18" s="263"/>
    </row>
    <row r="19" spans="1:16" ht="15.75">
      <c r="A19" s="12" t="s">
        <v>210</v>
      </c>
      <c r="B19" s="260" t="s">
        <v>86</v>
      </c>
      <c r="C19" s="12" t="s">
        <v>34</v>
      </c>
      <c r="D19" s="12" t="s">
        <v>0</v>
      </c>
      <c r="E19" s="12" t="s">
        <v>35</v>
      </c>
      <c r="F19" s="12" t="s">
        <v>36</v>
      </c>
      <c r="G19" s="13">
        <v>0.4236111111111111</v>
      </c>
      <c r="H19" s="14">
        <v>0.45347222222222222</v>
      </c>
      <c r="I19" s="144" t="s">
        <v>87</v>
      </c>
      <c r="J19" s="49"/>
      <c r="K19" s="49"/>
      <c r="M19" s="211" t="s">
        <v>656</v>
      </c>
      <c r="N19" s="211">
        <f>COUNTIFS(D:D,D353,A:A,A360)</f>
        <v>0</v>
      </c>
      <c r="O19" s="255"/>
      <c r="P19" s="255"/>
    </row>
    <row r="20" spans="1:16" ht="15.75">
      <c r="A20" s="12" t="s">
        <v>210</v>
      </c>
      <c r="B20" s="260" t="s">
        <v>86</v>
      </c>
      <c r="C20" s="12" t="s">
        <v>68</v>
      </c>
      <c r="D20" s="12" t="s">
        <v>4</v>
      </c>
      <c r="E20" s="12" t="s">
        <v>69</v>
      </c>
      <c r="F20" s="12" t="s">
        <v>36</v>
      </c>
      <c r="G20" s="13">
        <v>0.4236111111111111</v>
      </c>
      <c r="H20" s="14">
        <v>0.42499999999999999</v>
      </c>
      <c r="I20" s="144" t="s">
        <v>88</v>
      </c>
      <c r="J20" s="49"/>
      <c r="K20" s="49"/>
      <c r="M20" s="211" t="s">
        <v>7</v>
      </c>
      <c r="N20" s="211">
        <f>COUNTIFS(D:D,D32,A:A,A340)</f>
        <v>0</v>
      </c>
      <c r="O20" s="263"/>
      <c r="P20" s="263"/>
    </row>
    <row r="21" spans="1:16" ht="15.75">
      <c r="A21" s="12" t="s">
        <v>210</v>
      </c>
      <c r="B21" s="260" t="s">
        <v>89</v>
      </c>
      <c r="C21" s="12" t="s">
        <v>68</v>
      </c>
      <c r="D21" s="12" t="s">
        <v>4</v>
      </c>
      <c r="E21" s="12" t="s">
        <v>69</v>
      </c>
      <c r="F21" s="12" t="s">
        <v>36</v>
      </c>
      <c r="G21" s="13">
        <v>0.43055555555555558</v>
      </c>
      <c r="H21" s="14">
        <v>0.42499999999999999</v>
      </c>
      <c r="I21" s="144" t="s">
        <v>88</v>
      </c>
      <c r="J21" s="49"/>
      <c r="K21" s="49"/>
      <c r="M21" s="211" t="s">
        <v>657</v>
      </c>
      <c r="N21" s="211">
        <f>COUNTIFS(D:D,D314,A:A,A320)</f>
        <v>0</v>
      </c>
      <c r="O21" s="255"/>
      <c r="P21" s="255"/>
    </row>
    <row r="22" spans="1:16" ht="15.75">
      <c r="A22" s="12" t="s">
        <v>211</v>
      </c>
      <c r="B22" s="260" t="s">
        <v>90</v>
      </c>
      <c r="C22" s="12" t="s">
        <v>68</v>
      </c>
      <c r="D22" s="12" t="s">
        <v>4</v>
      </c>
      <c r="E22" s="12" t="s">
        <v>69</v>
      </c>
      <c r="F22" s="12" t="s">
        <v>36</v>
      </c>
      <c r="G22" s="13">
        <v>0.44097222222222227</v>
      </c>
      <c r="H22" s="14">
        <v>0.44166666666666665</v>
      </c>
      <c r="I22" s="144" t="s">
        <v>91</v>
      </c>
      <c r="J22" s="49"/>
      <c r="K22" s="49"/>
      <c r="M22" s="211" t="s">
        <v>8</v>
      </c>
      <c r="N22" s="211">
        <f>COUNTIFS(D:D,,A:A,A320)</f>
        <v>0</v>
      </c>
      <c r="O22" s="255"/>
      <c r="P22" s="255"/>
    </row>
    <row r="23" spans="1:16" ht="15.75">
      <c r="A23" s="12" t="s">
        <v>210</v>
      </c>
      <c r="B23" s="260" t="s">
        <v>92</v>
      </c>
      <c r="C23" s="12" t="s">
        <v>68</v>
      </c>
      <c r="D23" s="12" t="s">
        <v>4</v>
      </c>
      <c r="E23" s="12" t="s">
        <v>69</v>
      </c>
      <c r="F23" s="12" t="s">
        <v>36</v>
      </c>
      <c r="G23" s="13">
        <v>0.45208333333333334</v>
      </c>
      <c r="H23" s="14">
        <v>0.45277777777777778</v>
      </c>
      <c r="I23" s="144" t="s">
        <v>93</v>
      </c>
      <c r="J23" s="49"/>
      <c r="K23" s="49"/>
      <c r="M23" s="211" t="s">
        <v>9</v>
      </c>
      <c r="N23" s="211">
        <f>COUNTIFS(D:D,D280,A:A,A321)</f>
        <v>0</v>
      </c>
      <c r="O23" s="255"/>
      <c r="P23" s="255"/>
    </row>
    <row r="24" spans="1:16" ht="15.75">
      <c r="A24" s="12" t="s">
        <v>210</v>
      </c>
      <c r="B24" s="260" t="s">
        <v>94</v>
      </c>
      <c r="C24" s="12" t="s">
        <v>68</v>
      </c>
      <c r="D24" s="12" t="s">
        <v>4</v>
      </c>
      <c r="E24" s="12" t="s">
        <v>69</v>
      </c>
      <c r="F24" s="12" t="s">
        <v>36</v>
      </c>
      <c r="G24" s="16">
        <v>0.46666666666666662</v>
      </c>
      <c r="H24" s="17">
        <v>0.46736111111111112</v>
      </c>
      <c r="I24" s="144" t="s">
        <v>93</v>
      </c>
      <c r="J24" s="49"/>
      <c r="K24" s="49"/>
      <c r="M24" s="211" t="s">
        <v>229</v>
      </c>
      <c r="N24" s="211">
        <f>COUNTIFS(D:D,,A:A,A320)</f>
        <v>0</v>
      </c>
      <c r="O24" s="255"/>
      <c r="P24" s="255"/>
    </row>
    <row r="25" spans="1:16" ht="15.75">
      <c r="A25" s="12" t="s">
        <v>210</v>
      </c>
      <c r="B25" s="260" t="s">
        <v>94</v>
      </c>
      <c r="C25" s="12" t="s">
        <v>68</v>
      </c>
      <c r="D25" s="12" t="s">
        <v>4</v>
      </c>
      <c r="E25" s="12" t="s">
        <v>69</v>
      </c>
      <c r="F25" s="12" t="s">
        <v>36</v>
      </c>
      <c r="G25" s="13">
        <v>0.47083333333333338</v>
      </c>
      <c r="H25" s="14">
        <v>0.47152777777777777</v>
      </c>
      <c r="I25" s="144" t="s">
        <v>93</v>
      </c>
      <c r="J25" s="49"/>
      <c r="K25" s="49"/>
      <c r="M25" s="211" t="s">
        <v>658</v>
      </c>
      <c r="N25" s="211">
        <f>COUNTIFS(D:D,D70,A:A,A320)</f>
        <v>0</v>
      </c>
      <c r="O25" s="255"/>
      <c r="P25" s="255"/>
    </row>
    <row r="26" spans="1:16" ht="15.75">
      <c r="A26" s="12" t="s">
        <v>210</v>
      </c>
      <c r="B26" s="260" t="s">
        <v>94</v>
      </c>
      <c r="C26" s="12" t="s">
        <v>68</v>
      </c>
      <c r="D26" s="12" t="s">
        <v>4</v>
      </c>
      <c r="E26" s="12" t="s">
        <v>69</v>
      </c>
      <c r="F26" s="12" t="s">
        <v>36</v>
      </c>
      <c r="G26" s="13">
        <v>0.47152777777777777</v>
      </c>
      <c r="H26" s="14">
        <v>0.47222222222222227</v>
      </c>
      <c r="I26" s="144" t="s">
        <v>91</v>
      </c>
      <c r="J26" s="49"/>
      <c r="K26" s="49"/>
      <c r="M26" s="211" t="s">
        <v>58</v>
      </c>
      <c r="N26" s="211">
        <f>COUNTIFS(D:D,D82,A:A,A353)</f>
        <v>0</v>
      </c>
      <c r="O26" s="263"/>
      <c r="P26" s="263"/>
    </row>
    <row r="27" spans="1:16" ht="15.75">
      <c r="A27" s="12" t="s">
        <v>210</v>
      </c>
      <c r="B27" s="260" t="s">
        <v>95</v>
      </c>
      <c r="C27" s="12" t="s">
        <v>68</v>
      </c>
      <c r="D27" s="12" t="s">
        <v>4</v>
      </c>
      <c r="E27" s="12" t="s">
        <v>69</v>
      </c>
      <c r="F27" s="12" t="s">
        <v>36</v>
      </c>
      <c r="G27" s="13">
        <v>0.47916666666666669</v>
      </c>
      <c r="H27" s="14">
        <v>0.47986111111111113</v>
      </c>
      <c r="I27" s="144" t="s">
        <v>91</v>
      </c>
      <c r="J27" s="49"/>
      <c r="K27" s="49"/>
      <c r="M27" s="211" t="s">
        <v>180</v>
      </c>
      <c r="N27" s="211">
        <f>COUNTIFS(D:D,D69,A:A,A340)</f>
        <v>0</v>
      </c>
      <c r="O27" s="263"/>
      <c r="P27" s="263"/>
    </row>
    <row r="28" spans="1:16" ht="15.75">
      <c r="A28" s="12" t="s">
        <v>210</v>
      </c>
      <c r="B28" s="260" t="s">
        <v>96</v>
      </c>
      <c r="C28" s="12" t="s">
        <v>68</v>
      </c>
      <c r="D28" s="12" t="s">
        <v>4</v>
      </c>
      <c r="E28" s="12" t="s">
        <v>69</v>
      </c>
      <c r="F28" s="12" t="s">
        <v>36</v>
      </c>
      <c r="G28" s="13">
        <v>0.48125000000000001</v>
      </c>
      <c r="H28" s="14">
        <v>0.48194444444444445</v>
      </c>
      <c r="I28" s="144" t="s">
        <v>93</v>
      </c>
      <c r="J28" s="49"/>
      <c r="K28" s="49"/>
      <c r="M28" s="211" t="s">
        <v>659</v>
      </c>
      <c r="N28" s="211">
        <f>COUNTIFS(D:D,D354,A:A,A360)</f>
        <v>0</v>
      </c>
      <c r="O28" s="255"/>
      <c r="P28" s="255"/>
    </row>
    <row r="29" spans="1:16" ht="15.75">
      <c r="A29" s="12" t="s">
        <v>210</v>
      </c>
      <c r="B29" s="260" t="s">
        <v>97</v>
      </c>
      <c r="C29" s="12" t="s">
        <v>68</v>
      </c>
      <c r="D29" s="12" t="s">
        <v>4</v>
      </c>
      <c r="E29" s="12" t="s">
        <v>69</v>
      </c>
      <c r="F29" s="12" t="s">
        <v>36</v>
      </c>
      <c r="G29" s="13">
        <v>0.4861111111111111</v>
      </c>
      <c r="H29" s="14">
        <v>0.48680555555555555</v>
      </c>
      <c r="I29" s="144" t="s">
        <v>93</v>
      </c>
      <c r="J29" s="49"/>
      <c r="K29" s="49"/>
      <c r="M29" s="211" t="s">
        <v>660</v>
      </c>
      <c r="N29" s="211">
        <f>COUNTIFS(D:D,D47,A:A,A320)</f>
        <v>0</v>
      </c>
      <c r="O29" s="255"/>
      <c r="P29" s="255"/>
    </row>
    <row r="30" spans="1:16" ht="15.75">
      <c r="A30" s="12" t="s">
        <v>210</v>
      </c>
      <c r="B30" s="260" t="s">
        <v>79</v>
      </c>
      <c r="C30" s="12" t="s">
        <v>40</v>
      </c>
      <c r="D30" s="12" t="s">
        <v>41</v>
      </c>
      <c r="E30" s="12" t="s">
        <v>42</v>
      </c>
      <c r="F30" s="12" t="s">
        <v>43</v>
      </c>
      <c r="G30" s="13">
        <v>0.53472222222222221</v>
      </c>
      <c r="H30" s="14">
        <v>0.20138888888888887</v>
      </c>
      <c r="I30" s="144" t="s">
        <v>38</v>
      </c>
      <c r="J30" s="49"/>
      <c r="K30" s="49"/>
      <c r="M30" s="211" t="s">
        <v>661</v>
      </c>
      <c r="N30" s="211">
        <f>COUNTIFS(D:D,D34,A:A,A327)</f>
        <v>0</v>
      </c>
      <c r="O30" s="255"/>
      <c r="P30" s="255"/>
    </row>
    <row r="31" spans="1:16" ht="15.75">
      <c r="A31" s="12" t="s">
        <v>210</v>
      </c>
      <c r="B31" s="260" t="s">
        <v>79</v>
      </c>
      <c r="C31" s="12" t="s">
        <v>98</v>
      </c>
      <c r="D31" s="12" t="s">
        <v>99</v>
      </c>
      <c r="E31" s="12" t="s">
        <v>100</v>
      </c>
      <c r="F31" s="12" t="s">
        <v>43</v>
      </c>
      <c r="G31" s="13">
        <v>0.53472222222222221</v>
      </c>
      <c r="H31" s="14">
        <v>0.20138888888888887</v>
      </c>
      <c r="I31" s="144" t="s">
        <v>101</v>
      </c>
      <c r="J31" s="49"/>
      <c r="K31" s="49"/>
      <c r="M31" s="211" t="s">
        <v>662</v>
      </c>
      <c r="N31" s="211">
        <f>COUNTIFS(D:D,D164,A:A,A320)</f>
        <v>0</v>
      </c>
      <c r="O31" s="255"/>
      <c r="P31" s="255"/>
    </row>
    <row r="32" spans="1:16" ht="15.75">
      <c r="A32" s="12" t="s">
        <v>210</v>
      </c>
      <c r="B32" s="260" t="s">
        <v>102</v>
      </c>
      <c r="C32" s="12" t="s">
        <v>103</v>
      </c>
      <c r="D32" s="12" t="s">
        <v>104</v>
      </c>
      <c r="E32" s="12" t="s">
        <v>105</v>
      </c>
      <c r="F32" s="12" t="s">
        <v>60</v>
      </c>
      <c r="G32" s="13">
        <v>6.25E-2</v>
      </c>
      <c r="H32" s="14">
        <v>8.4722222222222213E-2</v>
      </c>
      <c r="I32" s="144" t="s">
        <v>106</v>
      </c>
      <c r="J32" s="49"/>
      <c r="K32" s="49"/>
      <c r="M32" s="211" t="s">
        <v>151</v>
      </c>
      <c r="N32" s="211">
        <f>COUNTIFS(D:D,D56,A:A,A366)</f>
        <v>0</v>
      </c>
      <c r="O32" s="255"/>
      <c r="P32" s="255"/>
    </row>
    <row r="33" spans="1:16" ht="15.75">
      <c r="A33" s="12" t="s">
        <v>210</v>
      </c>
      <c r="B33" s="260" t="s">
        <v>39</v>
      </c>
      <c r="C33" s="12" t="s">
        <v>54</v>
      </c>
      <c r="D33" s="12" t="s">
        <v>55</v>
      </c>
      <c r="E33" s="12" t="s">
        <v>56</v>
      </c>
      <c r="F33" s="12" t="s">
        <v>36</v>
      </c>
      <c r="G33" s="13">
        <v>0.10416666666666667</v>
      </c>
      <c r="H33" s="14">
        <v>0.27083333333333331</v>
      </c>
      <c r="I33" s="144" t="s">
        <v>38</v>
      </c>
      <c r="J33" s="49"/>
      <c r="K33" s="49"/>
      <c r="M33" s="211" t="s">
        <v>127</v>
      </c>
      <c r="N33" s="211">
        <f>COUNTIFS(D:D,D42,A:A,A360)</f>
        <v>0</v>
      </c>
      <c r="O33" s="255"/>
      <c r="P33" s="255"/>
    </row>
    <row r="34" spans="1:16" ht="15.75">
      <c r="A34" s="12" t="s">
        <v>210</v>
      </c>
      <c r="B34" s="260" t="s">
        <v>107</v>
      </c>
      <c r="C34" s="12" t="s">
        <v>108</v>
      </c>
      <c r="D34" s="12" t="s">
        <v>109</v>
      </c>
      <c r="E34" s="12" t="s">
        <v>110</v>
      </c>
      <c r="F34" s="12" t="s">
        <v>111</v>
      </c>
      <c r="G34" s="13">
        <v>0.13194444444444445</v>
      </c>
      <c r="H34" s="14">
        <v>0.13541666666666666</v>
      </c>
      <c r="I34" s="144" t="s">
        <v>78</v>
      </c>
      <c r="J34" s="49"/>
      <c r="K34" s="49"/>
      <c r="M34" s="211" t="s">
        <v>663</v>
      </c>
      <c r="N34" s="211">
        <f>COUNTIFS(D:D,D74,A:A,A320)</f>
        <v>0</v>
      </c>
      <c r="O34" s="255"/>
      <c r="P34" s="255"/>
    </row>
    <row r="35" spans="1:16" ht="15.75">
      <c r="A35" s="12" t="s">
        <v>210</v>
      </c>
      <c r="B35" s="260" t="s">
        <v>112</v>
      </c>
      <c r="C35" s="12" t="s">
        <v>34</v>
      </c>
      <c r="D35" s="12" t="s">
        <v>0</v>
      </c>
      <c r="E35" s="12" t="s">
        <v>35</v>
      </c>
      <c r="F35" s="12" t="s">
        <v>36</v>
      </c>
      <c r="G35" s="13">
        <v>0.15972222222222224</v>
      </c>
      <c r="H35" s="14">
        <v>0.16319444444444445</v>
      </c>
      <c r="I35" s="144" t="s">
        <v>78</v>
      </c>
      <c r="J35" s="49"/>
      <c r="K35" s="49"/>
      <c r="M35" s="211" t="s">
        <v>399</v>
      </c>
      <c r="N35" s="211">
        <f>COUNTIFS(D:D,D334,A:A,A360)</f>
        <v>0</v>
      </c>
      <c r="O35" s="263"/>
      <c r="P35" s="263"/>
    </row>
    <row r="36" spans="1:16" ht="15.75">
      <c r="A36" s="12" t="s">
        <v>212</v>
      </c>
      <c r="B36" s="260" t="s">
        <v>113</v>
      </c>
      <c r="C36" s="12" t="s">
        <v>34</v>
      </c>
      <c r="D36" s="12" t="s">
        <v>0</v>
      </c>
      <c r="E36" s="12" t="s">
        <v>35</v>
      </c>
      <c r="F36" s="12" t="s">
        <v>36</v>
      </c>
      <c r="G36" s="13">
        <v>0.3888888888888889</v>
      </c>
      <c r="H36" s="14">
        <v>0.51388888888888895</v>
      </c>
      <c r="I36" s="144" t="s">
        <v>52</v>
      </c>
      <c r="J36" s="49"/>
      <c r="K36" s="49"/>
      <c r="M36" s="211" t="s">
        <v>189</v>
      </c>
      <c r="N36" s="211">
        <f>COUNTIFS(D:D,D85,A:A,A327)</f>
        <v>0</v>
      </c>
      <c r="O36" s="255"/>
      <c r="P36" s="255"/>
    </row>
    <row r="37" spans="1:16" ht="15.75">
      <c r="A37" s="12" t="s">
        <v>212</v>
      </c>
      <c r="B37" s="260" t="s">
        <v>114</v>
      </c>
      <c r="C37" s="12" t="s">
        <v>68</v>
      </c>
      <c r="D37" s="12" t="s">
        <v>4</v>
      </c>
      <c r="E37" s="12" t="s">
        <v>69</v>
      </c>
      <c r="F37" s="12" t="s">
        <v>36</v>
      </c>
      <c r="G37" s="13">
        <v>0.39930555555555558</v>
      </c>
      <c r="H37" s="14">
        <v>0.40625</v>
      </c>
      <c r="I37" s="144" t="s">
        <v>80</v>
      </c>
      <c r="J37" s="49"/>
      <c r="K37" s="49"/>
      <c r="M37" s="235" t="s">
        <v>260</v>
      </c>
      <c r="N37" s="211">
        <f>COUNTIFS(D:D,D160,A:A,A366)</f>
        <v>1</v>
      </c>
      <c r="O37" s="263"/>
      <c r="P37" s="263"/>
    </row>
    <row r="38" spans="1:16" ht="15.75">
      <c r="A38" s="12" t="s">
        <v>212</v>
      </c>
      <c r="B38" s="260" t="s">
        <v>71</v>
      </c>
      <c r="C38" s="18" t="s">
        <v>115</v>
      </c>
      <c r="D38" s="18" t="s">
        <v>116</v>
      </c>
      <c r="E38" s="18" t="s">
        <v>117</v>
      </c>
      <c r="F38" s="12" t="s">
        <v>36</v>
      </c>
      <c r="G38" s="12" t="s">
        <v>71</v>
      </c>
      <c r="H38" s="12" t="s">
        <v>118</v>
      </c>
      <c r="I38" s="144" t="s">
        <v>80</v>
      </c>
      <c r="J38" s="49"/>
      <c r="K38" s="49"/>
      <c r="M38" s="211" t="s">
        <v>664</v>
      </c>
      <c r="N38" s="211">
        <f>COUNTIFS(D:D,D331,A:A,A360)</f>
        <v>0</v>
      </c>
      <c r="O38" s="263"/>
      <c r="P38" s="263"/>
    </row>
    <row r="39" spans="1:16" ht="31.5">
      <c r="A39" s="12" t="s">
        <v>212</v>
      </c>
      <c r="B39" s="260" t="s">
        <v>119</v>
      </c>
      <c r="C39" s="12" t="s">
        <v>68</v>
      </c>
      <c r="D39" s="12" t="s">
        <v>4</v>
      </c>
      <c r="E39" s="12" t="s">
        <v>69</v>
      </c>
      <c r="F39" s="12" t="s">
        <v>36</v>
      </c>
      <c r="G39" s="12" t="s">
        <v>119</v>
      </c>
      <c r="H39" s="12" t="s">
        <v>120</v>
      </c>
      <c r="I39" s="134" t="s">
        <v>121</v>
      </c>
      <c r="J39" s="49"/>
      <c r="K39" s="49"/>
      <c r="M39" s="241" t="s">
        <v>599</v>
      </c>
      <c r="N39" s="242">
        <f>COUNTIFS(D:D,D359,A:A,A366)</f>
        <v>0</v>
      </c>
      <c r="O39" s="255"/>
      <c r="P39" s="255"/>
    </row>
    <row r="40" spans="1:16" ht="15.75">
      <c r="A40" s="12" t="s">
        <v>212</v>
      </c>
      <c r="B40" s="260" t="s">
        <v>122</v>
      </c>
      <c r="C40" s="12" t="s">
        <v>82</v>
      </c>
      <c r="D40" s="12" t="s">
        <v>17</v>
      </c>
      <c r="E40" s="12" t="s">
        <v>83</v>
      </c>
      <c r="F40" s="12" t="s">
        <v>60</v>
      </c>
      <c r="G40" s="12" t="s">
        <v>122</v>
      </c>
      <c r="H40" s="12" t="s">
        <v>123</v>
      </c>
      <c r="I40" s="142" t="s">
        <v>124</v>
      </c>
      <c r="J40" s="49"/>
      <c r="K40" s="49"/>
      <c r="M40" s="211" t="s">
        <v>20</v>
      </c>
      <c r="N40" s="211">
        <f>COUNTIFS(D:D,D340,A:A,A343)</f>
        <v>0</v>
      </c>
      <c r="O40" s="255"/>
      <c r="P40" s="255"/>
    </row>
    <row r="41" spans="1:16" ht="15.75">
      <c r="A41" s="12" t="s">
        <v>212</v>
      </c>
      <c r="B41" s="260" t="s">
        <v>61</v>
      </c>
      <c r="C41" s="12" t="s">
        <v>68</v>
      </c>
      <c r="D41" s="12" t="s">
        <v>4</v>
      </c>
      <c r="E41" s="12" t="s">
        <v>69</v>
      </c>
      <c r="F41" s="12" t="s">
        <v>36</v>
      </c>
      <c r="G41" s="12" t="s">
        <v>61</v>
      </c>
      <c r="H41" s="12" t="s">
        <v>125</v>
      </c>
      <c r="I41" s="142" t="s">
        <v>91</v>
      </c>
      <c r="J41" s="49"/>
      <c r="K41" s="49"/>
      <c r="N41" s="236">
        <f>SUM(N2:N40)</f>
        <v>1</v>
      </c>
    </row>
    <row r="42" spans="1:16" ht="15.75">
      <c r="A42" s="12" t="s">
        <v>212</v>
      </c>
      <c r="B42" s="260" t="s">
        <v>61</v>
      </c>
      <c r="C42" s="12" t="s">
        <v>126</v>
      </c>
      <c r="D42" s="12" t="s">
        <v>127</v>
      </c>
      <c r="E42" s="12" t="s">
        <v>128</v>
      </c>
      <c r="F42" s="12" t="s">
        <v>60</v>
      </c>
      <c r="G42" s="12" t="s">
        <v>61</v>
      </c>
      <c r="H42" s="12" t="s">
        <v>129</v>
      </c>
      <c r="I42" s="142" t="s">
        <v>78</v>
      </c>
      <c r="J42" s="49"/>
      <c r="K42" s="49"/>
    </row>
    <row r="43" spans="1:16" ht="15.75">
      <c r="A43" s="12" t="s">
        <v>212</v>
      </c>
      <c r="B43" s="260" t="s">
        <v>107</v>
      </c>
      <c r="C43" s="12" t="s">
        <v>68</v>
      </c>
      <c r="D43" s="12" t="s">
        <v>4</v>
      </c>
      <c r="E43" s="12" t="s">
        <v>69</v>
      </c>
      <c r="F43" s="12" t="s">
        <v>36</v>
      </c>
      <c r="G43" s="12" t="s">
        <v>107</v>
      </c>
      <c r="H43" s="12" t="s">
        <v>130</v>
      </c>
      <c r="I43" s="142" t="s">
        <v>124</v>
      </c>
      <c r="J43" s="49"/>
      <c r="K43" s="49"/>
    </row>
    <row r="44" spans="1:16" ht="15.75">
      <c r="A44" s="12" t="s">
        <v>212</v>
      </c>
      <c r="B44" s="260" t="s">
        <v>131</v>
      </c>
      <c r="C44" s="12" t="s">
        <v>126</v>
      </c>
      <c r="D44" s="12" t="s">
        <v>127</v>
      </c>
      <c r="E44" s="12" t="s">
        <v>128</v>
      </c>
      <c r="F44" s="12" t="s">
        <v>60</v>
      </c>
      <c r="G44" s="12" t="s">
        <v>131</v>
      </c>
      <c r="H44" s="12" t="s">
        <v>132</v>
      </c>
      <c r="I44" s="142" t="s">
        <v>78</v>
      </c>
      <c r="J44" s="49"/>
      <c r="K44" s="49"/>
    </row>
    <row r="45" spans="1:16" ht="15.75">
      <c r="A45" s="12" t="s">
        <v>212</v>
      </c>
      <c r="B45" s="260" t="s">
        <v>131</v>
      </c>
      <c r="C45" s="12" t="s">
        <v>34</v>
      </c>
      <c r="D45" s="12" t="s">
        <v>0</v>
      </c>
      <c r="E45" s="12" t="s">
        <v>35</v>
      </c>
      <c r="F45" s="12" t="s">
        <v>36</v>
      </c>
      <c r="G45" s="12" t="s">
        <v>131</v>
      </c>
      <c r="H45" s="12" t="s">
        <v>132</v>
      </c>
      <c r="I45" s="142" t="s">
        <v>78</v>
      </c>
      <c r="J45" s="49"/>
      <c r="K45" s="49"/>
    </row>
    <row r="46" spans="1:16" ht="15.75">
      <c r="A46" s="12" t="s">
        <v>213</v>
      </c>
      <c r="B46" s="260" t="s">
        <v>45</v>
      </c>
      <c r="C46" s="12" t="s">
        <v>34</v>
      </c>
      <c r="D46" s="12" t="s">
        <v>0</v>
      </c>
      <c r="E46" s="12" t="s">
        <v>35</v>
      </c>
      <c r="F46" s="12" t="s">
        <v>36</v>
      </c>
      <c r="G46" s="12" t="s">
        <v>45</v>
      </c>
      <c r="H46" s="12" t="s">
        <v>133</v>
      </c>
      <c r="I46" s="142" t="s">
        <v>134</v>
      </c>
      <c r="J46" s="49"/>
      <c r="K46" s="49"/>
    </row>
    <row r="47" spans="1:16" ht="15.75">
      <c r="A47" s="12" t="s">
        <v>213</v>
      </c>
      <c r="B47" s="260" t="s">
        <v>92</v>
      </c>
      <c r="C47" s="12" t="s">
        <v>135</v>
      </c>
      <c r="D47" s="12" t="s">
        <v>14</v>
      </c>
      <c r="E47" s="12" t="s">
        <v>136</v>
      </c>
      <c r="F47" s="12" t="s">
        <v>137</v>
      </c>
      <c r="G47" s="12" t="s">
        <v>138</v>
      </c>
      <c r="H47" s="12" t="s">
        <v>139</v>
      </c>
      <c r="I47" s="142" t="s">
        <v>124</v>
      </c>
      <c r="J47" s="49"/>
      <c r="K47" s="49"/>
    </row>
    <row r="48" spans="1:16" ht="15.75">
      <c r="A48" s="12" t="s">
        <v>213</v>
      </c>
      <c r="B48" s="260" t="s">
        <v>140</v>
      </c>
      <c r="C48" s="12" t="s">
        <v>68</v>
      </c>
      <c r="D48" s="12" t="s">
        <v>4</v>
      </c>
      <c r="E48" s="12" t="s">
        <v>69</v>
      </c>
      <c r="F48" s="12" t="s">
        <v>36</v>
      </c>
      <c r="G48" s="13">
        <v>0.52083333333333337</v>
      </c>
      <c r="H48" s="14">
        <v>0.12638888888888888</v>
      </c>
      <c r="I48" s="144" t="s">
        <v>52</v>
      </c>
      <c r="J48" s="49"/>
      <c r="K48" s="49"/>
    </row>
    <row r="49" spans="1:11" ht="15.75">
      <c r="A49" s="12" t="s">
        <v>213</v>
      </c>
      <c r="B49" s="260" t="s">
        <v>141</v>
      </c>
      <c r="C49" s="12" t="s">
        <v>126</v>
      </c>
      <c r="D49" s="12" t="s">
        <v>127</v>
      </c>
      <c r="E49" s="12" t="s">
        <v>128</v>
      </c>
      <c r="F49" s="12" t="s">
        <v>60</v>
      </c>
      <c r="G49" s="13">
        <v>0.52083333333333337</v>
      </c>
      <c r="H49" s="14">
        <v>0.5229166666666667</v>
      </c>
      <c r="I49" s="144" t="s">
        <v>142</v>
      </c>
      <c r="J49" s="49"/>
      <c r="K49" s="49"/>
    </row>
    <row r="50" spans="1:11" ht="15.75">
      <c r="A50" s="12" t="s">
        <v>214</v>
      </c>
      <c r="B50" s="260" t="s">
        <v>76</v>
      </c>
      <c r="C50" s="12" t="s">
        <v>34</v>
      </c>
      <c r="D50" s="12" t="s">
        <v>0</v>
      </c>
      <c r="E50" s="12" t="s">
        <v>35</v>
      </c>
      <c r="F50" s="12" t="s">
        <v>36</v>
      </c>
      <c r="G50" s="13">
        <v>0.375</v>
      </c>
      <c r="H50" s="19"/>
      <c r="I50" s="144"/>
      <c r="J50" s="49"/>
      <c r="K50" s="49"/>
    </row>
    <row r="51" spans="1:11" ht="15.75">
      <c r="A51" s="12" t="s">
        <v>214</v>
      </c>
      <c r="B51" s="260" t="s">
        <v>143</v>
      </c>
      <c r="C51" s="12" t="s">
        <v>144</v>
      </c>
      <c r="D51" s="12" t="s">
        <v>21</v>
      </c>
      <c r="E51" s="12" t="s">
        <v>145</v>
      </c>
      <c r="F51" s="12" t="s">
        <v>43</v>
      </c>
      <c r="G51" s="13">
        <v>0.40625</v>
      </c>
      <c r="H51" s="14">
        <v>0.40972222222222227</v>
      </c>
      <c r="I51" s="144" t="s">
        <v>78</v>
      </c>
      <c r="J51" s="49"/>
      <c r="K51" s="49"/>
    </row>
    <row r="52" spans="1:11" ht="15.75">
      <c r="A52" s="12" t="s">
        <v>214</v>
      </c>
      <c r="B52" s="260" t="s">
        <v>39</v>
      </c>
      <c r="C52" s="18" t="s">
        <v>115</v>
      </c>
      <c r="D52" s="18" t="s">
        <v>116</v>
      </c>
      <c r="E52" s="18" t="s">
        <v>117</v>
      </c>
      <c r="F52" s="12" t="s">
        <v>36</v>
      </c>
      <c r="G52" s="13">
        <v>0.10416666666666667</v>
      </c>
      <c r="H52" s="14">
        <v>0.1076388888888889</v>
      </c>
      <c r="I52" s="144" t="s">
        <v>78</v>
      </c>
      <c r="J52" s="49"/>
      <c r="K52" s="49"/>
    </row>
    <row r="53" spans="1:11" ht="15.75">
      <c r="A53" s="12" t="s">
        <v>214</v>
      </c>
      <c r="B53" s="260" t="s">
        <v>146</v>
      </c>
      <c r="C53" s="12" t="s">
        <v>68</v>
      </c>
      <c r="D53" s="12" t="s">
        <v>4</v>
      </c>
      <c r="E53" s="12" t="s">
        <v>69</v>
      </c>
      <c r="F53" s="12" t="s">
        <v>36</v>
      </c>
      <c r="G53" s="13">
        <v>0.125</v>
      </c>
      <c r="H53" s="14">
        <v>0.16666666666666666</v>
      </c>
      <c r="I53" s="144" t="s">
        <v>134</v>
      </c>
      <c r="J53" s="49"/>
      <c r="K53" s="49"/>
    </row>
    <row r="54" spans="1:11" ht="15.75">
      <c r="A54" s="12" t="s">
        <v>214</v>
      </c>
      <c r="B54" s="260" t="s">
        <v>146</v>
      </c>
      <c r="C54" s="12" t="s">
        <v>147</v>
      </c>
      <c r="D54" s="12" t="s">
        <v>148</v>
      </c>
      <c r="E54" s="12" t="s">
        <v>149</v>
      </c>
      <c r="F54" s="12" t="s">
        <v>150</v>
      </c>
      <c r="G54" s="13">
        <v>0.125</v>
      </c>
      <c r="H54" s="14">
        <v>0.16666666666666666</v>
      </c>
      <c r="I54" s="144" t="s">
        <v>134</v>
      </c>
      <c r="J54" s="49"/>
      <c r="K54" s="49"/>
    </row>
    <row r="55" spans="1:11" ht="15.75">
      <c r="A55" s="12" t="s">
        <v>214</v>
      </c>
      <c r="B55" s="260" t="s">
        <v>107</v>
      </c>
      <c r="C55" s="12" t="s">
        <v>34</v>
      </c>
      <c r="D55" s="12" t="s">
        <v>0</v>
      </c>
      <c r="E55" s="12" t="s">
        <v>35</v>
      </c>
      <c r="F55" s="12" t="s">
        <v>36</v>
      </c>
      <c r="G55" s="13">
        <v>0.13194444444444445</v>
      </c>
      <c r="H55" s="14">
        <v>0.17361111111111113</v>
      </c>
      <c r="I55" s="144" t="s">
        <v>134</v>
      </c>
      <c r="J55" s="49"/>
      <c r="K55" s="49"/>
    </row>
    <row r="56" spans="1:11" ht="15.75">
      <c r="A56" s="12" t="s">
        <v>215</v>
      </c>
      <c r="B56" s="260" t="s">
        <v>95</v>
      </c>
      <c r="C56" s="12" t="s">
        <v>62</v>
      </c>
      <c r="D56" s="12" t="s">
        <v>151</v>
      </c>
      <c r="E56" s="12" t="s">
        <v>152</v>
      </c>
      <c r="F56" s="12" t="s">
        <v>65</v>
      </c>
      <c r="G56" s="13">
        <v>0.47916666666666669</v>
      </c>
      <c r="H56" s="14">
        <v>0.16666666666666666</v>
      </c>
      <c r="I56" s="144" t="s">
        <v>153</v>
      </c>
      <c r="J56" s="49"/>
      <c r="K56" s="49"/>
    </row>
    <row r="57" spans="1:11" ht="15.75">
      <c r="A57" s="12" t="s">
        <v>215</v>
      </c>
      <c r="B57" s="260" t="s">
        <v>33</v>
      </c>
      <c r="C57" s="12" t="s">
        <v>34</v>
      </c>
      <c r="D57" s="12" t="s">
        <v>0</v>
      </c>
      <c r="E57" s="12" t="s">
        <v>35</v>
      </c>
      <c r="F57" s="12" t="s">
        <v>36</v>
      </c>
      <c r="G57" s="13">
        <v>0.5</v>
      </c>
      <c r="H57" s="14">
        <v>0.1277777777777778</v>
      </c>
      <c r="I57" s="144" t="s">
        <v>52</v>
      </c>
      <c r="J57" s="49"/>
      <c r="K57" s="49"/>
    </row>
    <row r="58" spans="1:11" ht="15.75">
      <c r="A58" s="12" t="s">
        <v>215</v>
      </c>
      <c r="B58" s="260" t="s">
        <v>33</v>
      </c>
      <c r="C58" s="12" t="s">
        <v>72</v>
      </c>
      <c r="D58" s="12" t="s">
        <v>2</v>
      </c>
      <c r="E58" s="12" t="s">
        <v>73</v>
      </c>
      <c r="F58" s="12" t="s">
        <v>43</v>
      </c>
      <c r="G58" s="13">
        <v>0.5</v>
      </c>
      <c r="H58" s="14">
        <v>0.15277777777777776</v>
      </c>
      <c r="I58" s="144" t="s">
        <v>52</v>
      </c>
      <c r="J58" s="49"/>
      <c r="K58" s="49"/>
    </row>
    <row r="59" spans="1:11" ht="15.75">
      <c r="A59" s="12" t="s">
        <v>215</v>
      </c>
      <c r="B59" s="260" t="s">
        <v>154</v>
      </c>
      <c r="C59" s="12" t="s">
        <v>155</v>
      </c>
      <c r="D59" s="12" t="s">
        <v>156</v>
      </c>
      <c r="E59" s="12" t="s">
        <v>157</v>
      </c>
      <c r="F59" s="12" t="s">
        <v>60</v>
      </c>
      <c r="G59" s="13">
        <v>0.51458333333333328</v>
      </c>
      <c r="H59" s="14">
        <v>0.53472222222222221</v>
      </c>
      <c r="I59" s="144" t="s">
        <v>158</v>
      </c>
      <c r="J59" s="49"/>
      <c r="K59" s="49"/>
    </row>
    <row r="60" spans="1:11" ht="15.75">
      <c r="A60" s="12" t="s">
        <v>215</v>
      </c>
      <c r="B60" s="260" t="s">
        <v>159</v>
      </c>
      <c r="C60" s="12" t="s">
        <v>144</v>
      </c>
      <c r="D60" s="12" t="s">
        <v>21</v>
      </c>
      <c r="E60" s="12" t="s">
        <v>145</v>
      </c>
      <c r="F60" s="12" t="s">
        <v>43</v>
      </c>
      <c r="G60" s="13">
        <v>0.11805555555555557</v>
      </c>
      <c r="H60" s="14">
        <v>0.28472222222222221</v>
      </c>
      <c r="I60" s="144" t="s">
        <v>38</v>
      </c>
      <c r="J60" s="49"/>
      <c r="K60" s="49"/>
    </row>
    <row r="61" spans="1:11" ht="15.75">
      <c r="A61" s="12" t="s">
        <v>215</v>
      </c>
      <c r="B61" s="260" t="s">
        <v>160</v>
      </c>
      <c r="C61" s="12" t="s">
        <v>147</v>
      </c>
      <c r="D61" s="12" t="s">
        <v>148</v>
      </c>
      <c r="E61" s="12" t="s">
        <v>149</v>
      </c>
      <c r="F61" s="12" t="s">
        <v>150</v>
      </c>
      <c r="G61" s="13">
        <v>0.16805555555555554</v>
      </c>
      <c r="H61" s="14">
        <v>0.20972222222222223</v>
      </c>
      <c r="I61" s="144" t="s">
        <v>134</v>
      </c>
      <c r="J61" s="49"/>
      <c r="K61" s="49"/>
    </row>
    <row r="62" spans="1:11" ht="15.75">
      <c r="A62" s="12" t="s">
        <v>216</v>
      </c>
      <c r="B62" s="260" t="s">
        <v>76</v>
      </c>
      <c r="C62" s="12" t="s">
        <v>34</v>
      </c>
      <c r="D62" s="12" t="s">
        <v>0</v>
      </c>
      <c r="E62" s="12" t="s">
        <v>35</v>
      </c>
      <c r="F62" s="12" t="s">
        <v>36</v>
      </c>
      <c r="G62" s="20">
        <v>0.375</v>
      </c>
      <c r="H62" s="160">
        <v>0.51388888888888895</v>
      </c>
      <c r="I62" s="144" t="s">
        <v>52</v>
      </c>
      <c r="J62" s="49"/>
      <c r="K62" s="49"/>
    </row>
    <row r="63" spans="1:11" ht="15.75">
      <c r="A63" s="12" t="s">
        <v>216</v>
      </c>
      <c r="B63" s="260" t="s">
        <v>118</v>
      </c>
      <c r="C63" s="12" t="s">
        <v>72</v>
      </c>
      <c r="D63" s="12" t="s">
        <v>2</v>
      </c>
      <c r="E63" s="12" t="s">
        <v>73</v>
      </c>
      <c r="F63" s="12" t="s">
        <v>43</v>
      </c>
      <c r="G63" s="13">
        <v>0.50694444444444442</v>
      </c>
      <c r="H63" s="14">
        <v>8.7500000000000008E-2</v>
      </c>
      <c r="I63" s="144" t="s">
        <v>124</v>
      </c>
      <c r="J63" s="49"/>
      <c r="K63" s="49"/>
    </row>
    <row r="64" spans="1:11" ht="15.75">
      <c r="A64" s="12" t="s">
        <v>216</v>
      </c>
      <c r="B64" s="260" t="s">
        <v>118</v>
      </c>
      <c r="C64" s="12" t="s">
        <v>135</v>
      </c>
      <c r="D64" s="12" t="s">
        <v>14</v>
      </c>
      <c r="E64" s="12" t="s">
        <v>136</v>
      </c>
      <c r="F64" s="12" t="s">
        <v>137</v>
      </c>
      <c r="G64" s="13">
        <v>0.50694444444444442</v>
      </c>
      <c r="H64" s="14">
        <v>0.17361111111111113</v>
      </c>
      <c r="I64" s="144" t="s">
        <v>38</v>
      </c>
      <c r="J64" s="49"/>
      <c r="K64" s="49"/>
    </row>
    <row r="65" spans="1:11" ht="15.75">
      <c r="A65" s="12" t="s">
        <v>216</v>
      </c>
      <c r="B65" s="260" t="s">
        <v>112</v>
      </c>
      <c r="C65" s="12" t="s">
        <v>40</v>
      </c>
      <c r="D65" s="12" t="s">
        <v>41</v>
      </c>
      <c r="E65" s="12" t="s">
        <v>42</v>
      </c>
      <c r="F65" s="12" t="s">
        <v>43</v>
      </c>
      <c r="G65" s="13">
        <v>0.15972222222222224</v>
      </c>
      <c r="H65" s="14">
        <v>0.3263888888888889</v>
      </c>
      <c r="I65" s="144" t="s">
        <v>101</v>
      </c>
      <c r="J65" s="49"/>
      <c r="K65" s="49"/>
    </row>
    <row r="66" spans="1:11" ht="15.75">
      <c r="A66" s="12" t="s">
        <v>216</v>
      </c>
      <c r="B66" s="260" t="s">
        <v>112</v>
      </c>
      <c r="C66" s="12" t="s">
        <v>34</v>
      </c>
      <c r="D66" s="12" t="s">
        <v>0</v>
      </c>
      <c r="E66" s="12" t="s">
        <v>35</v>
      </c>
      <c r="F66" s="12" t="s">
        <v>36</v>
      </c>
      <c r="G66" s="13">
        <v>0.15972222222222224</v>
      </c>
      <c r="H66" s="14">
        <v>0.20138888888888887</v>
      </c>
      <c r="I66" s="144" t="s">
        <v>134</v>
      </c>
      <c r="J66" s="49"/>
      <c r="K66" s="49"/>
    </row>
    <row r="67" spans="1:11" ht="15.75">
      <c r="A67" s="12" t="s">
        <v>217</v>
      </c>
      <c r="B67" s="260" t="s">
        <v>143</v>
      </c>
      <c r="C67" s="12" t="s">
        <v>72</v>
      </c>
      <c r="D67" s="12" t="s">
        <v>2</v>
      </c>
      <c r="E67" s="12" t="s">
        <v>73</v>
      </c>
      <c r="F67" s="12" t="s">
        <v>43</v>
      </c>
      <c r="G67" s="13">
        <v>0.40625</v>
      </c>
      <c r="H67" s="14">
        <v>0.40833333333333338</v>
      </c>
      <c r="I67" s="144" t="s">
        <v>142</v>
      </c>
      <c r="J67" s="49"/>
      <c r="K67" s="49"/>
    </row>
    <row r="68" spans="1:11" ht="15.75">
      <c r="A68" s="12" t="s">
        <v>217</v>
      </c>
      <c r="B68" s="260" t="s">
        <v>161</v>
      </c>
      <c r="C68" s="12" t="s">
        <v>34</v>
      </c>
      <c r="D68" s="12" t="s">
        <v>0</v>
      </c>
      <c r="E68" s="12" t="s">
        <v>162</v>
      </c>
      <c r="F68" s="12" t="s">
        <v>111</v>
      </c>
      <c r="G68" s="13">
        <v>0.41319444444444442</v>
      </c>
      <c r="H68" s="14">
        <v>0.50694444444444442</v>
      </c>
      <c r="I68" s="144" t="s">
        <v>52</v>
      </c>
      <c r="J68" s="49"/>
      <c r="K68" s="49"/>
    </row>
    <row r="69" spans="1:11" ht="15.75">
      <c r="A69" s="12" t="s">
        <v>217</v>
      </c>
      <c r="B69" s="260" t="s">
        <v>71</v>
      </c>
      <c r="C69" s="12" t="s">
        <v>163</v>
      </c>
      <c r="D69" s="12" t="s">
        <v>164</v>
      </c>
      <c r="E69" s="12" t="s">
        <v>165</v>
      </c>
      <c r="F69" s="12" t="s">
        <v>111</v>
      </c>
      <c r="G69" s="13">
        <v>0.5</v>
      </c>
      <c r="H69" s="14">
        <v>0.50069444444444444</v>
      </c>
      <c r="I69" s="144" t="s">
        <v>91</v>
      </c>
      <c r="J69" s="49"/>
      <c r="K69" s="49"/>
    </row>
    <row r="70" spans="1:11" ht="15.75">
      <c r="A70" s="12" t="s">
        <v>217</v>
      </c>
      <c r="B70" s="260" t="s">
        <v>141</v>
      </c>
      <c r="C70" s="12" t="s">
        <v>166</v>
      </c>
      <c r="D70" s="12" t="s">
        <v>167</v>
      </c>
      <c r="E70" s="12" t="s">
        <v>165</v>
      </c>
      <c r="F70" s="12" t="s">
        <v>111</v>
      </c>
      <c r="G70" s="13">
        <v>4.1666666666666664E-2</v>
      </c>
      <c r="H70" s="14">
        <v>4.3750000000000004E-2</v>
      </c>
      <c r="I70" s="144" t="s">
        <v>142</v>
      </c>
      <c r="J70" s="49"/>
      <c r="K70" s="49"/>
    </row>
    <row r="71" spans="1:11" ht="15.75">
      <c r="A71" s="12" t="s">
        <v>217</v>
      </c>
      <c r="B71" s="260" t="s">
        <v>102</v>
      </c>
      <c r="C71" s="12" t="s">
        <v>98</v>
      </c>
      <c r="D71" s="12" t="s">
        <v>99</v>
      </c>
      <c r="E71" s="12" t="s">
        <v>100</v>
      </c>
      <c r="F71" s="12" t="s">
        <v>43</v>
      </c>
      <c r="G71" s="13">
        <v>6.25E-2</v>
      </c>
      <c r="H71" s="14">
        <v>0.1875</v>
      </c>
      <c r="I71" s="144" t="s">
        <v>38</v>
      </c>
      <c r="J71" s="49"/>
      <c r="K71" s="49"/>
    </row>
    <row r="72" spans="1:11" ht="15.75">
      <c r="A72" s="12" t="s">
        <v>217</v>
      </c>
      <c r="B72" s="260" t="s">
        <v>168</v>
      </c>
      <c r="C72" s="12" t="s">
        <v>34</v>
      </c>
      <c r="D72" s="12" t="s">
        <v>0</v>
      </c>
      <c r="E72" s="12" t="s">
        <v>162</v>
      </c>
      <c r="F72" s="12" t="s">
        <v>111</v>
      </c>
      <c r="G72" s="13">
        <v>0.12708333333333333</v>
      </c>
      <c r="H72" s="14">
        <v>0.16874999999999998</v>
      </c>
      <c r="I72" s="144" t="s">
        <v>134</v>
      </c>
      <c r="J72" s="49"/>
      <c r="K72" s="49"/>
    </row>
    <row r="73" spans="1:11" ht="15.75">
      <c r="A73" s="12" t="s">
        <v>217</v>
      </c>
      <c r="B73" s="260" t="s">
        <v>131</v>
      </c>
      <c r="C73" s="12" t="s">
        <v>68</v>
      </c>
      <c r="D73" s="12" t="s">
        <v>4</v>
      </c>
      <c r="E73" s="12" t="s">
        <v>69</v>
      </c>
      <c r="F73" s="12" t="s">
        <v>36</v>
      </c>
      <c r="G73" s="13">
        <v>0.15277777777777776</v>
      </c>
      <c r="H73" s="14">
        <v>0.19444444444444445</v>
      </c>
      <c r="I73" s="144" t="s">
        <v>134</v>
      </c>
      <c r="J73" s="49"/>
      <c r="K73" s="49"/>
    </row>
    <row r="74" spans="1:11" ht="15.75">
      <c r="A74" s="12" t="s">
        <v>217</v>
      </c>
      <c r="B74" s="260" t="s">
        <v>169</v>
      </c>
      <c r="C74" s="12" t="s">
        <v>170</v>
      </c>
      <c r="D74" s="12" t="s">
        <v>171</v>
      </c>
      <c r="E74" s="12" t="s">
        <v>172</v>
      </c>
      <c r="F74" s="12" t="s">
        <v>60</v>
      </c>
      <c r="G74" s="13">
        <v>0.17013888888888887</v>
      </c>
      <c r="H74" s="14">
        <v>0.17430555555555557</v>
      </c>
      <c r="I74" s="144" t="s">
        <v>173</v>
      </c>
      <c r="J74" s="49"/>
      <c r="K74" s="49"/>
    </row>
    <row r="75" spans="1:11" ht="15.75">
      <c r="A75" s="12" t="s">
        <v>218</v>
      </c>
      <c r="B75" s="260" t="s">
        <v>45</v>
      </c>
      <c r="C75" s="12" t="s">
        <v>34</v>
      </c>
      <c r="D75" s="12" t="s">
        <v>0</v>
      </c>
      <c r="E75" s="12" t="s">
        <v>162</v>
      </c>
      <c r="F75" s="12" t="s">
        <v>111</v>
      </c>
      <c r="G75" s="13">
        <v>0.35416666666666669</v>
      </c>
      <c r="H75" s="14">
        <v>0.38055555555555554</v>
      </c>
      <c r="I75" s="144" t="s">
        <v>134</v>
      </c>
      <c r="J75" s="49"/>
      <c r="K75" s="49"/>
    </row>
    <row r="76" spans="1:11" ht="15.75">
      <c r="A76" s="12" t="s">
        <v>218</v>
      </c>
      <c r="B76" s="260" t="s">
        <v>174</v>
      </c>
      <c r="C76" s="12" t="s">
        <v>170</v>
      </c>
      <c r="D76" s="12" t="s">
        <v>171</v>
      </c>
      <c r="E76" s="12" t="s">
        <v>172</v>
      </c>
      <c r="F76" s="12" t="s">
        <v>60</v>
      </c>
      <c r="G76" s="13">
        <v>0.41666666666666669</v>
      </c>
      <c r="H76" s="14">
        <v>0.10555555555555556</v>
      </c>
      <c r="I76" s="144" t="s">
        <v>101</v>
      </c>
      <c r="J76" s="49"/>
      <c r="K76" s="49"/>
    </row>
    <row r="77" spans="1:11" ht="15.75">
      <c r="A77" s="12" t="s">
        <v>218</v>
      </c>
      <c r="B77" s="260" t="s">
        <v>89</v>
      </c>
      <c r="C77" s="12" t="s">
        <v>147</v>
      </c>
      <c r="D77" s="12" t="s">
        <v>148</v>
      </c>
      <c r="E77" s="12" t="s">
        <v>149</v>
      </c>
      <c r="F77" s="12" t="s">
        <v>150</v>
      </c>
      <c r="G77" s="13">
        <v>0.43055555555555558</v>
      </c>
      <c r="H77" s="14">
        <v>0.11458333333333333</v>
      </c>
      <c r="I77" s="144" t="s">
        <v>38</v>
      </c>
      <c r="J77" s="49"/>
      <c r="K77" s="49"/>
    </row>
    <row r="78" spans="1:11" ht="15.75">
      <c r="A78" s="12" t="s">
        <v>218</v>
      </c>
      <c r="B78" s="260" t="s">
        <v>175</v>
      </c>
      <c r="C78" s="12" t="s">
        <v>72</v>
      </c>
      <c r="D78" s="12" t="s">
        <v>2</v>
      </c>
      <c r="E78" s="12" t="s">
        <v>73</v>
      </c>
      <c r="F78" s="12" t="s">
        <v>43</v>
      </c>
      <c r="G78" s="13">
        <v>0.43055555555555558</v>
      </c>
      <c r="H78" s="14">
        <v>0.20833333333333334</v>
      </c>
      <c r="I78" s="144" t="s">
        <v>176</v>
      </c>
      <c r="J78" s="49"/>
      <c r="K78" s="49"/>
    </row>
    <row r="79" spans="1:11" ht="15.75">
      <c r="A79" s="12" t="s">
        <v>218</v>
      </c>
      <c r="B79" s="260" t="s">
        <v>118</v>
      </c>
      <c r="C79" s="12" t="s">
        <v>34</v>
      </c>
      <c r="D79" s="12" t="s">
        <v>0</v>
      </c>
      <c r="E79" s="12" t="s">
        <v>162</v>
      </c>
      <c r="F79" s="12" t="s">
        <v>111</v>
      </c>
      <c r="G79" s="13">
        <v>0.50694444444444442</v>
      </c>
      <c r="H79" s="14">
        <v>0.12916666666666668</v>
      </c>
      <c r="I79" s="144" t="s">
        <v>52</v>
      </c>
      <c r="J79" s="49"/>
      <c r="K79" s="49"/>
    </row>
    <row r="80" spans="1:11" ht="15.75">
      <c r="A80" s="12" t="s">
        <v>218</v>
      </c>
      <c r="B80" s="260" t="s">
        <v>177</v>
      </c>
      <c r="C80" s="12" t="s">
        <v>68</v>
      </c>
      <c r="D80" s="12" t="s">
        <v>4</v>
      </c>
      <c r="E80" s="12" t="s">
        <v>69</v>
      </c>
      <c r="F80" s="12" t="s">
        <v>36</v>
      </c>
      <c r="G80" s="13">
        <v>0.44444444444444442</v>
      </c>
      <c r="H80" s="14">
        <v>0.44722222222222219</v>
      </c>
      <c r="I80" s="144" t="s">
        <v>178</v>
      </c>
      <c r="J80" s="49"/>
      <c r="K80" s="49"/>
    </row>
    <row r="81" spans="1:11" ht="15.75">
      <c r="A81" s="12" t="s">
        <v>218</v>
      </c>
      <c r="B81" s="260" t="s">
        <v>179</v>
      </c>
      <c r="C81" s="12" t="s">
        <v>163</v>
      </c>
      <c r="D81" s="12" t="s">
        <v>180</v>
      </c>
      <c r="E81" s="12" t="s">
        <v>181</v>
      </c>
      <c r="F81" s="12" t="s">
        <v>111</v>
      </c>
      <c r="G81" s="13">
        <v>0.52430555555555558</v>
      </c>
      <c r="H81" s="14">
        <v>0.17083333333333331</v>
      </c>
      <c r="I81" s="144" t="s">
        <v>101</v>
      </c>
      <c r="J81" s="49"/>
      <c r="K81" s="49"/>
    </row>
    <row r="82" spans="1:11" ht="15.75">
      <c r="A82" s="12" t="s">
        <v>218</v>
      </c>
      <c r="B82" s="260" t="s">
        <v>182</v>
      </c>
      <c r="C82" s="12" t="s">
        <v>57</v>
      </c>
      <c r="D82" s="12" t="s">
        <v>58</v>
      </c>
      <c r="E82" s="12" t="s">
        <v>59</v>
      </c>
      <c r="F82" s="12" t="s">
        <v>60</v>
      </c>
      <c r="G82" s="13">
        <v>0.53125</v>
      </c>
      <c r="H82" s="14">
        <v>0.17083333333333331</v>
      </c>
      <c r="I82" s="144" t="s">
        <v>101</v>
      </c>
      <c r="J82" s="49"/>
      <c r="K82" s="49"/>
    </row>
    <row r="83" spans="1:11" ht="15.75">
      <c r="A83" s="12" t="s">
        <v>218</v>
      </c>
      <c r="B83" s="260" t="s">
        <v>107</v>
      </c>
      <c r="C83" s="12" t="s">
        <v>46</v>
      </c>
      <c r="D83" s="12" t="s">
        <v>47</v>
      </c>
      <c r="E83" s="12" t="s">
        <v>48</v>
      </c>
      <c r="F83" s="12" t="s">
        <v>43</v>
      </c>
      <c r="G83" s="13">
        <v>0.13194444444444445</v>
      </c>
      <c r="H83" s="14">
        <v>0.2986111111111111</v>
      </c>
      <c r="I83" s="144" t="s">
        <v>101</v>
      </c>
      <c r="J83" s="49"/>
      <c r="K83" s="49"/>
    </row>
    <row r="84" spans="1:11" ht="15.75">
      <c r="A84" s="12" t="s">
        <v>219</v>
      </c>
      <c r="B84" s="260" t="s">
        <v>49</v>
      </c>
      <c r="C84" s="12" t="s">
        <v>183</v>
      </c>
      <c r="D84" s="12" t="s">
        <v>184</v>
      </c>
      <c r="E84" s="12" t="s">
        <v>185</v>
      </c>
      <c r="F84" s="12" t="s">
        <v>186</v>
      </c>
      <c r="G84" s="16">
        <v>0.35416666666666669</v>
      </c>
      <c r="H84" s="21">
        <v>6.9444444444444434E-2</v>
      </c>
      <c r="I84" s="144" t="s">
        <v>153</v>
      </c>
      <c r="J84" s="49"/>
      <c r="K84" s="49"/>
    </row>
    <row r="85" spans="1:11" ht="15.75">
      <c r="A85" s="12" t="s">
        <v>219</v>
      </c>
      <c r="B85" s="260" t="s">
        <v>187</v>
      </c>
      <c r="C85" s="12" t="s">
        <v>188</v>
      </c>
      <c r="D85" s="12" t="s">
        <v>189</v>
      </c>
      <c r="E85" s="12" t="s">
        <v>190</v>
      </c>
      <c r="F85" s="12" t="s">
        <v>137</v>
      </c>
      <c r="G85" s="16">
        <v>0.36805555555555558</v>
      </c>
      <c r="H85" s="21">
        <v>0.50694444444444442</v>
      </c>
      <c r="I85" s="146" t="s">
        <v>52</v>
      </c>
      <c r="J85" s="49"/>
      <c r="K85" s="49"/>
    </row>
    <row r="86" spans="1:11" ht="15.75">
      <c r="A86" s="12" t="s">
        <v>219</v>
      </c>
      <c r="B86" s="260" t="s">
        <v>191</v>
      </c>
      <c r="C86" s="12" t="s">
        <v>68</v>
      </c>
      <c r="D86" s="12" t="s">
        <v>4</v>
      </c>
      <c r="E86" s="12" t="s">
        <v>69</v>
      </c>
      <c r="F86" s="12" t="s">
        <v>36</v>
      </c>
      <c r="G86" s="16">
        <v>0.38194444444444442</v>
      </c>
      <c r="H86" s="21">
        <v>0.50694444444444442</v>
      </c>
      <c r="I86" s="146" t="s">
        <v>52</v>
      </c>
      <c r="J86" s="49"/>
      <c r="K86" s="49"/>
    </row>
    <row r="87" spans="1:11" ht="15.75">
      <c r="A87" s="12" t="s">
        <v>219</v>
      </c>
      <c r="B87" s="260" t="s">
        <v>187</v>
      </c>
      <c r="C87" s="12" t="s">
        <v>34</v>
      </c>
      <c r="D87" s="12" t="s">
        <v>0</v>
      </c>
      <c r="E87" s="12" t="s">
        <v>162</v>
      </c>
      <c r="F87" s="12" t="s">
        <v>111</v>
      </c>
      <c r="G87" s="16">
        <v>0.3923611111111111</v>
      </c>
      <c r="H87" s="21">
        <v>0.50694444444444442</v>
      </c>
      <c r="I87" s="146" t="s">
        <v>52</v>
      </c>
      <c r="J87" s="49"/>
      <c r="K87" s="49"/>
    </row>
    <row r="88" spans="1:11" ht="15.75">
      <c r="A88" s="12" t="s">
        <v>219</v>
      </c>
      <c r="B88" s="260" t="s">
        <v>118</v>
      </c>
      <c r="C88" s="12" t="s">
        <v>62</v>
      </c>
      <c r="D88" s="12" t="s">
        <v>151</v>
      </c>
      <c r="E88" s="12" t="s">
        <v>152</v>
      </c>
      <c r="F88" s="12" t="s">
        <v>65</v>
      </c>
      <c r="G88" s="16">
        <v>0.50694444444444442</v>
      </c>
      <c r="H88" s="21">
        <v>0.17361111111111113</v>
      </c>
      <c r="I88" s="146" t="s">
        <v>38</v>
      </c>
      <c r="J88" s="49"/>
      <c r="K88" s="49"/>
    </row>
    <row r="89" spans="1:11" ht="15.75">
      <c r="A89" s="12" t="s">
        <v>219</v>
      </c>
      <c r="B89" s="260" t="s">
        <v>77</v>
      </c>
      <c r="C89" s="12" t="s">
        <v>57</v>
      </c>
      <c r="D89" s="12" t="s">
        <v>58</v>
      </c>
      <c r="E89" s="12" t="s">
        <v>59</v>
      </c>
      <c r="F89" s="12" t="s">
        <v>60</v>
      </c>
      <c r="G89" s="16">
        <v>0.51041666666666663</v>
      </c>
      <c r="H89" s="21">
        <v>0.51388888888888895</v>
      </c>
      <c r="I89" s="146" t="s">
        <v>78</v>
      </c>
      <c r="J89" s="49"/>
      <c r="K89" s="49"/>
    </row>
    <row r="90" spans="1:11" ht="15.75">
      <c r="A90" s="12" t="s">
        <v>219</v>
      </c>
      <c r="B90" s="260" t="s">
        <v>192</v>
      </c>
      <c r="C90" s="12" t="s">
        <v>72</v>
      </c>
      <c r="D90" s="12" t="s">
        <v>2</v>
      </c>
      <c r="E90" s="12" t="s">
        <v>73</v>
      </c>
      <c r="F90" s="12" t="s">
        <v>43</v>
      </c>
      <c r="G90" s="16">
        <v>7.2916666666666671E-2</v>
      </c>
      <c r="H90" s="21">
        <v>0.19791666666666666</v>
      </c>
      <c r="I90" s="146" t="s">
        <v>38</v>
      </c>
      <c r="J90" s="49"/>
      <c r="K90" s="49"/>
    </row>
    <row r="91" spans="1:11" ht="15.75">
      <c r="A91" s="12" t="s">
        <v>220</v>
      </c>
      <c r="B91" s="260" t="s">
        <v>49</v>
      </c>
      <c r="C91" s="12" t="s">
        <v>57</v>
      </c>
      <c r="D91" s="12" t="s">
        <v>58</v>
      </c>
      <c r="E91" s="12" t="s">
        <v>59</v>
      </c>
      <c r="F91" s="12" t="s">
        <v>60</v>
      </c>
      <c r="G91" s="12" t="s">
        <v>49</v>
      </c>
      <c r="H91" s="12" t="s">
        <v>174</v>
      </c>
      <c r="I91" s="142" t="s">
        <v>124</v>
      </c>
      <c r="J91" s="49"/>
      <c r="K91" s="49"/>
    </row>
    <row r="92" spans="1:11" ht="15.75">
      <c r="A92" s="12" t="s">
        <v>220</v>
      </c>
      <c r="B92" s="260" t="s">
        <v>49</v>
      </c>
      <c r="C92" s="12" t="s">
        <v>34</v>
      </c>
      <c r="D92" s="12" t="s">
        <v>0</v>
      </c>
      <c r="E92" s="12" t="s">
        <v>162</v>
      </c>
      <c r="F92" s="12" t="s">
        <v>111</v>
      </c>
      <c r="G92" s="12" t="s">
        <v>49</v>
      </c>
      <c r="H92" s="12" t="s">
        <v>193</v>
      </c>
      <c r="I92" s="142" t="s">
        <v>80</v>
      </c>
      <c r="J92" s="49"/>
      <c r="K92" s="49"/>
    </row>
    <row r="93" spans="1:11" ht="15.75">
      <c r="A93" s="12" t="s">
        <v>220</v>
      </c>
      <c r="B93" s="260" t="s">
        <v>49</v>
      </c>
      <c r="C93" s="12" t="s">
        <v>183</v>
      </c>
      <c r="D93" s="12" t="s">
        <v>184</v>
      </c>
      <c r="E93" s="12" t="s">
        <v>185</v>
      </c>
      <c r="F93" s="12" t="s">
        <v>186</v>
      </c>
      <c r="G93" s="12" t="s">
        <v>49</v>
      </c>
      <c r="H93" s="12" t="s">
        <v>194</v>
      </c>
      <c r="I93" s="142" t="s">
        <v>38</v>
      </c>
      <c r="J93" s="49"/>
      <c r="K93" s="49"/>
    </row>
    <row r="94" spans="1:11" ht="15.75">
      <c r="A94" s="12" t="s">
        <v>220</v>
      </c>
      <c r="B94" s="260" t="s">
        <v>174</v>
      </c>
      <c r="C94" s="12" t="s">
        <v>68</v>
      </c>
      <c r="D94" s="12" t="s">
        <v>4</v>
      </c>
      <c r="E94" s="12" t="s">
        <v>69</v>
      </c>
      <c r="F94" s="12" t="s">
        <v>36</v>
      </c>
      <c r="G94" s="12" t="s">
        <v>174</v>
      </c>
      <c r="H94" s="12" t="s">
        <v>195</v>
      </c>
      <c r="I94" s="142" t="s">
        <v>91</v>
      </c>
      <c r="J94" s="49"/>
      <c r="K94" s="49"/>
    </row>
    <row r="95" spans="1:11" ht="15.75">
      <c r="A95" s="12" t="s">
        <v>220</v>
      </c>
      <c r="B95" s="260" t="s">
        <v>196</v>
      </c>
      <c r="C95" s="12" t="s">
        <v>82</v>
      </c>
      <c r="D95" s="12" t="s">
        <v>17</v>
      </c>
      <c r="E95" s="12" t="s">
        <v>83</v>
      </c>
      <c r="F95" s="12" t="s">
        <v>60</v>
      </c>
      <c r="G95" s="12" t="s">
        <v>196</v>
      </c>
      <c r="H95" s="12" t="s">
        <v>197</v>
      </c>
      <c r="I95" s="142" t="s">
        <v>124</v>
      </c>
      <c r="J95" s="49"/>
      <c r="K95" s="49"/>
    </row>
    <row r="96" spans="1:11" ht="15.75">
      <c r="A96" s="12" t="s">
        <v>220</v>
      </c>
      <c r="B96" s="260" t="s">
        <v>71</v>
      </c>
      <c r="C96" s="12" t="s">
        <v>34</v>
      </c>
      <c r="D96" s="12" t="s">
        <v>0</v>
      </c>
      <c r="E96" s="12" t="s">
        <v>162</v>
      </c>
      <c r="F96" s="12" t="s">
        <v>111</v>
      </c>
      <c r="G96" s="12" t="s">
        <v>71</v>
      </c>
      <c r="H96" s="12" t="s">
        <v>123</v>
      </c>
      <c r="I96" s="142" t="s">
        <v>52</v>
      </c>
      <c r="J96" s="49"/>
      <c r="K96" s="49"/>
    </row>
    <row r="97" spans="1:11" ht="15.75">
      <c r="A97" s="12" t="s">
        <v>220</v>
      </c>
      <c r="B97" s="260">
        <v>0.5</v>
      </c>
      <c r="C97" s="12" t="s">
        <v>68</v>
      </c>
      <c r="D97" s="12" t="s">
        <v>4</v>
      </c>
      <c r="E97" s="12" t="s">
        <v>69</v>
      </c>
      <c r="F97" s="12" t="s">
        <v>36</v>
      </c>
      <c r="G97" s="22">
        <v>0.5</v>
      </c>
      <c r="H97" s="23">
        <v>0.53125</v>
      </c>
      <c r="I97" s="144" t="s">
        <v>198</v>
      </c>
      <c r="J97" s="49"/>
      <c r="K97" s="49"/>
    </row>
    <row r="98" spans="1:11" ht="15.75">
      <c r="A98" s="12" t="s">
        <v>220</v>
      </c>
      <c r="B98" s="260">
        <v>6.25E-2</v>
      </c>
      <c r="C98" s="12" t="s">
        <v>68</v>
      </c>
      <c r="D98" s="12" t="s">
        <v>4</v>
      </c>
      <c r="E98" s="12" t="s">
        <v>69</v>
      </c>
      <c r="F98" s="12" t="s">
        <v>36</v>
      </c>
      <c r="G98" s="214">
        <v>6.25E-2</v>
      </c>
      <c r="H98" s="214">
        <v>0.15625</v>
      </c>
      <c r="I98" s="209" t="s">
        <v>124</v>
      </c>
      <c r="J98" s="49"/>
      <c r="K98" s="49"/>
    </row>
    <row r="99" spans="1:11" ht="15.75">
      <c r="A99" s="12" t="s">
        <v>220</v>
      </c>
      <c r="B99" s="260" t="s">
        <v>199</v>
      </c>
      <c r="C99" s="12" t="s">
        <v>144</v>
      </c>
      <c r="D99" s="12" t="s">
        <v>21</v>
      </c>
      <c r="E99" s="12" t="s">
        <v>145</v>
      </c>
      <c r="F99" s="12" t="s">
        <v>43</v>
      </c>
      <c r="G99" s="214">
        <v>7.9861111111111105E-2</v>
      </c>
      <c r="H99" s="214">
        <v>8.6805555555555566E-2</v>
      </c>
      <c r="I99" s="209" t="s">
        <v>80</v>
      </c>
      <c r="J99" s="49"/>
      <c r="K99" s="49"/>
    </row>
    <row r="100" spans="1:11" ht="15.75">
      <c r="A100" s="12" t="s">
        <v>220</v>
      </c>
      <c r="B100" s="260">
        <v>0.1423611111111111</v>
      </c>
      <c r="C100" s="12" t="s">
        <v>188</v>
      </c>
      <c r="D100" s="24" t="s">
        <v>189</v>
      </c>
      <c r="E100" s="24" t="s">
        <v>190</v>
      </c>
      <c r="F100" s="24">
        <v>790</v>
      </c>
      <c r="G100" s="25">
        <v>0.1423611111111111</v>
      </c>
      <c r="H100" s="25">
        <v>0.14583333333333334</v>
      </c>
      <c r="I100" s="82" t="s">
        <v>78</v>
      </c>
      <c r="J100" s="49"/>
      <c r="K100" s="49"/>
    </row>
    <row r="101" spans="1:11" ht="15.75">
      <c r="A101" s="12" t="s">
        <v>221</v>
      </c>
      <c r="B101" s="260">
        <v>0.35416666666666669</v>
      </c>
      <c r="C101" s="12" t="s">
        <v>57</v>
      </c>
      <c r="D101" s="12" t="s">
        <v>58</v>
      </c>
      <c r="E101" s="12" t="s">
        <v>59</v>
      </c>
      <c r="F101" s="12" t="s">
        <v>60</v>
      </c>
      <c r="G101" s="258">
        <v>0.35416666666666669</v>
      </c>
      <c r="H101" s="258">
        <v>0.41666666666666669</v>
      </c>
      <c r="I101" s="259" t="s">
        <v>124</v>
      </c>
      <c r="J101" s="49"/>
      <c r="K101" s="49"/>
    </row>
    <row r="102" spans="1:11" ht="15.75">
      <c r="A102" s="12" t="s">
        <v>221</v>
      </c>
      <c r="B102" s="260">
        <v>0.37152777777777773</v>
      </c>
      <c r="C102" s="12" t="s">
        <v>34</v>
      </c>
      <c r="D102" s="12" t="s">
        <v>0</v>
      </c>
      <c r="E102" s="12" t="s">
        <v>162</v>
      </c>
      <c r="F102" s="12" t="s">
        <v>111</v>
      </c>
      <c r="G102" s="258">
        <v>0.37152777777777773</v>
      </c>
      <c r="H102" s="258">
        <v>0.50902777777777775</v>
      </c>
      <c r="I102" s="259" t="s">
        <v>38</v>
      </c>
      <c r="J102" s="49"/>
      <c r="K102" s="49"/>
    </row>
    <row r="103" spans="1:11" ht="15.75">
      <c r="A103" s="12" t="s">
        <v>221</v>
      </c>
      <c r="B103" s="260">
        <v>0.4236111111111111</v>
      </c>
      <c r="C103" s="12" t="s">
        <v>147</v>
      </c>
      <c r="D103" s="12" t="s">
        <v>148</v>
      </c>
      <c r="E103" s="12" t="s">
        <v>149</v>
      </c>
      <c r="F103" s="12" t="s">
        <v>150</v>
      </c>
      <c r="G103" s="258">
        <v>0.4236111111111111</v>
      </c>
      <c r="H103" s="258">
        <v>0.43263888888888885</v>
      </c>
      <c r="I103" s="259" t="s">
        <v>200</v>
      </c>
      <c r="J103" s="49"/>
      <c r="K103" s="49"/>
    </row>
    <row r="104" spans="1:11" ht="15.75">
      <c r="A104" s="12" t="s">
        <v>221</v>
      </c>
      <c r="B104" s="260">
        <v>0.46875</v>
      </c>
      <c r="C104" s="12" t="s">
        <v>201</v>
      </c>
      <c r="D104" s="26" t="s">
        <v>202</v>
      </c>
      <c r="E104" s="26" t="s">
        <v>203</v>
      </c>
      <c r="F104" s="26">
        <v>707</v>
      </c>
      <c r="G104" s="258">
        <v>0.46875</v>
      </c>
      <c r="H104" s="258">
        <v>0.47569444444444442</v>
      </c>
      <c r="I104" s="259" t="s">
        <v>80</v>
      </c>
      <c r="J104" s="49"/>
      <c r="K104" s="49"/>
    </row>
    <row r="105" spans="1:11" ht="15.75">
      <c r="A105" s="12" t="s">
        <v>221</v>
      </c>
      <c r="B105" s="260">
        <v>0.4826388888888889</v>
      </c>
      <c r="C105" s="12" t="s">
        <v>62</v>
      </c>
      <c r="D105" s="12" t="s">
        <v>151</v>
      </c>
      <c r="E105" s="12" t="s">
        <v>152</v>
      </c>
      <c r="F105" s="12" t="s">
        <v>65</v>
      </c>
      <c r="G105" s="258">
        <v>0.4826388888888889</v>
      </c>
      <c r="H105" s="258">
        <v>0.1423611111111111</v>
      </c>
      <c r="I105" s="259" t="s">
        <v>101</v>
      </c>
      <c r="J105" s="49"/>
      <c r="K105" s="49"/>
    </row>
    <row r="106" spans="1:11" ht="15.75">
      <c r="A106" s="12" t="s">
        <v>221</v>
      </c>
      <c r="B106" s="260">
        <v>0.51111111111111118</v>
      </c>
      <c r="C106" s="12" t="s">
        <v>34</v>
      </c>
      <c r="D106" s="12" t="s">
        <v>0</v>
      </c>
      <c r="E106" s="12" t="s">
        <v>162</v>
      </c>
      <c r="F106" s="12" t="s">
        <v>111</v>
      </c>
      <c r="G106" s="258">
        <v>0.51111111111111118</v>
      </c>
      <c r="H106" s="258">
        <v>5.2777777777777778E-2</v>
      </c>
      <c r="I106" s="259" t="s">
        <v>134</v>
      </c>
      <c r="J106" s="49"/>
      <c r="K106" s="49"/>
    </row>
    <row r="107" spans="1:11" ht="15.75">
      <c r="A107" s="12" t="s">
        <v>221</v>
      </c>
      <c r="B107" s="260">
        <v>5.5555555555555552E-2</v>
      </c>
      <c r="C107" s="12" t="s">
        <v>98</v>
      </c>
      <c r="D107" s="12" t="s">
        <v>99</v>
      </c>
      <c r="E107" s="12" t="s">
        <v>100</v>
      </c>
      <c r="F107" s="12" t="s">
        <v>43</v>
      </c>
      <c r="G107" s="214">
        <v>5.5555555555555552E-2</v>
      </c>
      <c r="H107" s="258">
        <v>0.17361111111111113</v>
      </c>
      <c r="I107" s="259" t="s">
        <v>52</v>
      </c>
      <c r="J107" s="49"/>
      <c r="K107" s="49"/>
    </row>
    <row r="108" spans="1:11" ht="15.75">
      <c r="A108" s="12" t="s">
        <v>221</v>
      </c>
      <c r="B108" s="260">
        <v>0.13541666666666666</v>
      </c>
      <c r="C108" s="12" t="s">
        <v>57</v>
      </c>
      <c r="D108" s="12" t="s">
        <v>58</v>
      </c>
      <c r="E108" s="12" t="s">
        <v>59</v>
      </c>
      <c r="F108" s="12" t="s">
        <v>60</v>
      </c>
      <c r="G108" s="258">
        <v>0.13541666666666666</v>
      </c>
      <c r="H108" s="258">
        <v>0.1361111111111111</v>
      </c>
      <c r="I108" s="259" t="s">
        <v>93</v>
      </c>
      <c r="J108" s="49"/>
      <c r="K108" s="49"/>
    </row>
    <row r="109" spans="1:11" ht="15.75">
      <c r="A109" s="12" t="s">
        <v>221</v>
      </c>
      <c r="B109" s="260">
        <v>0.1423611111111111</v>
      </c>
      <c r="C109" s="12" t="s">
        <v>34</v>
      </c>
      <c r="D109" s="12" t="s">
        <v>0</v>
      </c>
      <c r="E109" s="12" t="s">
        <v>162</v>
      </c>
      <c r="F109" s="12" t="s">
        <v>111</v>
      </c>
      <c r="G109" s="258">
        <v>0.1423611111111111</v>
      </c>
      <c r="H109" s="258">
        <v>0.18402777777777779</v>
      </c>
      <c r="I109" s="259" t="s">
        <v>134</v>
      </c>
      <c r="J109" s="49"/>
      <c r="K109" s="49"/>
    </row>
    <row r="110" spans="1:11" ht="15.75">
      <c r="A110" s="12" t="s">
        <v>221</v>
      </c>
      <c r="B110" s="260">
        <v>0.14930555555555555</v>
      </c>
      <c r="C110" s="12" t="s">
        <v>144</v>
      </c>
      <c r="D110" s="12" t="s">
        <v>21</v>
      </c>
      <c r="E110" s="12" t="s">
        <v>145</v>
      </c>
      <c r="F110" s="12" t="s">
        <v>43</v>
      </c>
      <c r="G110" s="258">
        <v>0.14930555555555555</v>
      </c>
      <c r="H110" s="258">
        <v>0.19097222222222221</v>
      </c>
      <c r="I110" s="259" t="s">
        <v>134</v>
      </c>
      <c r="J110" s="49"/>
      <c r="K110" s="49"/>
    </row>
    <row r="111" spans="1:11" ht="15.75">
      <c r="A111" s="12" t="s">
        <v>222</v>
      </c>
      <c r="B111" s="260">
        <v>0.33333333333333331</v>
      </c>
      <c r="C111" s="12" t="s">
        <v>34</v>
      </c>
      <c r="D111" s="12" t="s">
        <v>0</v>
      </c>
      <c r="E111" s="12" t="s">
        <v>162</v>
      </c>
      <c r="F111" s="12" t="s">
        <v>111</v>
      </c>
      <c r="G111" s="258">
        <v>0.33333333333333331</v>
      </c>
      <c r="H111" s="258">
        <v>0.375</v>
      </c>
      <c r="I111" s="259" t="s">
        <v>134</v>
      </c>
      <c r="J111" s="49"/>
      <c r="K111" s="49"/>
    </row>
    <row r="112" spans="1:11" ht="15.75">
      <c r="A112" s="12" t="s">
        <v>222</v>
      </c>
      <c r="B112" s="260">
        <v>0.51041666666666663</v>
      </c>
      <c r="C112" s="12" t="s">
        <v>68</v>
      </c>
      <c r="D112" s="12" t="s">
        <v>4</v>
      </c>
      <c r="E112" s="12" t="s">
        <v>69</v>
      </c>
      <c r="F112" s="12" t="s">
        <v>36</v>
      </c>
      <c r="G112" s="258">
        <v>0.51041666666666663</v>
      </c>
      <c r="H112" s="258">
        <v>0.125</v>
      </c>
      <c r="I112" s="259" t="s">
        <v>52</v>
      </c>
      <c r="J112" s="49"/>
      <c r="K112" s="49"/>
    </row>
    <row r="113" spans="1:11" ht="15.75">
      <c r="A113" s="12" t="s">
        <v>222</v>
      </c>
      <c r="B113" s="260">
        <v>0.51041666666666663</v>
      </c>
      <c r="C113" s="12" t="s">
        <v>34</v>
      </c>
      <c r="D113" s="12" t="s">
        <v>0</v>
      </c>
      <c r="E113" s="12" t="s">
        <v>162</v>
      </c>
      <c r="F113" s="12" t="s">
        <v>111</v>
      </c>
      <c r="G113" s="258">
        <v>0.51041666666666663</v>
      </c>
      <c r="H113" s="258">
        <v>0.13194444444444445</v>
      </c>
      <c r="I113" s="259" t="s">
        <v>52</v>
      </c>
      <c r="J113" s="49"/>
      <c r="K113" s="49"/>
    </row>
    <row r="114" spans="1:11" ht="15.75">
      <c r="A114" s="12" t="s">
        <v>222</v>
      </c>
      <c r="B114" s="260">
        <v>0.10069444444444443</v>
      </c>
      <c r="C114" s="12" t="s">
        <v>183</v>
      </c>
      <c r="D114" s="12" t="s">
        <v>184</v>
      </c>
      <c r="E114" s="12" t="s">
        <v>185</v>
      </c>
      <c r="F114" s="12" t="s">
        <v>186</v>
      </c>
      <c r="G114" s="258">
        <v>0.10069444444444443</v>
      </c>
      <c r="H114" s="258">
        <v>0.12152777777777778</v>
      </c>
      <c r="I114" s="259" t="s">
        <v>158</v>
      </c>
      <c r="J114" s="49"/>
      <c r="K114" s="49"/>
    </row>
    <row r="115" spans="1:11" ht="15.75">
      <c r="A115" s="12" t="s">
        <v>223</v>
      </c>
      <c r="B115" s="260">
        <v>0.34027777777777773</v>
      </c>
      <c r="C115" s="12" t="s">
        <v>183</v>
      </c>
      <c r="D115" s="12" t="s">
        <v>184</v>
      </c>
      <c r="E115" s="12" t="s">
        <v>185</v>
      </c>
      <c r="F115" s="12" t="s">
        <v>186</v>
      </c>
      <c r="G115" s="258">
        <v>0.34027777777777773</v>
      </c>
      <c r="H115" s="258">
        <v>7.2916666666666671E-2</v>
      </c>
      <c r="I115" s="259" t="s">
        <v>153</v>
      </c>
      <c r="J115" s="49"/>
      <c r="K115" s="49"/>
    </row>
    <row r="116" spans="1:11" ht="15.75">
      <c r="A116" s="12" t="s">
        <v>223</v>
      </c>
      <c r="B116" s="260">
        <v>0.38194444444444442</v>
      </c>
      <c r="C116" s="12" t="s">
        <v>34</v>
      </c>
      <c r="D116" s="12" t="s">
        <v>0</v>
      </c>
      <c r="E116" s="12" t="s">
        <v>162</v>
      </c>
      <c r="F116" s="12" t="s">
        <v>111</v>
      </c>
      <c r="G116" s="258">
        <v>0.38194444444444442</v>
      </c>
      <c r="H116" s="258">
        <v>0.51041666666666663</v>
      </c>
      <c r="I116" s="259" t="s">
        <v>52</v>
      </c>
      <c r="J116" s="49"/>
      <c r="K116" s="49"/>
    </row>
    <row r="117" spans="1:11" ht="15.75">
      <c r="A117" s="12" t="s">
        <v>223</v>
      </c>
      <c r="B117" s="260">
        <v>0.38194444444444442</v>
      </c>
      <c r="C117" s="12" t="s">
        <v>57</v>
      </c>
      <c r="D117" s="12" t="s">
        <v>58</v>
      </c>
      <c r="E117" s="12" t="s">
        <v>59</v>
      </c>
      <c r="F117" s="12" t="s">
        <v>60</v>
      </c>
      <c r="G117" s="258">
        <v>0.38194444444444442</v>
      </c>
      <c r="H117" s="258">
        <v>0.3833333333333333</v>
      </c>
      <c r="I117" s="259" t="s">
        <v>88</v>
      </c>
      <c r="J117" s="49"/>
      <c r="K117" s="49"/>
    </row>
    <row r="118" spans="1:11" ht="15.75">
      <c r="A118" s="12" t="s">
        <v>223</v>
      </c>
      <c r="B118" s="260">
        <v>0.44097222222222227</v>
      </c>
      <c r="C118" s="12" t="s">
        <v>147</v>
      </c>
      <c r="D118" s="12" t="s">
        <v>148</v>
      </c>
      <c r="E118" s="12" t="s">
        <v>149</v>
      </c>
      <c r="F118" s="12" t="s">
        <v>150</v>
      </c>
      <c r="G118" s="258">
        <v>0.44097222222222227</v>
      </c>
      <c r="H118" s="258">
        <v>0.12013888888888889</v>
      </c>
      <c r="I118" s="259" t="s">
        <v>38</v>
      </c>
      <c r="J118" s="49"/>
      <c r="K118" s="49"/>
    </row>
    <row r="119" spans="1:11" ht="15.75">
      <c r="A119" s="12" t="s">
        <v>223</v>
      </c>
      <c r="B119" s="260">
        <v>0.44791666666666669</v>
      </c>
      <c r="C119" s="12" t="s">
        <v>57</v>
      </c>
      <c r="D119" s="12" t="s">
        <v>58</v>
      </c>
      <c r="E119" s="12" t="s">
        <v>59</v>
      </c>
      <c r="F119" s="12" t="s">
        <v>60</v>
      </c>
      <c r="G119" s="258">
        <v>0.44791666666666669</v>
      </c>
      <c r="H119" s="258">
        <v>0.44861111111111113</v>
      </c>
      <c r="I119" s="259" t="s">
        <v>93</v>
      </c>
      <c r="J119" s="49"/>
      <c r="K119" s="49"/>
    </row>
    <row r="120" spans="1:11" ht="15.75">
      <c r="A120" s="12" t="s">
        <v>223</v>
      </c>
      <c r="B120" s="260">
        <v>0.53472222222222221</v>
      </c>
      <c r="C120" s="12" t="s">
        <v>68</v>
      </c>
      <c r="D120" s="12" t="s">
        <v>4</v>
      </c>
      <c r="E120" s="12" t="s">
        <v>69</v>
      </c>
      <c r="F120" s="12" t="s">
        <v>36</v>
      </c>
      <c r="G120" s="258">
        <v>0.53472222222222221</v>
      </c>
      <c r="H120" s="258">
        <v>0.53611111111111109</v>
      </c>
      <c r="I120" s="259" t="s">
        <v>88</v>
      </c>
      <c r="J120" s="49"/>
      <c r="K120" s="49"/>
    </row>
    <row r="121" spans="1:11" ht="15.75">
      <c r="A121" s="12" t="s">
        <v>223</v>
      </c>
      <c r="B121" s="260">
        <v>0.14930555555555555</v>
      </c>
      <c r="C121" s="12" t="s">
        <v>34</v>
      </c>
      <c r="D121" s="12" t="s">
        <v>0</v>
      </c>
      <c r="E121" s="12" t="s">
        <v>162</v>
      </c>
      <c r="F121" s="12" t="s">
        <v>111</v>
      </c>
      <c r="G121" s="25">
        <v>0.14930555555555555</v>
      </c>
      <c r="H121" s="25">
        <v>0.19791666666666666</v>
      </c>
      <c r="I121" s="259" t="s">
        <v>134</v>
      </c>
      <c r="J121" s="49"/>
      <c r="K121" s="49"/>
    </row>
    <row r="122" spans="1:11" ht="15.75">
      <c r="A122" s="12" t="s">
        <v>223</v>
      </c>
      <c r="B122" s="260">
        <v>0.15277777777777776</v>
      </c>
      <c r="C122" s="12" t="s">
        <v>68</v>
      </c>
      <c r="D122" s="12" t="s">
        <v>4</v>
      </c>
      <c r="E122" s="12" t="s">
        <v>69</v>
      </c>
      <c r="F122" s="12" t="s">
        <v>36</v>
      </c>
      <c r="G122" s="258">
        <v>0.15277777777777776</v>
      </c>
      <c r="H122" s="258">
        <v>0.19791666666666666</v>
      </c>
      <c r="I122" s="259" t="s">
        <v>134</v>
      </c>
      <c r="J122" s="49"/>
      <c r="K122" s="49"/>
    </row>
    <row r="123" spans="1:11" ht="15.75">
      <c r="A123" s="12" t="s">
        <v>224</v>
      </c>
      <c r="B123" s="260">
        <v>0.375</v>
      </c>
      <c r="C123" s="12" t="s">
        <v>57</v>
      </c>
      <c r="D123" s="12" t="s">
        <v>58</v>
      </c>
      <c r="E123" s="12" t="s">
        <v>59</v>
      </c>
      <c r="F123" s="12" t="s">
        <v>60</v>
      </c>
      <c r="G123" s="258">
        <v>0.375</v>
      </c>
      <c r="H123" s="258">
        <v>0.37916666666666665</v>
      </c>
      <c r="I123" s="259" t="s">
        <v>173</v>
      </c>
      <c r="J123" s="49"/>
      <c r="K123" s="49"/>
    </row>
    <row r="124" spans="1:11" ht="15.75">
      <c r="A124" s="12" t="s">
        <v>224</v>
      </c>
      <c r="B124" s="260">
        <v>0.4861111111111111</v>
      </c>
      <c r="C124" s="12" t="s">
        <v>201</v>
      </c>
      <c r="D124" s="26" t="s">
        <v>202</v>
      </c>
      <c r="E124" s="26" t="s">
        <v>203</v>
      </c>
      <c r="F124" s="26">
        <v>707</v>
      </c>
      <c r="G124" s="258">
        <v>0.4861111111111111</v>
      </c>
      <c r="H124" s="258">
        <v>0.52777777777777779</v>
      </c>
      <c r="I124" s="259" t="s">
        <v>134</v>
      </c>
      <c r="J124" s="49"/>
      <c r="K124" s="49"/>
    </row>
    <row r="125" spans="1:11" ht="15.75">
      <c r="A125" s="12" t="s">
        <v>224</v>
      </c>
      <c r="B125" s="260">
        <v>0.5</v>
      </c>
      <c r="C125" s="12" t="s">
        <v>34</v>
      </c>
      <c r="D125" s="12" t="s">
        <v>0</v>
      </c>
      <c r="E125" s="12" t="s">
        <v>162</v>
      </c>
      <c r="F125" s="12" t="s">
        <v>111</v>
      </c>
      <c r="G125" s="258">
        <v>0.5</v>
      </c>
      <c r="H125" s="258">
        <v>4.1666666666666664E-2</v>
      </c>
      <c r="I125" s="259" t="s">
        <v>134</v>
      </c>
      <c r="J125" s="49"/>
      <c r="K125" s="49"/>
    </row>
    <row r="126" spans="1:11" ht="15.75">
      <c r="A126" s="12" t="s">
        <v>224</v>
      </c>
      <c r="B126" s="260">
        <v>0.52083333333333337</v>
      </c>
      <c r="C126" s="12" t="s">
        <v>62</v>
      </c>
      <c r="D126" s="12" t="s">
        <v>151</v>
      </c>
      <c r="E126" s="12" t="s">
        <v>152</v>
      </c>
      <c r="F126" s="12" t="s">
        <v>65</v>
      </c>
      <c r="G126" s="258">
        <v>0.52083333333333337</v>
      </c>
      <c r="H126" s="258">
        <v>6.25E-2</v>
      </c>
      <c r="I126" s="259" t="s">
        <v>134</v>
      </c>
      <c r="J126" s="49"/>
      <c r="K126" s="49"/>
    </row>
    <row r="127" spans="1:11" ht="15.75">
      <c r="A127" s="12" t="s">
        <v>224</v>
      </c>
      <c r="B127" s="260">
        <v>0.52083333333333337</v>
      </c>
      <c r="C127" s="12" t="s">
        <v>147</v>
      </c>
      <c r="D127" s="12" t="s">
        <v>148</v>
      </c>
      <c r="E127" s="12" t="s">
        <v>149</v>
      </c>
      <c r="F127" s="12" t="s">
        <v>150</v>
      </c>
      <c r="G127" s="25">
        <v>0.52083333333333337</v>
      </c>
      <c r="H127" s="25">
        <v>6.25E-2</v>
      </c>
      <c r="I127" s="259" t="s">
        <v>134</v>
      </c>
      <c r="J127" s="49"/>
      <c r="K127" s="49"/>
    </row>
    <row r="128" spans="1:11" ht="15.75">
      <c r="A128" s="12" t="s">
        <v>224</v>
      </c>
      <c r="B128" s="260">
        <v>4.5138888888888888E-2</v>
      </c>
      <c r="C128" s="12" t="s">
        <v>68</v>
      </c>
      <c r="D128" s="82" t="s">
        <v>164</v>
      </c>
      <c r="E128" s="259" t="s">
        <v>181</v>
      </c>
      <c r="F128" s="259">
        <v>405</v>
      </c>
      <c r="G128" s="258">
        <v>4.5138888888888888E-2</v>
      </c>
      <c r="H128" s="258">
        <v>0.1111111111111111</v>
      </c>
      <c r="I128" s="264" t="s">
        <v>204</v>
      </c>
      <c r="J128" s="49"/>
      <c r="K128" s="49"/>
    </row>
    <row r="129" spans="1:11" ht="15.75">
      <c r="A129" s="12" t="s">
        <v>224</v>
      </c>
      <c r="B129" s="260">
        <v>0.10069444444444443</v>
      </c>
      <c r="C129" s="12" t="s">
        <v>98</v>
      </c>
      <c r="D129" s="256" t="s">
        <v>99</v>
      </c>
      <c r="E129" s="256" t="s">
        <v>100</v>
      </c>
      <c r="F129" s="256" t="s">
        <v>43</v>
      </c>
      <c r="G129" s="258">
        <v>0.10069444444444443</v>
      </c>
      <c r="H129" s="259"/>
      <c r="I129" s="259"/>
      <c r="J129" s="49"/>
      <c r="K129" s="49"/>
    </row>
    <row r="130" spans="1:11" ht="15.75">
      <c r="A130" s="12" t="s">
        <v>224</v>
      </c>
      <c r="B130" s="260">
        <v>0.1423611111111111</v>
      </c>
      <c r="C130" s="12" t="s">
        <v>57</v>
      </c>
      <c r="D130" s="256" t="s">
        <v>58</v>
      </c>
      <c r="E130" s="256" t="s">
        <v>59</v>
      </c>
      <c r="F130" s="256" t="s">
        <v>60</v>
      </c>
      <c r="G130" s="258">
        <v>0.1423611111111111</v>
      </c>
      <c r="H130" s="258">
        <v>0.14305555555555557</v>
      </c>
      <c r="I130" s="259" t="s">
        <v>91</v>
      </c>
      <c r="J130" s="49"/>
      <c r="K130" s="49"/>
    </row>
    <row r="131" spans="1:11" ht="30.75" customHeight="1">
      <c r="A131" s="30" t="s">
        <v>232</v>
      </c>
      <c r="B131" s="262" t="s">
        <v>233</v>
      </c>
      <c r="C131" s="28" t="s">
        <v>34</v>
      </c>
      <c r="D131" s="28" t="s">
        <v>0</v>
      </c>
      <c r="E131" s="28" t="s">
        <v>162</v>
      </c>
      <c r="F131" s="28" t="s">
        <v>111</v>
      </c>
      <c r="G131" s="261"/>
      <c r="H131" s="261"/>
      <c r="I131" s="261" t="s">
        <v>234</v>
      </c>
      <c r="J131" s="49"/>
      <c r="K131" s="49"/>
    </row>
    <row r="132" spans="1:11" ht="30.75" customHeight="1">
      <c r="A132" s="30" t="s">
        <v>232</v>
      </c>
      <c r="B132" s="260" t="s">
        <v>118</v>
      </c>
      <c r="C132" s="28" t="s">
        <v>170</v>
      </c>
      <c r="D132" s="28" t="s">
        <v>171</v>
      </c>
      <c r="E132" s="28" t="s">
        <v>172</v>
      </c>
      <c r="F132" s="28" t="s">
        <v>60</v>
      </c>
      <c r="G132" s="28"/>
      <c r="H132" s="28"/>
      <c r="I132" s="134" t="s">
        <v>235</v>
      </c>
      <c r="J132" s="49"/>
      <c r="K132" s="49"/>
    </row>
    <row r="133" spans="1:11" ht="15.75">
      <c r="A133" s="30" t="s">
        <v>236</v>
      </c>
      <c r="B133" s="260" t="s">
        <v>177</v>
      </c>
      <c r="C133" s="28" t="s">
        <v>237</v>
      </c>
      <c r="D133" s="28" t="s">
        <v>63</v>
      </c>
      <c r="E133" s="28" t="s">
        <v>64</v>
      </c>
      <c r="F133" s="28" t="s">
        <v>65</v>
      </c>
      <c r="G133" s="28"/>
      <c r="H133" s="28"/>
      <c r="I133" s="142" t="s">
        <v>234</v>
      </c>
      <c r="J133" s="49"/>
      <c r="K133" s="49"/>
    </row>
    <row r="134" spans="1:11" ht="15.75">
      <c r="A134" s="30" t="s">
        <v>236</v>
      </c>
      <c r="B134" s="260" t="s">
        <v>119</v>
      </c>
      <c r="C134" s="28" t="s">
        <v>34</v>
      </c>
      <c r="D134" s="28" t="s">
        <v>0</v>
      </c>
      <c r="E134" s="28" t="s">
        <v>162</v>
      </c>
      <c r="F134" s="28" t="s">
        <v>111</v>
      </c>
      <c r="G134" s="28"/>
      <c r="H134" s="28"/>
      <c r="I134" s="142" t="s">
        <v>234</v>
      </c>
      <c r="J134" s="49"/>
      <c r="K134" s="49"/>
    </row>
    <row r="135" spans="1:11" ht="15.75">
      <c r="A135" s="30" t="s">
        <v>236</v>
      </c>
      <c r="B135" s="260" t="s">
        <v>119</v>
      </c>
      <c r="C135" s="28" t="s">
        <v>68</v>
      </c>
      <c r="D135" s="28" t="s">
        <v>4</v>
      </c>
      <c r="E135" s="28" t="s">
        <v>69</v>
      </c>
      <c r="F135" s="28" t="s">
        <v>36</v>
      </c>
      <c r="G135" s="28"/>
      <c r="H135" s="28"/>
      <c r="I135" s="142" t="s">
        <v>238</v>
      </c>
      <c r="J135" s="49"/>
      <c r="K135" s="49"/>
    </row>
    <row r="136" spans="1:11" ht="15.75">
      <c r="A136" s="30" t="s">
        <v>236</v>
      </c>
      <c r="B136" s="260" t="s">
        <v>119</v>
      </c>
      <c r="C136" s="28" t="s">
        <v>72</v>
      </c>
      <c r="D136" s="28" t="s">
        <v>2</v>
      </c>
      <c r="E136" s="28" t="s">
        <v>73</v>
      </c>
      <c r="F136" s="28" t="s">
        <v>43</v>
      </c>
      <c r="G136" s="28"/>
      <c r="H136" s="28"/>
      <c r="I136" s="142" t="s">
        <v>238</v>
      </c>
      <c r="J136" s="49"/>
      <c r="K136" s="49"/>
    </row>
    <row r="137" spans="1:11" ht="15.75">
      <c r="A137" s="30" t="s">
        <v>236</v>
      </c>
      <c r="B137" s="260" t="s">
        <v>239</v>
      </c>
      <c r="C137" s="28" t="s">
        <v>82</v>
      </c>
      <c r="D137" s="28" t="s">
        <v>17</v>
      </c>
      <c r="E137" s="28" t="s">
        <v>83</v>
      </c>
      <c r="F137" s="28" t="s">
        <v>60</v>
      </c>
      <c r="G137" s="28"/>
      <c r="H137" s="28"/>
      <c r="I137" s="142" t="s">
        <v>240</v>
      </c>
      <c r="J137" s="49"/>
      <c r="K137" s="49"/>
    </row>
    <row r="138" spans="1:11" ht="15.75">
      <c r="A138" s="30" t="s">
        <v>236</v>
      </c>
      <c r="B138" s="260" t="s">
        <v>122</v>
      </c>
      <c r="C138" s="28" t="s">
        <v>57</v>
      </c>
      <c r="D138" s="28" t="s">
        <v>58</v>
      </c>
      <c r="E138" s="28" t="s">
        <v>59</v>
      </c>
      <c r="F138" s="28" t="s">
        <v>60</v>
      </c>
      <c r="G138" s="28"/>
      <c r="H138" s="28"/>
      <c r="I138" s="142" t="s">
        <v>234</v>
      </c>
      <c r="J138" s="49"/>
      <c r="K138" s="49"/>
    </row>
    <row r="139" spans="1:11" ht="15.75">
      <c r="A139" s="30" t="s">
        <v>236</v>
      </c>
      <c r="B139" s="260" t="s">
        <v>241</v>
      </c>
      <c r="C139" s="28" t="s">
        <v>46</v>
      </c>
      <c r="D139" s="28" t="s">
        <v>47</v>
      </c>
      <c r="E139" s="28" t="s">
        <v>48</v>
      </c>
      <c r="F139" s="28" t="s">
        <v>43</v>
      </c>
      <c r="G139" s="28"/>
      <c r="H139" s="28"/>
      <c r="I139" s="142" t="s">
        <v>242</v>
      </c>
      <c r="J139" s="49"/>
      <c r="K139" s="49"/>
    </row>
    <row r="140" spans="1:11" ht="15.75">
      <c r="A140" s="30" t="s">
        <v>243</v>
      </c>
      <c r="B140" s="260" t="s">
        <v>45</v>
      </c>
      <c r="C140" s="28" t="s">
        <v>82</v>
      </c>
      <c r="D140" s="28" t="s">
        <v>17</v>
      </c>
      <c r="E140" s="28" t="s">
        <v>83</v>
      </c>
      <c r="F140" s="28" t="s">
        <v>60</v>
      </c>
      <c r="G140" s="28"/>
      <c r="H140" s="28"/>
      <c r="I140" s="142" t="s">
        <v>240</v>
      </c>
      <c r="J140" s="49"/>
      <c r="K140" s="49"/>
    </row>
    <row r="141" spans="1:11" ht="15.75">
      <c r="A141" s="30" t="s">
        <v>243</v>
      </c>
      <c r="B141" s="260" t="s">
        <v>244</v>
      </c>
      <c r="C141" s="28" t="s">
        <v>34</v>
      </c>
      <c r="D141" s="28" t="s">
        <v>0</v>
      </c>
      <c r="E141" s="28" t="s">
        <v>162</v>
      </c>
      <c r="F141" s="28" t="s">
        <v>111</v>
      </c>
      <c r="G141" s="28"/>
      <c r="H141" s="28"/>
      <c r="I141" s="142" t="s">
        <v>234</v>
      </c>
      <c r="J141" s="49"/>
      <c r="K141" s="49"/>
    </row>
    <row r="142" spans="1:11" ht="15.75">
      <c r="A142" s="30" t="s">
        <v>243</v>
      </c>
      <c r="B142" s="260" t="s">
        <v>245</v>
      </c>
      <c r="C142" s="28" t="s">
        <v>46</v>
      </c>
      <c r="D142" s="28" t="s">
        <v>47</v>
      </c>
      <c r="E142" s="28" t="s">
        <v>48</v>
      </c>
      <c r="F142" s="28" t="s">
        <v>43</v>
      </c>
      <c r="G142" s="28"/>
      <c r="H142" s="28"/>
      <c r="I142" s="142" t="s">
        <v>242</v>
      </c>
      <c r="J142" s="49"/>
      <c r="K142" s="49"/>
    </row>
    <row r="143" spans="1:11" ht="15.75">
      <c r="A143" s="30" t="s">
        <v>243</v>
      </c>
      <c r="B143" s="260" t="s">
        <v>119</v>
      </c>
      <c r="C143" s="28" t="s">
        <v>166</v>
      </c>
      <c r="D143" s="28" t="s">
        <v>167</v>
      </c>
      <c r="E143" s="28" t="s">
        <v>165</v>
      </c>
      <c r="F143" s="28" t="s">
        <v>111</v>
      </c>
      <c r="G143" s="28"/>
      <c r="H143" s="28"/>
      <c r="I143" s="142" t="s">
        <v>242</v>
      </c>
      <c r="J143" s="49"/>
      <c r="K143" s="49"/>
    </row>
    <row r="144" spans="1:11" ht="15.75">
      <c r="A144" s="30" t="s">
        <v>243</v>
      </c>
      <c r="B144" s="260" t="s">
        <v>140</v>
      </c>
      <c r="C144" s="28" t="s">
        <v>188</v>
      </c>
      <c r="D144" s="28" t="s">
        <v>189</v>
      </c>
      <c r="E144" s="28" t="s">
        <v>190</v>
      </c>
      <c r="F144" s="28" t="s">
        <v>137</v>
      </c>
      <c r="G144" s="28"/>
      <c r="H144" s="28"/>
      <c r="I144" s="142" t="s">
        <v>242</v>
      </c>
      <c r="J144" s="49"/>
      <c r="K144" s="49"/>
    </row>
    <row r="145" spans="1:11" ht="15.75">
      <c r="A145" s="30" t="s">
        <v>243</v>
      </c>
      <c r="B145" s="260" t="s">
        <v>61</v>
      </c>
      <c r="C145" s="28" t="s">
        <v>62</v>
      </c>
      <c r="D145" s="28" t="s">
        <v>151</v>
      </c>
      <c r="E145" s="28" t="s">
        <v>64</v>
      </c>
      <c r="F145" s="28" t="s">
        <v>65</v>
      </c>
      <c r="G145" s="28"/>
      <c r="H145" s="28"/>
      <c r="I145" s="142" t="s">
        <v>242</v>
      </c>
      <c r="J145" s="49"/>
      <c r="K145" s="49"/>
    </row>
    <row r="146" spans="1:11" ht="15.75">
      <c r="A146" s="30" t="s">
        <v>243</v>
      </c>
      <c r="B146" s="260" t="s">
        <v>239</v>
      </c>
      <c r="C146" s="28" t="s">
        <v>103</v>
      </c>
      <c r="D146" s="28" t="s">
        <v>104</v>
      </c>
      <c r="E146" s="28" t="s">
        <v>105</v>
      </c>
      <c r="F146" s="28" t="s">
        <v>60</v>
      </c>
      <c r="G146" s="28"/>
      <c r="H146" s="28"/>
      <c r="I146" s="142" t="s">
        <v>242</v>
      </c>
      <c r="J146" s="49"/>
      <c r="K146" s="49"/>
    </row>
    <row r="147" spans="1:11" ht="15.75">
      <c r="A147" s="30" t="s">
        <v>243</v>
      </c>
      <c r="B147" s="260" t="s">
        <v>246</v>
      </c>
      <c r="C147" s="28" t="s">
        <v>108</v>
      </c>
      <c r="D147" s="28" t="s">
        <v>109</v>
      </c>
      <c r="E147" s="28" t="s">
        <v>247</v>
      </c>
      <c r="F147" s="28" t="s">
        <v>111</v>
      </c>
      <c r="G147" s="28"/>
      <c r="H147" s="28"/>
      <c r="I147" s="142" t="s">
        <v>242</v>
      </c>
      <c r="J147" s="49"/>
      <c r="K147" s="49"/>
    </row>
    <row r="148" spans="1:11" ht="15.75">
      <c r="A148" s="30" t="s">
        <v>243</v>
      </c>
      <c r="B148" s="260" t="s">
        <v>248</v>
      </c>
      <c r="C148" s="28" t="s">
        <v>34</v>
      </c>
      <c r="D148" s="28" t="s">
        <v>0</v>
      </c>
      <c r="E148" s="28" t="s">
        <v>249</v>
      </c>
      <c r="F148" s="28" t="s">
        <v>36</v>
      </c>
      <c r="G148" s="28"/>
      <c r="H148" s="28"/>
      <c r="I148" s="142" t="s">
        <v>242</v>
      </c>
      <c r="J148" s="49"/>
      <c r="K148" s="49"/>
    </row>
    <row r="149" spans="1:11" ht="15.75">
      <c r="A149" s="30" t="s">
        <v>243</v>
      </c>
      <c r="B149" s="260" t="s">
        <v>248</v>
      </c>
      <c r="C149" s="28" t="s">
        <v>68</v>
      </c>
      <c r="D149" s="28" t="s">
        <v>4</v>
      </c>
      <c r="E149" s="28" t="s">
        <v>69</v>
      </c>
      <c r="F149" s="28" t="s">
        <v>36</v>
      </c>
      <c r="G149" s="28"/>
      <c r="H149" s="28"/>
      <c r="I149" s="142" t="s">
        <v>242</v>
      </c>
      <c r="J149" s="49"/>
      <c r="K149" s="49"/>
    </row>
    <row r="150" spans="1:11" ht="15.75">
      <c r="A150" s="30" t="s">
        <v>250</v>
      </c>
      <c r="B150" s="260" t="s">
        <v>84</v>
      </c>
      <c r="C150" s="28" t="s">
        <v>166</v>
      </c>
      <c r="D150" s="28" t="s">
        <v>167</v>
      </c>
      <c r="E150" s="28" t="s">
        <v>165</v>
      </c>
      <c r="F150" s="28" t="s">
        <v>111</v>
      </c>
      <c r="G150" s="28"/>
      <c r="H150" s="28"/>
      <c r="I150" s="142" t="s">
        <v>242</v>
      </c>
      <c r="J150" s="49"/>
      <c r="K150" s="49"/>
    </row>
    <row r="151" spans="1:11" ht="15.75">
      <c r="A151" s="30" t="s">
        <v>250</v>
      </c>
      <c r="B151" s="260" t="s">
        <v>251</v>
      </c>
      <c r="C151" s="28" t="s">
        <v>188</v>
      </c>
      <c r="D151" s="28" t="s">
        <v>189</v>
      </c>
      <c r="E151" s="28" t="s">
        <v>190</v>
      </c>
      <c r="F151" s="28" t="s">
        <v>137</v>
      </c>
      <c r="G151" s="28"/>
      <c r="H151" s="28"/>
      <c r="I151" s="142" t="s">
        <v>242</v>
      </c>
      <c r="J151" s="49"/>
      <c r="K151" s="49"/>
    </row>
    <row r="152" spans="1:11" ht="15.75">
      <c r="A152" s="30" t="s">
        <v>250</v>
      </c>
      <c r="B152" s="260" t="s">
        <v>89</v>
      </c>
      <c r="C152" s="28" t="s">
        <v>166</v>
      </c>
      <c r="D152" s="28" t="s">
        <v>167</v>
      </c>
      <c r="E152" s="28" t="s">
        <v>165</v>
      </c>
      <c r="F152" s="28" t="s">
        <v>111</v>
      </c>
      <c r="G152" s="28"/>
      <c r="H152" s="28"/>
      <c r="I152" s="142" t="s">
        <v>242</v>
      </c>
      <c r="J152" s="49"/>
      <c r="K152" s="49"/>
    </row>
    <row r="153" spans="1:11" ht="15.75">
      <c r="A153" s="30" t="s">
        <v>250</v>
      </c>
      <c r="B153" s="260" t="s">
        <v>252</v>
      </c>
      <c r="C153" s="28" t="s">
        <v>34</v>
      </c>
      <c r="D153" s="28" t="s">
        <v>0</v>
      </c>
      <c r="E153" s="28" t="s">
        <v>249</v>
      </c>
      <c r="F153" s="28" t="s">
        <v>36</v>
      </c>
      <c r="G153" s="28"/>
      <c r="H153" s="28"/>
      <c r="I153" s="142" t="s">
        <v>242</v>
      </c>
      <c r="J153" s="49"/>
      <c r="K153" s="49"/>
    </row>
    <row r="154" spans="1:11" ht="15.75">
      <c r="A154" s="30" t="s">
        <v>250</v>
      </c>
      <c r="B154" s="260" t="s">
        <v>53</v>
      </c>
      <c r="C154" s="28" t="s">
        <v>72</v>
      </c>
      <c r="D154" s="28" t="s">
        <v>2</v>
      </c>
      <c r="E154" s="28" t="s">
        <v>73</v>
      </c>
      <c r="F154" s="28" t="s">
        <v>43</v>
      </c>
      <c r="G154" s="28"/>
      <c r="H154" s="28"/>
      <c r="I154" s="142" t="s">
        <v>238</v>
      </c>
      <c r="J154" s="49"/>
      <c r="K154" s="49"/>
    </row>
    <row r="155" spans="1:11" ht="15.75">
      <c r="A155" s="30" t="s">
        <v>250</v>
      </c>
      <c r="B155" s="260" t="s">
        <v>253</v>
      </c>
      <c r="C155" s="28" t="s">
        <v>188</v>
      </c>
      <c r="D155" s="28" t="s">
        <v>189</v>
      </c>
      <c r="E155" s="28" t="s">
        <v>190</v>
      </c>
      <c r="F155" s="28" t="s">
        <v>137</v>
      </c>
      <c r="G155" s="28"/>
      <c r="H155" s="28"/>
      <c r="I155" s="142" t="s">
        <v>242</v>
      </c>
      <c r="J155" s="49"/>
      <c r="K155" s="49"/>
    </row>
    <row r="156" spans="1:11" ht="15.75">
      <c r="A156" s="30" t="s">
        <v>250</v>
      </c>
      <c r="B156" s="260" t="s">
        <v>254</v>
      </c>
      <c r="C156" s="28" t="s">
        <v>34</v>
      </c>
      <c r="D156" s="28" t="s">
        <v>0</v>
      </c>
      <c r="E156" s="28" t="s">
        <v>249</v>
      </c>
      <c r="F156" s="28" t="s">
        <v>36</v>
      </c>
      <c r="G156" s="28"/>
      <c r="H156" s="28"/>
      <c r="I156" s="142" t="s">
        <v>242</v>
      </c>
      <c r="J156" s="49"/>
      <c r="K156" s="49"/>
    </row>
    <row r="157" spans="1:11" ht="15.75">
      <c r="A157" s="30" t="s">
        <v>250</v>
      </c>
      <c r="B157" s="260" t="s">
        <v>255</v>
      </c>
      <c r="C157" s="28" t="s">
        <v>183</v>
      </c>
      <c r="D157" s="28" t="s">
        <v>184</v>
      </c>
      <c r="E157" s="28" t="s">
        <v>185</v>
      </c>
      <c r="F157" s="28" t="s">
        <v>186</v>
      </c>
      <c r="G157" s="28"/>
      <c r="H157" s="28"/>
      <c r="I157" s="142" t="s">
        <v>242</v>
      </c>
      <c r="J157" s="49"/>
      <c r="K157" s="49"/>
    </row>
    <row r="158" spans="1:11" ht="15.75">
      <c r="A158" s="30" t="s">
        <v>256</v>
      </c>
      <c r="B158" s="260" t="s">
        <v>257</v>
      </c>
      <c r="C158" s="28" t="s">
        <v>188</v>
      </c>
      <c r="D158" s="28" t="s">
        <v>189</v>
      </c>
      <c r="E158" s="28" t="s">
        <v>190</v>
      </c>
      <c r="F158" s="28" t="s">
        <v>137</v>
      </c>
      <c r="G158" s="28"/>
      <c r="H158" s="28"/>
      <c r="I158" s="142" t="s">
        <v>242</v>
      </c>
      <c r="J158" s="49"/>
      <c r="K158" s="49"/>
    </row>
    <row r="159" spans="1:11" ht="15.75">
      <c r="A159" s="30" t="s">
        <v>256</v>
      </c>
      <c r="B159" s="260" t="s">
        <v>89</v>
      </c>
      <c r="C159" s="28" t="s">
        <v>34</v>
      </c>
      <c r="D159" s="28" t="s">
        <v>0</v>
      </c>
      <c r="E159" s="28" t="s">
        <v>249</v>
      </c>
      <c r="F159" s="28" t="s">
        <v>36</v>
      </c>
      <c r="G159" s="28"/>
      <c r="H159" s="28"/>
      <c r="I159" s="142" t="s">
        <v>242</v>
      </c>
      <c r="J159" s="49"/>
      <c r="K159" s="49"/>
    </row>
    <row r="160" spans="1:11" ht="15.75">
      <c r="A160" s="30" t="s">
        <v>256</v>
      </c>
      <c r="B160" s="260" t="s">
        <v>258</v>
      </c>
      <c r="C160" s="28" t="s">
        <v>259</v>
      </c>
      <c r="D160" s="28" t="s">
        <v>260</v>
      </c>
      <c r="E160" s="28" t="s">
        <v>261</v>
      </c>
      <c r="F160" s="28" t="s">
        <v>150</v>
      </c>
      <c r="G160" s="28"/>
      <c r="H160" s="28"/>
      <c r="I160" s="142" t="s">
        <v>242</v>
      </c>
      <c r="J160" s="49"/>
      <c r="K160" s="49"/>
    </row>
    <row r="161" spans="1:11" ht="15.75">
      <c r="A161" s="30" t="s">
        <v>262</v>
      </c>
      <c r="B161" s="260" t="s">
        <v>263</v>
      </c>
      <c r="C161" s="28" t="s">
        <v>115</v>
      </c>
      <c r="D161" s="28" t="s">
        <v>116</v>
      </c>
      <c r="E161" s="28" t="s">
        <v>117</v>
      </c>
      <c r="F161" s="28" t="s">
        <v>36</v>
      </c>
      <c r="G161" s="28"/>
      <c r="H161" s="28"/>
      <c r="I161" s="142" t="s">
        <v>242</v>
      </c>
      <c r="J161" s="49"/>
      <c r="K161" s="49"/>
    </row>
    <row r="162" spans="1:11" ht="15.75">
      <c r="A162" s="30" t="s">
        <v>262</v>
      </c>
      <c r="B162" s="260" t="s">
        <v>264</v>
      </c>
      <c r="C162" s="28" t="s">
        <v>34</v>
      </c>
      <c r="D162" s="28" t="s">
        <v>0</v>
      </c>
      <c r="E162" s="28" t="s">
        <v>249</v>
      </c>
      <c r="F162" s="28" t="s">
        <v>36</v>
      </c>
      <c r="G162" s="28"/>
      <c r="H162" s="28"/>
      <c r="I162" s="142" t="s">
        <v>242</v>
      </c>
      <c r="J162" s="49"/>
      <c r="K162" s="49"/>
    </row>
    <row r="163" spans="1:11" ht="15.75">
      <c r="A163" s="30" t="s">
        <v>262</v>
      </c>
      <c r="B163" s="260" t="s">
        <v>265</v>
      </c>
      <c r="C163" s="28" t="s">
        <v>266</v>
      </c>
      <c r="D163" s="28" t="s">
        <v>227</v>
      </c>
      <c r="E163" s="28" t="s">
        <v>267</v>
      </c>
      <c r="F163" s="28" t="s">
        <v>36</v>
      </c>
      <c r="G163" s="28"/>
      <c r="H163" s="28"/>
      <c r="I163" s="142" t="s">
        <v>242</v>
      </c>
      <c r="J163" s="49"/>
      <c r="K163" s="49"/>
    </row>
    <row r="164" spans="1:11" ht="15.75">
      <c r="A164" s="30" t="s">
        <v>262</v>
      </c>
      <c r="B164" s="260" t="s">
        <v>268</v>
      </c>
      <c r="C164" s="28" t="s">
        <v>269</v>
      </c>
      <c r="D164" s="28" t="s">
        <v>270</v>
      </c>
      <c r="E164" s="28" t="s">
        <v>271</v>
      </c>
      <c r="F164" s="28" t="s">
        <v>137</v>
      </c>
      <c r="G164" s="28"/>
      <c r="H164" s="28"/>
      <c r="I164" s="142" t="s">
        <v>242</v>
      </c>
      <c r="J164" s="49"/>
      <c r="K164" s="49"/>
    </row>
    <row r="165" spans="1:11" ht="15.75">
      <c r="A165" s="30" t="s">
        <v>262</v>
      </c>
      <c r="B165" s="260" t="s">
        <v>272</v>
      </c>
      <c r="C165" s="28" t="s">
        <v>188</v>
      </c>
      <c r="D165" s="28" t="s">
        <v>189</v>
      </c>
      <c r="E165" s="28" t="s">
        <v>190</v>
      </c>
      <c r="F165" s="28" t="s">
        <v>137</v>
      </c>
      <c r="G165" s="28"/>
      <c r="H165" s="28"/>
      <c r="I165" s="142" t="s">
        <v>242</v>
      </c>
      <c r="J165" s="49"/>
      <c r="K165" s="49"/>
    </row>
    <row r="166" spans="1:11" ht="15.75">
      <c r="A166" s="30" t="s">
        <v>262</v>
      </c>
      <c r="B166" s="260" t="s">
        <v>273</v>
      </c>
      <c r="C166" s="28" t="s">
        <v>201</v>
      </c>
      <c r="D166" s="28" t="s">
        <v>20</v>
      </c>
      <c r="E166" s="28" t="s">
        <v>203</v>
      </c>
      <c r="F166" s="28" t="s">
        <v>274</v>
      </c>
      <c r="G166" s="28"/>
      <c r="H166" s="28"/>
      <c r="I166" s="142" t="s">
        <v>234</v>
      </c>
      <c r="J166" s="49"/>
      <c r="K166" s="49"/>
    </row>
    <row r="167" spans="1:11" ht="63">
      <c r="A167" s="30" t="s">
        <v>262</v>
      </c>
      <c r="B167" s="260" t="s">
        <v>275</v>
      </c>
      <c r="C167" s="28" t="s">
        <v>170</v>
      </c>
      <c r="D167" s="28" t="s">
        <v>171</v>
      </c>
      <c r="E167" s="28" t="s">
        <v>172</v>
      </c>
      <c r="F167" s="28" t="s">
        <v>60</v>
      </c>
      <c r="G167" s="28"/>
      <c r="H167" s="28"/>
      <c r="I167" s="134" t="s">
        <v>235</v>
      </c>
      <c r="J167" s="49"/>
      <c r="K167" s="49"/>
    </row>
    <row r="168" spans="1:11" ht="15.75">
      <c r="A168" s="30" t="s">
        <v>262</v>
      </c>
      <c r="B168" s="260" t="s">
        <v>90</v>
      </c>
      <c r="C168" s="28" t="s">
        <v>62</v>
      </c>
      <c r="D168" s="28" t="s">
        <v>151</v>
      </c>
      <c r="E168" s="28" t="s">
        <v>64</v>
      </c>
      <c r="F168" s="28" t="s">
        <v>65</v>
      </c>
      <c r="G168" s="28"/>
      <c r="H168" s="28"/>
      <c r="I168" s="142" t="s">
        <v>242</v>
      </c>
      <c r="J168" s="49"/>
      <c r="K168" s="49"/>
    </row>
    <row r="169" spans="1:11" ht="15.75">
      <c r="A169" s="30" t="s">
        <v>262</v>
      </c>
      <c r="B169" s="260" t="s">
        <v>276</v>
      </c>
      <c r="C169" s="28" t="s">
        <v>115</v>
      </c>
      <c r="D169" s="28" t="s">
        <v>116</v>
      </c>
      <c r="E169" s="28" t="s">
        <v>117</v>
      </c>
      <c r="F169" s="28" t="s">
        <v>36</v>
      </c>
      <c r="G169" s="28"/>
      <c r="H169" s="28"/>
      <c r="I169" s="142" t="s">
        <v>242</v>
      </c>
      <c r="J169" s="49"/>
      <c r="K169" s="49"/>
    </row>
    <row r="170" spans="1:11" ht="15.75">
      <c r="A170" s="30" t="s">
        <v>262</v>
      </c>
      <c r="B170" s="260" t="s">
        <v>71</v>
      </c>
      <c r="C170" s="28" t="s">
        <v>34</v>
      </c>
      <c r="D170" s="28" t="s">
        <v>0</v>
      </c>
      <c r="E170" s="28" t="s">
        <v>249</v>
      </c>
      <c r="F170" s="28" t="s">
        <v>36</v>
      </c>
      <c r="G170" s="28"/>
      <c r="H170" s="28"/>
      <c r="I170" s="142" t="s">
        <v>242</v>
      </c>
      <c r="J170" s="49"/>
      <c r="K170" s="49"/>
    </row>
    <row r="171" spans="1:11" ht="15.75">
      <c r="A171" s="30" t="s">
        <v>262</v>
      </c>
      <c r="B171" s="260" t="s">
        <v>277</v>
      </c>
      <c r="C171" s="28" t="s">
        <v>115</v>
      </c>
      <c r="D171" s="28" t="s">
        <v>116</v>
      </c>
      <c r="E171" s="28" t="s">
        <v>117</v>
      </c>
      <c r="F171" s="28" t="s">
        <v>36</v>
      </c>
      <c r="G171" s="28"/>
      <c r="H171" s="28"/>
      <c r="I171" s="142" t="s">
        <v>242</v>
      </c>
      <c r="J171" s="49"/>
      <c r="K171" s="49"/>
    </row>
    <row r="172" spans="1:11" ht="15.75">
      <c r="A172" s="30" t="s">
        <v>262</v>
      </c>
      <c r="B172" s="260" t="s">
        <v>278</v>
      </c>
      <c r="C172" s="28" t="s">
        <v>259</v>
      </c>
      <c r="D172" s="28" t="s">
        <v>260</v>
      </c>
      <c r="E172" s="28" t="s">
        <v>261</v>
      </c>
      <c r="F172" s="28" t="s">
        <v>150</v>
      </c>
      <c r="G172" s="28"/>
      <c r="H172" s="28"/>
      <c r="I172" s="142" t="s">
        <v>242</v>
      </c>
      <c r="J172" s="49"/>
      <c r="K172" s="49"/>
    </row>
    <row r="173" spans="1:11" ht="63">
      <c r="A173" s="30" t="s">
        <v>279</v>
      </c>
      <c r="B173" s="260" t="s">
        <v>280</v>
      </c>
      <c r="C173" s="28" t="s">
        <v>170</v>
      </c>
      <c r="D173" s="28" t="s">
        <v>171</v>
      </c>
      <c r="E173" s="28" t="s">
        <v>172</v>
      </c>
      <c r="F173" s="28" t="s">
        <v>281</v>
      </c>
      <c r="G173" s="28"/>
      <c r="H173" s="28"/>
      <c r="I173" s="134" t="s">
        <v>235</v>
      </c>
      <c r="J173" s="49"/>
      <c r="K173" s="49"/>
    </row>
    <row r="174" spans="1:11" ht="78.75">
      <c r="A174" s="30" t="s">
        <v>279</v>
      </c>
      <c r="B174" s="260" t="s">
        <v>76</v>
      </c>
      <c r="C174" s="28" t="s">
        <v>259</v>
      </c>
      <c r="D174" s="28" t="s">
        <v>260</v>
      </c>
      <c r="E174" s="28" t="s">
        <v>261</v>
      </c>
      <c r="F174" s="28" t="s">
        <v>150</v>
      </c>
      <c r="G174" s="28" t="s">
        <v>282</v>
      </c>
      <c r="H174" s="29" t="s">
        <v>283</v>
      </c>
      <c r="I174" s="134" t="s">
        <v>284</v>
      </c>
      <c r="J174" s="49"/>
      <c r="K174" s="49"/>
    </row>
    <row r="175" spans="1:11" ht="15.75">
      <c r="A175" s="30" t="s">
        <v>279</v>
      </c>
      <c r="B175" s="260" t="s">
        <v>285</v>
      </c>
      <c r="C175" s="28" t="s">
        <v>34</v>
      </c>
      <c r="D175" s="28" t="s">
        <v>0</v>
      </c>
      <c r="E175" s="28" t="s">
        <v>249</v>
      </c>
      <c r="F175" s="28" t="s">
        <v>36</v>
      </c>
      <c r="G175" s="28"/>
      <c r="H175" s="28"/>
      <c r="I175" s="142" t="s">
        <v>242</v>
      </c>
      <c r="J175" s="49"/>
      <c r="K175" s="49"/>
    </row>
    <row r="176" spans="1:11" ht="78.75">
      <c r="A176" s="30" t="s">
        <v>279</v>
      </c>
      <c r="B176" s="260" t="s">
        <v>286</v>
      </c>
      <c r="C176" s="28" t="s">
        <v>115</v>
      </c>
      <c r="D176" s="28" t="s">
        <v>116</v>
      </c>
      <c r="E176" s="28" t="s">
        <v>117</v>
      </c>
      <c r="F176" s="28" t="s">
        <v>36</v>
      </c>
      <c r="G176" s="28" t="s">
        <v>287</v>
      </c>
      <c r="H176" s="29" t="s">
        <v>288</v>
      </c>
      <c r="I176" s="134" t="s">
        <v>289</v>
      </c>
      <c r="J176" s="49"/>
      <c r="K176" s="49"/>
    </row>
    <row r="177" spans="1:11" ht="15.75">
      <c r="A177" s="30" t="s">
        <v>290</v>
      </c>
      <c r="B177" s="260" t="s">
        <v>291</v>
      </c>
      <c r="C177" s="28" t="s">
        <v>72</v>
      </c>
      <c r="D177" s="28" t="s">
        <v>2</v>
      </c>
      <c r="E177" s="28" t="s">
        <v>73</v>
      </c>
      <c r="F177" s="28" t="s">
        <v>43</v>
      </c>
      <c r="G177" s="28"/>
      <c r="H177" s="28"/>
      <c r="I177" s="142" t="s">
        <v>238</v>
      </c>
      <c r="J177" s="49"/>
      <c r="K177" s="49"/>
    </row>
    <row r="178" spans="1:11" ht="15.75">
      <c r="A178" s="30" t="s">
        <v>279</v>
      </c>
      <c r="B178" s="260" t="s">
        <v>248</v>
      </c>
      <c r="C178" s="28" t="s">
        <v>147</v>
      </c>
      <c r="D178" s="28" t="s">
        <v>148</v>
      </c>
      <c r="E178" s="28" t="s">
        <v>149</v>
      </c>
      <c r="F178" s="28" t="s">
        <v>150</v>
      </c>
      <c r="G178" s="28"/>
      <c r="H178" s="28"/>
      <c r="I178" s="142" t="s">
        <v>242</v>
      </c>
      <c r="J178" s="49"/>
      <c r="K178" s="49"/>
    </row>
    <row r="179" spans="1:11" ht="15.75">
      <c r="A179" s="30" t="s">
        <v>279</v>
      </c>
      <c r="B179" s="260" t="s">
        <v>292</v>
      </c>
      <c r="C179" s="28" t="s">
        <v>34</v>
      </c>
      <c r="D179" s="28" t="s">
        <v>0</v>
      </c>
      <c r="E179" s="28" t="s">
        <v>249</v>
      </c>
      <c r="F179" s="28" t="s">
        <v>36</v>
      </c>
      <c r="G179" s="28"/>
      <c r="H179" s="28"/>
      <c r="I179" s="142" t="s">
        <v>242</v>
      </c>
      <c r="J179" s="49"/>
      <c r="K179" s="49"/>
    </row>
    <row r="180" spans="1:11" ht="15.75">
      <c r="A180" s="30" t="s">
        <v>279</v>
      </c>
      <c r="B180" s="260" t="s">
        <v>292</v>
      </c>
      <c r="C180" s="28" t="s">
        <v>68</v>
      </c>
      <c r="D180" s="28" t="s">
        <v>4</v>
      </c>
      <c r="E180" s="28" t="s">
        <v>69</v>
      </c>
      <c r="F180" s="28" t="s">
        <v>36</v>
      </c>
      <c r="G180" s="28"/>
      <c r="H180" s="28"/>
      <c r="I180" s="142" t="s">
        <v>242</v>
      </c>
      <c r="J180" s="49"/>
      <c r="K180" s="49"/>
    </row>
    <row r="181" spans="1:11" ht="15.75">
      <c r="A181" s="30" t="s">
        <v>293</v>
      </c>
      <c r="B181" s="260" t="s">
        <v>294</v>
      </c>
      <c r="C181" s="28" t="s">
        <v>147</v>
      </c>
      <c r="D181" s="28" t="s">
        <v>148</v>
      </c>
      <c r="E181" s="28" t="s">
        <v>149</v>
      </c>
      <c r="F181" s="28" t="s">
        <v>150</v>
      </c>
      <c r="G181" s="28"/>
      <c r="H181" s="28"/>
      <c r="I181" s="142" t="s">
        <v>242</v>
      </c>
      <c r="J181" s="49"/>
      <c r="K181" s="49"/>
    </row>
    <row r="182" spans="1:11" ht="15.75">
      <c r="A182" s="30" t="s">
        <v>293</v>
      </c>
      <c r="B182" s="260"/>
      <c r="C182" s="28"/>
      <c r="D182" s="28"/>
      <c r="E182" s="28"/>
      <c r="F182" s="28"/>
      <c r="G182" s="28"/>
      <c r="H182" s="28"/>
      <c r="I182" s="142"/>
      <c r="J182" s="49"/>
      <c r="K182" s="49"/>
    </row>
    <row r="183" spans="1:11" ht="63">
      <c r="A183" s="30" t="s">
        <v>295</v>
      </c>
      <c r="B183" s="260" t="s">
        <v>296</v>
      </c>
      <c r="C183" s="28" t="s">
        <v>170</v>
      </c>
      <c r="D183" s="28" t="s">
        <v>171</v>
      </c>
      <c r="E183" s="28" t="s">
        <v>172</v>
      </c>
      <c r="F183" s="28" t="s">
        <v>281</v>
      </c>
      <c r="G183" s="28"/>
      <c r="H183" s="28"/>
      <c r="I183" s="134" t="s">
        <v>235</v>
      </c>
      <c r="J183" s="49"/>
      <c r="K183" s="49"/>
    </row>
    <row r="184" spans="1:11" ht="15.75">
      <c r="A184" s="30" t="s">
        <v>295</v>
      </c>
      <c r="B184" s="260" t="s">
        <v>297</v>
      </c>
      <c r="C184" s="28" t="s">
        <v>126</v>
      </c>
      <c r="D184" s="28" t="s">
        <v>127</v>
      </c>
      <c r="E184" s="28" t="s">
        <v>128</v>
      </c>
      <c r="F184" s="28" t="s">
        <v>60</v>
      </c>
      <c r="G184" s="28"/>
      <c r="H184" s="28"/>
      <c r="I184" s="142" t="s">
        <v>238</v>
      </c>
      <c r="J184" s="49"/>
      <c r="K184" s="49"/>
    </row>
    <row r="185" spans="1:11" ht="15.75">
      <c r="A185" s="30" t="s">
        <v>295</v>
      </c>
      <c r="B185" s="260" t="s">
        <v>258</v>
      </c>
      <c r="C185" s="28" t="s">
        <v>34</v>
      </c>
      <c r="D185" s="28" t="s">
        <v>0</v>
      </c>
      <c r="E185" s="28" t="s">
        <v>249</v>
      </c>
      <c r="F185" s="28" t="s">
        <v>36</v>
      </c>
      <c r="G185" s="28"/>
      <c r="H185" s="28"/>
      <c r="I185" s="142" t="s">
        <v>242</v>
      </c>
      <c r="J185" s="49"/>
      <c r="K185" s="49"/>
    </row>
    <row r="186" spans="1:11" ht="15.75">
      <c r="A186" s="30" t="s">
        <v>295</v>
      </c>
      <c r="B186" s="260" t="s">
        <v>298</v>
      </c>
      <c r="C186" s="28" t="s">
        <v>183</v>
      </c>
      <c r="D186" s="28" t="s">
        <v>184</v>
      </c>
      <c r="E186" s="28" t="s">
        <v>185</v>
      </c>
      <c r="F186" s="28" t="s">
        <v>186</v>
      </c>
      <c r="G186" s="28"/>
      <c r="H186" s="28"/>
      <c r="I186" s="142" t="s">
        <v>242</v>
      </c>
      <c r="J186" s="49"/>
      <c r="K186" s="49"/>
    </row>
    <row r="187" spans="1:11" ht="15.75">
      <c r="A187" s="30" t="s">
        <v>295</v>
      </c>
      <c r="B187" s="260" t="s">
        <v>119</v>
      </c>
      <c r="C187" s="28" t="s">
        <v>166</v>
      </c>
      <c r="D187" s="28" t="s">
        <v>167</v>
      </c>
      <c r="E187" s="28" t="s">
        <v>165</v>
      </c>
      <c r="F187" s="28" t="s">
        <v>111</v>
      </c>
      <c r="G187" s="28"/>
      <c r="H187" s="28"/>
      <c r="I187" s="142" t="s">
        <v>242</v>
      </c>
      <c r="J187" s="49"/>
      <c r="K187" s="49"/>
    </row>
    <row r="188" spans="1:11" ht="15.75">
      <c r="A188" s="30" t="s">
        <v>295</v>
      </c>
      <c r="B188" s="260" t="s">
        <v>299</v>
      </c>
      <c r="C188" s="28" t="s">
        <v>170</v>
      </c>
      <c r="D188" s="28" t="s">
        <v>171</v>
      </c>
      <c r="E188" s="28" t="s">
        <v>172</v>
      </c>
      <c r="F188" s="28"/>
      <c r="G188" s="28"/>
      <c r="H188" s="28"/>
      <c r="I188" s="142" t="s">
        <v>234</v>
      </c>
      <c r="J188" s="49"/>
      <c r="K188" s="49"/>
    </row>
    <row r="189" spans="1:11" ht="15.75">
      <c r="A189" s="30" t="s">
        <v>295</v>
      </c>
      <c r="B189" s="260" t="s">
        <v>254</v>
      </c>
      <c r="C189" s="28" t="s">
        <v>57</v>
      </c>
      <c r="D189" s="28" t="s">
        <v>58</v>
      </c>
      <c r="E189" s="28" t="s">
        <v>59</v>
      </c>
      <c r="F189" s="28" t="s">
        <v>60</v>
      </c>
      <c r="G189" s="28"/>
      <c r="H189" s="28"/>
      <c r="I189" s="142" t="s">
        <v>234</v>
      </c>
      <c r="J189" s="49"/>
      <c r="K189" s="49"/>
    </row>
    <row r="190" spans="1:11" ht="15.75">
      <c r="A190" s="30" t="s">
        <v>295</v>
      </c>
      <c r="B190" s="260" t="s">
        <v>300</v>
      </c>
      <c r="C190" s="28" t="s">
        <v>54</v>
      </c>
      <c r="D190" s="28" t="s">
        <v>301</v>
      </c>
      <c r="E190" s="28" t="s">
        <v>302</v>
      </c>
      <c r="F190" s="28" t="s">
        <v>36</v>
      </c>
      <c r="G190" s="28"/>
      <c r="H190" s="28"/>
      <c r="I190" s="142" t="s">
        <v>234</v>
      </c>
      <c r="J190" s="49"/>
      <c r="K190" s="49"/>
    </row>
    <row r="191" spans="1:11" ht="15.75">
      <c r="A191" s="30" t="s">
        <v>295</v>
      </c>
      <c r="B191" s="260" t="s">
        <v>300</v>
      </c>
      <c r="C191" s="28" t="s">
        <v>72</v>
      </c>
      <c r="D191" s="28" t="s">
        <v>2</v>
      </c>
      <c r="E191" s="28" t="s">
        <v>73</v>
      </c>
      <c r="F191" s="28" t="s">
        <v>43</v>
      </c>
      <c r="G191" s="28"/>
      <c r="H191" s="28"/>
      <c r="I191" s="142" t="s">
        <v>238</v>
      </c>
      <c r="J191" s="49"/>
      <c r="K191" s="49"/>
    </row>
    <row r="192" spans="1:11" ht="15.75">
      <c r="A192" s="30" t="s">
        <v>295</v>
      </c>
      <c r="B192" s="260" t="s">
        <v>303</v>
      </c>
      <c r="C192" s="28" t="s">
        <v>115</v>
      </c>
      <c r="D192" s="28" t="s">
        <v>116</v>
      </c>
      <c r="E192" s="28" t="s">
        <v>117</v>
      </c>
      <c r="F192" s="28" t="s">
        <v>36</v>
      </c>
      <c r="G192" s="28"/>
      <c r="H192" s="28"/>
      <c r="I192" s="142"/>
      <c r="J192" s="49"/>
      <c r="K192" s="49"/>
    </row>
    <row r="193" spans="1:11" ht="15.75">
      <c r="A193" s="30" t="s">
        <v>295</v>
      </c>
      <c r="B193" s="260" t="s">
        <v>125</v>
      </c>
      <c r="C193" s="28" t="s">
        <v>72</v>
      </c>
      <c r="D193" s="28" t="s">
        <v>2</v>
      </c>
      <c r="E193" s="28" t="s">
        <v>73</v>
      </c>
      <c r="F193" s="28" t="s">
        <v>43</v>
      </c>
      <c r="G193" s="28"/>
      <c r="H193" s="28"/>
      <c r="I193" s="142" t="s">
        <v>238</v>
      </c>
      <c r="J193" s="49"/>
      <c r="K193" s="49"/>
    </row>
    <row r="194" spans="1:11" ht="15.75">
      <c r="A194" s="30" t="s">
        <v>295</v>
      </c>
      <c r="B194" s="260" t="s">
        <v>304</v>
      </c>
      <c r="C194" s="28" t="s">
        <v>188</v>
      </c>
      <c r="D194" s="28" t="s">
        <v>189</v>
      </c>
      <c r="E194" s="28" t="s">
        <v>190</v>
      </c>
      <c r="F194" s="28" t="s">
        <v>137</v>
      </c>
      <c r="G194" s="28"/>
      <c r="H194" s="28"/>
      <c r="I194" s="142" t="s">
        <v>242</v>
      </c>
      <c r="J194" s="49"/>
      <c r="K194" s="49"/>
    </row>
    <row r="195" spans="1:11" ht="15.75">
      <c r="A195" s="30" t="s">
        <v>295</v>
      </c>
      <c r="B195" s="260" t="s">
        <v>305</v>
      </c>
      <c r="C195" s="28" t="s">
        <v>68</v>
      </c>
      <c r="D195" s="28" t="s">
        <v>4</v>
      </c>
      <c r="E195" s="28" t="s">
        <v>69</v>
      </c>
      <c r="F195" s="28" t="s">
        <v>36</v>
      </c>
      <c r="G195" s="28"/>
      <c r="H195" s="28"/>
      <c r="I195" s="142" t="s">
        <v>242</v>
      </c>
      <c r="J195" s="49"/>
      <c r="K195" s="49"/>
    </row>
    <row r="196" spans="1:11" ht="15.75">
      <c r="A196" s="30" t="s">
        <v>295</v>
      </c>
      <c r="B196" s="260" t="s">
        <v>305</v>
      </c>
      <c r="C196" s="28" t="s">
        <v>155</v>
      </c>
      <c r="D196" s="28" t="s">
        <v>306</v>
      </c>
      <c r="E196" s="28" t="s">
        <v>157</v>
      </c>
      <c r="F196" s="28" t="s">
        <v>60</v>
      </c>
      <c r="G196" s="28"/>
      <c r="H196" s="28"/>
      <c r="I196" s="142" t="s">
        <v>242</v>
      </c>
      <c r="J196" s="49"/>
      <c r="K196" s="49"/>
    </row>
    <row r="197" spans="1:11" ht="15.75">
      <c r="A197" s="30" t="s">
        <v>295</v>
      </c>
      <c r="B197" s="260" t="s">
        <v>307</v>
      </c>
      <c r="C197" s="28" t="s">
        <v>266</v>
      </c>
      <c r="D197" s="28" t="s">
        <v>227</v>
      </c>
      <c r="E197" s="28" t="s">
        <v>267</v>
      </c>
      <c r="F197" s="28" t="s">
        <v>36</v>
      </c>
      <c r="G197" s="28"/>
      <c r="H197" s="28"/>
      <c r="I197" s="142" t="s">
        <v>242</v>
      </c>
      <c r="J197" s="49"/>
      <c r="K197" s="49"/>
    </row>
    <row r="198" spans="1:11" ht="15.75">
      <c r="A198" s="30" t="s">
        <v>295</v>
      </c>
      <c r="B198" s="260" t="s">
        <v>308</v>
      </c>
      <c r="C198" s="28" t="s">
        <v>68</v>
      </c>
      <c r="D198" s="28" t="s">
        <v>4</v>
      </c>
      <c r="E198" s="28" t="s">
        <v>69</v>
      </c>
      <c r="F198" s="28" t="s">
        <v>36</v>
      </c>
      <c r="G198" s="28"/>
      <c r="H198" s="28"/>
      <c r="I198" s="142" t="s">
        <v>242</v>
      </c>
      <c r="J198" s="49"/>
      <c r="K198" s="49"/>
    </row>
    <row r="199" spans="1:11" ht="15.75">
      <c r="A199" s="30" t="s">
        <v>295</v>
      </c>
      <c r="B199" s="260" t="s">
        <v>146</v>
      </c>
      <c r="C199" s="28" t="s">
        <v>34</v>
      </c>
      <c r="D199" s="28" t="s">
        <v>0</v>
      </c>
      <c r="E199" s="28" t="s">
        <v>249</v>
      </c>
      <c r="F199" s="28" t="s">
        <v>36</v>
      </c>
      <c r="G199" s="28"/>
      <c r="H199" s="28"/>
      <c r="I199" s="142" t="s">
        <v>242</v>
      </c>
      <c r="J199" s="49"/>
      <c r="K199" s="49"/>
    </row>
    <row r="200" spans="1:11" ht="15.75">
      <c r="A200" s="30" t="s">
        <v>309</v>
      </c>
      <c r="B200" s="260" t="s">
        <v>310</v>
      </c>
      <c r="C200" s="28" t="s">
        <v>57</v>
      </c>
      <c r="D200" s="28" t="s">
        <v>58</v>
      </c>
      <c r="E200" s="28" t="s">
        <v>59</v>
      </c>
      <c r="F200" s="28" t="s">
        <v>60</v>
      </c>
      <c r="G200" s="28"/>
      <c r="H200" s="28"/>
      <c r="I200" s="142" t="s">
        <v>240</v>
      </c>
      <c r="J200" s="49"/>
      <c r="K200" s="49"/>
    </row>
    <row r="201" spans="1:11" ht="15.75">
      <c r="A201" s="30" t="s">
        <v>309</v>
      </c>
      <c r="B201" s="260" t="s">
        <v>311</v>
      </c>
      <c r="C201" s="28" t="s">
        <v>163</v>
      </c>
      <c r="D201" s="28" t="s">
        <v>58</v>
      </c>
      <c r="E201" s="28" t="s">
        <v>312</v>
      </c>
      <c r="F201" s="28" t="s">
        <v>313</v>
      </c>
      <c r="G201" s="28"/>
      <c r="H201" s="28"/>
      <c r="I201" s="142" t="s">
        <v>240</v>
      </c>
      <c r="J201" s="49"/>
      <c r="K201" s="49"/>
    </row>
    <row r="202" spans="1:11" ht="15.75">
      <c r="A202" s="30" t="s">
        <v>309</v>
      </c>
      <c r="B202" s="260" t="s">
        <v>86</v>
      </c>
      <c r="C202" s="28" t="s">
        <v>314</v>
      </c>
      <c r="D202" s="28" t="s">
        <v>58</v>
      </c>
      <c r="E202" s="28" t="s">
        <v>315</v>
      </c>
      <c r="F202" s="28" t="s">
        <v>316</v>
      </c>
      <c r="G202" s="28"/>
      <c r="H202" s="28"/>
      <c r="I202" s="142" t="s">
        <v>240</v>
      </c>
      <c r="J202" s="49"/>
      <c r="K202" s="49"/>
    </row>
    <row r="203" spans="1:11" ht="15.75">
      <c r="A203" s="30" t="s">
        <v>309</v>
      </c>
      <c r="B203" s="260" t="s">
        <v>318</v>
      </c>
      <c r="C203" s="28" t="s">
        <v>319</v>
      </c>
      <c r="D203" s="28" t="s">
        <v>189</v>
      </c>
      <c r="E203" s="28" t="s">
        <v>320</v>
      </c>
      <c r="F203" s="28" t="s">
        <v>321</v>
      </c>
      <c r="G203" s="28"/>
      <c r="H203" s="28"/>
      <c r="I203" s="142" t="s">
        <v>240</v>
      </c>
      <c r="J203" s="49"/>
      <c r="K203" s="49"/>
    </row>
    <row r="204" spans="1:11" ht="15.75">
      <c r="A204" s="30" t="s">
        <v>309</v>
      </c>
      <c r="B204" s="260" t="s">
        <v>245</v>
      </c>
      <c r="C204" s="28" t="s">
        <v>135</v>
      </c>
      <c r="D204" s="28" t="s">
        <v>317</v>
      </c>
      <c r="E204" s="28" t="s">
        <v>322</v>
      </c>
      <c r="F204" s="28" t="s">
        <v>323</v>
      </c>
      <c r="G204" s="28"/>
      <c r="H204" s="28"/>
      <c r="I204" s="142" t="s">
        <v>240</v>
      </c>
      <c r="J204" s="49"/>
      <c r="K204" s="49"/>
    </row>
    <row r="205" spans="1:11" ht="15.75">
      <c r="A205" s="50" t="s">
        <v>342</v>
      </c>
      <c r="B205" s="260" t="s">
        <v>76</v>
      </c>
      <c r="C205" s="46" t="s">
        <v>82</v>
      </c>
      <c r="D205" s="46" t="s">
        <v>17</v>
      </c>
      <c r="E205" s="46" t="s">
        <v>83</v>
      </c>
      <c r="F205" s="46" t="s">
        <v>60</v>
      </c>
      <c r="G205" s="46"/>
      <c r="H205" s="46"/>
      <c r="I205" s="142" t="s">
        <v>240</v>
      </c>
      <c r="J205" s="48"/>
      <c r="K205" s="49"/>
    </row>
    <row r="206" spans="1:11" ht="15.75">
      <c r="A206" s="50" t="s">
        <v>342</v>
      </c>
      <c r="B206" s="260" t="s">
        <v>191</v>
      </c>
      <c r="C206" s="46" t="s">
        <v>34</v>
      </c>
      <c r="D206" s="46" t="s">
        <v>0</v>
      </c>
      <c r="E206" s="46" t="s">
        <v>249</v>
      </c>
      <c r="F206" s="46" t="s">
        <v>36</v>
      </c>
      <c r="G206" s="46"/>
      <c r="H206" s="46"/>
      <c r="I206" s="142" t="s">
        <v>242</v>
      </c>
      <c r="J206" s="48"/>
      <c r="K206" s="49"/>
    </row>
    <row r="207" spans="1:11" ht="15.75">
      <c r="A207" s="50" t="s">
        <v>342</v>
      </c>
      <c r="B207" s="260" t="s">
        <v>89</v>
      </c>
      <c r="C207" s="46" t="s">
        <v>72</v>
      </c>
      <c r="D207" s="46" t="s">
        <v>2</v>
      </c>
      <c r="E207" s="46" t="s">
        <v>73</v>
      </c>
      <c r="F207" s="46" t="s">
        <v>43</v>
      </c>
      <c r="G207" s="46"/>
      <c r="H207" s="46"/>
      <c r="I207" s="142" t="s">
        <v>238</v>
      </c>
      <c r="J207" s="48"/>
      <c r="K207" s="49"/>
    </row>
    <row r="208" spans="1:11" ht="15.75">
      <c r="A208" s="50" t="s">
        <v>342</v>
      </c>
      <c r="B208" s="260" t="s">
        <v>196</v>
      </c>
      <c r="C208" s="46" t="s">
        <v>62</v>
      </c>
      <c r="D208" s="46" t="s">
        <v>151</v>
      </c>
      <c r="E208" s="46" t="s">
        <v>64</v>
      </c>
      <c r="F208" s="46" t="s">
        <v>65</v>
      </c>
      <c r="G208" s="46"/>
      <c r="H208" s="46"/>
      <c r="I208" s="142" t="s">
        <v>242</v>
      </c>
      <c r="J208" s="48"/>
      <c r="K208" s="49"/>
    </row>
    <row r="209" spans="1:13" ht="63">
      <c r="A209" s="50" t="s">
        <v>342</v>
      </c>
      <c r="B209" s="260" t="s">
        <v>154</v>
      </c>
      <c r="C209" s="46" t="s">
        <v>170</v>
      </c>
      <c r="D209" s="46" t="s">
        <v>171</v>
      </c>
      <c r="E209" s="46" t="s">
        <v>172</v>
      </c>
      <c r="F209" s="46" t="s">
        <v>60</v>
      </c>
      <c r="G209" s="46"/>
      <c r="H209" s="46"/>
      <c r="I209" s="134" t="s">
        <v>343</v>
      </c>
      <c r="J209" s="48"/>
      <c r="K209" s="38"/>
      <c r="M209" s="34"/>
    </row>
    <row r="210" spans="1:13" ht="15.75">
      <c r="A210" s="50" t="s">
        <v>342</v>
      </c>
      <c r="B210" s="260" t="s">
        <v>344</v>
      </c>
      <c r="C210" s="46" t="s">
        <v>34</v>
      </c>
      <c r="D210" s="46" t="s">
        <v>0</v>
      </c>
      <c r="E210" s="46" t="s">
        <v>249</v>
      </c>
      <c r="F210" s="46" t="s">
        <v>36</v>
      </c>
      <c r="G210" s="46"/>
      <c r="H210" s="46"/>
      <c r="I210" s="142" t="s">
        <v>242</v>
      </c>
      <c r="J210" s="48"/>
      <c r="K210" s="49"/>
    </row>
    <row r="211" spans="1:13" ht="15.75">
      <c r="A211" s="50" t="s">
        <v>342</v>
      </c>
      <c r="B211" s="260" t="s">
        <v>107</v>
      </c>
      <c r="C211" s="46" t="s">
        <v>72</v>
      </c>
      <c r="D211" s="46" t="s">
        <v>2</v>
      </c>
      <c r="E211" s="46" t="s">
        <v>73</v>
      </c>
      <c r="F211" s="46" t="s">
        <v>43</v>
      </c>
      <c r="G211" s="46"/>
      <c r="H211" s="46"/>
      <c r="I211" s="142" t="s">
        <v>238</v>
      </c>
      <c r="J211" s="48"/>
      <c r="K211" s="37"/>
    </row>
    <row r="212" spans="1:13" ht="15.75">
      <c r="A212" s="50" t="s">
        <v>342</v>
      </c>
      <c r="B212" s="260" t="s">
        <v>107</v>
      </c>
      <c r="C212" s="46" t="s">
        <v>201</v>
      </c>
      <c r="D212" s="46" t="s">
        <v>20</v>
      </c>
      <c r="E212" s="46" t="s">
        <v>203</v>
      </c>
      <c r="F212" s="46" t="s">
        <v>274</v>
      </c>
      <c r="G212" s="46"/>
      <c r="H212" s="46"/>
      <c r="I212" s="142" t="s">
        <v>240</v>
      </c>
      <c r="J212" s="48"/>
      <c r="K212" s="49"/>
    </row>
    <row r="213" spans="1:13" ht="15.75">
      <c r="A213" s="50" t="s">
        <v>342</v>
      </c>
      <c r="B213" s="260" t="s">
        <v>345</v>
      </c>
      <c r="C213" s="46" t="s">
        <v>68</v>
      </c>
      <c r="D213" s="46" t="s">
        <v>4</v>
      </c>
      <c r="E213" s="46" t="s">
        <v>69</v>
      </c>
      <c r="F213" s="46" t="s">
        <v>36</v>
      </c>
      <c r="G213" s="46"/>
      <c r="H213" s="46"/>
      <c r="I213" s="142" t="s">
        <v>242</v>
      </c>
      <c r="J213" s="48"/>
      <c r="K213" s="49"/>
    </row>
    <row r="214" spans="1:13" ht="15.75">
      <c r="A214" s="50" t="s">
        <v>346</v>
      </c>
      <c r="B214" s="260" t="s">
        <v>277</v>
      </c>
      <c r="C214" s="46" t="s">
        <v>68</v>
      </c>
      <c r="D214" s="46" t="s">
        <v>4</v>
      </c>
      <c r="E214" s="46" t="s">
        <v>69</v>
      </c>
      <c r="F214" s="46" t="s">
        <v>36</v>
      </c>
      <c r="G214" s="46"/>
      <c r="H214" s="46"/>
      <c r="I214" s="142" t="s">
        <v>242</v>
      </c>
      <c r="J214" s="48"/>
      <c r="K214" s="49"/>
    </row>
    <row r="215" spans="1:13" ht="15.75">
      <c r="A215" s="50" t="s">
        <v>346</v>
      </c>
      <c r="B215" s="260" t="s">
        <v>347</v>
      </c>
      <c r="C215" s="46" t="s">
        <v>34</v>
      </c>
      <c r="D215" s="46" t="s">
        <v>0</v>
      </c>
      <c r="E215" s="46" t="s">
        <v>249</v>
      </c>
      <c r="F215" s="46" t="s">
        <v>36</v>
      </c>
      <c r="G215" s="46"/>
      <c r="H215" s="46"/>
      <c r="I215" s="142" t="s">
        <v>242</v>
      </c>
      <c r="J215" s="48"/>
      <c r="K215" s="49"/>
    </row>
    <row r="216" spans="1:13" ht="15.75">
      <c r="A216" s="50" t="s">
        <v>346</v>
      </c>
      <c r="B216" s="260" t="s">
        <v>348</v>
      </c>
      <c r="C216" s="46" t="s">
        <v>115</v>
      </c>
      <c r="D216" s="46" t="s">
        <v>116</v>
      </c>
      <c r="E216" s="46" t="s">
        <v>117</v>
      </c>
      <c r="F216" s="46" t="s">
        <v>36</v>
      </c>
      <c r="G216" s="46"/>
      <c r="H216" s="46"/>
      <c r="I216" s="142" t="s">
        <v>238</v>
      </c>
      <c r="J216" s="48"/>
      <c r="K216" s="49"/>
    </row>
    <row r="217" spans="1:13" ht="15.75">
      <c r="A217" s="50" t="s">
        <v>346</v>
      </c>
      <c r="B217" s="260" t="s">
        <v>349</v>
      </c>
      <c r="C217" s="46" t="s">
        <v>155</v>
      </c>
      <c r="D217" s="46" t="s">
        <v>306</v>
      </c>
      <c r="E217" s="46" t="s">
        <v>157</v>
      </c>
      <c r="F217" s="46" t="s">
        <v>60</v>
      </c>
      <c r="G217" s="46"/>
      <c r="H217" s="46"/>
      <c r="I217" s="142" t="s">
        <v>242</v>
      </c>
      <c r="J217" s="48"/>
      <c r="K217" s="49"/>
    </row>
    <row r="218" spans="1:13" ht="110.25">
      <c r="A218" s="50" t="s">
        <v>324</v>
      </c>
      <c r="B218" s="260" t="s">
        <v>325</v>
      </c>
      <c r="C218" s="46" t="s">
        <v>147</v>
      </c>
      <c r="D218" s="46" t="s">
        <v>148</v>
      </c>
      <c r="E218" s="46" t="s">
        <v>149</v>
      </c>
      <c r="F218" s="46" t="s">
        <v>150</v>
      </c>
      <c r="G218" s="46" t="s">
        <v>326</v>
      </c>
      <c r="H218" s="47" t="s">
        <v>327</v>
      </c>
      <c r="I218" s="134" t="s">
        <v>328</v>
      </c>
      <c r="J218" s="48"/>
      <c r="K218" s="36"/>
    </row>
    <row r="219" spans="1:13" ht="94.5">
      <c r="A219" s="50" t="s">
        <v>324</v>
      </c>
      <c r="B219" s="260" t="s">
        <v>192</v>
      </c>
      <c r="C219" s="46" t="s">
        <v>62</v>
      </c>
      <c r="D219" s="46" t="s">
        <v>151</v>
      </c>
      <c r="E219" s="46" t="s">
        <v>64</v>
      </c>
      <c r="F219" s="46" t="s">
        <v>65</v>
      </c>
      <c r="G219" s="46" t="s">
        <v>329</v>
      </c>
      <c r="H219" s="47" t="s">
        <v>330</v>
      </c>
      <c r="I219" s="134" t="s">
        <v>331</v>
      </c>
      <c r="J219" s="48"/>
      <c r="K219" s="36"/>
    </row>
    <row r="220" spans="1:13" ht="94.5">
      <c r="A220" s="50" t="s">
        <v>324</v>
      </c>
      <c r="B220" s="260" t="s">
        <v>61</v>
      </c>
      <c r="C220" s="46" t="s">
        <v>201</v>
      </c>
      <c r="D220" s="46" t="s">
        <v>20</v>
      </c>
      <c r="E220" s="46" t="s">
        <v>203</v>
      </c>
      <c r="F220" s="46" t="s">
        <v>274</v>
      </c>
      <c r="G220" s="46" t="s">
        <v>332</v>
      </c>
      <c r="H220" s="47" t="s">
        <v>330</v>
      </c>
      <c r="I220" s="134" t="s">
        <v>333</v>
      </c>
      <c r="J220" s="48"/>
      <c r="K220" s="49"/>
    </row>
    <row r="221" spans="1:13" ht="47.25">
      <c r="A221" s="50" t="s">
        <v>324</v>
      </c>
      <c r="B221" s="260" t="s">
        <v>334</v>
      </c>
      <c r="C221" s="46" t="s">
        <v>259</v>
      </c>
      <c r="D221" s="46" t="s">
        <v>260</v>
      </c>
      <c r="E221" s="46" t="s">
        <v>261</v>
      </c>
      <c r="F221" s="46" t="s">
        <v>150</v>
      </c>
      <c r="G221" s="46"/>
      <c r="H221" s="46"/>
      <c r="I221" s="134" t="s">
        <v>335</v>
      </c>
      <c r="J221" s="48"/>
      <c r="K221" s="49"/>
    </row>
    <row r="222" spans="1:13" ht="47.25">
      <c r="A222" s="50" t="s">
        <v>324</v>
      </c>
      <c r="B222" s="260" t="s">
        <v>336</v>
      </c>
      <c r="C222" s="46" t="s">
        <v>98</v>
      </c>
      <c r="D222" s="46" t="s">
        <v>99</v>
      </c>
      <c r="E222" s="46" t="s">
        <v>100</v>
      </c>
      <c r="F222" s="46" t="s">
        <v>43</v>
      </c>
      <c r="G222" s="46"/>
      <c r="H222" s="46"/>
      <c r="I222" s="134" t="s">
        <v>335</v>
      </c>
      <c r="J222" s="48"/>
      <c r="K222" s="49"/>
    </row>
    <row r="223" spans="1:13" ht="15.75">
      <c r="A223" s="50" t="s">
        <v>324</v>
      </c>
      <c r="B223" s="260" t="s">
        <v>131</v>
      </c>
      <c r="C223" s="46" t="s">
        <v>34</v>
      </c>
      <c r="D223" s="46" t="s">
        <v>0</v>
      </c>
      <c r="E223" s="46" t="s">
        <v>249</v>
      </c>
      <c r="F223" s="46" t="s">
        <v>36</v>
      </c>
      <c r="G223" s="46"/>
      <c r="H223" s="46"/>
      <c r="I223" s="142" t="s">
        <v>242</v>
      </c>
      <c r="J223" s="48"/>
      <c r="K223" s="49"/>
    </row>
    <row r="224" spans="1:13" ht="15.75">
      <c r="A224" s="50" t="s">
        <v>360</v>
      </c>
      <c r="B224" s="260" t="s">
        <v>361</v>
      </c>
      <c r="C224" s="46" t="s">
        <v>144</v>
      </c>
      <c r="D224" s="46" t="s">
        <v>21</v>
      </c>
      <c r="E224" s="46" t="s">
        <v>145</v>
      </c>
      <c r="F224" s="46" t="s">
        <v>43</v>
      </c>
      <c r="G224" s="46"/>
      <c r="H224" s="46"/>
      <c r="I224" s="142" t="s">
        <v>240</v>
      </c>
      <c r="J224" s="48"/>
      <c r="K224" s="49"/>
    </row>
    <row r="225" spans="1:11" ht="15.75">
      <c r="A225" s="50" t="s">
        <v>360</v>
      </c>
      <c r="B225" s="260" t="s">
        <v>362</v>
      </c>
      <c r="C225" s="46" t="s">
        <v>82</v>
      </c>
      <c r="D225" s="46" t="s">
        <v>17</v>
      </c>
      <c r="E225" s="46" t="s">
        <v>83</v>
      </c>
      <c r="F225" s="46" t="s">
        <v>60</v>
      </c>
      <c r="G225" s="46"/>
      <c r="H225" s="46"/>
      <c r="I225" s="142" t="s">
        <v>240</v>
      </c>
      <c r="J225" s="48"/>
      <c r="K225" s="49"/>
    </row>
    <row r="226" spans="1:11" ht="15.75">
      <c r="A226" s="50" t="s">
        <v>360</v>
      </c>
      <c r="B226" s="260" t="s">
        <v>363</v>
      </c>
      <c r="C226" s="46" t="s">
        <v>155</v>
      </c>
      <c r="D226" s="46" t="s">
        <v>306</v>
      </c>
      <c r="E226" s="46" t="s">
        <v>157</v>
      </c>
      <c r="F226" s="46" t="s">
        <v>60</v>
      </c>
      <c r="G226" s="46"/>
      <c r="H226" s="46"/>
      <c r="I226" s="142" t="s">
        <v>242</v>
      </c>
      <c r="J226" s="48"/>
      <c r="K226" s="49"/>
    </row>
    <row r="227" spans="1:11" ht="15.75">
      <c r="A227" s="50" t="s">
        <v>360</v>
      </c>
      <c r="B227" s="260" t="s">
        <v>364</v>
      </c>
      <c r="C227" s="46" t="s">
        <v>62</v>
      </c>
      <c r="D227" s="46" t="s">
        <v>151</v>
      </c>
      <c r="E227" s="46" t="s">
        <v>64</v>
      </c>
      <c r="F227" s="46" t="s">
        <v>65</v>
      </c>
      <c r="G227" s="46"/>
      <c r="H227" s="46"/>
      <c r="I227" s="142"/>
      <c r="J227" s="48"/>
      <c r="K227" s="49"/>
    </row>
    <row r="228" spans="1:11" ht="15.75">
      <c r="A228" s="50" t="s">
        <v>360</v>
      </c>
      <c r="B228" s="260" t="s">
        <v>365</v>
      </c>
      <c r="C228" s="46" t="s">
        <v>144</v>
      </c>
      <c r="D228" s="46" t="s">
        <v>21</v>
      </c>
      <c r="E228" s="46" t="s">
        <v>145</v>
      </c>
      <c r="F228" s="46" t="s">
        <v>43</v>
      </c>
      <c r="G228" s="46"/>
      <c r="H228" s="46"/>
      <c r="I228" s="142" t="s">
        <v>240</v>
      </c>
      <c r="J228" s="48"/>
      <c r="K228" s="49"/>
    </row>
    <row r="229" spans="1:11" ht="15.75">
      <c r="A229" s="50" t="s">
        <v>360</v>
      </c>
      <c r="B229" s="260" t="s">
        <v>33</v>
      </c>
      <c r="C229" s="46" t="s">
        <v>68</v>
      </c>
      <c r="D229" s="46" t="s">
        <v>4</v>
      </c>
      <c r="E229" s="46" t="s">
        <v>69</v>
      </c>
      <c r="F229" s="46" t="s">
        <v>36</v>
      </c>
      <c r="G229" s="46"/>
      <c r="H229" s="46"/>
      <c r="I229" s="142" t="s">
        <v>242</v>
      </c>
      <c r="J229" s="48"/>
      <c r="K229" s="49"/>
    </row>
    <row r="230" spans="1:11" ht="15.75">
      <c r="A230" s="50" t="s">
        <v>360</v>
      </c>
      <c r="B230" s="260" t="s">
        <v>182</v>
      </c>
      <c r="C230" s="46" t="s">
        <v>72</v>
      </c>
      <c r="D230" s="46" t="s">
        <v>2</v>
      </c>
      <c r="E230" s="46" t="s">
        <v>73</v>
      </c>
      <c r="F230" s="46" t="s">
        <v>43</v>
      </c>
      <c r="G230" s="46"/>
      <c r="H230" s="46"/>
      <c r="I230" s="142" t="s">
        <v>238</v>
      </c>
      <c r="J230" s="48"/>
      <c r="K230" s="49"/>
    </row>
    <row r="231" spans="1:11" ht="15.75">
      <c r="A231" s="50" t="s">
        <v>350</v>
      </c>
      <c r="B231" s="260" t="s">
        <v>366</v>
      </c>
      <c r="C231" s="46" t="s">
        <v>266</v>
      </c>
      <c r="D231" s="46" t="s">
        <v>227</v>
      </c>
      <c r="E231" s="46" t="s">
        <v>267</v>
      </c>
      <c r="F231" s="46" t="s">
        <v>36</v>
      </c>
      <c r="G231" s="46"/>
      <c r="H231" s="46"/>
      <c r="I231" s="142" t="s">
        <v>242</v>
      </c>
      <c r="J231" s="48"/>
      <c r="K231" s="49"/>
    </row>
    <row r="232" spans="1:11" ht="15.75">
      <c r="A232" s="50" t="s">
        <v>350</v>
      </c>
      <c r="B232" s="260" t="s">
        <v>367</v>
      </c>
      <c r="C232" s="46" t="s">
        <v>34</v>
      </c>
      <c r="D232" s="46" t="s">
        <v>0</v>
      </c>
      <c r="E232" s="46" t="s">
        <v>249</v>
      </c>
      <c r="F232" s="46" t="s">
        <v>36</v>
      </c>
      <c r="G232" s="46"/>
      <c r="H232" s="46"/>
      <c r="I232" s="142" t="s">
        <v>242</v>
      </c>
      <c r="J232" s="48"/>
      <c r="K232" s="49"/>
    </row>
    <row r="233" spans="1:11" ht="99" customHeight="1">
      <c r="A233" s="50" t="s">
        <v>350</v>
      </c>
      <c r="B233" s="260" t="s">
        <v>39</v>
      </c>
      <c r="C233" s="46" t="s">
        <v>351</v>
      </c>
      <c r="D233" s="46" t="s">
        <v>352</v>
      </c>
      <c r="E233" s="46" t="s">
        <v>353</v>
      </c>
      <c r="F233" s="46" t="s">
        <v>43</v>
      </c>
      <c r="G233" s="46" t="s">
        <v>354</v>
      </c>
      <c r="H233" s="46"/>
      <c r="I233" s="134" t="s">
        <v>355</v>
      </c>
      <c r="J233" s="48"/>
      <c r="K233" s="38"/>
    </row>
    <row r="234" spans="1:11" ht="15.75">
      <c r="A234" s="50" t="s">
        <v>350</v>
      </c>
      <c r="B234" s="260" t="s">
        <v>368</v>
      </c>
      <c r="C234" s="46" t="s">
        <v>369</v>
      </c>
      <c r="D234" s="46" t="s">
        <v>370</v>
      </c>
      <c r="E234" s="46" t="s">
        <v>371</v>
      </c>
      <c r="F234" s="46" t="s">
        <v>65</v>
      </c>
      <c r="G234" s="46"/>
      <c r="H234" s="46"/>
      <c r="I234" s="142" t="s">
        <v>242</v>
      </c>
      <c r="J234" s="48"/>
      <c r="K234" s="49"/>
    </row>
    <row r="235" spans="1:11" ht="15.75">
      <c r="A235" s="50" t="s">
        <v>350</v>
      </c>
      <c r="B235" s="260" t="s">
        <v>131</v>
      </c>
      <c r="C235" s="46" t="s">
        <v>34</v>
      </c>
      <c r="D235" s="46" t="s">
        <v>0</v>
      </c>
      <c r="E235" s="46" t="s">
        <v>249</v>
      </c>
      <c r="F235" s="46" t="s">
        <v>36</v>
      </c>
      <c r="G235" s="46"/>
      <c r="H235" s="46"/>
      <c r="I235" s="142" t="s">
        <v>242</v>
      </c>
      <c r="J235" s="48"/>
      <c r="K235" s="49"/>
    </row>
    <row r="236" spans="1:11" ht="15.75">
      <c r="A236" s="50" t="s">
        <v>350</v>
      </c>
      <c r="B236" s="260" t="s">
        <v>132</v>
      </c>
      <c r="C236" s="46" t="s">
        <v>72</v>
      </c>
      <c r="D236" s="46" t="s">
        <v>2</v>
      </c>
      <c r="E236" s="46" t="s">
        <v>73</v>
      </c>
      <c r="F236" s="46" t="s">
        <v>43</v>
      </c>
      <c r="G236" s="46"/>
      <c r="H236" s="46"/>
      <c r="I236" s="142" t="s">
        <v>238</v>
      </c>
      <c r="J236" s="48"/>
      <c r="K236" s="49"/>
    </row>
    <row r="237" spans="1:11" ht="15.75">
      <c r="A237" s="50" t="s">
        <v>350</v>
      </c>
      <c r="B237" s="260" t="s">
        <v>132</v>
      </c>
      <c r="C237" s="46" t="s">
        <v>68</v>
      </c>
      <c r="D237" s="46" t="s">
        <v>4</v>
      </c>
      <c r="E237" s="46" t="s">
        <v>69</v>
      </c>
      <c r="F237" s="46" t="s">
        <v>36</v>
      </c>
      <c r="G237" s="46"/>
      <c r="H237" s="46"/>
      <c r="I237" s="142" t="s">
        <v>242</v>
      </c>
      <c r="J237" s="48"/>
      <c r="K237" s="49"/>
    </row>
    <row r="238" spans="1:11" ht="15.75">
      <c r="A238" s="50" t="s">
        <v>350</v>
      </c>
      <c r="B238" s="260" t="s">
        <v>160</v>
      </c>
      <c r="C238" s="46" t="s">
        <v>163</v>
      </c>
      <c r="D238" s="46" t="s">
        <v>164</v>
      </c>
      <c r="E238" s="46" t="s">
        <v>372</v>
      </c>
      <c r="F238" s="46" t="s">
        <v>111</v>
      </c>
      <c r="G238" s="46"/>
      <c r="H238" s="46"/>
      <c r="I238" s="142" t="s">
        <v>242</v>
      </c>
      <c r="J238" s="48"/>
      <c r="K238" s="49"/>
    </row>
    <row r="239" spans="1:11" ht="15.75">
      <c r="A239" s="50" t="s">
        <v>356</v>
      </c>
      <c r="B239" s="260" t="s">
        <v>244</v>
      </c>
      <c r="C239" s="46" t="s">
        <v>357</v>
      </c>
      <c r="D239" s="46" t="s">
        <v>358</v>
      </c>
      <c r="E239" s="46" t="s">
        <v>359</v>
      </c>
      <c r="F239" s="46" t="s">
        <v>150</v>
      </c>
      <c r="G239" s="46"/>
      <c r="H239" s="46"/>
      <c r="I239" s="142" t="s">
        <v>242</v>
      </c>
      <c r="J239" s="48"/>
      <c r="K239" s="49"/>
    </row>
    <row r="240" spans="1:11" ht="15.75">
      <c r="A240" s="53" t="s">
        <v>356</v>
      </c>
      <c r="B240" s="260" t="s">
        <v>373</v>
      </c>
      <c r="C240" s="52" t="s">
        <v>62</v>
      </c>
      <c r="D240" s="52" t="s">
        <v>151</v>
      </c>
      <c r="E240" s="52" t="s">
        <v>64</v>
      </c>
      <c r="F240" s="52" t="s">
        <v>65</v>
      </c>
      <c r="G240" s="52"/>
      <c r="H240" s="52"/>
      <c r="I240" s="142" t="s">
        <v>242</v>
      </c>
      <c r="J240" s="101"/>
      <c r="K240" s="49"/>
    </row>
    <row r="241" spans="1:11" ht="15.75">
      <c r="A241" s="53" t="s">
        <v>356</v>
      </c>
      <c r="B241" s="260" t="s">
        <v>374</v>
      </c>
      <c r="C241" s="52" t="s">
        <v>34</v>
      </c>
      <c r="D241" s="52" t="s">
        <v>0</v>
      </c>
      <c r="E241" s="52" t="s">
        <v>249</v>
      </c>
      <c r="F241" s="52" t="s">
        <v>36</v>
      </c>
      <c r="G241" s="52"/>
      <c r="H241" s="52"/>
      <c r="I241" s="142" t="s">
        <v>242</v>
      </c>
      <c r="J241" s="101"/>
      <c r="K241" s="49"/>
    </row>
    <row r="242" spans="1:11" ht="84.75" customHeight="1">
      <c r="A242" s="53" t="s">
        <v>356</v>
      </c>
      <c r="B242" s="260" t="s">
        <v>375</v>
      </c>
      <c r="C242" s="52" t="s">
        <v>170</v>
      </c>
      <c r="D242" s="52" t="s">
        <v>171</v>
      </c>
      <c r="E242" s="52" t="s">
        <v>172</v>
      </c>
      <c r="F242" s="52" t="s">
        <v>60</v>
      </c>
      <c r="G242" s="52"/>
      <c r="H242" s="52"/>
      <c r="I242" s="134" t="s">
        <v>343</v>
      </c>
      <c r="J242" s="101"/>
    </row>
    <row r="243" spans="1:11" ht="15.75">
      <c r="A243" s="58" t="s">
        <v>356</v>
      </c>
      <c r="B243" s="260" t="s">
        <v>192</v>
      </c>
      <c r="C243" s="57" t="s">
        <v>188</v>
      </c>
      <c r="D243" s="57" t="s">
        <v>189</v>
      </c>
      <c r="E243" s="57" t="s">
        <v>190</v>
      </c>
      <c r="F243" s="57" t="s">
        <v>137</v>
      </c>
      <c r="G243" s="57"/>
      <c r="H243" s="57"/>
      <c r="I243" s="142" t="s">
        <v>242</v>
      </c>
      <c r="J243" s="101"/>
    </row>
    <row r="244" spans="1:11" ht="15.75">
      <c r="A244" s="67" t="s">
        <v>377</v>
      </c>
      <c r="B244" s="260" t="s">
        <v>378</v>
      </c>
      <c r="C244" s="66" t="s">
        <v>266</v>
      </c>
      <c r="D244" s="66" t="s">
        <v>227</v>
      </c>
      <c r="E244" s="66" t="s">
        <v>267</v>
      </c>
      <c r="F244" s="66" t="s">
        <v>36</v>
      </c>
      <c r="G244" s="66"/>
      <c r="H244" s="66"/>
      <c r="I244" s="142" t="s">
        <v>242</v>
      </c>
      <c r="J244" s="101"/>
    </row>
    <row r="245" spans="1:11" ht="15.75">
      <c r="A245" s="58" t="s">
        <v>377</v>
      </c>
      <c r="B245" s="260" t="s">
        <v>389</v>
      </c>
      <c r="C245" s="57" t="s">
        <v>62</v>
      </c>
      <c r="D245" s="57" t="s">
        <v>151</v>
      </c>
      <c r="E245" s="57" t="s">
        <v>64</v>
      </c>
      <c r="F245" s="57" t="s">
        <v>65</v>
      </c>
      <c r="G245" s="57"/>
      <c r="H245" s="57"/>
      <c r="I245" s="142" t="s">
        <v>242</v>
      </c>
      <c r="J245" s="101"/>
    </row>
    <row r="246" spans="1:11" ht="15.75">
      <c r="A246" s="117" t="s">
        <v>483</v>
      </c>
      <c r="B246" s="260" t="s">
        <v>484</v>
      </c>
      <c r="C246" s="115" t="s">
        <v>62</v>
      </c>
      <c r="D246" s="115" t="s">
        <v>151</v>
      </c>
      <c r="E246" s="115" t="s">
        <v>64</v>
      </c>
      <c r="F246" s="115" t="s">
        <v>65</v>
      </c>
      <c r="G246" s="115"/>
      <c r="H246" s="115"/>
      <c r="I246" s="142" t="s">
        <v>242</v>
      </c>
    </row>
    <row r="247" spans="1:11" ht="63">
      <c r="A247" s="117" t="s">
        <v>483</v>
      </c>
      <c r="B247" s="260" t="s">
        <v>182</v>
      </c>
      <c r="C247" s="115" t="s">
        <v>170</v>
      </c>
      <c r="D247" s="115" t="s">
        <v>171</v>
      </c>
      <c r="E247" s="115" t="s">
        <v>172</v>
      </c>
      <c r="F247" s="115" t="s">
        <v>60</v>
      </c>
      <c r="G247" s="115"/>
      <c r="H247" s="115"/>
      <c r="I247" s="134" t="s">
        <v>343</v>
      </c>
    </row>
    <row r="248" spans="1:11" ht="15.75">
      <c r="A248" s="117" t="s">
        <v>483</v>
      </c>
      <c r="B248" s="260" t="s">
        <v>140</v>
      </c>
      <c r="C248" s="115" t="s">
        <v>34</v>
      </c>
      <c r="D248" s="115" t="s">
        <v>0</v>
      </c>
      <c r="E248" s="115" t="s">
        <v>249</v>
      </c>
      <c r="F248" s="115" t="s">
        <v>36</v>
      </c>
      <c r="G248" s="115"/>
      <c r="H248" s="115"/>
      <c r="I248" s="142" t="s">
        <v>242</v>
      </c>
    </row>
    <row r="249" spans="1:11" ht="78.75">
      <c r="A249" s="117" t="s">
        <v>483</v>
      </c>
      <c r="B249" s="260" t="s">
        <v>485</v>
      </c>
      <c r="C249" s="115" t="s">
        <v>259</v>
      </c>
      <c r="D249" s="115" t="s">
        <v>260</v>
      </c>
      <c r="E249" s="115" t="s">
        <v>486</v>
      </c>
      <c r="F249" s="115" t="s">
        <v>150</v>
      </c>
      <c r="G249" s="115" t="s">
        <v>487</v>
      </c>
      <c r="H249" s="115"/>
      <c r="I249" s="134" t="s">
        <v>355</v>
      </c>
    </row>
    <row r="250" spans="1:11" ht="15.75">
      <c r="A250" s="192">
        <v>45775</v>
      </c>
      <c r="B250" s="260">
        <v>0.13194444444444445</v>
      </c>
      <c r="C250" s="259">
        <v>10</v>
      </c>
      <c r="D250" s="259" t="s">
        <v>148</v>
      </c>
      <c r="E250" s="259" t="s">
        <v>149</v>
      </c>
      <c r="F250" s="259">
        <v>728</v>
      </c>
      <c r="G250" s="259"/>
      <c r="H250" s="259"/>
      <c r="I250" s="259" t="s">
        <v>242</v>
      </c>
    </row>
    <row r="251" spans="1:11" ht="15.75">
      <c r="A251" s="192">
        <v>45775</v>
      </c>
      <c r="B251" s="260">
        <v>0.14375000000000002</v>
      </c>
      <c r="C251" s="259">
        <v>30</v>
      </c>
      <c r="D251" s="259" t="s">
        <v>164</v>
      </c>
      <c r="E251" s="259">
        <v>4941001389</v>
      </c>
      <c r="F251" s="259">
        <v>405</v>
      </c>
      <c r="G251" s="259"/>
      <c r="H251" s="259"/>
      <c r="I251" s="259" t="s">
        <v>242</v>
      </c>
    </row>
    <row r="252" spans="1:11" ht="63">
      <c r="A252" s="135" t="s">
        <v>578</v>
      </c>
      <c r="B252" s="260" t="s">
        <v>575</v>
      </c>
      <c r="C252" s="133" t="s">
        <v>170</v>
      </c>
      <c r="D252" s="133" t="s">
        <v>171</v>
      </c>
      <c r="E252" s="133" t="s">
        <v>172</v>
      </c>
      <c r="F252" s="133" t="s">
        <v>60</v>
      </c>
      <c r="G252" s="133"/>
      <c r="H252" s="133"/>
      <c r="I252" s="134" t="s">
        <v>343</v>
      </c>
    </row>
    <row r="253" spans="1:11" ht="15.75">
      <c r="A253" s="139" t="s">
        <v>578</v>
      </c>
      <c r="B253" s="260" t="s">
        <v>77</v>
      </c>
      <c r="C253" s="138" t="s">
        <v>72</v>
      </c>
      <c r="D253" s="138" t="s">
        <v>2</v>
      </c>
      <c r="E253" s="138" t="s">
        <v>73</v>
      </c>
      <c r="F253" s="138" t="s">
        <v>43</v>
      </c>
      <c r="G253" s="138"/>
      <c r="H253" s="138"/>
      <c r="I253" s="142" t="s">
        <v>238</v>
      </c>
    </row>
    <row r="254" spans="1:11" ht="15.75">
      <c r="A254" s="139" t="s">
        <v>578</v>
      </c>
      <c r="B254" s="260" t="s">
        <v>497</v>
      </c>
      <c r="C254" s="138" t="s">
        <v>57</v>
      </c>
      <c r="D254" s="138" t="s">
        <v>58</v>
      </c>
      <c r="E254" s="138" t="s">
        <v>59</v>
      </c>
      <c r="F254" s="138" t="s">
        <v>60</v>
      </c>
      <c r="G254" s="138"/>
      <c r="H254" s="138"/>
      <c r="I254" s="142" t="s">
        <v>238</v>
      </c>
    </row>
    <row r="255" spans="1:11" ht="15.75">
      <c r="A255" s="143" t="s">
        <v>578</v>
      </c>
      <c r="B255" s="260" t="s">
        <v>591</v>
      </c>
      <c r="C255" s="142" t="s">
        <v>34</v>
      </c>
      <c r="D255" s="142" t="s">
        <v>0</v>
      </c>
      <c r="E255" s="142" t="s">
        <v>249</v>
      </c>
      <c r="F255" s="142" t="s">
        <v>36</v>
      </c>
      <c r="G255" s="142"/>
      <c r="H255" s="142"/>
      <c r="I255" s="142" t="s">
        <v>242</v>
      </c>
    </row>
    <row r="256" spans="1:11" ht="15.75">
      <c r="A256" s="143" t="s">
        <v>578</v>
      </c>
      <c r="B256" s="260" t="s">
        <v>592</v>
      </c>
      <c r="C256" s="142" t="s">
        <v>68</v>
      </c>
      <c r="D256" s="142" t="s">
        <v>4</v>
      </c>
      <c r="E256" s="142" t="s">
        <v>69</v>
      </c>
      <c r="F256" s="142" t="s">
        <v>36</v>
      </c>
      <c r="G256" s="142"/>
      <c r="H256" s="142"/>
      <c r="I256" s="142" t="s">
        <v>242</v>
      </c>
    </row>
    <row r="257" spans="1:9" ht="15.75">
      <c r="A257" s="148" t="s">
        <v>593</v>
      </c>
      <c r="B257" s="260" t="s">
        <v>244</v>
      </c>
      <c r="C257" s="147" t="s">
        <v>266</v>
      </c>
      <c r="D257" s="147" t="s">
        <v>227</v>
      </c>
      <c r="E257" s="147" t="s">
        <v>267</v>
      </c>
      <c r="F257" s="147" t="s">
        <v>36</v>
      </c>
      <c r="G257" s="147"/>
      <c r="H257" s="147"/>
      <c r="I257" s="147" t="s">
        <v>242</v>
      </c>
    </row>
    <row r="258" spans="1:9" ht="15.75">
      <c r="A258" s="148" t="s">
        <v>593</v>
      </c>
      <c r="B258" s="260" t="s">
        <v>94</v>
      </c>
      <c r="C258" s="147" t="s">
        <v>62</v>
      </c>
      <c r="D258" s="147" t="s">
        <v>151</v>
      </c>
      <c r="E258" s="147" t="s">
        <v>64</v>
      </c>
      <c r="F258" s="147" t="s">
        <v>65</v>
      </c>
      <c r="G258" s="147"/>
      <c r="H258" s="147"/>
      <c r="I258" s="147" t="s">
        <v>242</v>
      </c>
    </row>
    <row r="259" spans="1:9" ht="15.75">
      <c r="A259" s="151" t="s">
        <v>593</v>
      </c>
      <c r="B259" s="260">
        <v>0.49861111111111112</v>
      </c>
      <c r="C259" s="149" t="s">
        <v>147</v>
      </c>
      <c r="D259" s="149" t="s">
        <v>148</v>
      </c>
      <c r="E259" s="149" t="s">
        <v>149</v>
      </c>
      <c r="F259" s="149">
        <v>728</v>
      </c>
      <c r="G259" s="149"/>
      <c r="H259" s="149"/>
      <c r="I259" s="149" t="s">
        <v>242</v>
      </c>
    </row>
    <row r="260" spans="1:9" ht="15.75">
      <c r="A260" s="151" t="s">
        <v>593</v>
      </c>
      <c r="B260" s="260">
        <v>0.52083333333333337</v>
      </c>
      <c r="C260" s="149" t="s">
        <v>34</v>
      </c>
      <c r="D260" s="149" t="s">
        <v>0</v>
      </c>
      <c r="E260" s="149" t="s">
        <v>249</v>
      </c>
      <c r="F260" s="149" t="s">
        <v>36</v>
      </c>
      <c r="G260" s="149"/>
      <c r="H260" s="149"/>
      <c r="I260" s="149" t="s">
        <v>242</v>
      </c>
    </row>
    <row r="261" spans="1:9" ht="15.75">
      <c r="A261" s="155" t="s">
        <v>593</v>
      </c>
      <c r="B261" s="260" t="s">
        <v>594</v>
      </c>
      <c r="C261" s="154" t="s">
        <v>98</v>
      </c>
      <c r="D261" s="154" t="s">
        <v>99</v>
      </c>
      <c r="E261" s="154" t="s">
        <v>100</v>
      </c>
      <c r="F261" s="154" t="s">
        <v>43</v>
      </c>
      <c r="G261" s="154"/>
      <c r="H261" s="154"/>
      <c r="I261" s="154" t="s">
        <v>234</v>
      </c>
    </row>
    <row r="262" spans="1:9" ht="15.75">
      <c r="A262" s="157" t="s">
        <v>600</v>
      </c>
      <c r="B262" s="260" t="s">
        <v>601</v>
      </c>
      <c r="C262" s="156" t="s">
        <v>188</v>
      </c>
      <c r="D262" s="156" t="s">
        <v>189</v>
      </c>
      <c r="E262" s="156" t="s">
        <v>190</v>
      </c>
      <c r="F262" s="156" t="s">
        <v>137</v>
      </c>
      <c r="G262" s="156"/>
      <c r="H262" s="256" t="s">
        <v>549</v>
      </c>
      <c r="I262" s="156" t="s">
        <v>242</v>
      </c>
    </row>
    <row r="263" spans="1:9" ht="15.75">
      <c r="A263" s="157" t="s">
        <v>600</v>
      </c>
      <c r="B263" s="260" t="s">
        <v>95</v>
      </c>
      <c r="C263" s="156" t="s">
        <v>266</v>
      </c>
      <c r="D263" s="156" t="s">
        <v>227</v>
      </c>
      <c r="E263" s="156" t="s">
        <v>267</v>
      </c>
      <c r="F263" s="156" t="s">
        <v>36</v>
      </c>
      <c r="G263" s="156"/>
      <c r="H263" s="256" t="s">
        <v>95</v>
      </c>
      <c r="I263" s="156" t="s">
        <v>242</v>
      </c>
    </row>
    <row r="264" spans="1:9" ht="15.75">
      <c r="A264" s="157" t="s">
        <v>600</v>
      </c>
      <c r="B264" s="260" t="s">
        <v>445</v>
      </c>
      <c r="C264" s="156" t="s">
        <v>54</v>
      </c>
      <c r="D264" s="156" t="s">
        <v>301</v>
      </c>
      <c r="E264" s="156" t="s">
        <v>302</v>
      </c>
      <c r="F264" s="156" t="s">
        <v>36</v>
      </c>
      <c r="G264" s="156"/>
      <c r="H264" s="256" t="s">
        <v>95</v>
      </c>
      <c r="I264" s="156" t="s">
        <v>240</v>
      </c>
    </row>
    <row r="265" spans="1:9" ht="15.75">
      <c r="A265" s="157" t="s">
        <v>600</v>
      </c>
      <c r="B265" s="260" t="s">
        <v>431</v>
      </c>
      <c r="C265" s="156" t="s">
        <v>34</v>
      </c>
      <c r="D265" s="156" t="s">
        <v>0</v>
      </c>
      <c r="E265" s="156" t="s">
        <v>249</v>
      </c>
      <c r="F265" s="156" t="s">
        <v>36</v>
      </c>
      <c r="G265" s="156"/>
      <c r="H265" s="256" t="s">
        <v>431</v>
      </c>
      <c r="I265" s="156" t="s">
        <v>242</v>
      </c>
    </row>
    <row r="266" spans="1:9" ht="15.75">
      <c r="A266" s="168" t="s">
        <v>600</v>
      </c>
      <c r="B266" s="260" t="s">
        <v>607</v>
      </c>
      <c r="C266" s="166" t="s">
        <v>163</v>
      </c>
      <c r="D266" s="166" t="s">
        <v>164</v>
      </c>
      <c r="E266" s="166" t="s">
        <v>372</v>
      </c>
      <c r="F266" s="166" t="s">
        <v>111</v>
      </c>
      <c r="G266" s="39"/>
      <c r="H266" s="256" t="s">
        <v>431</v>
      </c>
      <c r="I266" s="158" t="s">
        <v>242</v>
      </c>
    </row>
    <row r="267" spans="1:9" ht="15.75">
      <c r="A267" s="168" t="s">
        <v>600</v>
      </c>
      <c r="B267" s="260" t="s">
        <v>102</v>
      </c>
      <c r="C267" s="166" t="s">
        <v>98</v>
      </c>
      <c r="D267" s="166" t="s">
        <v>99</v>
      </c>
      <c r="E267" s="166" t="s">
        <v>100</v>
      </c>
      <c r="F267" s="166" t="s">
        <v>43</v>
      </c>
      <c r="G267" s="39"/>
      <c r="H267" s="256" t="s">
        <v>673</v>
      </c>
      <c r="I267" s="164" t="s">
        <v>606</v>
      </c>
    </row>
    <row r="268" spans="1:9" ht="15.75">
      <c r="A268" s="168" t="s">
        <v>600</v>
      </c>
      <c r="B268" s="260" t="s">
        <v>608</v>
      </c>
      <c r="C268" s="166" t="s">
        <v>98</v>
      </c>
      <c r="D268" s="166" t="s">
        <v>99</v>
      </c>
      <c r="E268" s="166" t="s">
        <v>100</v>
      </c>
      <c r="F268" s="166" t="s">
        <v>43</v>
      </c>
      <c r="G268" s="39"/>
      <c r="H268" s="256" t="s">
        <v>102</v>
      </c>
      <c r="I268" s="164" t="s">
        <v>606</v>
      </c>
    </row>
    <row r="269" spans="1:9" ht="15.75">
      <c r="A269" s="168" t="s">
        <v>600</v>
      </c>
      <c r="B269" s="260" t="s">
        <v>609</v>
      </c>
      <c r="C269" s="166" t="s">
        <v>82</v>
      </c>
      <c r="D269" s="166" t="s">
        <v>17</v>
      </c>
      <c r="E269" s="166" t="s">
        <v>83</v>
      </c>
      <c r="F269" s="166" t="s">
        <v>60</v>
      </c>
      <c r="G269" s="39"/>
      <c r="H269" s="256" t="s">
        <v>107</v>
      </c>
      <c r="I269" s="164" t="s">
        <v>606</v>
      </c>
    </row>
    <row r="270" spans="1:9" ht="15.75">
      <c r="A270" s="159" t="s">
        <v>602</v>
      </c>
      <c r="B270" s="260" t="s">
        <v>603</v>
      </c>
      <c r="C270" s="158" t="s">
        <v>34</v>
      </c>
      <c r="D270" s="158" t="s">
        <v>0</v>
      </c>
      <c r="E270" s="158" t="s">
        <v>249</v>
      </c>
      <c r="F270" s="158" t="s">
        <v>36</v>
      </c>
      <c r="G270" s="158"/>
      <c r="H270" s="256" t="s">
        <v>132</v>
      </c>
      <c r="I270" s="164" t="s">
        <v>234</v>
      </c>
    </row>
    <row r="271" spans="1:9" ht="15.75">
      <c r="A271" s="161" t="s">
        <v>602</v>
      </c>
      <c r="B271" s="260" t="s">
        <v>565</v>
      </c>
      <c r="C271" s="162" t="s">
        <v>163</v>
      </c>
      <c r="D271" s="162" t="s">
        <v>164</v>
      </c>
      <c r="E271" s="162" t="s">
        <v>181</v>
      </c>
      <c r="F271" s="162" t="s">
        <v>111</v>
      </c>
      <c r="G271" s="164"/>
      <c r="H271" s="256" t="s">
        <v>174</v>
      </c>
      <c r="I271" s="166" t="s">
        <v>242</v>
      </c>
    </row>
    <row r="272" spans="1:9" ht="15.75">
      <c r="A272" s="161" t="s">
        <v>602</v>
      </c>
      <c r="B272" s="260" t="s">
        <v>604</v>
      </c>
      <c r="C272" s="162" t="s">
        <v>163</v>
      </c>
      <c r="D272" s="162" t="s">
        <v>164</v>
      </c>
      <c r="E272" s="162" t="s">
        <v>181</v>
      </c>
      <c r="F272" s="162" t="s">
        <v>111</v>
      </c>
      <c r="G272" s="164"/>
      <c r="H272" s="256" t="s">
        <v>374</v>
      </c>
      <c r="I272" s="166" t="s">
        <v>242</v>
      </c>
    </row>
    <row r="273" spans="1:9" ht="15.75">
      <c r="A273" s="161" t="s">
        <v>602</v>
      </c>
      <c r="B273" s="260" t="s">
        <v>278</v>
      </c>
      <c r="C273" s="162" t="s">
        <v>82</v>
      </c>
      <c r="D273" s="162" t="s">
        <v>399</v>
      </c>
      <c r="E273" s="162" t="s">
        <v>83</v>
      </c>
      <c r="F273" s="162" t="s">
        <v>60</v>
      </c>
      <c r="G273" s="164"/>
      <c r="H273" s="256" t="s">
        <v>674</v>
      </c>
      <c r="I273" s="166" t="s">
        <v>606</v>
      </c>
    </row>
    <row r="274" spans="1:9" ht="15.75">
      <c r="A274" s="161" t="s">
        <v>602</v>
      </c>
      <c r="B274" s="260" t="s">
        <v>605</v>
      </c>
      <c r="C274" s="162" t="s">
        <v>98</v>
      </c>
      <c r="D274" s="162" t="s">
        <v>99</v>
      </c>
      <c r="E274" s="162" t="s">
        <v>100</v>
      </c>
      <c r="F274" s="162" t="s">
        <v>43</v>
      </c>
      <c r="G274" s="164"/>
      <c r="H274" s="256" t="s">
        <v>432</v>
      </c>
      <c r="I274" s="166" t="s">
        <v>606</v>
      </c>
    </row>
    <row r="275" spans="1:9" ht="94.5">
      <c r="A275" s="171" t="s">
        <v>610</v>
      </c>
      <c r="B275" s="260" t="s">
        <v>113</v>
      </c>
      <c r="C275" s="170" t="s">
        <v>108</v>
      </c>
      <c r="D275" s="170" t="s">
        <v>109</v>
      </c>
      <c r="E275" s="170" t="s">
        <v>247</v>
      </c>
      <c r="F275" s="170" t="s">
        <v>111</v>
      </c>
      <c r="G275" s="170" t="s">
        <v>611</v>
      </c>
      <c r="H275" s="256" t="s">
        <v>605</v>
      </c>
      <c r="I275" s="185" t="s">
        <v>612</v>
      </c>
    </row>
    <row r="276" spans="1:9" ht="15.75">
      <c r="A276" s="173" t="s">
        <v>610</v>
      </c>
      <c r="B276" s="260" t="s">
        <v>71</v>
      </c>
      <c r="C276" s="172" t="s">
        <v>144</v>
      </c>
      <c r="D276" s="172" t="s">
        <v>21</v>
      </c>
      <c r="E276" s="172" t="s">
        <v>145</v>
      </c>
      <c r="F276" s="172" t="s">
        <v>43</v>
      </c>
      <c r="G276" s="172"/>
      <c r="H276" s="256" t="s">
        <v>71</v>
      </c>
      <c r="I276" s="172" t="s">
        <v>240</v>
      </c>
    </row>
    <row r="277" spans="1:9" ht="15.75">
      <c r="A277" s="173" t="s">
        <v>610</v>
      </c>
      <c r="B277" s="260" t="s">
        <v>373</v>
      </c>
      <c r="C277" s="172" t="s">
        <v>54</v>
      </c>
      <c r="D277" s="172" t="s">
        <v>301</v>
      </c>
      <c r="E277" s="172" t="s">
        <v>302</v>
      </c>
      <c r="F277" s="172" t="s">
        <v>36</v>
      </c>
      <c r="G277" s="172"/>
      <c r="H277" s="256" t="s">
        <v>373</v>
      </c>
      <c r="I277" s="172" t="s">
        <v>234</v>
      </c>
    </row>
    <row r="278" spans="1:9" ht="15.75">
      <c r="A278" s="175" t="s">
        <v>613</v>
      </c>
      <c r="B278" s="260" t="s">
        <v>614</v>
      </c>
      <c r="C278" s="174" t="s">
        <v>98</v>
      </c>
      <c r="D278" s="174" t="s">
        <v>99</v>
      </c>
      <c r="E278" s="174" t="s">
        <v>100</v>
      </c>
      <c r="F278" s="174" t="s">
        <v>43</v>
      </c>
      <c r="G278" s="174"/>
      <c r="H278" s="256" t="s">
        <v>614</v>
      </c>
      <c r="I278" s="174" t="s">
        <v>240</v>
      </c>
    </row>
    <row r="279" spans="1:9" ht="15.75">
      <c r="A279" s="175" t="s">
        <v>613</v>
      </c>
      <c r="B279" s="260" t="s">
        <v>615</v>
      </c>
      <c r="C279" s="174" t="s">
        <v>266</v>
      </c>
      <c r="D279" s="174" t="s">
        <v>227</v>
      </c>
      <c r="E279" s="174" t="s">
        <v>267</v>
      </c>
      <c r="F279" s="174" t="s">
        <v>36</v>
      </c>
      <c r="G279" s="174"/>
      <c r="H279" s="256" t="s">
        <v>138</v>
      </c>
      <c r="I279" s="174" t="s">
        <v>242</v>
      </c>
    </row>
    <row r="280" spans="1:9" ht="15.75">
      <c r="A280" s="177" t="s">
        <v>616</v>
      </c>
      <c r="B280" s="260" t="s">
        <v>49</v>
      </c>
      <c r="C280" s="176" t="s">
        <v>494</v>
      </c>
      <c r="D280" s="176" t="s">
        <v>617</v>
      </c>
      <c r="E280" s="176" t="s">
        <v>495</v>
      </c>
      <c r="F280" s="176" t="s">
        <v>150</v>
      </c>
      <c r="G280" s="178"/>
      <c r="H280" s="256" t="s">
        <v>160</v>
      </c>
      <c r="I280" s="178" t="s">
        <v>240</v>
      </c>
    </row>
    <row r="281" spans="1:9" ht="15.75">
      <c r="A281" s="177" t="s">
        <v>616</v>
      </c>
      <c r="B281" s="260" t="s">
        <v>174</v>
      </c>
      <c r="C281" s="176" t="s">
        <v>135</v>
      </c>
      <c r="D281" s="176" t="s">
        <v>14</v>
      </c>
      <c r="E281" s="176" t="s">
        <v>136</v>
      </c>
      <c r="F281" s="176" t="s">
        <v>137</v>
      </c>
      <c r="G281" s="178"/>
      <c r="H281" s="256" t="s">
        <v>49</v>
      </c>
      <c r="I281" s="178" t="s">
        <v>242</v>
      </c>
    </row>
    <row r="282" spans="1:9" ht="15.75">
      <c r="A282" s="177" t="s">
        <v>616</v>
      </c>
      <c r="B282" s="260" t="s">
        <v>245</v>
      </c>
      <c r="C282" s="176" t="s">
        <v>201</v>
      </c>
      <c r="D282" s="176" t="s">
        <v>20</v>
      </c>
      <c r="E282" s="176" t="s">
        <v>203</v>
      </c>
      <c r="F282" s="176" t="s">
        <v>274</v>
      </c>
      <c r="G282" s="178"/>
      <c r="H282" s="256" t="s">
        <v>174</v>
      </c>
      <c r="I282" s="178" t="s">
        <v>242</v>
      </c>
    </row>
    <row r="283" spans="1:9" ht="15.75">
      <c r="A283" s="180" t="s">
        <v>616</v>
      </c>
      <c r="B283" s="260" t="s">
        <v>53</v>
      </c>
      <c r="C283" s="179" t="s">
        <v>54</v>
      </c>
      <c r="D283" s="179" t="s">
        <v>301</v>
      </c>
      <c r="E283" s="179" t="s">
        <v>302</v>
      </c>
      <c r="F283" s="179" t="s">
        <v>36</v>
      </c>
      <c r="G283" s="179"/>
      <c r="H283" s="256" t="s">
        <v>363</v>
      </c>
      <c r="I283" s="179" t="s">
        <v>240</v>
      </c>
    </row>
    <row r="284" spans="1:9" ht="15.75">
      <c r="A284" s="183" t="s">
        <v>616</v>
      </c>
      <c r="B284" s="260" t="s">
        <v>37</v>
      </c>
      <c r="C284" s="181" t="s">
        <v>201</v>
      </c>
      <c r="D284" s="181" t="s">
        <v>20</v>
      </c>
      <c r="E284" s="181" t="s">
        <v>203</v>
      </c>
      <c r="F284" s="181" t="s">
        <v>274</v>
      </c>
      <c r="G284" s="181"/>
      <c r="H284" s="256" t="s">
        <v>53</v>
      </c>
      <c r="I284" s="181" t="s">
        <v>240</v>
      </c>
    </row>
    <row r="285" spans="1:9" ht="15.75">
      <c r="A285" s="183" t="s">
        <v>618</v>
      </c>
      <c r="B285" s="260" t="s">
        <v>619</v>
      </c>
      <c r="C285" s="181" t="s">
        <v>68</v>
      </c>
      <c r="D285" s="181" t="s">
        <v>4</v>
      </c>
      <c r="E285" s="181" t="s">
        <v>69</v>
      </c>
      <c r="F285" s="181" t="s">
        <v>36</v>
      </c>
      <c r="G285" s="181"/>
      <c r="H285" s="256" t="s">
        <v>37</v>
      </c>
      <c r="I285" s="181" t="s">
        <v>242</v>
      </c>
    </row>
    <row r="286" spans="1:9" ht="15.75">
      <c r="A286" s="183" t="s">
        <v>618</v>
      </c>
      <c r="B286" s="260" t="s">
        <v>303</v>
      </c>
      <c r="C286" s="181" t="s">
        <v>201</v>
      </c>
      <c r="D286" s="181" t="s">
        <v>20</v>
      </c>
      <c r="E286" s="181" t="s">
        <v>203</v>
      </c>
      <c r="F286" s="181" t="s">
        <v>274</v>
      </c>
      <c r="G286" s="181"/>
      <c r="H286" s="256" t="s">
        <v>619</v>
      </c>
      <c r="I286" s="181" t="s">
        <v>240</v>
      </c>
    </row>
    <row r="287" spans="1:9" ht="15.75">
      <c r="A287" s="183" t="s">
        <v>618</v>
      </c>
      <c r="B287" s="260" t="s">
        <v>303</v>
      </c>
      <c r="C287" s="181" t="s">
        <v>163</v>
      </c>
      <c r="D287" s="181" t="s">
        <v>164</v>
      </c>
      <c r="E287" s="181" t="s">
        <v>181</v>
      </c>
      <c r="F287" s="181" t="s">
        <v>111</v>
      </c>
      <c r="G287" s="181"/>
      <c r="H287" s="256" t="s">
        <v>61</v>
      </c>
      <c r="I287" s="181" t="s">
        <v>606</v>
      </c>
    </row>
    <row r="288" spans="1:9" ht="15.75">
      <c r="A288" s="183" t="s">
        <v>618</v>
      </c>
      <c r="B288" s="260" t="s">
        <v>61</v>
      </c>
      <c r="C288" s="181" t="s">
        <v>188</v>
      </c>
      <c r="D288" s="181" t="s">
        <v>189</v>
      </c>
      <c r="E288" s="181" t="s">
        <v>190</v>
      </c>
      <c r="F288" s="181" t="s">
        <v>137</v>
      </c>
      <c r="G288" s="181"/>
      <c r="H288" s="256" t="s">
        <v>61</v>
      </c>
      <c r="I288" s="181" t="s">
        <v>242</v>
      </c>
    </row>
    <row r="289" spans="1:9" ht="15.75">
      <c r="A289" s="183" t="s">
        <v>618</v>
      </c>
      <c r="B289" s="260" t="s">
        <v>61</v>
      </c>
      <c r="C289" s="181" t="s">
        <v>126</v>
      </c>
      <c r="D289" s="181" t="s">
        <v>127</v>
      </c>
      <c r="E289" s="181" t="s">
        <v>128</v>
      </c>
      <c r="F289" s="181" t="s">
        <v>60</v>
      </c>
      <c r="G289" s="181"/>
      <c r="H289" s="256" t="s">
        <v>61</v>
      </c>
      <c r="I289" s="181" t="s">
        <v>242</v>
      </c>
    </row>
    <row r="290" spans="1:9" ht="15.75">
      <c r="A290" s="183" t="s">
        <v>618</v>
      </c>
      <c r="B290" s="260" t="s">
        <v>304</v>
      </c>
      <c r="C290" s="181" t="s">
        <v>57</v>
      </c>
      <c r="D290" s="181" t="s">
        <v>58</v>
      </c>
      <c r="E290" s="181" t="s">
        <v>59</v>
      </c>
      <c r="F290" s="181" t="s">
        <v>60</v>
      </c>
      <c r="G290" s="181"/>
      <c r="H290" s="256" t="s">
        <v>61</v>
      </c>
      <c r="I290" s="181" t="s">
        <v>242</v>
      </c>
    </row>
    <row r="291" spans="1:9" ht="15.75">
      <c r="A291" s="183" t="s">
        <v>618</v>
      </c>
      <c r="B291" s="260" t="s">
        <v>307</v>
      </c>
      <c r="C291" s="181" t="s">
        <v>266</v>
      </c>
      <c r="D291" s="181" t="s">
        <v>227</v>
      </c>
      <c r="E291" s="181" t="s">
        <v>267</v>
      </c>
      <c r="F291" s="181" t="s">
        <v>36</v>
      </c>
      <c r="G291" s="181"/>
      <c r="H291" s="256" t="s">
        <v>129</v>
      </c>
      <c r="I291" s="181" t="s">
        <v>242</v>
      </c>
    </row>
    <row r="292" spans="1:9" ht="15.75">
      <c r="A292" s="183" t="s">
        <v>618</v>
      </c>
      <c r="B292" s="260" t="s">
        <v>620</v>
      </c>
      <c r="C292" s="181" t="s">
        <v>62</v>
      </c>
      <c r="D292" s="181" t="s">
        <v>151</v>
      </c>
      <c r="E292" s="181" t="s">
        <v>64</v>
      </c>
      <c r="F292" s="181" t="s">
        <v>65</v>
      </c>
      <c r="G292" s="181"/>
      <c r="H292" s="256" t="s">
        <v>129</v>
      </c>
      <c r="I292" s="181" t="s">
        <v>242</v>
      </c>
    </row>
    <row r="293" spans="1:9" ht="47.25">
      <c r="A293" s="183" t="s">
        <v>621</v>
      </c>
      <c r="B293" s="260" t="s">
        <v>622</v>
      </c>
      <c r="C293" s="181" t="s">
        <v>201</v>
      </c>
      <c r="D293" s="181" t="s">
        <v>20</v>
      </c>
      <c r="E293" s="181" t="s">
        <v>203</v>
      </c>
      <c r="F293" s="181" t="s">
        <v>274</v>
      </c>
      <c r="G293" s="181"/>
      <c r="H293" s="256" t="s">
        <v>39</v>
      </c>
      <c r="I293" s="182" t="s">
        <v>623</v>
      </c>
    </row>
    <row r="294" spans="1:9" ht="94.5">
      <c r="A294" s="183" t="s">
        <v>621</v>
      </c>
      <c r="B294" s="260" t="s">
        <v>325</v>
      </c>
      <c r="C294" s="181" t="s">
        <v>166</v>
      </c>
      <c r="D294" s="181" t="s">
        <v>167</v>
      </c>
      <c r="E294" s="181" t="s">
        <v>165</v>
      </c>
      <c r="F294" s="181" t="s">
        <v>111</v>
      </c>
      <c r="G294" s="181"/>
      <c r="H294" s="256" t="s">
        <v>507</v>
      </c>
      <c r="I294" s="182" t="s">
        <v>624</v>
      </c>
    </row>
    <row r="295" spans="1:9" ht="15.75">
      <c r="A295" s="187" t="s">
        <v>621</v>
      </c>
      <c r="B295" s="260" t="s">
        <v>575</v>
      </c>
      <c r="C295" s="186" t="s">
        <v>62</v>
      </c>
      <c r="D295" s="186" t="s">
        <v>151</v>
      </c>
      <c r="E295" s="186" t="s">
        <v>64</v>
      </c>
      <c r="F295" s="186" t="s">
        <v>65</v>
      </c>
      <c r="G295" s="186"/>
      <c r="H295" s="256" t="s">
        <v>71</v>
      </c>
      <c r="I295" s="186" t="s">
        <v>242</v>
      </c>
    </row>
    <row r="296" spans="1:9" ht="15.75">
      <c r="A296" s="187" t="s">
        <v>621</v>
      </c>
      <c r="B296" s="260" t="s">
        <v>514</v>
      </c>
      <c r="C296" s="186" t="s">
        <v>115</v>
      </c>
      <c r="D296" s="186" t="s">
        <v>116</v>
      </c>
      <c r="E296" s="186" t="s">
        <v>117</v>
      </c>
      <c r="F296" s="186" t="s">
        <v>36</v>
      </c>
      <c r="G296" s="186"/>
      <c r="H296" s="256" t="s">
        <v>131</v>
      </c>
      <c r="I296" s="186" t="s">
        <v>238</v>
      </c>
    </row>
    <row r="297" spans="1:9" ht="63">
      <c r="A297" s="191" t="s">
        <v>621</v>
      </c>
      <c r="B297" s="260" t="s">
        <v>575</v>
      </c>
      <c r="C297" s="189" t="s">
        <v>126</v>
      </c>
      <c r="D297" s="189" t="s">
        <v>127</v>
      </c>
      <c r="E297" s="189" t="s">
        <v>128</v>
      </c>
      <c r="F297" s="189" t="s">
        <v>60</v>
      </c>
      <c r="G297" s="189"/>
      <c r="H297" s="256" t="s">
        <v>291</v>
      </c>
      <c r="I297" s="190" t="s">
        <v>625</v>
      </c>
    </row>
    <row r="298" spans="1:9" ht="15.75">
      <c r="A298" s="191" t="s">
        <v>621</v>
      </c>
      <c r="B298" s="260" t="s">
        <v>626</v>
      </c>
      <c r="C298" s="189" t="s">
        <v>201</v>
      </c>
      <c r="D298" s="189" t="s">
        <v>20</v>
      </c>
      <c r="E298" s="189" t="s">
        <v>203</v>
      </c>
      <c r="F298" s="189" t="s">
        <v>274</v>
      </c>
      <c r="G298" s="189"/>
      <c r="H298" s="256" t="s">
        <v>71</v>
      </c>
      <c r="I298" s="189" t="s">
        <v>242</v>
      </c>
    </row>
    <row r="299" spans="1:9" ht="15.75">
      <c r="A299" s="192">
        <v>45790</v>
      </c>
      <c r="B299" s="260" t="s">
        <v>291</v>
      </c>
      <c r="C299" s="193">
        <v>19</v>
      </c>
      <c r="D299" s="193" t="s">
        <v>0</v>
      </c>
      <c r="E299" s="193" t="s">
        <v>249</v>
      </c>
      <c r="F299" s="193">
        <v>404</v>
      </c>
      <c r="G299" s="193"/>
      <c r="H299" s="256" t="s">
        <v>129</v>
      </c>
      <c r="I299" s="193" t="s">
        <v>242</v>
      </c>
    </row>
    <row r="300" spans="1:9" ht="15.75">
      <c r="A300" s="196" t="s">
        <v>627</v>
      </c>
      <c r="B300" s="260" t="s">
        <v>484</v>
      </c>
      <c r="C300" s="194" t="s">
        <v>72</v>
      </c>
      <c r="D300" s="194" t="s">
        <v>2</v>
      </c>
      <c r="E300" s="194" t="s">
        <v>73</v>
      </c>
      <c r="F300" s="194" t="s">
        <v>43</v>
      </c>
      <c r="G300" s="194"/>
      <c r="H300" s="256" t="s">
        <v>84</v>
      </c>
      <c r="I300" s="194" t="s">
        <v>238</v>
      </c>
    </row>
    <row r="301" spans="1:9" ht="15.75">
      <c r="A301" s="196" t="s">
        <v>627</v>
      </c>
      <c r="B301" s="260" t="s">
        <v>304</v>
      </c>
      <c r="C301" s="194" t="s">
        <v>155</v>
      </c>
      <c r="D301" s="194" t="s">
        <v>306</v>
      </c>
      <c r="E301" s="194" t="s">
        <v>157</v>
      </c>
      <c r="F301" s="194" t="s">
        <v>60</v>
      </c>
      <c r="G301" s="194"/>
      <c r="H301" s="256" t="s">
        <v>297</v>
      </c>
      <c r="I301" s="194" t="s">
        <v>242</v>
      </c>
    </row>
    <row r="302" spans="1:9" ht="15.75">
      <c r="A302" s="196" t="s">
        <v>628</v>
      </c>
      <c r="B302" s="260" t="s">
        <v>629</v>
      </c>
      <c r="C302" s="194" t="s">
        <v>357</v>
      </c>
      <c r="D302" s="194" t="s">
        <v>358</v>
      </c>
      <c r="E302" s="194" t="s">
        <v>630</v>
      </c>
      <c r="F302" s="194" t="s">
        <v>150</v>
      </c>
      <c r="G302" s="194"/>
      <c r="H302" s="256" t="s">
        <v>174</v>
      </c>
      <c r="I302" s="194" t="s">
        <v>242</v>
      </c>
    </row>
    <row r="303" spans="1:9" ht="15.75">
      <c r="A303" s="196" t="s">
        <v>628</v>
      </c>
      <c r="B303" s="260" t="s">
        <v>631</v>
      </c>
      <c r="C303" s="194" t="s">
        <v>266</v>
      </c>
      <c r="D303" s="194" t="s">
        <v>227</v>
      </c>
      <c r="E303" s="194" t="s">
        <v>267</v>
      </c>
      <c r="F303" s="194" t="s">
        <v>36</v>
      </c>
      <c r="G303" s="194"/>
      <c r="H303" s="256" t="s">
        <v>141</v>
      </c>
      <c r="I303" s="194" t="s">
        <v>242</v>
      </c>
    </row>
    <row r="304" spans="1:9" ht="15.75">
      <c r="A304" s="196" t="s">
        <v>628</v>
      </c>
      <c r="B304" s="260" t="s">
        <v>632</v>
      </c>
      <c r="C304" s="194" t="s">
        <v>62</v>
      </c>
      <c r="D304" s="194" t="s">
        <v>151</v>
      </c>
      <c r="E304" s="194" t="s">
        <v>64</v>
      </c>
      <c r="F304" s="194" t="s">
        <v>65</v>
      </c>
      <c r="G304" s="194"/>
      <c r="H304" s="256" t="s">
        <v>432</v>
      </c>
      <c r="I304" s="194" t="s">
        <v>242</v>
      </c>
    </row>
    <row r="305" spans="1:9" ht="126">
      <c r="A305" s="196" t="s">
        <v>628</v>
      </c>
      <c r="B305" s="260" t="s">
        <v>633</v>
      </c>
      <c r="C305" s="194" t="s">
        <v>126</v>
      </c>
      <c r="D305" s="194" t="s">
        <v>127</v>
      </c>
      <c r="E305" s="194" t="s">
        <v>128</v>
      </c>
      <c r="F305" s="194" t="s">
        <v>60</v>
      </c>
      <c r="G305" s="194"/>
      <c r="H305" s="256" t="s">
        <v>146</v>
      </c>
      <c r="I305" s="195" t="s">
        <v>634</v>
      </c>
    </row>
    <row r="306" spans="1:9" ht="15.75">
      <c r="A306" s="196" t="s">
        <v>628</v>
      </c>
      <c r="B306" s="260" t="s">
        <v>570</v>
      </c>
      <c r="C306" s="194" t="s">
        <v>62</v>
      </c>
      <c r="D306" s="194" t="s">
        <v>151</v>
      </c>
      <c r="E306" s="194" t="s">
        <v>64</v>
      </c>
      <c r="F306" s="194" t="s">
        <v>65</v>
      </c>
      <c r="G306" s="194"/>
      <c r="H306" s="256" t="s">
        <v>113</v>
      </c>
      <c r="I306" s="194" t="s">
        <v>242</v>
      </c>
    </row>
    <row r="307" spans="1:9" ht="15.75">
      <c r="A307" s="196" t="s">
        <v>628</v>
      </c>
      <c r="B307" s="260" t="s">
        <v>432</v>
      </c>
      <c r="C307" s="194" t="s">
        <v>201</v>
      </c>
      <c r="D307" s="194" t="s">
        <v>20</v>
      </c>
      <c r="E307" s="194" t="s">
        <v>203</v>
      </c>
      <c r="F307" s="194" t="s">
        <v>274</v>
      </c>
      <c r="G307" s="194"/>
      <c r="H307" s="256" t="s">
        <v>636</v>
      </c>
      <c r="I307" s="194" t="s">
        <v>242</v>
      </c>
    </row>
    <row r="308" spans="1:9" ht="15.75">
      <c r="A308" s="196" t="s">
        <v>628</v>
      </c>
      <c r="B308" s="260" t="s">
        <v>292</v>
      </c>
      <c r="C308" s="194" t="s">
        <v>155</v>
      </c>
      <c r="D308" s="194" t="s">
        <v>306</v>
      </c>
      <c r="E308" s="194" t="s">
        <v>157</v>
      </c>
      <c r="F308" s="194" t="s">
        <v>60</v>
      </c>
      <c r="G308" s="194"/>
      <c r="H308" s="256" t="s">
        <v>182</v>
      </c>
      <c r="I308" s="194" t="s">
        <v>242</v>
      </c>
    </row>
    <row r="309" spans="1:9" ht="15.75">
      <c r="A309" s="196" t="s">
        <v>635</v>
      </c>
      <c r="B309" s="260" t="s">
        <v>113</v>
      </c>
      <c r="C309" s="194" t="s">
        <v>266</v>
      </c>
      <c r="D309" s="194" t="s">
        <v>227</v>
      </c>
      <c r="E309" s="194" t="s">
        <v>267</v>
      </c>
      <c r="F309" s="194" t="s">
        <v>36</v>
      </c>
      <c r="G309" s="194"/>
      <c r="H309" s="256" t="s">
        <v>191</v>
      </c>
      <c r="I309" s="194" t="s">
        <v>242</v>
      </c>
    </row>
    <row r="310" spans="1:9" ht="15.75">
      <c r="A310" s="192">
        <v>45792</v>
      </c>
      <c r="B310" s="260" t="s">
        <v>636</v>
      </c>
      <c r="C310" s="194" t="s">
        <v>82</v>
      </c>
      <c r="D310" s="194" t="s">
        <v>399</v>
      </c>
      <c r="E310" s="194" t="s">
        <v>83</v>
      </c>
      <c r="F310" s="194">
        <v>1207</v>
      </c>
      <c r="G310" s="194"/>
      <c r="H310" s="256" t="s">
        <v>113</v>
      </c>
      <c r="I310" s="194" t="s">
        <v>242</v>
      </c>
    </row>
    <row r="311" spans="1:9" ht="15.75">
      <c r="A311" s="219" t="s">
        <v>635</v>
      </c>
      <c r="B311" s="260" t="s">
        <v>182</v>
      </c>
      <c r="C311" s="212" t="s">
        <v>494</v>
      </c>
      <c r="D311" s="212" t="s">
        <v>617</v>
      </c>
      <c r="E311" s="212" t="s">
        <v>495</v>
      </c>
      <c r="F311" s="212" t="s">
        <v>150</v>
      </c>
      <c r="G311" s="212"/>
      <c r="H311" s="256" t="s">
        <v>672</v>
      </c>
      <c r="I311" s="212" t="s">
        <v>240</v>
      </c>
    </row>
    <row r="312" spans="1:9" ht="15.75">
      <c r="A312" s="219" t="s">
        <v>637</v>
      </c>
      <c r="B312" s="260" t="s">
        <v>191</v>
      </c>
      <c r="C312" s="212" t="s">
        <v>259</v>
      </c>
      <c r="D312" s="212" t="s">
        <v>260</v>
      </c>
      <c r="E312" s="212" t="s">
        <v>486</v>
      </c>
      <c r="F312" s="212" t="s">
        <v>150</v>
      </c>
      <c r="G312" s="212"/>
      <c r="H312" s="256" t="s">
        <v>368</v>
      </c>
      <c r="I312" s="212" t="s">
        <v>240</v>
      </c>
    </row>
    <row r="313" spans="1:9" ht="15.75">
      <c r="A313" s="221" t="s">
        <v>637</v>
      </c>
      <c r="B313" s="260" t="s">
        <v>113</v>
      </c>
      <c r="C313" s="220" t="s">
        <v>266</v>
      </c>
      <c r="D313" s="220" t="s">
        <v>227</v>
      </c>
      <c r="E313" s="220" t="s">
        <v>267</v>
      </c>
      <c r="F313" s="220" t="s">
        <v>36</v>
      </c>
      <c r="G313" s="220"/>
      <c r="H313" s="256" t="s">
        <v>53</v>
      </c>
      <c r="I313" s="220" t="s">
        <v>242</v>
      </c>
    </row>
    <row r="314" spans="1:9" ht="15.75">
      <c r="A314" s="221" t="s">
        <v>637</v>
      </c>
      <c r="B314" s="260" t="s">
        <v>461</v>
      </c>
      <c r="C314" s="220" t="s">
        <v>638</v>
      </c>
      <c r="D314" s="220" t="s">
        <v>228</v>
      </c>
      <c r="E314" s="220" t="s">
        <v>639</v>
      </c>
      <c r="F314" s="220" t="s">
        <v>36</v>
      </c>
      <c r="G314" s="220"/>
      <c r="H314" s="256" t="s">
        <v>75</v>
      </c>
      <c r="I314" s="220" t="s">
        <v>242</v>
      </c>
    </row>
    <row r="315" spans="1:9" ht="15.75">
      <c r="A315" s="221" t="s">
        <v>637</v>
      </c>
      <c r="B315" s="260" t="s">
        <v>640</v>
      </c>
      <c r="C315" s="220" t="s">
        <v>57</v>
      </c>
      <c r="D315" s="220" t="s">
        <v>58</v>
      </c>
      <c r="E315" s="220" t="s">
        <v>59</v>
      </c>
      <c r="F315" s="220" t="s">
        <v>60</v>
      </c>
      <c r="G315" s="220"/>
      <c r="H315" s="256" t="s">
        <v>49</v>
      </c>
      <c r="I315" s="220" t="s">
        <v>242</v>
      </c>
    </row>
    <row r="316" spans="1:9" ht="15.75">
      <c r="A316" s="223" t="s">
        <v>641</v>
      </c>
      <c r="B316" s="260" t="s">
        <v>642</v>
      </c>
      <c r="C316" s="222" t="s">
        <v>369</v>
      </c>
      <c r="D316" s="222" t="s">
        <v>370</v>
      </c>
      <c r="E316" s="222" t="s">
        <v>371</v>
      </c>
      <c r="F316" s="222" t="s">
        <v>65</v>
      </c>
      <c r="G316" s="222"/>
      <c r="H316" s="256" t="s">
        <v>187</v>
      </c>
      <c r="I316" s="222" t="s">
        <v>242</v>
      </c>
    </row>
    <row r="317" spans="1:9" ht="15.75">
      <c r="A317" s="223" t="s">
        <v>641</v>
      </c>
      <c r="B317" s="260" t="s">
        <v>75</v>
      </c>
      <c r="C317" s="222" t="s">
        <v>46</v>
      </c>
      <c r="D317" s="222" t="s">
        <v>47</v>
      </c>
      <c r="E317" s="222" t="s">
        <v>48</v>
      </c>
      <c r="F317" s="222" t="s">
        <v>43</v>
      </c>
      <c r="G317" s="222"/>
      <c r="H317" s="256" t="s">
        <v>413</v>
      </c>
      <c r="I317" s="222" t="s">
        <v>242</v>
      </c>
    </row>
    <row r="318" spans="1:9" ht="15.75">
      <c r="A318" s="225" t="s">
        <v>643</v>
      </c>
      <c r="B318" s="260" t="s">
        <v>49</v>
      </c>
      <c r="C318" s="224" t="s">
        <v>259</v>
      </c>
      <c r="D318" s="224" t="s">
        <v>260</v>
      </c>
      <c r="E318" s="224" t="s">
        <v>486</v>
      </c>
      <c r="F318" s="224" t="s">
        <v>150</v>
      </c>
      <c r="G318" s="224"/>
      <c r="H318" s="256" t="s">
        <v>297</v>
      </c>
      <c r="I318" s="224" t="s">
        <v>240</v>
      </c>
    </row>
    <row r="319" spans="1:9" ht="15.75">
      <c r="A319" s="192">
        <v>45798</v>
      </c>
      <c r="B319" s="260">
        <v>0.35416666666666669</v>
      </c>
      <c r="C319" s="259">
        <v>41</v>
      </c>
      <c r="D319" s="259" t="s">
        <v>260</v>
      </c>
      <c r="E319" s="259">
        <v>93130000480</v>
      </c>
      <c r="F319" s="259">
        <v>728</v>
      </c>
      <c r="G319" s="259"/>
      <c r="H319" s="256" t="s">
        <v>297</v>
      </c>
      <c r="I319" s="259" t="s">
        <v>240</v>
      </c>
    </row>
    <row r="320" spans="1:9" ht="15.75">
      <c r="A320" s="229" t="s">
        <v>649</v>
      </c>
      <c r="B320" s="260" t="s">
        <v>297</v>
      </c>
      <c r="C320" s="228" t="s">
        <v>188</v>
      </c>
      <c r="D320" s="228" t="s">
        <v>189</v>
      </c>
      <c r="E320" s="228" t="s">
        <v>190</v>
      </c>
      <c r="F320" s="228" t="s">
        <v>137</v>
      </c>
      <c r="G320" s="228"/>
      <c r="H320" s="256" t="s">
        <v>86</v>
      </c>
      <c r="I320" s="228" t="s">
        <v>242</v>
      </c>
    </row>
    <row r="321" spans="1:9" ht="15.75">
      <c r="A321" s="229" t="s">
        <v>649</v>
      </c>
      <c r="B321" s="260" t="s">
        <v>297</v>
      </c>
      <c r="C321" s="228" t="s">
        <v>108</v>
      </c>
      <c r="D321" s="228" t="s">
        <v>109</v>
      </c>
      <c r="E321" s="228" t="s">
        <v>247</v>
      </c>
      <c r="F321" s="228" t="s">
        <v>111</v>
      </c>
      <c r="G321" s="228"/>
      <c r="H321" s="256" t="s">
        <v>650</v>
      </c>
      <c r="I321" s="228" t="s">
        <v>240</v>
      </c>
    </row>
    <row r="322" spans="1:9" ht="15.75">
      <c r="A322" s="229" t="s">
        <v>649</v>
      </c>
      <c r="B322" s="260" t="s">
        <v>86</v>
      </c>
      <c r="C322" s="228" t="s">
        <v>188</v>
      </c>
      <c r="D322" s="228" t="s">
        <v>189</v>
      </c>
      <c r="E322" s="228" t="s">
        <v>190</v>
      </c>
      <c r="F322" s="228" t="s">
        <v>137</v>
      </c>
      <c r="G322" s="228"/>
      <c r="H322" s="256" t="s">
        <v>650</v>
      </c>
      <c r="I322" s="228" t="s">
        <v>242</v>
      </c>
    </row>
    <row r="323" spans="1:9" ht="15.75">
      <c r="A323" s="229" t="s">
        <v>649</v>
      </c>
      <c r="B323" s="260" t="s">
        <v>650</v>
      </c>
      <c r="C323" s="228" t="s">
        <v>108</v>
      </c>
      <c r="D323" s="228" t="s">
        <v>109</v>
      </c>
      <c r="E323" s="228" t="s">
        <v>247</v>
      </c>
      <c r="F323" s="228" t="s">
        <v>111</v>
      </c>
      <c r="G323" s="228"/>
      <c r="H323" s="256" t="s">
        <v>119</v>
      </c>
      <c r="I323" s="228" t="s">
        <v>240</v>
      </c>
    </row>
    <row r="324" spans="1:9" ht="15.75">
      <c r="A324" s="229" t="s">
        <v>649</v>
      </c>
      <c r="B324" s="260" t="s">
        <v>650</v>
      </c>
      <c r="C324" s="228" t="s">
        <v>147</v>
      </c>
      <c r="D324" s="228" t="s">
        <v>148</v>
      </c>
      <c r="E324" s="228" t="s">
        <v>149</v>
      </c>
      <c r="F324" s="228" t="s">
        <v>150</v>
      </c>
      <c r="G324" s="228"/>
      <c r="H324" s="256" t="s">
        <v>159</v>
      </c>
      <c r="I324" s="228" t="s">
        <v>242</v>
      </c>
    </row>
    <row r="325" spans="1:9" ht="15.75">
      <c r="A325" s="231" t="s">
        <v>649</v>
      </c>
      <c r="B325" s="260" t="s">
        <v>119</v>
      </c>
      <c r="C325" s="230" t="s">
        <v>188</v>
      </c>
      <c r="D325" s="230" t="s">
        <v>189</v>
      </c>
      <c r="E325" s="230" t="s">
        <v>190</v>
      </c>
      <c r="F325" s="230" t="s">
        <v>137</v>
      </c>
      <c r="G325" s="230"/>
      <c r="H325" s="256" t="s">
        <v>138</v>
      </c>
      <c r="I325" s="230" t="s">
        <v>242</v>
      </c>
    </row>
    <row r="326" spans="1:9" ht="15.75">
      <c r="A326" s="233" t="s">
        <v>649</v>
      </c>
      <c r="B326" s="260" t="s">
        <v>159</v>
      </c>
      <c r="C326" s="232" t="s">
        <v>46</v>
      </c>
      <c r="D326" s="232" t="s">
        <v>47</v>
      </c>
      <c r="E326" s="232" t="s">
        <v>48</v>
      </c>
      <c r="F326" s="232" t="s">
        <v>43</v>
      </c>
      <c r="G326" s="232"/>
      <c r="H326" s="256"/>
      <c r="I326" s="232" t="s">
        <v>242</v>
      </c>
    </row>
    <row r="327" spans="1:9" s="247" customFormat="1" ht="15.75">
      <c r="A327" s="245" t="s">
        <v>665</v>
      </c>
      <c r="B327" s="260">
        <v>0.44444444444444442</v>
      </c>
      <c r="C327" s="246" t="s">
        <v>72</v>
      </c>
      <c r="D327" s="246" t="s">
        <v>2</v>
      </c>
      <c r="E327" s="246" t="s">
        <v>73</v>
      </c>
      <c r="F327" s="246" t="s">
        <v>43</v>
      </c>
      <c r="G327" s="246"/>
      <c r="H327" s="248">
        <v>0.58333333333333337</v>
      </c>
      <c r="I327" s="246" t="s">
        <v>238</v>
      </c>
    </row>
    <row r="328" spans="1:9" ht="15.75">
      <c r="A328" s="244" t="s">
        <v>665</v>
      </c>
      <c r="B328" s="260">
        <v>0.58333333333333337</v>
      </c>
      <c r="C328" s="243" t="s">
        <v>144</v>
      </c>
      <c r="D328" s="243" t="s">
        <v>21</v>
      </c>
      <c r="E328" s="243" t="s">
        <v>145</v>
      </c>
      <c r="F328" s="243" t="s">
        <v>43</v>
      </c>
      <c r="G328" s="243"/>
      <c r="H328" s="248">
        <v>0.65625</v>
      </c>
      <c r="I328" s="243" t="s">
        <v>240</v>
      </c>
    </row>
    <row r="329" spans="1:9" ht="15.75">
      <c r="A329" s="244" t="s">
        <v>665</v>
      </c>
      <c r="B329" s="260">
        <v>0.65625</v>
      </c>
      <c r="C329" s="243" t="s">
        <v>163</v>
      </c>
      <c r="D329" s="243" t="s">
        <v>164</v>
      </c>
      <c r="E329" s="243" t="s">
        <v>181</v>
      </c>
      <c r="F329" s="243" t="s">
        <v>111</v>
      </c>
      <c r="G329" s="243"/>
      <c r="H329" s="257"/>
      <c r="I329" s="243" t="s">
        <v>606</v>
      </c>
    </row>
    <row r="330" spans="1:9" ht="15.75">
      <c r="A330" s="253" t="s">
        <v>666</v>
      </c>
      <c r="B330" s="260">
        <f>TIME(13,52,0)</f>
        <v>0.57777777777777783</v>
      </c>
      <c r="C330" s="252" t="s">
        <v>259</v>
      </c>
      <c r="D330" s="252" t="s">
        <v>260</v>
      </c>
      <c r="E330" s="252" t="s">
        <v>486</v>
      </c>
      <c r="F330" s="252" t="s">
        <v>150</v>
      </c>
      <c r="G330" s="252"/>
      <c r="H330" s="262">
        <f>TIME(13,55,0)</f>
        <v>0.57986111111111105</v>
      </c>
      <c r="I330" s="252" t="s">
        <v>240</v>
      </c>
    </row>
    <row r="331" spans="1:9" ht="15.75">
      <c r="A331" s="253" t="s">
        <v>666</v>
      </c>
      <c r="B331" s="260">
        <f>TIME(14,51,0)</f>
        <v>0.61875000000000002</v>
      </c>
      <c r="C331" s="252" t="s">
        <v>669</v>
      </c>
      <c r="D331" s="252" t="s">
        <v>670</v>
      </c>
      <c r="E331" s="252" t="s">
        <v>671</v>
      </c>
      <c r="F331" s="252" t="s">
        <v>150</v>
      </c>
      <c r="G331" s="252"/>
      <c r="H331" s="262">
        <f>TIME(14,55,0)</f>
        <v>0.62152777777777779</v>
      </c>
      <c r="I331" s="252" t="s">
        <v>240</v>
      </c>
    </row>
    <row r="332" spans="1:9" ht="15.75">
      <c r="A332" s="253" t="s">
        <v>666</v>
      </c>
      <c r="B332" s="260">
        <f>TIME(14,55,0)</f>
        <v>0.62152777777777779</v>
      </c>
      <c r="C332" s="252" t="s">
        <v>68</v>
      </c>
      <c r="D332" s="252" t="s">
        <v>4</v>
      </c>
      <c r="E332" s="252" t="s">
        <v>69</v>
      </c>
      <c r="F332" s="252" t="s">
        <v>36</v>
      </c>
      <c r="G332" s="252"/>
      <c r="H332" s="262">
        <f>TIME(14,56,0)</f>
        <v>0.62222222222222223</v>
      </c>
      <c r="I332" s="252" t="s">
        <v>242</v>
      </c>
    </row>
    <row r="333" spans="1:9" ht="15.75">
      <c r="A333" s="253" t="s">
        <v>666</v>
      </c>
      <c r="B333" s="260">
        <f>TIME(14,55,0)</f>
        <v>0.62152777777777779</v>
      </c>
      <c r="C333" s="252" t="s">
        <v>163</v>
      </c>
      <c r="D333" s="252" t="s">
        <v>164</v>
      </c>
      <c r="E333" s="252" t="s">
        <v>181</v>
      </c>
      <c r="F333" s="252" t="s">
        <v>111</v>
      </c>
      <c r="G333" s="252"/>
      <c r="H333" s="262">
        <f>TIME(14,56,0)</f>
        <v>0.62222222222222223</v>
      </c>
      <c r="I333" s="252" t="s">
        <v>606</v>
      </c>
    </row>
    <row r="334" spans="1:9" ht="15.75">
      <c r="A334" s="253" t="s">
        <v>666</v>
      </c>
      <c r="B334" s="260">
        <f>TIME(14,55,0)</f>
        <v>0.62152777777777779</v>
      </c>
      <c r="C334" s="252" t="s">
        <v>82</v>
      </c>
      <c r="D334" s="252" t="s">
        <v>399</v>
      </c>
      <c r="E334" s="252" t="s">
        <v>83</v>
      </c>
      <c r="F334" s="252" t="s">
        <v>60</v>
      </c>
      <c r="G334" s="252"/>
      <c r="H334" s="262">
        <f>TIME(14,56,0)</f>
        <v>0.62222222222222223</v>
      </c>
      <c r="I334" s="252" t="s">
        <v>606</v>
      </c>
    </row>
    <row r="335" spans="1:9" ht="15.75">
      <c r="A335" s="253" t="s">
        <v>666</v>
      </c>
      <c r="B335" s="260">
        <f>TIME(14,55,0)</f>
        <v>0.62152777777777779</v>
      </c>
      <c r="C335" s="252" t="s">
        <v>103</v>
      </c>
      <c r="D335" s="252" t="s">
        <v>104</v>
      </c>
      <c r="E335" s="252" t="s">
        <v>105</v>
      </c>
      <c r="F335" s="252" t="s">
        <v>60</v>
      </c>
      <c r="G335" s="252"/>
      <c r="H335" s="262">
        <f>TIME(14,56,0)</f>
        <v>0.62222222222222223</v>
      </c>
      <c r="I335" s="252" t="s">
        <v>242</v>
      </c>
    </row>
    <row r="336" spans="1:9" ht="15.75">
      <c r="A336" s="253" t="s">
        <v>666</v>
      </c>
      <c r="B336" s="260">
        <f>TIME(14,55,0)</f>
        <v>0.62152777777777779</v>
      </c>
      <c r="C336" s="252" t="s">
        <v>57</v>
      </c>
      <c r="D336" s="252" t="s">
        <v>58</v>
      </c>
      <c r="E336" s="252" t="s">
        <v>59</v>
      </c>
      <c r="F336" s="252" t="s">
        <v>60</v>
      </c>
      <c r="G336" s="252"/>
      <c r="H336" s="262">
        <f>TIME(14,56,0)</f>
        <v>0.62222222222222223</v>
      </c>
      <c r="I336" s="252" t="s">
        <v>242</v>
      </c>
    </row>
    <row r="337" spans="1:9" ht="15.75">
      <c r="A337" s="267" t="s">
        <v>677</v>
      </c>
      <c r="B337" s="265" t="s">
        <v>76</v>
      </c>
      <c r="C337" s="265" t="s">
        <v>269</v>
      </c>
      <c r="D337" s="265" t="s">
        <v>678</v>
      </c>
      <c r="E337" s="265" t="s">
        <v>679</v>
      </c>
      <c r="F337" s="265" t="s">
        <v>274</v>
      </c>
      <c r="G337" s="265"/>
      <c r="H337" s="265"/>
      <c r="I337" s="265" t="s">
        <v>242</v>
      </c>
    </row>
    <row r="338" spans="1:9" ht="15.75">
      <c r="A338" s="267" t="s">
        <v>677</v>
      </c>
      <c r="B338" s="265" t="s">
        <v>297</v>
      </c>
      <c r="C338" s="265" t="s">
        <v>266</v>
      </c>
      <c r="D338" s="265" t="s">
        <v>227</v>
      </c>
      <c r="E338" s="265" t="s">
        <v>267</v>
      </c>
      <c r="F338" s="265" t="s">
        <v>36</v>
      </c>
      <c r="G338" s="265"/>
      <c r="H338" s="265"/>
      <c r="I338" s="265" t="s">
        <v>242</v>
      </c>
    </row>
    <row r="339" spans="1:9" ht="15.75">
      <c r="A339" s="267" t="s">
        <v>677</v>
      </c>
      <c r="B339" s="265" t="s">
        <v>432</v>
      </c>
      <c r="C339" s="265" t="s">
        <v>82</v>
      </c>
      <c r="D339" s="265" t="s">
        <v>399</v>
      </c>
      <c r="E339" s="265" t="s">
        <v>83</v>
      </c>
      <c r="F339" s="265" t="s">
        <v>60</v>
      </c>
      <c r="G339" s="265"/>
      <c r="H339" s="265"/>
      <c r="I339" s="265" t="s">
        <v>606</v>
      </c>
    </row>
    <row r="340" spans="1:9" ht="15.75">
      <c r="A340" s="267" t="s">
        <v>680</v>
      </c>
      <c r="B340" s="265" t="s">
        <v>143</v>
      </c>
      <c r="C340" s="265" t="s">
        <v>201</v>
      </c>
      <c r="D340" s="266" t="s">
        <v>20</v>
      </c>
      <c r="E340" s="266" t="s">
        <v>203</v>
      </c>
      <c r="F340" s="266">
        <v>707</v>
      </c>
      <c r="G340" s="266"/>
      <c r="H340" s="266"/>
      <c r="I340" s="265" t="s">
        <v>238</v>
      </c>
    </row>
    <row r="341" spans="1:9" ht="15.75">
      <c r="A341" s="267" t="s">
        <v>680</v>
      </c>
      <c r="B341" s="265" t="s">
        <v>239</v>
      </c>
      <c r="C341" s="265" t="s">
        <v>82</v>
      </c>
      <c r="D341" s="265" t="s">
        <v>399</v>
      </c>
      <c r="E341" s="265" t="s">
        <v>83</v>
      </c>
      <c r="F341" s="265" t="s">
        <v>60</v>
      </c>
      <c r="G341" s="265"/>
      <c r="H341" s="265"/>
      <c r="I341" s="265" t="s">
        <v>606</v>
      </c>
    </row>
    <row r="342" spans="1:9" ht="15.75">
      <c r="A342" s="267" t="s">
        <v>680</v>
      </c>
      <c r="B342" s="265" t="s">
        <v>681</v>
      </c>
      <c r="C342" s="265" t="s">
        <v>62</v>
      </c>
      <c r="D342" s="265" t="s">
        <v>151</v>
      </c>
      <c r="E342" s="265" t="s">
        <v>64</v>
      </c>
      <c r="F342" s="265" t="s">
        <v>65</v>
      </c>
      <c r="G342" s="265"/>
      <c r="H342" s="265"/>
      <c r="I342" s="265" t="s">
        <v>242</v>
      </c>
    </row>
    <row r="343" spans="1:9" ht="15.75">
      <c r="A343" s="271" t="s">
        <v>682</v>
      </c>
      <c r="B343" s="270" t="s">
        <v>633</v>
      </c>
      <c r="C343" s="270" t="s">
        <v>82</v>
      </c>
      <c r="D343" s="270" t="s">
        <v>399</v>
      </c>
      <c r="E343" s="270" t="s">
        <v>83</v>
      </c>
      <c r="F343" s="270" t="s">
        <v>60</v>
      </c>
      <c r="G343" s="269"/>
      <c r="H343" s="269"/>
      <c r="I343" s="269" t="s">
        <v>606</v>
      </c>
    </row>
    <row r="344" spans="1:9" ht="15.75">
      <c r="A344" s="271" t="s">
        <v>682</v>
      </c>
      <c r="B344" s="270" t="s">
        <v>507</v>
      </c>
      <c r="C344" s="270" t="s">
        <v>68</v>
      </c>
      <c r="D344" s="270" t="s">
        <v>4</v>
      </c>
      <c r="E344" s="270" t="s">
        <v>69</v>
      </c>
      <c r="F344" s="270" t="s">
        <v>36</v>
      </c>
      <c r="G344" s="268"/>
      <c r="H344" s="268"/>
      <c r="I344" s="268" t="s">
        <v>242</v>
      </c>
    </row>
    <row r="345" spans="1:9" ht="15.75">
      <c r="A345" s="273" t="s">
        <v>683</v>
      </c>
      <c r="B345" s="272" t="s">
        <v>45</v>
      </c>
      <c r="C345" s="272" t="s">
        <v>259</v>
      </c>
      <c r="D345" s="272" t="s">
        <v>260</v>
      </c>
      <c r="E345" s="272" t="s">
        <v>486</v>
      </c>
      <c r="F345" s="272" t="s">
        <v>150</v>
      </c>
      <c r="G345" s="272"/>
      <c r="H345" s="272"/>
      <c r="I345" s="272" t="s">
        <v>240</v>
      </c>
    </row>
    <row r="346" spans="1:9" ht="15.75">
      <c r="A346" s="275" t="s">
        <v>683</v>
      </c>
      <c r="B346" s="274" t="s">
        <v>684</v>
      </c>
      <c r="C346" s="274" t="s">
        <v>144</v>
      </c>
      <c r="D346" s="274" t="s">
        <v>21</v>
      </c>
      <c r="E346" s="274" t="s">
        <v>145</v>
      </c>
      <c r="F346" s="274">
        <v>403</v>
      </c>
      <c r="G346" s="274"/>
      <c r="H346" s="274"/>
      <c r="I346" s="274" t="s">
        <v>238</v>
      </c>
    </row>
    <row r="347" spans="1:9" ht="15.75">
      <c r="A347" s="277" t="s">
        <v>683</v>
      </c>
      <c r="B347" s="276" t="s">
        <v>61</v>
      </c>
      <c r="C347" s="276" t="s">
        <v>259</v>
      </c>
      <c r="D347" s="276" t="s">
        <v>260</v>
      </c>
      <c r="E347" s="276" t="s">
        <v>486</v>
      </c>
      <c r="F347" s="276" t="s">
        <v>150</v>
      </c>
      <c r="G347" s="276"/>
      <c r="H347" s="276"/>
      <c r="I347" s="276" t="s">
        <v>240</v>
      </c>
    </row>
    <row r="348" spans="1:9" ht="15.75">
      <c r="A348" s="277" t="s">
        <v>683</v>
      </c>
      <c r="B348" s="276" t="s">
        <v>37</v>
      </c>
      <c r="C348" s="276" t="s">
        <v>266</v>
      </c>
      <c r="D348" s="276" t="s">
        <v>227</v>
      </c>
      <c r="E348" s="276" t="s">
        <v>267</v>
      </c>
      <c r="F348" s="276" t="s">
        <v>36</v>
      </c>
      <c r="G348" s="276"/>
      <c r="H348" s="276"/>
      <c r="I348" s="276" t="s">
        <v>242</v>
      </c>
    </row>
    <row r="349" spans="1:9" ht="15.75">
      <c r="A349" s="277" t="s">
        <v>683</v>
      </c>
      <c r="B349" s="276" t="s">
        <v>112</v>
      </c>
      <c r="C349" s="276" t="s">
        <v>34</v>
      </c>
      <c r="D349" s="276" t="s">
        <v>0</v>
      </c>
      <c r="E349" s="276" t="s">
        <v>249</v>
      </c>
      <c r="F349" s="276" t="s">
        <v>36</v>
      </c>
      <c r="G349" s="276"/>
      <c r="H349" s="276"/>
      <c r="I349" s="276" t="s">
        <v>242</v>
      </c>
    </row>
    <row r="350" spans="1:9" ht="15.75">
      <c r="A350" s="279" t="s">
        <v>685</v>
      </c>
      <c r="B350" s="278" t="s">
        <v>361</v>
      </c>
      <c r="C350" s="278" t="s">
        <v>57</v>
      </c>
      <c r="D350" s="278" t="s">
        <v>58</v>
      </c>
      <c r="E350" s="278" t="s">
        <v>59</v>
      </c>
      <c r="F350" s="278" t="s">
        <v>60</v>
      </c>
      <c r="G350" s="278"/>
      <c r="H350" s="278"/>
      <c r="I350" s="278" t="s">
        <v>242</v>
      </c>
    </row>
    <row r="351" spans="1:9" ht="15.75">
      <c r="A351" s="279" t="s">
        <v>685</v>
      </c>
      <c r="B351" s="278" t="s">
        <v>686</v>
      </c>
      <c r="C351" s="278" t="s">
        <v>54</v>
      </c>
      <c r="D351" s="278" t="s">
        <v>55</v>
      </c>
      <c r="E351" s="278" t="s">
        <v>56</v>
      </c>
      <c r="F351" s="278" t="s">
        <v>36</v>
      </c>
      <c r="G351" s="278"/>
      <c r="H351" s="278"/>
      <c r="I351" s="278" t="s">
        <v>240</v>
      </c>
    </row>
    <row r="352" spans="1:9" ht="15.75">
      <c r="A352" s="279" t="s">
        <v>685</v>
      </c>
      <c r="B352" s="278" t="s">
        <v>86</v>
      </c>
      <c r="C352" s="278" t="s">
        <v>144</v>
      </c>
      <c r="D352" s="278" t="s">
        <v>21</v>
      </c>
      <c r="E352" s="278" t="s">
        <v>145</v>
      </c>
      <c r="F352" s="278">
        <v>403</v>
      </c>
      <c r="G352" s="278"/>
      <c r="H352" s="278"/>
      <c r="I352" s="278" t="s">
        <v>238</v>
      </c>
    </row>
    <row r="353" spans="1:9" ht="15.75">
      <c r="A353" s="287" t="s">
        <v>688</v>
      </c>
      <c r="B353" s="286" t="s">
        <v>95</v>
      </c>
      <c r="C353" s="286" t="s">
        <v>155</v>
      </c>
      <c r="D353" s="286" t="s">
        <v>306</v>
      </c>
      <c r="E353" s="286" t="s">
        <v>157</v>
      </c>
      <c r="F353" s="286" t="s">
        <v>60</v>
      </c>
      <c r="G353" s="286"/>
      <c r="H353" s="286"/>
      <c r="I353" s="286" t="s">
        <v>242</v>
      </c>
    </row>
    <row r="354" spans="1:9" ht="15.75">
      <c r="A354" s="287" t="s">
        <v>688</v>
      </c>
      <c r="B354" s="286" t="s">
        <v>689</v>
      </c>
      <c r="C354" s="286" t="s">
        <v>314</v>
      </c>
      <c r="D354" s="286" t="s">
        <v>690</v>
      </c>
      <c r="E354" s="286" t="s">
        <v>691</v>
      </c>
      <c r="F354" s="286" t="s">
        <v>111</v>
      </c>
      <c r="G354" s="286"/>
      <c r="H354" s="286"/>
      <c r="I354" s="286" t="s">
        <v>242</v>
      </c>
    </row>
    <row r="355" spans="1:9" ht="15.75">
      <c r="A355" s="287" t="s">
        <v>688</v>
      </c>
      <c r="B355" s="286" t="s">
        <v>692</v>
      </c>
      <c r="C355" s="286" t="s">
        <v>669</v>
      </c>
      <c r="D355" s="286" t="s">
        <v>670</v>
      </c>
      <c r="E355" s="286" t="s">
        <v>671</v>
      </c>
      <c r="F355" s="286" t="s">
        <v>150</v>
      </c>
      <c r="G355" s="286"/>
      <c r="H355" s="286"/>
      <c r="I355" s="286" t="s">
        <v>240</v>
      </c>
    </row>
    <row r="356" spans="1:9" ht="15.75">
      <c r="A356" s="287" t="s">
        <v>688</v>
      </c>
      <c r="B356" s="286" t="s">
        <v>692</v>
      </c>
      <c r="C356" s="286" t="s">
        <v>126</v>
      </c>
      <c r="D356" s="286" t="s">
        <v>127</v>
      </c>
      <c r="E356" s="286" t="s">
        <v>128</v>
      </c>
      <c r="F356" s="286" t="s">
        <v>60</v>
      </c>
      <c r="G356" s="286"/>
      <c r="H356" s="286"/>
      <c r="I356" s="286" t="s">
        <v>606</v>
      </c>
    </row>
    <row r="357" spans="1:9" ht="15.75">
      <c r="A357" s="287" t="s">
        <v>688</v>
      </c>
      <c r="B357" s="286" t="s">
        <v>576</v>
      </c>
      <c r="C357" s="286" t="s">
        <v>82</v>
      </c>
      <c r="D357" s="286" t="s">
        <v>399</v>
      </c>
      <c r="E357" s="286" t="s">
        <v>83</v>
      </c>
      <c r="F357" s="286" t="s">
        <v>60</v>
      </c>
      <c r="G357" s="286"/>
      <c r="H357" s="286"/>
      <c r="I357" s="286" t="s">
        <v>606</v>
      </c>
    </row>
    <row r="358" spans="1:9" ht="15.75">
      <c r="A358" s="291" t="s">
        <v>688</v>
      </c>
      <c r="B358" s="290" t="s">
        <v>154</v>
      </c>
      <c r="C358" s="290" t="s">
        <v>46</v>
      </c>
      <c r="D358" s="290" t="s">
        <v>47</v>
      </c>
      <c r="E358" s="290" t="s">
        <v>48</v>
      </c>
      <c r="F358" s="290" t="s">
        <v>43</v>
      </c>
      <c r="G358" s="290"/>
      <c r="H358" s="290"/>
      <c r="I358" s="290" t="s">
        <v>242</v>
      </c>
    </row>
    <row r="359" spans="1:9" ht="15.75">
      <c r="A359" s="291" t="s">
        <v>688</v>
      </c>
      <c r="B359" s="290" t="s">
        <v>248</v>
      </c>
      <c r="C359" s="290" t="s">
        <v>144</v>
      </c>
      <c r="D359" s="290" t="s">
        <v>21</v>
      </c>
      <c r="E359" s="290" t="s">
        <v>145</v>
      </c>
      <c r="F359" s="290">
        <v>403</v>
      </c>
      <c r="G359" s="290"/>
      <c r="H359" s="290"/>
      <c r="I359" s="290" t="s">
        <v>238</v>
      </c>
    </row>
    <row r="360" spans="1:9" ht="15.75">
      <c r="A360" s="296" t="s">
        <v>700</v>
      </c>
      <c r="B360" s="295" t="s">
        <v>701</v>
      </c>
      <c r="C360" s="295" t="s">
        <v>259</v>
      </c>
      <c r="D360" s="295" t="s">
        <v>260</v>
      </c>
      <c r="E360" s="295" t="s">
        <v>486</v>
      </c>
      <c r="F360" s="295" t="s">
        <v>150</v>
      </c>
      <c r="G360" s="295"/>
      <c r="H360" s="295"/>
      <c r="I360" s="295" t="s">
        <v>240</v>
      </c>
    </row>
    <row r="361" spans="1:9" ht="15.75">
      <c r="A361" s="296" t="s">
        <v>700</v>
      </c>
      <c r="B361" s="295" t="s">
        <v>76</v>
      </c>
      <c r="C361" s="295" t="s">
        <v>266</v>
      </c>
      <c r="D361" s="295" t="s">
        <v>227</v>
      </c>
      <c r="E361" s="295" t="s">
        <v>267</v>
      </c>
      <c r="F361" s="295" t="s">
        <v>36</v>
      </c>
      <c r="G361" s="295"/>
      <c r="H361" s="295"/>
      <c r="I361" s="295" t="s">
        <v>242</v>
      </c>
    </row>
    <row r="362" spans="1:9" ht="15.75">
      <c r="A362" s="298" t="s">
        <v>702</v>
      </c>
      <c r="B362" s="297" t="s">
        <v>291</v>
      </c>
      <c r="C362" s="297" t="s">
        <v>259</v>
      </c>
      <c r="D362" s="297" t="s">
        <v>260</v>
      </c>
      <c r="E362" s="297" t="s">
        <v>486</v>
      </c>
      <c r="F362" s="297" t="s">
        <v>150</v>
      </c>
      <c r="G362" s="297"/>
      <c r="H362" s="297"/>
      <c r="I362" s="297" t="s">
        <v>240</v>
      </c>
    </row>
    <row r="363" spans="1:9" ht="15.75">
      <c r="A363" s="303" t="s">
        <v>703</v>
      </c>
      <c r="B363" s="302" t="s">
        <v>704</v>
      </c>
      <c r="C363" s="302" t="s">
        <v>266</v>
      </c>
      <c r="D363" s="302" t="s">
        <v>227</v>
      </c>
      <c r="E363" s="302" t="s">
        <v>267</v>
      </c>
      <c r="F363" s="302" t="s">
        <v>36</v>
      </c>
      <c r="G363" s="302"/>
      <c r="H363" s="302"/>
      <c r="I363" s="302" t="s">
        <v>240</v>
      </c>
    </row>
    <row r="364" spans="1:9" ht="15.75">
      <c r="A364" s="303" t="s">
        <v>703</v>
      </c>
      <c r="B364" s="302" t="s">
        <v>551</v>
      </c>
      <c r="C364" s="302" t="s">
        <v>62</v>
      </c>
      <c r="D364" s="302" t="s">
        <v>151</v>
      </c>
      <c r="E364" s="302" t="s">
        <v>64</v>
      </c>
      <c r="F364" s="302" t="s">
        <v>65</v>
      </c>
      <c r="G364" s="302"/>
      <c r="H364" s="302"/>
      <c r="I364" s="302" t="s">
        <v>242</v>
      </c>
    </row>
    <row r="365" spans="1:9" ht="15.75">
      <c r="A365" s="303" t="s">
        <v>703</v>
      </c>
      <c r="B365" s="302" t="s">
        <v>129</v>
      </c>
      <c r="C365" s="302" t="s">
        <v>144</v>
      </c>
      <c r="D365" s="302" t="s">
        <v>21</v>
      </c>
      <c r="E365" s="302" t="s">
        <v>145</v>
      </c>
      <c r="F365" s="302">
        <v>403</v>
      </c>
      <c r="G365" s="302"/>
      <c r="H365" s="302"/>
      <c r="I365" s="302" t="s">
        <v>238</v>
      </c>
    </row>
    <row r="366" spans="1:9" ht="15.75">
      <c r="A366" s="304">
        <v>45819</v>
      </c>
      <c r="B366" s="258">
        <v>0.44444444444444442</v>
      </c>
      <c r="C366" s="259">
        <v>41</v>
      </c>
      <c r="D366" s="259" t="s">
        <v>260</v>
      </c>
      <c r="E366" s="259">
        <v>93130000480</v>
      </c>
      <c r="F366" s="259">
        <v>728</v>
      </c>
      <c r="G366" s="201"/>
      <c r="H366" s="201"/>
      <c r="I366" s="259" t="s">
        <v>240</v>
      </c>
    </row>
  </sheetData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41"/>
  <sheetViews>
    <sheetView topLeftCell="C18" workbookViewId="0">
      <selection activeCell="K2" sqref="K2:K40"/>
    </sheetView>
  </sheetViews>
  <sheetFormatPr baseColWidth="10" defaultRowHeight="15"/>
  <cols>
    <col min="11" max="11" width="40.7109375" customWidth="1"/>
    <col min="12" max="12" width="14.85546875" customWidth="1"/>
    <col min="13" max="13" width="18.140625" customWidth="1"/>
  </cols>
  <sheetData>
    <row r="1" spans="11:26" ht="29.25" customHeight="1">
      <c r="K1" s="2" t="s">
        <v>22</v>
      </c>
      <c r="L1" s="1" t="s">
        <v>587</v>
      </c>
      <c r="M1" s="2" t="s">
        <v>23</v>
      </c>
      <c r="N1" s="121"/>
      <c r="O1" s="121"/>
      <c r="P1" s="60" t="s">
        <v>381</v>
      </c>
      <c r="Q1" s="60" t="s">
        <v>382</v>
      </c>
      <c r="R1" s="121"/>
      <c r="S1" s="60" t="s">
        <v>379</v>
      </c>
      <c r="T1" s="60" t="s">
        <v>380</v>
      </c>
      <c r="U1" s="121"/>
      <c r="V1" s="60" t="s">
        <v>383</v>
      </c>
      <c r="W1" s="60" t="s">
        <v>384</v>
      </c>
      <c r="X1" s="121"/>
      <c r="Y1" s="60" t="s">
        <v>385</v>
      </c>
      <c r="Z1" s="60" t="s">
        <v>386</v>
      </c>
    </row>
    <row r="2" spans="11:26">
      <c r="K2" s="227" t="s">
        <v>648</v>
      </c>
      <c r="L2" s="4">
        <f>COUNTIF(D:D,D2)/122</f>
        <v>0</v>
      </c>
      <c r="M2" s="132">
        <f>COUNTIF(D:D,D2)</f>
        <v>0</v>
      </c>
      <c r="N2" s="121"/>
      <c r="O2" s="121"/>
      <c r="P2" s="128" t="s">
        <v>337</v>
      </c>
      <c r="Q2" s="132">
        <f>COUNTIF(A:A,)</f>
        <v>0</v>
      </c>
      <c r="R2" s="121"/>
      <c r="S2" s="128" t="s">
        <v>337</v>
      </c>
      <c r="T2" s="132">
        <f>COUNTIF(A:A,A32)</f>
        <v>0</v>
      </c>
      <c r="U2" s="121"/>
      <c r="V2" s="128" t="s">
        <v>337</v>
      </c>
      <c r="W2" s="132">
        <f>COUNTIF(A:A,A74)</f>
        <v>0</v>
      </c>
      <c r="X2" s="121"/>
      <c r="Y2" s="128" t="s">
        <v>337</v>
      </c>
      <c r="Z2" s="132">
        <f>COUNTIF(A:A,A92)</f>
        <v>0</v>
      </c>
    </row>
    <row r="3" spans="11:26">
      <c r="K3" s="227" t="s">
        <v>647</v>
      </c>
      <c r="L3" s="4">
        <f>COUNTIF(D:D,)/122</f>
        <v>0</v>
      </c>
      <c r="M3" s="132">
        <f>COUNTIF(D:D,)</f>
        <v>0</v>
      </c>
      <c r="N3" s="121"/>
      <c r="O3" s="121"/>
      <c r="P3" s="128" t="s">
        <v>338</v>
      </c>
      <c r="Q3" s="132">
        <f>COUNTIF(A:A,A5)</f>
        <v>0</v>
      </c>
      <c r="R3" s="121"/>
      <c r="S3" s="128" t="s">
        <v>338</v>
      </c>
      <c r="T3" s="132">
        <f>COUNTIF(A:A,A35)</f>
        <v>0</v>
      </c>
      <c r="U3" s="121"/>
      <c r="V3" s="128" t="s">
        <v>338</v>
      </c>
      <c r="W3" s="132">
        <f>COUNTIF(A:A,A79)</f>
        <v>0</v>
      </c>
      <c r="X3" s="121"/>
      <c r="Y3" s="128" t="s">
        <v>338</v>
      </c>
      <c r="Z3" s="132">
        <f>COUNTIF(A:A,A98)</f>
        <v>0</v>
      </c>
    </row>
    <row r="4" spans="11:26">
      <c r="K4" s="227" t="s">
        <v>646</v>
      </c>
      <c r="L4" s="4">
        <f>COUNTIF(D:D,D110)/122</f>
        <v>0</v>
      </c>
      <c r="M4" s="132">
        <f>COUNTIF(D:D,D110)</f>
        <v>0</v>
      </c>
      <c r="N4" s="121"/>
      <c r="O4" s="121"/>
      <c r="P4" s="128" t="s">
        <v>339</v>
      </c>
      <c r="Q4" s="132">
        <f>COUNTIF(A:A,A7)</f>
        <v>0</v>
      </c>
      <c r="R4" s="121"/>
      <c r="S4" s="128" t="s">
        <v>339</v>
      </c>
      <c r="T4" s="132">
        <f>COUNTIF(A:A,A47)</f>
        <v>0</v>
      </c>
      <c r="U4" s="121"/>
      <c r="V4" s="128" t="s">
        <v>339</v>
      </c>
      <c r="W4" s="132">
        <f>COUNTIF(A:A,A88)</f>
        <v>0</v>
      </c>
      <c r="X4" s="121"/>
      <c r="Y4" s="128" t="s">
        <v>339</v>
      </c>
      <c r="Z4" s="132">
        <f>COUNTIF(A:A,A105)</f>
        <v>0</v>
      </c>
    </row>
    <row r="5" spans="11:26">
      <c r="K5" s="227" t="s">
        <v>645</v>
      </c>
      <c r="L5" s="4">
        <f>COUNTIF(D:D,D52)/122</f>
        <v>0</v>
      </c>
      <c r="M5" s="132">
        <f>COUNTIF(D:D,D52)</f>
        <v>0</v>
      </c>
      <c r="N5" s="121"/>
      <c r="O5" s="121"/>
      <c r="P5" s="128" t="s">
        <v>340</v>
      </c>
      <c r="Q5" s="132">
        <f>COUNTIF(A:A,A14)</f>
        <v>0</v>
      </c>
      <c r="R5" s="121"/>
      <c r="S5" s="128" t="s">
        <v>340</v>
      </c>
      <c r="T5" s="132">
        <f>COUNTIF(A:A,A55)</f>
        <v>0</v>
      </c>
      <c r="U5" s="121"/>
      <c r="V5" s="128" t="s">
        <v>340</v>
      </c>
      <c r="W5" s="132">
        <f>COUNTIF(A:A,)</f>
        <v>0</v>
      </c>
      <c r="X5" s="121"/>
      <c r="Y5" s="128" t="s">
        <v>340</v>
      </c>
      <c r="Z5" s="132">
        <f>COUNTIF(A:A,A113)</f>
        <v>0</v>
      </c>
    </row>
    <row r="6" spans="11:26">
      <c r="K6" s="227" t="s">
        <v>644</v>
      </c>
      <c r="L6" s="4">
        <f>COUNTIF(D:D,D93)/122</f>
        <v>0</v>
      </c>
      <c r="M6" s="132">
        <f>COUNTIF(D:D,D93)</f>
        <v>0</v>
      </c>
      <c r="N6" s="121"/>
      <c r="O6" s="121"/>
      <c r="P6" s="128" t="s">
        <v>341</v>
      </c>
      <c r="Q6" s="132">
        <f>COUNTIF(A:A,A24)</f>
        <v>0</v>
      </c>
      <c r="R6" s="121"/>
      <c r="S6" s="128" t="s">
        <v>341</v>
      </c>
      <c r="T6" s="132">
        <f>COUNTIF(A:A,A57)</f>
        <v>0</v>
      </c>
      <c r="U6" s="121"/>
      <c r="V6" s="128" t="s">
        <v>341</v>
      </c>
      <c r="W6" s="132">
        <f>COUNTIF(A:A,)</f>
        <v>0</v>
      </c>
      <c r="X6" s="121"/>
      <c r="Y6" s="128" t="s">
        <v>341</v>
      </c>
      <c r="Z6" s="132">
        <f>COUNTIF(A:A,A115)</f>
        <v>0</v>
      </c>
    </row>
    <row r="7" spans="11:26">
      <c r="K7" s="211" t="s">
        <v>1</v>
      </c>
      <c r="L7" s="4">
        <f>COUNTIF(D:D,D10)/122</f>
        <v>0</v>
      </c>
      <c r="M7" s="132">
        <f>COUNTIF(D:D,D10)</f>
        <v>0</v>
      </c>
      <c r="N7" s="121"/>
      <c r="O7" s="121"/>
      <c r="P7" s="121"/>
      <c r="Q7" s="121"/>
      <c r="R7" s="121"/>
      <c r="S7" s="121"/>
      <c r="T7" s="121"/>
      <c r="U7" s="121"/>
      <c r="V7" s="121"/>
      <c r="W7" s="121"/>
      <c r="X7" s="121"/>
      <c r="Y7" s="121"/>
      <c r="Z7" s="121"/>
    </row>
    <row r="8" spans="11:26">
      <c r="K8" s="211" t="s">
        <v>6</v>
      </c>
      <c r="L8" s="4">
        <f>COUNTIF(D:D,D7)/122</f>
        <v>0</v>
      </c>
      <c r="M8" s="132">
        <f>COUNTIF(D:D,D7)</f>
        <v>0</v>
      </c>
      <c r="N8" s="121"/>
      <c r="O8" s="121"/>
      <c r="P8" s="121"/>
      <c r="Q8" s="121"/>
      <c r="R8" s="121"/>
      <c r="S8" s="121"/>
      <c r="T8" s="121"/>
      <c r="U8" s="121"/>
      <c r="V8" s="121"/>
      <c r="W8" s="121"/>
      <c r="X8" s="121"/>
      <c r="Y8" s="121"/>
      <c r="Z8" s="121"/>
    </row>
    <row r="9" spans="11:26">
      <c r="K9" s="211" t="s">
        <v>24</v>
      </c>
      <c r="L9" s="4">
        <f>COUNTIF(D:D,D28)/122</f>
        <v>0</v>
      </c>
      <c r="M9" s="132">
        <f>COUNTIF(D:D,D20)</f>
        <v>0</v>
      </c>
      <c r="N9" s="121"/>
      <c r="O9" s="121"/>
      <c r="P9" s="121"/>
      <c r="Q9" s="121"/>
      <c r="R9" s="121"/>
      <c r="S9" s="121"/>
      <c r="T9" s="121"/>
      <c r="U9" s="121"/>
      <c r="V9" s="121"/>
      <c r="W9" s="121"/>
      <c r="X9" s="121"/>
      <c r="Y9" s="121"/>
      <c r="Z9" s="121"/>
    </row>
    <row r="10" spans="11:26">
      <c r="K10" s="211" t="s">
        <v>225</v>
      </c>
      <c r="L10" s="4">
        <f>COUNTIF(D:D,D10)/122</f>
        <v>0</v>
      </c>
      <c r="M10" s="132">
        <f t="shared" ref="M10" si="0">COUNTIF(D:D,D10)</f>
        <v>0</v>
      </c>
      <c r="N10" s="121"/>
      <c r="O10" s="121"/>
      <c r="P10" s="121"/>
      <c r="Q10" s="121"/>
      <c r="R10" s="121"/>
      <c r="S10" s="121"/>
      <c r="T10" s="121"/>
      <c r="U10" s="121"/>
      <c r="V10" s="121"/>
      <c r="W10" s="121"/>
      <c r="X10" s="121"/>
      <c r="Y10" s="121"/>
      <c r="Z10" s="121"/>
    </row>
    <row r="11" spans="11:26">
      <c r="K11" s="211" t="s">
        <v>597</v>
      </c>
      <c r="L11" s="4">
        <f>COUNTIF(D:D,D61)/122</f>
        <v>0</v>
      </c>
      <c r="M11" s="132">
        <f>COUNTIF(D:D,D61)</f>
        <v>0</v>
      </c>
      <c r="N11" s="121"/>
      <c r="O11" s="121"/>
      <c r="P11" s="121"/>
      <c r="Q11" s="121"/>
      <c r="R11" s="121"/>
      <c r="S11" s="121"/>
      <c r="T11" s="121"/>
      <c r="U11" s="121"/>
      <c r="V11" s="121"/>
      <c r="W11" s="121"/>
      <c r="X11" s="121"/>
      <c r="Y11" s="121"/>
      <c r="Z11" s="121"/>
    </row>
    <row r="12" spans="11:26">
      <c r="K12" s="211" t="s">
        <v>2</v>
      </c>
      <c r="L12" s="4">
        <f>COUNTIF(D:D,D42)/122</f>
        <v>0</v>
      </c>
      <c r="M12" s="132">
        <f>COUNTIF(D:D,D42)</f>
        <v>0</v>
      </c>
      <c r="N12" s="121"/>
      <c r="O12" s="121"/>
      <c r="P12" s="121"/>
      <c r="Q12" s="121"/>
      <c r="R12" s="121"/>
      <c r="S12" s="121"/>
      <c r="T12" s="121"/>
      <c r="U12" s="121"/>
      <c r="V12" s="121"/>
      <c r="W12" s="121"/>
      <c r="X12" s="121"/>
      <c r="Y12" s="121"/>
      <c r="Z12" s="121"/>
    </row>
    <row r="13" spans="11:26">
      <c r="K13" s="211" t="s">
        <v>226</v>
      </c>
      <c r="L13" s="4">
        <f>COUNTIF(D:D,D6)/122</f>
        <v>0</v>
      </c>
      <c r="M13" s="132">
        <f>COUNTIF(D:D,D6)</f>
        <v>0</v>
      </c>
      <c r="N13" s="121"/>
      <c r="O13" s="121"/>
      <c r="P13" s="121"/>
      <c r="Q13" s="121"/>
      <c r="R13" s="121"/>
      <c r="S13" s="121"/>
      <c r="T13" s="121"/>
      <c r="U13" s="121"/>
      <c r="V13" s="121"/>
      <c r="W13" s="121"/>
      <c r="X13" s="121"/>
      <c r="Y13" s="121"/>
      <c r="Z13" s="121"/>
    </row>
    <row r="14" spans="11:26">
      <c r="K14" s="211" t="s">
        <v>227</v>
      </c>
      <c r="L14" s="4">
        <f>COUNTIF(D:D,D67)/122</f>
        <v>0</v>
      </c>
      <c r="M14" s="132">
        <f>COUNTIF(D:D,D67)</f>
        <v>0</v>
      </c>
      <c r="N14" s="121"/>
      <c r="O14" s="121"/>
      <c r="P14" s="121"/>
      <c r="Q14" s="121"/>
      <c r="R14" s="121"/>
      <c r="S14" s="121"/>
      <c r="T14" s="121"/>
      <c r="U14" s="121"/>
      <c r="V14" s="121"/>
      <c r="W14" s="121"/>
      <c r="X14" s="121"/>
      <c r="Y14" s="121"/>
      <c r="Z14" s="121"/>
    </row>
    <row r="15" spans="11:26">
      <c r="K15" s="211" t="s">
        <v>3</v>
      </c>
      <c r="L15" s="4">
        <f>COUNTIF(D:D,D17)/122</f>
        <v>0</v>
      </c>
      <c r="M15" s="132">
        <f>COUNTIF(D:D,D17)</f>
        <v>0</v>
      </c>
      <c r="N15" s="121"/>
      <c r="O15" s="121"/>
      <c r="P15" s="121"/>
      <c r="Q15" s="121"/>
      <c r="R15" s="121"/>
      <c r="S15" s="121"/>
      <c r="T15" s="121"/>
      <c r="U15" s="121"/>
      <c r="V15" s="121"/>
      <c r="W15" s="121"/>
      <c r="X15" s="121"/>
      <c r="Y15" s="121"/>
      <c r="Z15" s="121"/>
    </row>
    <row r="16" spans="11:26">
      <c r="K16" s="211" t="s">
        <v>595</v>
      </c>
      <c r="L16" s="4">
        <f>COUNTIF(D:D,)/122</f>
        <v>0</v>
      </c>
      <c r="M16" s="132">
        <f>COUNTIF(D:D,)</f>
        <v>0</v>
      </c>
      <c r="N16" s="121"/>
      <c r="O16" s="121"/>
      <c r="P16" s="121"/>
      <c r="Q16" s="121"/>
      <c r="R16" s="121"/>
      <c r="S16" s="121"/>
      <c r="T16" s="121"/>
      <c r="U16" s="121"/>
      <c r="V16" s="121"/>
      <c r="W16" s="121"/>
      <c r="X16" s="121"/>
      <c r="Y16" s="121"/>
      <c r="Z16" s="121"/>
    </row>
    <row r="17" spans="11:26">
      <c r="K17" s="211" t="s">
        <v>596</v>
      </c>
      <c r="L17" s="4">
        <f>COUNTIF(D:D,)/122</f>
        <v>0</v>
      </c>
      <c r="M17" s="132">
        <f>COUNTIF(D:D,)</f>
        <v>0</v>
      </c>
      <c r="N17" s="121"/>
      <c r="O17" s="121"/>
      <c r="P17" s="121"/>
      <c r="Q17" s="121"/>
      <c r="R17" s="121"/>
      <c r="S17" s="121"/>
      <c r="T17" s="121"/>
      <c r="U17" s="121"/>
      <c r="V17" s="121"/>
      <c r="W17" s="121"/>
      <c r="X17" s="121"/>
      <c r="Y17" s="121"/>
      <c r="Z17" s="121"/>
    </row>
    <row r="18" spans="11:26">
      <c r="K18" s="211" t="s">
        <v>4</v>
      </c>
      <c r="L18" s="4">
        <f>COUNTIF(D:D,)/122</f>
        <v>0</v>
      </c>
      <c r="M18" s="132">
        <f>COUNTIF(D:D,)</f>
        <v>0</v>
      </c>
      <c r="N18" s="121"/>
      <c r="O18" s="121"/>
      <c r="P18" s="121"/>
      <c r="Q18" s="121"/>
      <c r="R18" s="121"/>
      <c r="S18" s="121"/>
      <c r="T18" s="121"/>
      <c r="U18" s="121"/>
      <c r="V18" s="121"/>
      <c r="W18" s="121"/>
      <c r="X18" s="121"/>
      <c r="Y18" s="121"/>
      <c r="Z18" s="121"/>
    </row>
    <row r="19" spans="11:26">
      <c r="K19" s="211" t="s">
        <v>5</v>
      </c>
      <c r="L19" s="4">
        <f>COUNTIF(D:D,D105)/122</f>
        <v>0</v>
      </c>
      <c r="M19" s="132">
        <f>COUNTIF(D:D,D105)</f>
        <v>0</v>
      </c>
      <c r="N19" s="121"/>
      <c r="O19" s="121"/>
      <c r="P19" s="121"/>
      <c r="Q19" s="121"/>
      <c r="R19" s="121"/>
      <c r="S19" s="121"/>
      <c r="T19" s="121"/>
      <c r="U19" s="121"/>
      <c r="V19" s="121"/>
      <c r="W19" s="121"/>
      <c r="X19" s="121"/>
      <c r="Y19" s="121"/>
      <c r="Z19" s="121"/>
    </row>
    <row r="20" spans="11:26">
      <c r="K20" s="211" t="s">
        <v>7</v>
      </c>
      <c r="L20" s="4">
        <f>COUNTIF(D:D,D21)/122</f>
        <v>0</v>
      </c>
      <c r="M20" s="132">
        <f>COUNTIF(D:D,D21)</f>
        <v>0</v>
      </c>
      <c r="N20" s="121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/>
      <c r="Z20" s="121"/>
    </row>
    <row r="21" spans="11:26">
      <c r="K21" s="211" t="s">
        <v>228</v>
      </c>
      <c r="L21" s="4">
        <f>COUNTIF(D:D,D9)/122</f>
        <v>0</v>
      </c>
      <c r="M21" s="132">
        <f>COUNTIF(D:D,D9)</f>
        <v>0</v>
      </c>
      <c r="N21" s="121"/>
      <c r="O21" s="121"/>
      <c r="P21" s="121"/>
      <c r="Q21" s="121"/>
      <c r="R21" s="121"/>
      <c r="S21" s="121"/>
      <c r="T21" s="121"/>
      <c r="U21" s="121"/>
      <c r="V21" s="121"/>
      <c r="W21" s="121"/>
      <c r="X21" s="121"/>
      <c r="Y21" s="121"/>
      <c r="Z21" s="121"/>
    </row>
    <row r="22" spans="11:26">
      <c r="K22" s="211" t="s">
        <v>8</v>
      </c>
      <c r="L22" s="4">
        <f>COUNTIF(D:D,D109)/122</f>
        <v>0</v>
      </c>
      <c r="M22" s="132">
        <f>COUNTIF(D:D,D109)</f>
        <v>0</v>
      </c>
      <c r="N22" s="121"/>
      <c r="O22" s="121"/>
      <c r="P22" s="121"/>
      <c r="Q22" s="121"/>
      <c r="R22" s="121"/>
      <c r="S22" s="121"/>
      <c r="T22" s="121"/>
      <c r="U22" s="121"/>
      <c r="V22" s="121"/>
      <c r="W22" s="121"/>
      <c r="X22" s="121"/>
      <c r="Y22" s="121"/>
      <c r="Z22" s="121"/>
    </row>
    <row r="23" spans="11:26">
      <c r="K23" s="211" t="s">
        <v>9</v>
      </c>
      <c r="L23" s="4">
        <f>COUNTIF(D:D,)/122</f>
        <v>0</v>
      </c>
      <c r="M23" s="132">
        <f>COUNTIF(D:D,)</f>
        <v>0</v>
      </c>
      <c r="N23" s="121"/>
      <c r="O23" s="121"/>
      <c r="P23" s="121"/>
      <c r="Q23" s="121"/>
      <c r="R23" s="121"/>
      <c r="S23" s="121"/>
      <c r="T23" s="121"/>
      <c r="U23" s="121"/>
      <c r="V23" s="121"/>
      <c r="W23" s="121"/>
      <c r="X23" s="121"/>
      <c r="Y23" s="121"/>
      <c r="Z23" s="121"/>
    </row>
    <row r="24" spans="11:26">
      <c r="K24" s="211" t="s">
        <v>229</v>
      </c>
      <c r="L24" s="4">
        <f>COUNTIF(D:D,)/122</f>
        <v>0</v>
      </c>
      <c r="M24" s="132">
        <f>COUNTIF(D:D,)</f>
        <v>0</v>
      </c>
      <c r="N24" s="121"/>
      <c r="O24" s="121"/>
      <c r="P24" s="121"/>
      <c r="Q24" s="121"/>
      <c r="R24" s="121"/>
      <c r="S24" s="121"/>
      <c r="T24" s="121"/>
      <c r="U24" s="121"/>
      <c r="V24" s="121"/>
      <c r="W24" s="121"/>
      <c r="X24" s="121"/>
      <c r="Y24" s="121"/>
      <c r="Z24" s="121"/>
    </row>
    <row r="25" spans="11:26">
      <c r="K25" s="211" t="s">
        <v>10</v>
      </c>
      <c r="L25" s="4">
        <f>COUNTIF(D:D,D18)/122</f>
        <v>0</v>
      </c>
      <c r="M25" s="132">
        <f>COUNTIF(D:D,D18)</f>
        <v>0</v>
      </c>
      <c r="N25" s="121"/>
      <c r="O25" s="121"/>
      <c r="P25" s="121"/>
      <c r="Q25" s="121"/>
      <c r="R25" s="121"/>
      <c r="S25" s="121"/>
      <c r="T25" s="121"/>
      <c r="U25" s="121"/>
      <c r="V25" s="121"/>
      <c r="W25" s="121"/>
      <c r="X25" s="121"/>
      <c r="Y25" s="121"/>
      <c r="Z25" s="121"/>
    </row>
    <row r="26" spans="11:26">
      <c r="K26" s="211" t="s">
        <v>11</v>
      </c>
      <c r="L26" s="4">
        <f>COUNTIF(D:D,D35)/122</f>
        <v>0</v>
      </c>
      <c r="M26" s="132">
        <f>COUNTIF(D:D,D35)</f>
        <v>0</v>
      </c>
      <c r="N26" s="121"/>
      <c r="O26" s="121"/>
      <c r="P26" s="121"/>
      <c r="Q26" s="121"/>
      <c r="R26" s="121"/>
      <c r="S26" s="121"/>
      <c r="T26" s="121"/>
      <c r="U26" s="121"/>
      <c r="V26" s="121"/>
      <c r="W26" s="121"/>
      <c r="X26" s="121"/>
      <c r="Y26" s="121"/>
      <c r="Z26" s="121"/>
    </row>
    <row r="27" spans="11:26">
      <c r="K27" s="211" t="s">
        <v>12</v>
      </c>
      <c r="L27" s="4">
        <f>COUNTIF(D:D,D39)/122</f>
        <v>0</v>
      </c>
      <c r="M27" s="132">
        <f>COUNTIF(D:D,D39)</f>
        <v>0</v>
      </c>
      <c r="N27" s="121"/>
      <c r="O27" s="121"/>
      <c r="P27" s="121"/>
      <c r="Q27" s="121"/>
      <c r="R27" s="121"/>
      <c r="S27" s="121"/>
      <c r="T27" s="121"/>
      <c r="U27" s="121"/>
      <c r="V27" s="121"/>
      <c r="W27" s="121"/>
      <c r="X27" s="121"/>
      <c r="Y27" s="121"/>
      <c r="Z27" s="121"/>
    </row>
    <row r="28" spans="11:26">
      <c r="K28" s="211" t="s">
        <v>13</v>
      </c>
      <c r="L28" s="4">
        <f>COUNTIF(D:D,D55)/122</f>
        <v>0</v>
      </c>
      <c r="M28" s="132">
        <f>COUNTIF(D:D,D55)</f>
        <v>0</v>
      </c>
      <c r="N28" s="121"/>
      <c r="O28" s="121"/>
      <c r="P28" s="121"/>
      <c r="Q28" s="121"/>
      <c r="R28" s="121"/>
      <c r="S28" s="121"/>
      <c r="T28" s="121"/>
      <c r="U28" s="121"/>
      <c r="V28" s="121"/>
      <c r="W28" s="121"/>
      <c r="X28" s="121"/>
      <c r="Y28" s="121"/>
      <c r="Z28" s="121"/>
    </row>
    <row r="29" spans="11:26">
      <c r="K29" s="211" t="s">
        <v>14</v>
      </c>
      <c r="L29" s="4">
        <f>COUNTIF(D:D,D38)/122</f>
        <v>0</v>
      </c>
      <c r="M29" s="132">
        <f>COUNTIF(D:D,D38)</f>
        <v>0</v>
      </c>
      <c r="N29" s="121"/>
      <c r="O29" s="121"/>
      <c r="P29" s="121"/>
      <c r="Q29" s="121"/>
      <c r="R29" s="121"/>
      <c r="S29" s="121"/>
      <c r="T29" s="121"/>
      <c r="U29" s="121"/>
      <c r="V29" s="121"/>
      <c r="W29" s="121"/>
      <c r="X29" s="121"/>
      <c r="Y29" s="121"/>
      <c r="Z29" s="121"/>
    </row>
    <row r="30" spans="11:26">
      <c r="K30" s="211" t="s">
        <v>230</v>
      </c>
      <c r="L30" s="4">
        <f>COUNTIF(D:D,D11)/122</f>
        <v>0</v>
      </c>
      <c r="M30" s="132">
        <f>COUNTIF(D:D,D11)</f>
        <v>0</v>
      </c>
      <c r="N30" s="121"/>
      <c r="O30" s="121"/>
      <c r="P30" s="121"/>
      <c r="Q30" s="121"/>
      <c r="R30" s="121"/>
      <c r="S30" s="121"/>
      <c r="T30" s="121"/>
      <c r="U30" s="121"/>
      <c r="V30" s="121"/>
      <c r="W30" s="121"/>
      <c r="X30" s="121"/>
      <c r="Y30" s="121"/>
      <c r="Z30" s="121"/>
    </row>
    <row r="31" spans="11:26">
      <c r="K31" s="211" t="s">
        <v>231</v>
      </c>
      <c r="L31" s="4">
        <f>COUNTIF(D:D,D111)/122</f>
        <v>0</v>
      </c>
      <c r="M31" s="132">
        <f>COUNTIF(D:D,D111)</f>
        <v>0</v>
      </c>
      <c r="N31" s="121"/>
      <c r="O31" s="121"/>
      <c r="P31" s="121"/>
      <c r="Q31" s="121"/>
      <c r="R31" s="121"/>
      <c r="S31" s="121"/>
      <c r="T31" s="121"/>
      <c r="U31" s="121"/>
      <c r="V31" s="121"/>
      <c r="W31" s="121"/>
      <c r="X31" s="121"/>
      <c r="Y31" s="121"/>
      <c r="Z31" s="121"/>
    </row>
    <row r="32" spans="11:26">
      <c r="K32" s="211" t="s">
        <v>15</v>
      </c>
      <c r="L32" s="4">
        <f>COUNTIF(D:D,D31)/122</f>
        <v>0</v>
      </c>
      <c r="M32" s="132">
        <f>COUNTIF(D:D,D31)</f>
        <v>0</v>
      </c>
      <c r="N32" s="121"/>
      <c r="O32" s="121"/>
      <c r="P32" s="121"/>
      <c r="Q32" s="121"/>
      <c r="R32" s="121"/>
      <c r="S32" s="121"/>
      <c r="T32" s="121"/>
      <c r="U32" s="121"/>
      <c r="V32" s="121"/>
      <c r="W32" s="121"/>
      <c r="X32" s="121"/>
      <c r="Y32" s="121"/>
      <c r="Z32" s="121"/>
    </row>
    <row r="33" spans="11:26">
      <c r="K33" s="211" t="s">
        <v>16</v>
      </c>
      <c r="L33" s="4">
        <f>COUNTIF(D:D,D37)/122</f>
        <v>0</v>
      </c>
      <c r="M33" s="132">
        <f>COUNTIF(D:D,D37)</f>
        <v>0</v>
      </c>
      <c r="N33" s="121"/>
      <c r="O33" s="121"/>
      <c r="P33" s="121"/>
      <c r="Q33" s="121"/>
      <c r="R33" s="121"/>
      <c r="S33" s="121"/>
      <c r="T33" s="121"/>
      <c r="U33" s="121"/>
      <c r="V33" s="121"/>
      <c r="W33" s="121"/>
      <c r="X33" s="121"/>
      <c r="Y33" s="121"/>
      <c r="Z33" s="121"/>
    </row>
    <row r="34" spans="11:26">
      <c r="K34" s="211" t="s">
        <v>376</v>
      </c>
      <c r="L34" s="4">
        <f>COUNTIF(D:D,)/122</f>
        <v>0</v>
      </c>
      <c r="M34" s="132">
        <f>COUNTIF(D:D,)</f>
        <v>0</v>
      </c>
      <c r="N34" s="121"/>
      <c r="O34" s="121"/>
      <c r="P34" s="121"/>
      <c r="Q34" s="121"/>
      <c r="R34" s="121"/>
      <c r="S34" s="121"/>
      <c r="T34" s="121"/>
      <c r="U34" s="121"/>
      <c r="V34" s="121"/>
      <c r="W34" s="121"/>
      <c r="X34" s="121"/>
      <c r="Y34" s="121"/>
      <c r="Z34" s="121"/>
    </row>
    <row r="35" spans="11:26">
      <c r="K35" s="211" t="s">
        <v>17</v>
      </c>
      <c r="L35" s="4">
        <f>COUNTIF(D:D,)/122</f>
        <v>0</v>
      </c>
      <c r="M35" s="132">
        <f>COUNTIF(D:D,)</f>
        <v>0</v>
      </c>
      <c r="N35" s="121"/>
      <c r="O35" s="121"/>
      <c r="P35" s="121"/>
      <c r="Q35" s="121"/>
      <c r="R35" s="121"/>
      <c r="S35" s="121"/>
      <c r="T35" s="121"/>
      <c r="U35" s="121"/>
      <c r="V35" s="121"/>
      <c r="W35" s="121"/>
      <c r="X35" s="121"/>
      <c r="Y35" s="121"/>
      <c r="Z35" s="121"/>
    </row>
    <row r="36" spans="11:26">
      <c r="K36" s="211" t="s">
        <v>18</v>
      </c>
      <c r="L36" s="4">
        <f>COUNTIF(D:D,D95)/122</f>
        <v>0</v>
      </c>
      <c r="M36" s="132">
        <f>COUNTIF(D:D,D95)</f>
        <v>0</v>
      </c>
      <c r="N36" s="121"/>
      <c r="O36" s="121"/>
      <c r="P36" s="121"/>
      <c r="Q36" s="121"/>
      <c r="R36" s="121"/>
      <c r="S36" s="121"/>
      <c r="T36" s="121"/>
      <c r="U36" s="121"/>
      <c r="V36" s="121"/>
      <c r="W36" s="121"/>
      <c r="X36" s="121"/>
      <c r="Y36" s="121"/>
      <c r="Z36" s="121"/>
    </row>
    <row r="37" spans="11:26">
      <c r="K37" s="211" t="s">
        <v>19</v>
      </c>
      <c r="L37" s="4">
        <f>COUNTIF(D:D,)/122</f>
        <v>0</v>
      </c>
      <c r="M37" s="132">
        <f>COUNTIF(D:D,)</f>
        <v>0</v>
      </c>
      <c r="N37" s="121"/>
      <c r="O37" s="121"/>
      <c r="P37" s="121"/>
      <c r="Q37" s="121"/>
      <c r="R37" s="121"/>
      <c r="S37" s="121"/>
      <c r="T37" s="121"/>
      <c r="U37" s="121"/>
      <c r="V37" s="121"/>
      <c r="W37" s="121"/>
      <c r="X37" s="121"/>
      <c r="Y37" s="121"/>
      <c r="Z37" s="121"/>
    </row>
    <row r="38" spans="11:26">
      <c r="K38" s="211" t="s">
        <v>598</v>
      </c>
      <c r="L38" s="4">
        <f t="shared" ref="L38:L40" si="1">COUNTIF(D:D,)/122</f>
        <v>0</v>
      </c>
      <c r="M38" s="211">
        <f t="shared" ref="M38:M40" si="2">COUNTIF(D:D,)</f>
        <v>0</v>
      </c>
      <c r="N38" s="121"/>
      <c r="O38" s="121"/>
      <c r="P38" s="121"/>
      <c r="Q38" s="121"/>
      <c r="R38" s="121"/>
      <c r="S38" s="121"/>
      <c r="T38" s="121"/>
      <c r="U38" s="121"/>
      <c r="V38" s="121"/>
      <c r="W38" s="121"/>
      <c r="X38" s="121"/>
      <c r="Y38" s="121"/>
      <c r="Z38" s="121"/>
    </row>
    <row r="39" spans="11:26">
      <c r="K39" s="211" t="s">
        <v>20</v>
      </c>
      <c r="L39" s="4">
        <f t="shared" si="1"/>
        <v>0</v>
      </c>
      <c r="M39" s="211">
        <f t="shared" si="2"/>
        <v>0</v>
      </c>
    </row>
    <row r="40" spans="11:26">
      <c r="K40" s="211" t="s">
        <v>599</v>
      </c>
      <c r="L40" s="4">
        <f t="shared" si="1"/>
        <v>0</v>
      </c>
      <c r="M40" s="211">
        <f t="shared" si="2"/>
        <v>0</v>
      </c>
    </row>
    <row r="41" spans="11:26">
      <c r="M41" s="51">
        <f>SUM(M2:M37)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41"/>
  <sheetViews>
    <sheetView topLeftCell="C18" workbookViewId="0">
      <selection activeCell="K2" sqref="K2:K40"/>
    </sheetView>
  </sheetViews>
  <sheetFormatPr baseColWidth="10" defaultRowHeight="15"/>
  <cols>
    <col min="11" max="11" width="41" customWidth="1"/>
    <col min="12" max="12" width="13.28515625" customWidth="1"/>
    <col min="13" max="13" width="20.85546875" customWidth="1"/>
  </cols>
  <sheetData>
    <row r="1" spans="11:26" ht="31.5" customHeight="1">
      <c r="K1" s="2" t="s">
        <v>22</v>
      </c>
      <c r="L1" s="1" t="s">
        <v>588</v>
      </c>
      <c r="M1" s="2" t="s">
        <v>23</v>
      </c>
      <c r="N1" s="121"/>
      <c r="O1" s="121"/>
      <c r="P1" s="60" t="s">
        <v>381</v>
      </c>
      <c r="Q1" s="60" t="s">
        <v>382</v>
      </c>
      <c r="R1" s="121"/>
      <c r="S1" s="60" t="s">
        <v>379</v>
      </c>
      <c r="T1" s="60" t="s">
        <v>380</v>
      </c>
      <c r="U1" s="121"/>
      <c r="V1" s="60" t="s">
        <v>383</v>
      </c>
      <c r="W1" s="60" t="s">
        <v>384</v>
      </c>
      <c r="X1" s="121"/>
      <c r="Y1" s="60" t="s">
        <v>385</v>
      </c>
      <c r="Z1" s="60" t="s">
        <v>386</v>
      </c>
    </row>
    <row r="2" spans="11:26">
      <c r="K2" s="227" t="s">
        <v>648</v>
      </c>
      <c r="L2" s="4">
        <f>COUNTIF(D:D,D2)/122</f>
        <v>0</v>
      </c>
      <c r="M2" s="132">
        <f>COUNTIF(D:D,D2)</f>
        <v>0</v>
      </c>
      <c r="N2" s="121"/>
      <c r="O2" s="121"/>
      <c r="P2" s="128" t="s">
        <v>337</v>
      </c>
      <c r="Q2" s="132">
        <f>COUNTIF(A:A,)</f>
        <v>0</v>
      </c>
      <c r="R2" s="121"/>
      <c r="S2" s="128" t="s">
        <v>337</v>
      </c>
      <c r="T2" s="132">
        <f>COUNTIF(A:A,A32)</f>
        <v>0</v>
      </c>
      <c r="U2" s="121"/>
      <c r="V2" s="128" t="s">
        <v>337</v>
      </c>
      <c r="W2" s="132">
        <f>COUNTIF(A:A,A74)</f>
        <v>0</v>
      </c>
      <c r="X2" s="121"/>
      <c r="Y2" s="128" t="s">
        <v>337</v>
      </c>
      <c r="Z2" s="132">
        <f>COUNTIF(A:A,A92)</f>
        <v>0</v>
      </c>
    </row>
    <row r="3" spans="11:26">
      <c r="K3" s="227" t="s">
        <v>647</v>
      </c>
      <c r="L3" s="4">
        <f>COUNTIF(D:D,)/122</f>
        <v>0</v>
      </c>
      <c r="M3" s="132">
        <f>COUNTIF(D:D,)</f>
        <v>0</v>
      </c>
      <c r="N3" s="121"/>
      <c r="O3" s="121"/>
      <c r="P3" s="128" t="s">
        <v>338</v>
      </c>
      <c r="Q3" s="132">
        <f>COUNTIF(A:A,A5)</f>
        <v>0</v>
      </c>
      <c r="R3" s="121"/>
      <c r="S3" s="128" t="s">
        <v>338</v>
      </c>
      <c r="T3" s="132">
        <f>COUNTIF(A:A,A35)</f>
        <v>0</v>
      </c>
      <c r="U3" s="121"/>
      <c r="V3" s="128" t="s">
        <v>338</v>
      </c>
      <c r="W3" s="132">
        <f>COUNTIF(A:A,A79)</f>
        <v>0</v>
      </c>
      <c r="X3" s="121"/>
      <c r="Y3" s="128" t="s">
        <v>338</v>
      </c>
      <c r="Z3" s="132">
        <f>COUNTIF(A:A,A98)</f>
        <v>0</v>
      </c>
    </row>
    <row r="4" spans="11:26">
      <c r="K4" s="227" t="s">
        <v>646</v>
      </c>
      <c r="L4" s="4">
        <f>COUNTIF(D:D,D110)/122</f>
        <v>0</v>
      </c>
      <c r="M4" s="132">
        <f>COUNTIF(D:D,D110)</f>
        <v>0</v>
      </c>
      <c r="N4" s="121"/>
      <c r="O4" s="121"/>
      <c r="P4" s="128" t="s">
        <v>339</v>
      </c>
      <c r="Q4" s="132">
        <f>COUNTIF(A:A,A7)</f>
        <v>0</v>
      </c>
      <c r="R4" s="121"/>
      <c r="S4" s="128" t="s">
        <v>339</v>
      </c>
      <c r="T4" s="132">
        <f>COUNTIF(A:A,A47)</f>
        <v>0</v>
      </c>
      <c r="U4" s="121"/>
      <c r="V4" s="128" t="s">
        <v>339</v>
      </c>
      <c r="W4" s="132">
        <f>COUNTIF(A:A,A88)</f>
        <v>0</v>
      </c>
      <c r="X4" s="121"/>
      <c r="Y4" s="128" t="s">
        <v>339</v>
      </c>
      <c r="Z4" s="132">
        <f>COUNTIF(A:A,A105)</f>
        <v>0</v>
      </c>
    </row>
    <row r="5" spans="11:26">
      <c r="K5" s="227" t="s">
        <v>645</v>
      </c>
      <c r="L5" s="4">
        <f>COUNTIF(D:D,D52)/122</f>
        <v>0</v>
      </c>
      <c r="M5" s="132">
        <f>COUNTIF(D:D,D52)</f>
        <v>0</v>
      </c>
      <c r="N5" s="121"/>
      <c r="O5" s="121"/>
      <c r="P5" s="128" t="s">
        <v>340</v>
      </c>
      <c r="Q5" s="132">
        <f>COUNTIF(A:A,A14)</f>
        <v>0</v>
      </c>
      <c r="R5" s="121"/>
      <c r="S5" s="128" t="s">
        <v>340</v>
      </c>
      <c r="T5" s="132">
        <f>COUNTIF(A:A,A55)</f>
        <v>0</v>
      </c>
      <c r="U5" s="121"/>
      <c r="V5" s="128" t="s">
        <v>340</v>
      </c>
      <c r="W5" s="132">
        <f>COUNTIF(A:A,)</f>
        <v>0</v>
      </c>
      <c r="X5" s="121"/>
      <c r="Y5" s="128" t="s">
        <v>340</v>
      </c>
      <c r="Z5" s="132">
        <f>COUNTIF(A:A,A113)</f>
        <v>0</v>
      </c>
    </row>
    <row r="6" spans="11:26">
      <c r="K6" s="227" t="s">
        <v>644</v>
      </c>
      <c r="L6" s="4">
        <f>COUNTIF(D:D,D93)/122</f>
        <v>0</v>
      </c>
      <c r="M6" s="132">
        <f>COUNTIF(D:D,D93)</f>
        <v>0</v>
      </c>
      <c r="N6" s="121"/>
      <c r="O6" s="121"/>
      <c r="P6" s="128" t="s">
        <v>341</v>
      </c>
      <c r="Q6" s="132">
        <f>COUNTIF(A:A,A24)</f>
        <v>0</v>
      </c>
      <c r="R6" s="121"/>
      <c r="S6" s="128" t="s">
        <v>341</v>
      </c>
      <c r="T6" s="132">
        <f>COUNTIF(A:A,A57)</f>
        <v>0</v>
      </c>
      <c r="U6" s="121"/>
      <c r="V6" s="128" t="s">
        <v>341</v>
      </c>
      <c r="W6" s="132">
        <f>COUNTIF(A:A,)</f>
        <v>0</v>
      </c>
      <c r="X6" s="121"/>
      <c r="Y6" s="128" t="s">
        <v>341</v>
      </c>
      <c r="Z6" s="132">
        <f>COUNTIF(A:A,A115)</f>
        <v>0</v>
      </c>
    </row>
    <row r="7" spans="11:26">
      <c r="K7" s="211" t="s">
        <v>1</v>
      </c>
      <c r="L7" s="4">
        <f>COUNTIF(D:D,D10)/122</f>
        <v>0</v>
      </c>
      <c r="M7" s="132">
        <f>COUNTIF(D:D,D10)</f>
        <v>0</v>
      </c>
      <c r="N7" s="121"/>
      <c r="O7" s="121"/>
      <c r="P7" s="121"/>
      <c r="Q7" s="121"/>
      <c r="R7" s="121"/>
      <c r="S7" s="121"/>
      <c r="T7" s="121"/>
      <c r="U7" s="121"/>
      <c r="V7" s="121"/>
      <c r="W7" s="121"/>
      <c r="X7" s="121"/>
      <c r="Y7" s="121"/>
      <c r="Z7" s="121"/>
    </row>
    <row r="8" spans="11:26">
      <c r="K8" s="211" t="s">
        <v>6</v>
      </c>
      <c r="L8" s="4">
        <f>COUNTIF(D:D,D7)/122</f>
        <v>0</v>
      </c>
      <c r="M8" s="132">
        <f>COUNTIF(D:D,D7)</f>
        <v>0</v>
      </c>
      <c r="N8" s="121"/>
      <c r="O8" s="121"/>
      <c r="P8" s="121"/>
      <c r="Q8" s="121"/>
      <c r="R8" s="121"/>
      <c r="S8" s="121"/>
      <c r="T8" s="121"/>
      <c r="U8" s="121"/>
      <c r="V8" s="121"/>
      <c r="W8" s="121"/>
      <c r="X8" s="121"/>
      <c r="Y8" s="121"/>
      <c r="Z8" s="121"/>
    </row>
    <row r="9" spans="11:26">
      <c r="K9" s="211" t="s">
        <v>24</v>
      </c>
      <c r="L9" s="4">
        <f>COUNTIF(D:D,D28)/122</f>
        <v>0</v>
      </c>
      <c r="M9" s="132">
        <f>COUNTIF(D:D,D20)</f>
        <v>0</v>
      </c>
      <c r="N9" s="121"/>
      <c r="O9" s="121"/>
      <c r="P9" s="121"/>
      <c r="Q9" s="121"/>
      <c r="R9" s="121"/>
      <c r="S9" s="121"/>
      <c r="T9" s="121"/>
      <c r="U9" s="121"/>
      <c r="V9" s="121"/>
      <c r="W9" s="121"/>
      <c r="X9" s="121"/>
      <c r="Y9" s="121"/>
      <c r="Z9" s="121"/>
    </row>
    <row r="10" spans="11:26">
      <c r="K10" s="211" t="s">
        <v>225</v>
      </c>
      <c r="L10" s="4">
        <f>COUNTIF(D:D,D10)/122</f>
        <v>0</v>
      </c>
      <c r="M10" s="132">
        <f t="shared" ref="M10" si="0">COUNTIF(D:D,D10)</f>
        <v>0</v>
      </c>
      <c r="N10" s="121"/>
      <c r="O10" s="121"/>
      <c r="P10" s="121"/>
      <c r="Q10" s="121"/>
      <c r="R10" s="121"/>
      <c r="S10" s="121"/>
      <c r="T10" s="121"/>
      <c r="U10" s="121"/>
      <c r="V10" s="121"/>
      <c r="W10" s="121"/>
      <c r="X10" s="121"/>
      <c r="Y10" s="121"/>
      <c r="Z10" s="121"/>
    </row>
    <row r="11" spans="11:26">
      <c r="K11" s="211" t="s">
        <v>597</v>
      </c>
      <c r="L11" s="4">
        <f>COUNTIF(D:D,D61)/122</f>
        <v>0</v>
      </c>
      <c r="M11" s="132">
        <f>COUNTIF(D:D,D61)</f>
        <v>0</v>
      </c>
      <c r="N11" s="121"/>
      <c r="O11" s="121"/>
      <c r="P11" s="121"/>
      <c r="Q11" s="121"/>
      <c r="R11" s="121"/>
      <c r="S11" s="121"/>
      <c r="T11" s="121"/>
      <c r="U11" s="121"/>
      <c r="V11" s="121"/>
      <c r="W11" s="121"/>
      <c r="X11" s="121"/>
      <c r="Y11" s="121"/>
      <c r="Z11" s="121"/>
    </row>
    <row r="12" spans="11:26">
      <c r="K12" s="211" t="s">
        <v>2</v>
      </c>
      <c r="L12" s="4">
        <f>COUNTIF(D:D,D42)/122</f>
        <v>0</v>
      </c>
      <c r="M12" s="132">
        <f>COUNTIF(D:D,D42)</f>
        <v>0</v>
      </c>
      <c r="N12" s="121"/>
      <c r="O12" s="121"/>
      <c r="P12" s="121"/>
      <c r="Q12" s="121"/>
      <c r="R12" s="121"/>
      <c r="S12" s="121"/>
      <c r="T12" s="121"/>
      <c r="U12" s="121"/>
      <c r="V12" s="121"/>
      <c r="W12" s="121"/>
      <c r="X12" s="121"/>
      <c r="Y12" s="121"/>
      <c r="Z12" s="121"/>
    </row>
    <row r="13" spans="11:26">
      <c r="K13" s="211" t="s">
        <v>226</v>
      </c>
      <c r="L13" s="4">
        <f>COUNTIF(D:D,D6)/122</f>
        <v>0</v>
      </c>
      <c r="M13" s="132">
        <f>COUNTIF(D:D,D6)</f>
        <v>0</v>
      </c>
      <c r="N13" s="121"/>
      <c r="O13" s="121"/>
      <c r="P13" s="121"/>
      <c r="Q13" s="121"/>
      <c r="R13" s="121"/>
      <c r="S13" s="121"/>
      <c r="T13" s="121"/>
      <c r="U13" s="121"/>
      <c r="V13" s="121"/>
      <c r="W13" s="121"/>
      <c r="X13" s="121"/>
      <c r="Y13" s="121"/>
      <c r="Z13" s="121"/>
    </row>
    <row r="14" spans="11:26">
      <c r="K14" s="211" t="s">
        <v>227</v>
      </c>
      <c r="L14" s="4">
        <f>COUNTIF(D:D,D67)/122</f>
        <v>0</v>
      </c>
      <c r="M14" s="132">
        <f>COUNTIF(D:D,D67)</f>
        <v>0</v>
      </c>
      <c r="N14" s="121"/>
      <c r="O14" s="121"/>
      <c r="P14" s="121"/>
      <c r="Q14" s="121"/>
      <c r="R14" s="121"/>
      <c r="S14" s="121"/>
      <c r="T14" s="121"/>
      <c r="U14" s="121"/>
      <c r="V14" s="121"/>
      <c r="W14" s="121"/>
      <c r="X14" s="121"/>
      <c r="Y14" s="121"/>
      <c r="Z14" s="121"/>
    </row>
    <row r="15" spans="11:26">
      <c r="K15" s="211" t="s">
        <v>3</v>
      </c>
      <c r="L15" s="4">
        <f>COUNTIF(D:D,D17)/122</f>
        <v>0</v>
      </c>
      <c r="M15" s="132">
        <f>COUNTIF(D:D,D17)</f>
        <v>0</v>
      </c>
      <c r="N15" s="121"/>
      <c r="O15" s="121"/>
      <c r="P15" s="121"/>
      <c r="Q15" s="121"/>
      <c r="R15" s="121"/>
      <c r="S15" s="121"/>
      <c r="T15" s="121"/>
      <c r="U15" s="121"/>
      <c r="V15" s="121"/>
      <c r="W15" s="121"/>
      <c r="X15" s="121"/>
      <c r="Y15" s="121"/>
      <c r="Z15" s="121"/>
    </row>
    <row r="16" spans="11:26">
      <c r="K16" s="211" t="s">
        <v>595</v>
      </c>
      <c r="L16" s="4">
        <f>COUNTIF(D:D,)/122</f>
        <v>0</v>
      </c>
      <c r="M16" s="132">
        <f>COUNTIF(D:D,)</f>
        <v>0</v>
      </c>
      <c r="N16" s="121"/>
      <c r="O16" s="121"/>
      <c r="P16" s="121"/>
      <c r="Q16" s="121"/>
      <c r="R16" s="121"/>
      <c r="S16" s="121"/>
      <c r="T16" s="121"/>
      <c r="U16" s="121"/>
      <c r="V16" s="121"/>
      <c r="W16" s="121"/>
      <c r="X16" s="121"/>
      <c r="Y16" s="121"/>
      <c r="Z16" s="121"/>
    </row>
    <row r="17" spans="11:26">
      <c r="K17" s="211" t="s">
        <v>596</v>
      </c>
      <c r="L17" s="4">
        <f>COUNTIF(D:D,)/122</f>
        <v>0</v>
      </c>
      <c r="M17" s="132">
        <f>COUNTIF(D:D,)</f>
        <v>0</v>
      </c>
      <c r="N17" s="121"/>
      <c r="O17" s="121"/>
      <c r="P17" s="121"/>
      <c r="Q17" s="121"/>
      <c r="R17" s="121"/>
      <c r="S17" s="121"/>
      <c r="T17" s="121"/>
      <c r="U17" s="121"/>
      <c r="V17" s="121"/>
      <c r="W17" s="121"/>
      <c r="X17" s="121"/>
      <c r="Y17" s="121"/>
      <c r="Z17" s="121"/>
    </row>
    <row r="18" spans="11:26">
      <c r="K18" s="211" t="s">
        <v>4</v>
      </c>
      <c r="L18" s="4">
        <f>COUNTIF(D:D,)/122</f>
        <v>0</v>
      </c>
      <c r="M18" s="132">
        <f>COUNTIF(D:D,)</f>
        <v>0</v>
      </c>
      <c r="N18" s="121"/>
      <c r="O18" s="121"/>
      <c r="P18" s="121"/>
      <c r="Q18" s="121"/>
      <c r="R18" s="121"/>
      <c r="S18" s="121"/>
      <c r="T18" s="121"/>
      <c r="U18" s="121"/>
      <c r="V18" s="121"/>
      <c r="W18" s="121"/>
      <c r="X18" s="121"/>
      <c r="Y18" s="121"/>
      <c r="Z18" s="121"/>
    </row>
    <row r="19" spans="11:26">
      <c r="K19" s="211" t="s">
        <v>5</v>
      </c>
      <c r="L19" s="4">
        <f>COUNTIF(D:D,D105)/122</f>
        <v>0</v>
      </c>
      <c r="M19" s="132">
        <f>COUNTIF(D:D,D105)</f>
        <v>0</v>
      </c>
      <c r="N19" s="121"/>
      <c r="O19" s="121"/>
      <c r="P19" s="121"/>
      <c r="Q19" s="121"/>
      <c r="R19" s="121"/>
      <c r="S19" s="121"/>
      <c r="T19" s="121"/>
      <c r="U19" s="121"/>
      <c r="V19" s="121"/>
      <c r="W19" s="121"/>
      <c r="X19" s="121"/>
      <c r="Y19" s="121"/>
      <c r="Z19" s="121"/>
    </row>
    <row r="20" spans="11:26">
      <c r="K20" s="211" t="s">
        <v>7</v>
      </c>
      <c r="L20" s="4">
        <f>COUNTIF(D:D,D21)/122</f>
        <v>0</v>
      </c>
      <c r="M20" s="132">
        <f>COUNTIF(D:D,D21)</f>
        <v>0</v>
      </c>
      <c r="N20" s="121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/>
      <c r="Z20" s="121"/>
    </row>
    <row r="21" spans="11:26">
      <c r="K21" s="211" t="s">
        <v>228</v>
      </c>
      <c r="L21" s="4">
        <f>COUNTIF(D:D,D9)/122</f>
        <v>0</v>
      </c>
      <c r="M21" s="132">
        <f>COUNTIF(D:D,D9)</f>
        <v>0</v>
      </c>
      <c r="N21" s="121"/>
      <c r="O21" s="121"/>
      <c r="P21" s="121"/>
      <c r="Q21" s="121"/>
      <c r="R21" s="121"/>
      <c r="S21" s="121"/>
      <c r="T21" s="121"/>
      <c r="U21" s="121"/>
      <c r="V21" s="121"/>
      <c r="W21" s="121"/>
      <c r="X21" s="121"/>
      <c r="Y21" s="121"/>
      <c r="Z21" s="121"/>
    </row>
    <row r="22" spans="11:26">
      <c r="K22" s="211" t="s">
        <v>8</v>
      </c>
      <c r="L22" s="4">
        <f>COUNTIF(D:D,D109)/122</f>
        <v>0</v>
      </c>
      <c r="M22" s="132">
        <f>COUNTIF(D:D,D109)</f>
        <v>0</v>
      </c>
      <c r="N22" s="121"/>
      <c r="O22" s="121"/>
      <c r="P22" s="121"/>
      <c r="Q22" s="121"/>
      <c r="R22" s="121"/>
      <c r="S22" s="121"/>
      <c r="T22" s="121"/>
      <c r="U22" s="121"/>
      <c r="V22" s="121"/>
      <c r="W22" s="121"/>
      <c r="X22" s="121"/>
      <c r="Y22" s="121"/>
      <c r="Z22" s="121"/>
    </row>
    <row r="23" spans="11:26">
      <c r="K23" s="211" t="s">
        <v>9</v>
      </c>
      <c r="L23" s="4">
        <f>COUNTIF(D:D,)/122</f>
        <v>0</v>
      </c>
      <c r="M23" s="132">
        <f>COUNTIF(D:D,)</f>
        <v>0</v>
      </c>
      <c r="N23" s="121"/>
      <c r="O23" s="121"/>
      <c r="P23" s="121"/>
      <c r="Q23" s="121"/>
      <c r="R23" s="121"/>
      <c r="S23" s="121"/>
      <c r="T23" s="121"/>
      <c r="U23" s="121"/>
      <c r="V23" s="121"/>
      <c r="W23" s="121"/>
      <c r="X23" s="121"/>
      <c r="Y23" s="121"/>
      <c r="Z23" s="121"/>
    </row>
    <row r="24" spans="11:26">
      <c r="K24" s="211" t="s">
        <v>229</v>
      </c>
      <c r="L24" s="4">
        <f>COUNTIF(D:D,)/122</f>
        <v>0</v>
      </c>
      <c r="M24" s="132">
        <f>COUNTIF(D:D,)</f>
        <v>0</v>
      </c>
      <c r="N24" s="121"/>
      <c r="O24" s="121"/>
      <c r="P24" s="121"/>
      <c r="Q24" s="121"/>
      <c r="R24" s="121"/>
      <c r="S24" s="121"/>
      <c r="T24" s="121"/>
      <c r="U24" s="121"/>
      <c r="V24" s="121"/>
      <c r="W24" s="121"/>
      <c r="X24" s="121"/>
      <c r="Y24" s="121"/>
      <c r="Z24" s="121"/>
    </row>
    <row r="25" spans="11:26">
      <c r="K25" s="211" t="s">
        <v>10</v>
      </c>
      <c r="L25" s="4">
        <f>COUNTIF(D:D,D18)/122</f>
        <v>0</v>
      </c>
      <c r="M25" s="132">
        <f>COUNTIF(D:D,D18)</f>
        <v>0</v>
      </c>
      <c r="N25" s="121"/>
      <c r="O25" s="121"/>
      <c r="P25" s="121"/>
      <c r="Q25" s="121"/>
      <c r="R25" s="121"/>
      <c r="S25" s="121"/>
      <c r="T25" s="121"/>
      <c r="U25" s="121"/>
      <c r="V25" s="121"/>
      <c r="W25" s="121"/>
      <c r="X25" s="121"/>
      <c r="Y25" s="121"/>
      <c r="Z25" s="121"/>
    </row>
    <row r="26" spans="11:26">
      <c r="K26" s="211" t="s">
        <v>11</v>
      </c>
      <c r="L26" s="4">
        <f>COUNTIF(D:D,D35)/122</f>
        <v>0</v>
      </c>
      <c r="M26" s="132">
        <f>COUNTIF(D:D,D35)</f>
        <v>0</v>
      </c>
      <c r="N26" s="121"/>
      <c r="O26" s="121"/>
      <c r="P26" s="121"/>
      <c r="Q26" s="121"/>
      <c r="R26" s="121"/>
      <c r="S26" s="121"/>
      <c r="T26" s="121"/>
      <c r="U26" s="121"/>
      <c r="V26" s="121"/>
      <c r="W26" s="121"/>
      <c r="X26" s="121"/>
      <c r="Y26" s="121"/>
      <c r="Z26" s="121"/>
    </row>
    <row r="27" spans="11:26">
      <c r="K27" s="211" t="s">
        <v>12</v>
      </c>
      <c r="L27" s="4">
        <f>COUNTIF(D:D,D39)/122</f>
        <v>0</v>
      </c>
      <c r="M27" s="132">
        <f>COUNTIF(D:D,D39)</f>
        <v>0</v>
      </c>
      <c r="N27" s="121"/>
      <c r="O27" s="121"/>
      <c r="P27" s="121"/>
      <c r="Q27" s="121"/>
      <c r="R27" s="121"/>
      <c r="S27" s="121"/>
      <c r="T27" s="121"/>
      <c r="U27" s="121"/>
      <c r="V27" s="121"/>
      <c r="W27" s="121"/>
      <c r="X27" s="121"/>
      <c r="Y27" s="121"/>
      <c r="Z27" s="121"/>
    </row>
    <row r="28" spans="11:26">
      <c r="K28" s="211" t="s">
        <v>13</v>
      </c>
      <c r="L28" s="4">
        <f>COUNTIF(D:D,D55)/122</f>
        <v>0</v>
      </c>
      <c r="M28" s="132">
        <f>COUNTIF(D:D,D55)</f>
        <v>0</v>
      </c>
      <c r="N28" s="121"/>
      <c r="O28" s="121"/>
      <c r="P28" s="121"/>
      <c r="Q28" s="121"/>
      <c r="R28" s="121"/>
      <c r="S28" s="121"/>
      <c r="T28" s="121"/>
      <c r="U28" s="121"/>
      <c r="V28" s="121"/>
      <c r="W28" s="121"/>
      <c r="X28" s="121"/>
      <c r="Y28" s="121"/>
      <c r="Z28" s="121"/>
    </row>
    <row r="29" spans="11:26">
      <c r="K29" s="211" t="s">
        <v>14</v>
      </c>
      <c r="L29" s="4">
        <f>COUNTIF(D:D,D38)/122</f>
        <v>0</v>
      </c>
      <c r="M29" s="132">
        <f>COUNTIF(D:D,D38)</f>
        <v>0</v>
      </c>
      <c r="N29" s="121"/>
      <c r="O29" s="121"/>
      <c r="P29" s="121"/>
      <c r="Q29" s="121"/>
      <c r="R29" s="121"/>
      <c r="S29" s="121"/>
      <c r="T29" s="121"/>
      <c r="U29" s="121"/>
      <c r="V29" s="121"/>
      <c r="W29" s="121"/>
      <c r="X29" s="121"/>
      <c r="Y29" s="121"/>
      <c r="Z29" s="121"/>
    </row>
    <row r="30" spans="11:26">
      <c r="K30" s="211" t="s">
        <v>230</v>
      </c>
      <c r="L30" s="4">
        <f>COUNTIF(D:D,D11)/122</f>
        <v>0</v>
      </c>
      <c r="M30" s="132">
        <f>COUNTIF(D:D,D11)</f>
        <v>0</v>
      </c>
      <c r="N30" s="121"/>
      <c r="O30" s="121"/>
      <c r="P30" s="121"/>
      <c r="Q30" s="121"/>
      <c r="R30" s="121"/>
      <c r="S30" s="121"/>
      <c r="T30" s="121"/>
      <c r="U30" s="121"/>
      <c r="V30" s="121"/>
      <c r="W30" s="121"/>
      <c r="X30" s="121"/>
      <c r="Y30" s="121"/>
      <c r="Z30" s="121"/>
    </row>
    <row r="31" spans="11:26">
      <c r="K31" s="211" t="s">
        <v>231</v>
      </c>
      <c r="L31" s="4">
        <f>COUNTIF(D:D,D111)/122</f>
        <v>0</v>
      </c>
      <c r="M31" s="132">
        <f>COUNTIF(D:D,D111)</f>
        <v>0</v>
      </c>
      <c r="N31" s="121"/>
      <c r="O31" s="121"/>
      <c r="P31" s="121"/>
      <c r="Q31" s="121"/>
      <c r="R31" s="121"/>
      <c r="S31" s="121"/>
      <c r="T31" s="121"/>
      <c r="U31" s="121"/>
      <c r="V31" s="121"/>
      <c r="W31" s="121"/>
      <c r="X31" s="121"/>
      <c r="Y31" s="121"/>
      <c r="Z31" s="121"/>
    </row>
    <row r="32" spans="11:26">
      <c r="K32" s="211" t="s">
        <v>15</v>
      </c>
      <c r="L32" s="4">
        <f>COUNTIF(D:D,D31)/122</f>
        <v>0</v>
      </c>
      <c r="M32" s="132">
        <f>COUNTIF(D:D,D31)</f>
        <v>0</v>
      </c>
      <c r="N32" s="121"/>
      <c r="O32" s="121"/>
      <c r="P32" s="121"/>
      <c r="Q32" s="121"/>
      <c r="R32" s="121"/>
      <c r="S32" s="121"/>
      <c r="T32" s="121"/>
      <c r="U32" s="121"/>
      <c r="V32" s="121"/>
      <c r="W32" s="121"/>
      <c r="X32" s="121"/>
      <c r="Y32" s="121"/>
      <c r="Z32" s="121"/>
    </row>
    <row r="33" spans="11:26">
      <c r="K33" s="211" t="s">
        <v>16</v>
      </c>
      <c r="L33" s="4">
        <f>COUNTIF(D:D,D37)/122</f>
        <v>0</v>
      </c>
      <c r="M33" s="132">
        <f>COUNTIF(D:D,D37)</f>
        <v>0</v>
      </c>
      <c r="N33" s="121"/>
      <c r="O33" s="121"/>
      <c r="P33" s="121"/>
      <c r="Q33" s="121"/>
      <c r="R33" s="121"/>
      <c r="S33" s="121"/>
      <c r="T33" s="121"/>
      <c r="U33" s="121"/>
      <c r="V33" s="121"/>
      <c r="W33" s="121"/>
      <c r="X33" s="121"/>
      <c r="Y33" s="121"/>
      <c r="Z33" s="121"/>
    </row>
    <row r="34" spans="11:26">
      <c r="K34" s="211" t="s">
        <v>376</v>
      </c>
      <c r="L34" s="4">
        <f>COUNTIF(D:D,)/122</f>
        <v>0</v>
      </c>
      <c r="M34" s="132">
        <f>COUNTIF(D:D,)</f>
        <v>0</v>
      </c>
      <c r="N34" s="121"/>
      <c r="O34" s="121"/>
      <c r="P34" s="121"/>
      <c r="Q34" s="121"/>
      <c r="R34" s="121"/>
      <c r="S34" s="121"/>
      <c r="T34" s="121"/>
      <c r="U34" s="121"/>
      <c r="V34" s="121"/>
      <c r="W34" s="121"/>
      <c r="X34" s="121"/>
      <c r="Y34" s="121"/>
      <c r="Z34" s="121"/>
    </row>
    <row r="35" spans="11:26">
      <c r="K35" s="211" t="s">
        <v>17</v>
      </c>
      <c r="L35" s="4">
        <f>COUNTIF(D:D,)/122</f>
        <v>0</v>
      </c>
      <c r="M35" s="132">
        <f>COUNTIF(D:D,)</f>
        <v>0</v>
      </c>
      <c r="N35" s="121"/>
      <c r="O35" s="121"/>
      <c r="P35" s="121"/>
      <c r="Q35" s="121"/>
      <c r="R35" s="121"/>
      <c r="S35" s="121"/>
      <c r="T35" s="121"/>
      <c r="U35" s="121"/>
      <c r="V35" s="121"/>
      <c r="W35" s="121"/>
      <c r="X35" s="121"/>
      <c r="Y35" s="121"/>
      <c r="Z35" s="121"/>
    </row>
    <row r="36" spans="11:26">
      <c r="K36" s="211" t="s">
        <v>18</v>
      </c>
      <c r="L36" s="4">
        <f>COUNTIF(D:D,D95)/122</f>
        <v>0</v>
      </c>
      <c r="M36" s="132">
        <f>COUNTIF(D:D,D95)</f>
        <v>0</v>
      </c>
      <c r="N36" s="121"/>
      <c r="O36" s="121"/>
      <c r="P36" s="121"/>
      <c r="Q36" s="121"/>
      <c r="R36" s="121"/>
      <c r="S36" s="121"/>
      <c r="T36" s="121"/>
      <c r="U36" s="121"/>
      <c r="V36" s="121"/>
      <c r="W36" s="121"/>
      <c r="X36" s="121"/>
      <c r="Y36" s="121"/>
      <c r="Z36" s="121"/>
    </row>
    <row r="37" spans="11:26">
      <c r="K37" s="211" t="s">
        <v>19</v>
      </c>
      <c r="L37" s="4">
        <f>COUNTIF(D:D,)/122</f>
        <v>0</v>
      </c>
      <c r="M37" s="132">
        <f>COUNTIF(D:D,)</f>
        <v>0</v>
      </c>
      <c r="N37" s="121"/>
      <c r="O37" s="121"/>
      <c r="P37" s="121"/>
      <c r="Q37" s="121"/>
      <c r="R37" s="121"/>
      <c r="S37" s="121"/>
      <c r="T37" s="121"/>
      <c r="U37" s="121"/>
      <c r="V37" s="121"/>
      <c r="W37" s="121"/>
      <c r="X37" s="121"/>
      <c r="Y37" s="121"/>
      <c r="Z37" s="121"/>
    </row>
    <row r="38" spans="11:26">
      <c r="K38" s="211" t="s">
        <v>598</v>
      </c>
      <c r="L38" s="4">
        <f t="shared" ref="L38:L40" si="1">COUNTIF(D:D,)/122</f>
        <v>0</v>
      </c>
      <c r="M38" s="211">
        <f t="shared" ref="M38:M40" si="2">COUNTIF(D:D,)</f>
        <v>0</v>
      </c>
      <c r="N38" s="121"/>
      <c r="O38" s="121"/>
      <c r="P38" s="121"/>
      <c r="Q38" s="121"/>
      <c r="R38" s="121"/>
      <c r="S38" s="121"/>
      <c r="T38" s="121"/>
      <c r="U38" s="121"/>
      <c r="V38" s="121"/>
      <c r="W38" s="121"/>
      <c r="X38" s="121"/>
      <c r="Y38" s="121"/>
      <c r="Z38" s="121"/>
    </row>
    <row r="39" spans="11:26">
      <c r="K39" s="211" t="s">
        <v>20</v>
      </c>
      <c r="L39" s="4">
        <f t="shared" si="1"/>
        <v>0</v>
      </c>
      <c r="M39" s="211">
        <f t="shared" si="2"/>
        <v>0</v>
      </c>
    </row>
    <row r="40" spans="11:26">
      <c r="K40" s="211" t="s">
        <v>599</v>
      </c>
      <c r="L40" s="4">
        <f t="shared" si="1"/>
        <v>0</v>
      </c>
      <c r="M40" s="211">
        <f t="shared" si="2"/>
        <v>0</v>
      </c>
    </row>
    <row r="41" spans="11:26">
      <c r="M41" s="51">
        <f>SUM(M2:M37)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41"/>
  <sheetViews>
    <sheetView topLeftCell="D1" workbookViewId="0">
      <selection activeCell="K40" sqref="K2:K40"/>
    </sheetView>
  </sheetViews>
  <sheetFormatPr baseColWidth="10" defaultRowHeight="15"/>
  <cols>
    <col min="11" max="11" width="40.5703125" customWidth="1"/>
    <col min="12" max="12" width="14.85546875" customWidth="1"/>
    <col min="13" max="13" width="18.85546875" customWidth="1"/>
  </cols>
  <sheetData>
    <row r="1" spans="11:26" ht="32.25" customHeight="1">
      <c r="K1" s="2" t="s">
        <v>22</v>
      </c>
      <c r="L1" s="1" t="s">
        <v>589</v>
      </c>
      <c r="M1" s="2" t="s">
        <v>23</v>
      </c>
      <c r="N1" s="121"/>
      <c r="O1" s="121"/>
      <c r="P1" s="60" t="s">
        <v>381</v>
      </c>
      <c r="Q1" s="60" t="s">
        <v>382</v>
      </c>
      <c r="R1" s="121"/>
      <c r="S1" s="60" t="s">
        <v>379</v>
      </c>
      <c r="T1" s="60" t="s">
        <v>380</v>
      </c>
      <c r="U1" s="121"/>
      <c r="V1" s="60" t="s">
        <v>383</v>
      </c>
      <c r="W1" s="60" t="s">
        <v>384</v>
      </c>
      <c r="X1" s="121"/>
      <c r="Y1" s="60" t="s">
        <v>385</v>
      </c>
      <c r="Z1" s="60" t="s">
        <v>386</v>
      </c>
    </row>
    <row r="2" spans="11:26">
      <c r="K2" s="227" t="s">
        <v>648</v>
      </c>
      <c r="L2" s="4">
        <f>COUNTIF(D:D,D2)/122</f>
        <v>0</v>
      </c>
      <c r="M2" s="132">
        <f>COUNTIF(D:D,D2)</f>
        <v>0</v>
      </c>
      <c r="N2" s="121"/>
      <c r="O2" s="121"/>
      <c r="P2" s="128" t="s">
        <v>337</v>
      </c>
      <c r="Q2" s="132">
        <f>COUNTIF(A:A,)</f>
        <v>0</v>
      </c>
      <c r="R2" s="121"/>
      <c r="S2" s="128" t="s">
        <v>337</v>
      </c>
      <c r="T2" s="132">
        <f>COUNTIF(A:A,A32)</f>
        <v>0</v>
      </c>
      <c r="U2" s="121"/>
      <c r="V2" s="128" t="s">
        <v>337</v>
      </c>
      <c r="W2" s="132">
        <f>COUNTIF(A:A,A74)</f>
        <v>0</v>
      </c>
      <c r="X2" s="121"/>
      <c r="Y2" s="128" t="s">
        <v>337</v>
      </c>
      <c r="Z2" s="132">
        <f>COUNTIF(A:A,A92)</f>
        <v>0</v>
      </c>
    </row>
    <row r="3" spans="11:26">
      <c r="K3" s="227" t="s">
        <v>647</v>
      </c>
      <c r="L3" s="4">
        <f>COUNTIF(D:D,)/122</f>
        <v>0</v>
      </c>
      <c r="M3" s="132">
        <f>COUNTIF(D:D,)</f>
        <v>0</v>
      </c>
      <c r="N3" s="121"/>
      <c r="O3" s="121"/>
      <c r="P3" s="128" t="s">
        <v>338</v>
      </c>
      <c r="Q3" s="132">
        <f>COUNTIF(A:A,A5)</f>
        <v>0</v>
      </c>
      <c r="R3" s="121"/>
      <c r="S3" s="128" t="s">
        <v>338</v>
      </c>
      <c r="T3" s="132">
        <f>COUNTIF(A:A,A35)</f>
        <v>0</v>
      </c>
      <c r="U3" s="121"/>
      <c r="V3" s="128" t="s">
        <v>338</v>
      </c>
      <c r="W3" s="132">
        <f>COUNTIF(A:A,A79)</f>
        <v>0</v>
      </c>
      <c r="X3" s="121"/>
      <c r="Y3" s="128" t="s">
        <v>338</v>
      </c>
      <c r="Z3" s="132">
        <f>COUNTIF(A:A,A98)</f>
        <v>0</v>
      </c>
    </row>
    <row r="4" spans="11:26">
      <c r="K4" s="227" t="s">
        <v>646</v>
      </c>
      <c r="L4" s="4">
        <f>COUNTIF(D:D,D110)/122</f>
        <v>0</v>
      </c>
      <c r="M4" s="132">
        <f>COUNTIF(D:D,D110)</f>
        <v>0</v>
      </c>
      <c r="N4" s="121"/>
      <c r="O4" s="121"/>
      <c r="P4" s="128" t="s">
        <v>339</v>
      </c>
      <c r="Q4" s="132">
        <f>COUNTIF(A:A,A7)</f>
        <v>0</v>
      </c>
      <c r="R4" s="121"/>
      <c r="S4" s="128" t="s">
        <v>339</v>
      </c>
      <c r="T4" s="132">
        <f>COUNTIF(A:A,A47)</f>
        <v>0</v>
      </c>
      <c r="U4" s="121"/>
      <c r="V4" s="128" t="s">
        <v>339</v>
      </c>
      <c r="W4" s="132">
        <f>COUNTIF(A:A,A88)</f>
        <v>0</v>
      </c>
      <c r="X4" s="121"/>
      <c r="Y4" s="128" t="s">
        <v>339</v>
      </c>
      <c r="Z4" s="132">
        <f>COUNTIF(A:A,A105)</f>
        <v>0</v>
      </c>
    </row>
    <row r="5" spans="11:26">
      <c r="K5" s="227" t="s">
        <v>645</v>
      </c>
      <c r="L5" s="4">
        <f>COUNTIF(D:D,D52)/122</f>
        <v>0</v>
      </c>
      <c r="M5" s="132">
        <f>COUNTIF(D:D,D52)</f>
        <v>0</v>
      </c>
      <c r="N5" s="121"/>
      <c r="O5" s="121"/>
      <c r="P5" s="128" t="s">
        <v>340</v>
      </c>
      <c r="Q5" s="132">
        <f>COUNTIF(A:A,A14)</f>
        <v>0</v>
      </c>
      <c r="R5" s="121"/>
      <c r="S5" s="128" t="s">
        <v>340</v>
      </c>
      <c r="T5" s="132">
        <f>COUNTIF(A:A,A55)</f>
        <v>0</v>
      </c>
      <c r="U5" s="121"/>
      <c r="V5" s="128" t="s">
        <v>340</v>
      </c>
      <c r="W5" s="132">
        <f>COUNTIF(A:A,)</f>
        <v>0</v>
      </c>
      <c r="X5" s="121"/>
      <c r="Y5" s="128" t="s">
        <v>340</v>
      </c>
      <c r="Z5" s="132">
        <f>COUNTIF(A:A,A113)</f>
        <v>0</v>
      </c>
    </row>
    <row r="6" spans="11:26">
      <c r="K6" s="227" t="s">
        <v>644</v>
      </c>
      <c r="L6" s="4">
        <f>COUNTIF(D:D,D93)/122</f>
        <v>0</v>
      </c>
      <c r="M6" s="132">
        <f>COUNTIF(D:D,D93)</f>
        <v>0</v>
      </c>
      <c r="N6" s="121"/>
      <c r="O6" s="121"/>
      <c r="P6" s="128" t="s">
        <v>341</v>
      </c>
      <c r="Q6" s="132">
        <f>COUNTIF(A:A,A24)</f>
        <v>0</v>
      </c>
      <c r="R6" s="121"/>
      <c r="S6" s="128" t="s">
        <v>341</v>
      </c>
      <c r="T6" s="132">
        <f>COUNTIF(A:A,A57)</f>
        <v>0</v>
      </c>
      <c r="U6" s="121"/>
      <c r="V6" s="128" t="s">
        <v>341</v>
      </c>
      <c r="W6" s="132">
        <f>COUNTIF(A:A,)</f>
        <v>0</v>
      </c>
      <c r="X6" s="121"/>
      <c r="Y6" s="128" t="s">
        <v>341</v>
      </c>
      <c r="Z6" s="132">
        <f>COUNTIF(A:A,A115)</f>
        <v>0</v>
      </c>
    </row>
    <row r="7" spans="11:26">
      <c r="K7" s="211" t="s">
        <v>1</v>
      </c>
      <c r="L7" s="4">
        <f>COUNTIF(D:D,D10)/122</f>
        <v>0</v>
      </c>
      <c r="M7" s="132">
        <f>COUNTIF(D:D,D10)</f>
        <v>0</v>
      </c>
      <c r="N7" s="121"/>
      <c r="O7" s="121"/>
      <c r="P7" s="121"/>
      <c r="Q7" s="121"/>
      <c r="R7" s="121"/>
      <c r="S7" s="121"/>
      <c r="T7" s="121"/>
      <c r="U7" s="121"/>
      <c r="V7" s="121"/>
      <c r="W7" s="121"/>
      <c r="X7" s="121"/>
      <c r="Y7" s="121"/>
      <c r="Z7" s="121"/>
    </row>
    <row r="8" spans="11:26">
      <c r="K8" s="211" t="s">
        <v>6</v>
      </c>
      <c r="L8" s="4">
        <f>COUNTIF(D:D,D7)/122</f>
        <v>0</v>
      </c>
      <c r="M8" s="132">
        <f>COUNTIF(D:D,D7)</f>
        <v>0</v>
      </c>
      <c r="N8" s="121"/>
      <c r="O8" s="121"/>
      <c r="P8" s="121"/>
      <c r="Q8" s="121"/>
      <c r="R8" s="121"/>
      <c r="S8" s="121"/>
      <c r="T8" s="121"/>
      <c r="U8" s="121"/>
      <c r="V8" s="121"/>
      <c r="W8" s="121"/>
      <c r="X8" s="121"/>
      <c r="Y8" s="121"/>
      <c r="Z8" s="121"/>
    </row>
    <row r="9" spans="11:26">
      <c r="K9" s="211" t="s">
        <v>24</v>
      </c>
      <c r="L9" s="4">
        <f>COUNTIF(D:D,D28)/122</f>
        <v>0</v>
      </c>
      <c r="M9" s="132">
        <f>COUNTIF(D:D,D20)</f>
        <v>0</v>
      </c>
      <c r="N9" s="121"/>
      <c r="O9" s="121"/>
      <c r="P9" s="121"/>
      <c r="Q9" s="121"/>
      <c r="R9" s="121"/>
      <c r="S9" s="121"/>
      <c r="T9" s="121"/>
      <c r="U9" s="121"/>
      <c r="V9" s="121"/>
      <c r="W9" s="121"/>
      <c r="X9" s="121"/>
      <c r="Y9" s="121"/>
      <c r="Z9" s="121"/>
    </row>
    <row r="10" spans="11:26">
      <c r="K10" s="211" t="s">
        <v>225</v>
      </c>
      <c r="L10" s="4">
        <f>COUNTIF(D:D,D10)/122</f>
        <v>0</v>
      </c>
      <c r="M10" s="132">
        <f t="shared" ref="M10" si="0">COUNTIF(D:D,D10)</f>
        <v>0</v>
      </c>
      <c r="N10" s="121"/>
      <c r="O10" s="121"/>
      <c r="P10" s="121"/>
      <c r="Q10" s="121"/>
      <c r="R10" s="121"/>
      <c r="S10" s="121"/>
      <c r="T10" s="121"/>
      <c r="U10" s="121"/>
      <c r="V10" s="121"/>
      <c r="W10" s="121"/>
      <c r="X10" s="121"/>
      <c r="Y10" s="121"/>
      <c r="Z10" s="121"/>
    </row>
    <row r="11" spans="11:26">
      <c r="K11" s="211" t="s">
        <v>597</v>
      </c>
      <c r="L11" s="4">
        <f>COUNTIF(D:D,D61)/122</f>
        <v>0</v>
      </c>
      <c r="M11" s="132">
        <f>COUNTIF(D:D,D61)</f>
        <v>0</v>
      </c>
      <c r="N11" s="121"/>
      <c r="O11" s="121"/>
      <c r="P11" s="121"/>
      <c r="Q11" s="121"/>
      <c r="R11" s="121"/>
      <c r="S11" s="121"/>
      <c r="T11" s="121"/>
      <c r="U11" s="121"/>
      <c r="V11" s="121"/>
      <c r="W11" s="121"/>
      <c r="X11" s="121"/>
      <c r="Y11" s="121"/>
      <c r="Z11" s="121"/>
    </row>
    <row r="12" spans="11:26">
      <c r="K12" s="211" t="s">
        <v>2</v>
      </c>
      <c r="L12" s="4">
        <f>COUNTIF(D:D,D42)/122</f>
        <v>0</v>
      </c>
      <c r="M12" s="132">
        <f>COUNTIF(D:D,D42)</f>
        <v>0</v>
      </c>
      <c r="N12" s="121"/>
      <c r="O12" s="121"/>
      <c r="P12" s="121"/>
      <c r="Q12" s="121"/>
      <c r="R12" s="121"/>
      <c r="S12" s="121"/>
      <c r="T12" s="121"/>
      <c r="U12" s="121"/>
      <c r="V12" s="121"/>
      <c r="W12" s="121"/>
      <c r="X12" s="121"/>
      <c r="Y12" s="121"/>
      <c r="Z12" s="121"/>
    </row>
    <row r="13" spans="11:26">
      <c r="K13" s="211" t="s">
        <v>226</v>
      </c>
      <c r="L13" s="4">
        <f>COUNTIF(D:D,D6)/122</f>
        <v>0</v>
      </c>
      <c r="M13" s="132">
        <f>COUNTIF(D:D,D6)</f>
        <v>0</v>
      </c>
      <c r="N13" s="121"/>
      <c r="O13" s="121"/>
      <c r="P13" s="121"/>
      <c r="Q13" s="121"/>
      <c r="R13" s="121"/>
      <c r="S13" s="121"/>
      <c r="T13" s="121"/>
      <c r="U13" s="121"/>
      <c r="V13" s="121"/>
      <c r="W13" s="121"/>
      <c r="X13" s="121"/>
      <c r="Y13" s="121"/>
      <c r="Z13" s="121"/>
    </row>
    <row r="14" spans="11:26">
      <c r="K14" s="211" t="s">
        <v>227</v>
      </c>
      <c r="L14" s="4">
        <f>COUNTIF(D:D,D67)/122</f>
        <v>0</v>
      </c>
      <c r="M14" s="132">
        <f>COUNTIF(D:D,D67)</f>
        <v>0</v>
      </c>
      <c r="N14" s="121"/>
      <c r="O14" s="121"/>
      <c r="P14" s="121"/>
      <c r="Q14" s="121"/>
      <c r="R14" s="121"/>
      <c r="S14" s="121"/>
      <c r="T14" s="121"/>
      <c r="U14" s="121"/>
      <c r="V14" s="121"/>
      <c r="W14" s="121"/>
      <c r="X14" s="121"/>
      <c r="Y14" s="121"/>
      <c r="Z14" s="121"/>
    </row>
    <row r="15" spans="11:26">
      <c r="K15" s="211" t="s">
        <v>3</v>
      </c>
      <c r="L15" s="4">
        <f>COUNTIF(D:D,D17)/122</f>
        <v>0</v>
      </c>
      <c r="M15" s="132">
        <f>COUNTIF(D:D,D17)</f>
        <v>0</v>
      </c>
      <c r="N15" s="121"/>
      <c r="O15" s="121"/>
      <c r="P15" s="121"/>
      <c r="Q15" s="121"/>
      <c r="R15" s="121"/>
      <c r="S15" s="121"/>
      <c r="T15" s="121"/>
      <c r="U15" s="121"/>
      <c r="V15" s="121"/>
      <c r="W15" s="121"/>
      <c r="X15" s="121"/>
      <c r="Y15" s="121"/>
      <c r="Z15" s="121"/>
    </row>
    <row r="16" spans="11:26">
      <c r="K16" s="211" t="s">
        <v>595</v>
      </c>
      <c r="L16" s="4">
        <f>COUNTIF(D:D,)/122</f>
        <v>0</v>
      </c>
      <c r="M16" s="132">
        <f>COUNTIF(D:D,)</f>
        <v>0</v>
      </c>
      <c r="N16" s="121"/>
      <c r="O16" s="121"/>
      <c r="P16" s="121"/>
      <c r="Q16" s="121"/>
      <c r="R16" s="121"/>
      <c r="S16" s="121"/>
      <c r="T16" s="121"/>
      <c r="U16" s="121"/>
      <c r="V16" s="121"/>
      <c r="W16" s="121"/>
      <c r="X16" s="121"/>
      <c r="Y16" s="121"/>
      <c r="Z16" s="121"/>
    </row>
    <row r="17" spans="11:26">
      <c r="K17" s="211" t="s">
        <v>596</v>
      </c>
      <c r="L17" s="4">
        <f>COUNTIF(D:D,)/122</f>
        <v>0</v>
      </c>
      <c r="M17" s="132">
        <f>COUNTIF(D:D,)</f>
        <v>0</v>
      </c>
      <c r="N17" s="121"/>
      <c r="O17" s="121"/>
      <c r="P17" s="121"/>
      <c r="Q17" s="121"/>
      <c r="R17" s="121"/>
      <c r="S17" s="121"/>
      <c r="T17" s="121"/>
      <c r="U17" s="121"/>
      <c r="V17" s="121"/>
      <c r="W17" s="121"/>
      <c r="X17" s="121"/>
      <c r="Y17" s="121"/>
      <c r="Z17" s="121"/>
    </row>
    <row r="18" spans="11:26">
      <c r="K18" s="211" t="s">
        <v>4</v>
      </c>
      <c r="L18" s="4">
        <f>COUNTIF(D:D,)/122</f>
        <v>0</v>
      </c>
      <c r="M18" s="132">
        <f>COUNTIF(D:D,)</f>
        <v>0</v>
      </c>
      <c r="N18" s="121"/>
      <c r="O18" s="121"/>
      <c r="P18" s="121"/>
      <c r="Q18" s="121"/>
      <c r="R18" s="121"/>
      <c r="S18" s="121"/>
      <c r="T18" s="121"/>
      <c r="U18" s="121"/>
      <c r="V18" s="121"/>
      <c r="W18" s="121"/>
      <c r="X18" s="121"/>
      <c r="Y18" s="121"/>
      <c r="Z18" s="121"/>
    </row>
    <row r="19" spans="11:26">
      <c r="K19" s="211" t="s">
        <v>5</v>
      </c>
      <c r="L19" s="4">
        <f>COUNTIF(D:D,D105)/122</f>
        <v>0</v>
      </c>
      <c r="M19" s="132">
        <f>COUNTIF(D:D,D105)</f>
        <v>0</v>
      </c>
      <c r="N19" s="121"/>
      <c r="O19" s="121"/>
      <c r="P19" s="121"/>
      <c r="Q19" s="121"/>
      <c r="R19" s="121"/>
      <c r="S19" s="121"/>
      <c r="T19" s="121"/>
      <c r="U19" s="121"/>
      <c r="V19" s="121"/>
      <c r="W19" s="121"/>
      <c r="X19" s="121"/>
      <c r="Y19" s="121"/>
      <c r="Z19" s="121"/>
    </row>
    <row r="20" spans="11:26">
      <c r="K20" s="211" t="s">
        <v>7</v>
      </c>
      <c r="L20" s="4">
        <f>COUNTIF(D:D,D21)/122</f>
        <v>0</v>
      </c>
      <c r="M20" s="132">
        <f>COUNTIF(D:D,D21)</f>
        <v>0</v>
      </c>
      <c r="N20" s="121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/>
      <c r="Z20" s="121"/>
    </row>
    <row r="21" spans="11:26">
      <c r="K21" s="211" t="s">
        <v>228</v>
      </c>
      <c r="L21" s="4">
        <f>COUNTIF(D:D,D9)/122</f>
        <v>0</v>
      </c>
      <c r="M21" s="132">
        <f>COUNTIF(D:D,D9)</f>
        <v>0</v>
      </c>
      <c r="N21" s="121"/>
      <c r="O21" s="121"/>
      <c r="P21" s="121"/>
      <c r="Q21" s="121"/>
      <c r="R21" s="121"/>
      <c r="S21" s="121"/>
      <c r="T21" s="121"/>
      <c r="U21" s="121"/>
      <c r="V21" s="121"/>
      <c r="W21" s="121"/>
      <c r="X21" s="121"/>
      <c r="Y21" s="121"/>
      <c r="Z21" s="121"/>
    </row>
    <row r="22" spans="11:26">
      <c r="K22" s="211" t="s">
        <v>8</v>
      </c>
      <c r="L22" s="4">
        <f>COUNTIF(D:D,D109)/122</f>
        <v>0</v>
      </c>
      <c r="M22" s="132">
        <f>COUNTIF(D:D,D109)</f>
        <v>0</v>
      </c>
      <c r="N22" s="121"/>
      <c r="O22" s="121"/>
      <c r="P22" s="121"/>
      <c r="Q22" s="121"/>
      <c r="R22" s="121"/>
      <c r="S22" s="121"/>
      <c r="T22" s="121"/>
      <c r="U22" s="121"/>
      <c r="V22" s="121"/>
      <c r="W22" s="121"/>
      <c r="X22" s="121"/>
      <c r="Y22" s="121"/>
      <c r="Z22" s="121"/>
    </row>
    <row r="23" spans="11:26">
      <c r="K23" s="211" t="s">
        <v>9</v>
      </c>
      <c r="L23" s="4">
        <f>COUNTIF(D:D,)/122</f>
        <v>0</v>
      </c>
      <c r="M23" s="132">
        <f>COUNTIF(D:D,)</f>
        <v>0</v>
      </c>
      <c r="N23" s="121"/>
      <c r="O23" s="121"/>
      <c r="P23" s="121"/>
      <c r="Q23" s="121"/>
      <c r="R23" s="121"/>
      <c r="S23" s="121"/>
      <c r="T23" s="121"/>
      <c r="U23" s="121"/>
      <c r="V23" s="121"/>
      <c r="W23" s="121"/>
      <c r="X23" s="121"/>
      <c r="Y23" s="121"/>
      <c r="Z23" s="121"/>
    </row>
    <row r="24" spans="11:26">
      <c r="K24" s="211" t="s">
        <v>229</v>
      </c>
      <c r="L24" s="4">
        <f>COUNTIF(D:D,)/122</f>
        <v>0</v>
      </c>
      <c r="M24" s="132">
        <f>COUNTIF(D:D,)</f>
        <v>0</v>
      </c>
      <c r="N24" s="121"/>
      <c r="O24" s="121"/>
      <c r="P24" s="121"/>
      <c r="Q24" s="121"/>
      <c r="R24" s="121"/>
      <c r="S24" s="121"/>
      <c r="T24" s="121"/>
      <c r="U24" s="121"/>
      <c r="V24" s="121"/>
      <c r="W24" s="121"/>
      <c r="X24" s="121"/>
      <c r="Y24" s="121"/>
      <c r="Z24" s="121"/>
    </row>
    <row r="25" spans="11:26">
      <c r="K25" s="211" t="s">
        <v>10</v>
      </c>
      <c r="L25" s="4">
        <f>COUNTIF(D:D,D18)/122</f>
        <v>0</v>
      </c>
      <c r="M25" s="132">
        <f>COUNTIF(D:D,D18)</f>
        <v>0</v>
      </c>
      <c r="N25" s="121"/>
      <c r="O25" s="121"/>
      <c r="P25" s="121"/>
      <c r="Q25" s="121"/>
      <c r="R25" s="121"/>
      <c r="S25" s="121"/>
      <c r="T25" s="121"/>
      <c r="U25" s="121"/>
      <c r="V25" s="121"/>
      <c r="W25" s="121"/>
      <c r="X25" s="121"/>
      <c r="Y25" s="121"/>
      <c r="Z25" s="121"/>
    </row>
    <row r="26" spans="11:26">
      <c r="K26" s="211" t="s">
        <v>11</v>
      </c>
      <c r="L26" s="4">
        <f>COUNTIF(D:D,D35)/122</f>
        <v>0</v>
      </c>
      <c r="M26" s="132">
        <f>COUNTIF(D:D,D35)</f>
        <v>0</v>
      </c>
      <c r="N26" s="121"/>
      <c r="O26" s="121"/>
      <c r="P26" s="121"/>
      <c r="Q26" s="121"/>
      <c r="R26" s="121"/>
      <c r="S26" s="121"/>
      <c r="T26" s="121"/>
      <c r="U26" s="121"/>
      <c r="V26" s="121"/>
      <c r="W26" s="121"/>
      <c r="X26" s="121"/>
      <c r="Y26" s="121"/>
      <c r="Z26" s="121"/>
    </row>
    <row r="27" spans="11:26">
      <c r="K27" s="211" t="s">
        <v>12</v>
      </c>
      <c r="L27" s="4">
        <f>COUNTIF(D:D,D39)/122</f>
        <v>0</v>
      </c>
      <c r="M27" s="132">
        <f>COUNTIF(D:D,D39)</f>
        <v>0</v>
      </c>
      <c r="N27" s="121"/>
      <c r="O27" s="121"/>
      <c r="P27" s="121"/>
      <c r="Q27" s="121"/>
      <c r="R27" s="121"/>
      <c r="S27" s="121"/>
      <c r="T27" s="121"/>
      <c r="U27" s="121"/>
      <c r="V27" s="121"/>
      <c r="W27" s="121"/>
      <c r="X27" s="121"/>
      <c r="Y27" s="121"/>
      <c r="Z27" s="121"/>
    </row>
    <row r="28" spans="11:26">
      <c r="K28" s="211" t="s">
        <v>13</v>
      </c>
      <c r="L28" s="4">
        <f>COUNTIF(D:D,D55)/122</f>
        <v>0</v>
      </c>
      <c r="M28" s="132">
        <f>COUNTIF(D:D,D55)</f>
        <v>0</v>
      </c>
      <c r="N28" s="121"/>
      <c r="O28" s="121"/>
      <c r="P28" s="121"/>
      <c r="Q28" s="121"/>
      <c r="R28" s="121"/>
      <c r="S28" s="121"/>
      <c r="T28" s="121"/>
      <c r="U28" s="121"/>
      <c r="V28" s="121"/>
      <c r="W28" s="121"/>
      <c r="X28" s="121"/>
      <c r="Y28" s="121"/>
      <c r="Z28" s="121"/>
    </row>
    <row r="29" spans="11:26">
      <c r="K29" s="211" t="s">
        <v>14</v>
      </c>
      <c r="L29" s="4">
        <f>COUNTIF(D:D,D38)/122</f>
        <v>0</v>
      </c>
      <c r="M29" s="132">
        <f>COUNTIF(D:D,D38)</f>
        <v>0</v>
      </c>
      <c r="N29" s="121"/>
      <c r="O29" s="121"/>
      <c r="P29" s="121"/>
      <c r="Q29" s="121"/>
      <c r="R29" s="121"/>
      <c r="S29" s="121"/>
      <c r="T29" s="121"/>
      <c r="U29" s="121"/>
      <c r="V29" s="121"/>
      <c r="W29" s="121"/>
      <c r="X29" s="121"/>
      <c r="Y29" s="121"/>
      <c r="Z29" s="121"/>
    </row>
    <row r="30" spans="11:26">
      <c r="K30" s="211" t="s">
        <v>230</v>
      </c>
      <c r="L30" s="4">
        <f>COUNTIF(D:D,D11)/122</f>
        <v>0</v>
      </c>
      <c r="M30" s="132">
        <f>COUNTIF(D:D,D11)</f>
        <v>0</v>
      </c>
      <c r="N30" s="121"/>
      <c r="O30" s="121"/>
      <c r="P30" s="121"/>
      <c r="Q30" s="121"/>
      <c r="R30" s="121"/>
      <c r="S30" s="121"/>
      <c r="T30" s="121"/>
      <c r="U30" s="121"/>
      <c r="V30" s="121"/>
      <c r="W30" s="121"/>
      <c r="X30" s="121"/>
      <c r="Y30" s="121"/>
      <c r="Z30" s="121"/>
    </row>
    <row r="31" spans="11:26">
      <c r="K31" s="211" t="s">
        <v>231</v>
      </c>
      <c r="L31" s="4">
        <f>COUNTIF(D:D,D111)/122</f>
        <v>0</v>
      </c>
      <c r="M31" s="132">
        <f>COUNTIF(D:D,D111)</f>
        <v>0</v>
      </c>
      <c r="N31" s="121"/>
      <c r="O31" s="121"/>
      <c r="P31" s="121"/>
      <c r="Q31" s="121"/>
      <c r="R31" s="121"/>
      <c r="S31" s="121"/>
      <c r="T31" s="121"/>
      <c r="U31" s="121"/>
      <c r="V31" s="121"/>
      <c r="W31" s="121"/>
      <c r="X31" s="121"/>
      <c r="Y31" s="121"/>
      <c r="Z31" s="121"/>
    </row>
    <row r="32" spans="11:26">
      <c r="K32" s="211" t="s">
        <v>15</v>
      </c>
      <c r="L32" s="4">
        <f>COUNTIF(D:D,D31)/122</f>
        <v>0</v>
      </c>
      <c r="M32" s="132">
        <f>COUNTIF(D:D,D31)</f>
        <v>0</v>
      </c>
      <c r="N32" s="121"/>
      <c r="O32" s="121"/>
      <c r="P32" s="121"/>
      <c r="Q32" s="121"/>
      <c r="R32" s="121"/>
      <c r="S32" s="121"/>
      <c r="T32" s="121"/>
      <c r="U32" s="121"/>
      <c r="V32" s="121"/>
      <c r="W32" s="121"/>
      <c r="X32" s="121"/>
      <c r="Y32" s="121"/>
      <c r="Z32" s="121"/>
    </row>
    <row r="33" spans="11:26">
      <c r="K33" s="211" t="s">
        <v>16</v>
      </c>
      <c r="L33" s="4">
        <f>COUNTIF(D:D,D37)/122</f>
        <v>0</v>
      </c>
      <c r="M33" s="132">
        <f>COUNTIF(D:D,D37)</f>
        <v>0</v>
      </c>
      <c r="N33" s="121"/>
      <c r="O33" s="121"/>
      <c r="P33" s="121"/>
      <c r="Q33" s="121"/>
      <c r="R33" s="121"/>
      <c r="S33" s="121"/>
      <c r="T33" s="121"/>
      <c r="U33" s="121"/>
      <c r="V33" s="121"/>
      <c r="W33" s="121"/>
      <c r="X33" s="121"/>
      <c r="Y33" s="121"/>
      <c r="Z33" s="121"/>
    </row>
    <row r="34" spans="11:26">
      <c r="K34" s="211" t="s">
        <v>376</v>
      </c>
      <c r="L34" s="4">
        <f>COUNTIF(D:D,)/122</f>
        <v>0</v>
      </c>
      <c r="M34" s="132">
        <f>COUNTIF(D:D,)</f>
        <v>0</v>
      </c>
      <c r="N34" s="121"/>
      <c r="O34" s="121"/>
      <c r="P34" s="121"/>
      <c r="Q34" s="121"/>
      <c r="R34" s="121"/>
      <c r="S34" s="121"/>
      <c r="T34" s="121"/>
      <c r="U34" s="121"/>
      <c r="V34" s="121"/>
      <c r="W34" s="121"/>
      <c r="X34" s="121"/>
      <c r="Y34" s="121"/>
      <c r="Z34" s="121"/>
    </row>
    <row r="35" spans="11:26">
      <c r="K35" s="211" t="s">
        <v>17</v>
      </c>
      <c r="L35" s="4">
        <f>COUNTIF(D:D,)/122</f>
        <v>0</v>
      </c>
      <c r="M35" s="132">
        <f>COUNTIF(D:D,)</f>
        <v>0</v>
      </c>
      <c r="N35" s="121"/>
      <c r="O35" s="121"/>
      <c r="P35" s="121"/>
      <c r="Q35" s="121"/>
      <c r="R35" s="121"/>
      <c r="S35" s="121"/>
      <c r="T35" s="121"/>
      <c r="U35" s="121"/>
      <c r="V35" s="121"/>
      <c r="W35" s="121"/>
      <c r="X35" s="121"/>
      <c r="Y35" s="121"/>
      <c r="Z35" s="121"/>
    </row>
    <row r="36" spans="11:26">
      <c r="K36" s="211" t="s">
        <v>18</v>
      </c>
      <c r="L36" s="4">
        <f>COUNTIF(D:D,D95)/122</f>
        <v>0</v>
      </c>
      <c r="M36" s="132">
        <f>COUNTIF(D:D,D95)</f>
        <v>0</v>
      </c>
      <c r="N36" s="121"/>
      <c r="O36" s="121"/>
      <c r="P36" s="121"/>
      <c r="Q36" s="121"/>
      <c r="R36" s="121"/>
      <c r="S36" s="121"/>
      <c r="T36" s="121"/>
      <c r="U36" s="121"/>
      <c r="V36" s="121"/>
      <c r="W36" s="121"/>
      <c r="X36" s="121"/>
      <c r="Y36" s="121"/>
      <c r="Z36" s="121"/>
    </row>
    <row r="37" spans="11:26">
      <c r="K37" s="211" t="s">
        <v>19</v>
      </c>
      <c r="L37" s="4">
        <f>COUNTIF(D:D,)/122</f>
        <v>0</v>
      </c>
      <c r="M37" s="132">
        <f>COUNTIF(D:D,)</f>
        <v>0</v>
      </c>
      <c r="N37" s="121"/>
      <c r="O37" s="121"/>
      <c r="P37" s="121"/>
      <c r="Q37" s="121"/>
      <c r="R37" s="121"/>
      <c r="S37" s="121"/>
      <c r="T37" s="121"/>
      <c r="U37" s="121"/>
      <c r="V37" s="121"/>
      <c r="W37" s="121"/>
      <c r="X37" s="121"/>
      <c r="Y37" s="121"/>
      <c r="Z37" s="121"/>
    </row>
    <row r="38" spans="11:26">
      <c r="K38" s="211" t="s">
        <v>598</v>
      </c>
      <c r="L38" s="4">
        <f t="shared" ref="L38:L40" si="1">COUNTIF(D:D,)/122</f>
        <v>0</v>
      </c>
      <c r="M38" s="211">
        <f t="shared" ref="M38:M40" si="2">COUNTIF(D:D,)</f>
        <v>0</v>
      </c>
      <c r="N38" s="121"/>
      <c r="O38" s="121"/>
      <c r="P38" s="121"/>
      <c r="Q38" s="121"/>
      <c r="R38" s="121"/>
      <c r="S38" s="121"/>
      <c r="T38" s="121"/>
      <c r="U38" s="121"/>
      <c r="V38" s="121"/>
      <c r="W38" s="121"/>
      <c r="X38" s="121"/>
      <c r="Y38" s="121"/>
      <c r="Z38" s="121"/>
    </row>
    <row r="39" spans="11:26">
      <c r="K39" s="211" t="s">
        <v>20</v>
      </c>
      <c r="L39" s="4">
        <f t="shared" si="1"/>
        <v>0</v>
      </c>
      <c r="M39" s="211">
        <f t="shared" si="2"/>
        <v>0</v>
      </c>
    </row>
    <row r="40" spans="11:26">
      <c r="K40" s="211" t="s">
        <v>599</v>
      </c>
      <c r="L40" s="4">
        <f t="shared" si="1"/>
        <v>0</v>
      </c>
      <c r="M40" s="211">
        <f t="shared" si="2"/>
        <v>0</v>
      </c>
    </row>
    <row r="41" spans="11:26">
      <c r="M41" s="51">
        <f>SUM(M2:M37)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41"/>
  <sheetViews>
    <sheetView topLeftCell="A25" workbookViewId="0">
      <selection activeCell="M42" sqref="M42"/>
    </sheetView>
  </sheetViews>
  <sheetFormatPr baseColWidth="10" defaultRowHeight="15"/>
  <cols>
    <col min="11" max="11" width="54.42578125" customWidth="1"/>
    <col min="12" max="12" width="14.28515625" customWidth="1"/>
    <col min="13" max="13" width="21.5703125" customWidth="1"/>
  </cols>
  <sheetData>
    <row r="1" spans="11:26" ht="30.75" customHeight="1">
      <c r="K1" s="2" t="s">
        <v>22</v>
      </c>
      <c r="L1" s="1" t="s">
        <v>590</v>
      </c>
      <c r="M1" s="2" t="s">
        <v>23</v>
      </c>
      <c r="N1" s="121"/>
      <c r="O1" s="121"/>
      <c r="P1" s="60" t="s">
        <v>381</v>
      </c>
      <c r="Q1" s="60" t="s">
        <v>382</v>
      </c>
      <c r="R1" s="121"/>
      <c r="S1" s="60" t="s">
        <v>379</v>
      </c>
      <c r="T1" s="60" t="s">
        <v>380</v>
      </c>
      <c r="U1" s="121"/>
      <c r="V1" s="60" t="s">
        <v>383</v>
      </c>
      <c r="W1" s="60" t="s">
        <v>384</v>
      </c>
      <c r="X1" s="121"/>
      <c r="Y1" s="60" t="s">
        <v>385</v>
      </c>
      <c r="Z1" s="60" t="s">
        <v>386</v>
      </c>
    </row>
    <row r="2" spans="11:26">
      <c r="K2" s="227" t="s">
        <v>648</v>
      </c>
      <c r="L2" s="4">
        <f>COUNTIF(D:D,D2)/122</f>
        <v>0</v>
      </c>
      <c r="M2" s="132">
        <f>COUNTIF(D:D,D2)</f>
        <v>0</v>
      </c>
      <c r="N2" s="121"/>
      <c r="O2" s="121"/>
      <c r="P2" s="128" t="s">
        <v>337</v>
      </c>
      <c r="Q2" s="132">
        <f>COUNTIF(A:A,)</f>
        <v>0</v>
      </c>
      <c r="R2" s="121"/>
      <c r="S2" s="128" t="s">
        <v>337</v>
      </c>
      <c r="T2" s="132">
        <f>COUNTIF(A:A,A32)</f>
        <v>0</v>
      </c>
      <c r="U2" s="121"/>
      <c r="V2" s="128" t="s">
        <v>337</v>
      </c>
      <c r="W2" s="132">
        <f>COUNTIF(A:A,A74)</f>
        <v>0</v>
      </c>
      <c r="X2" s="121"/>
      <c r="Y2" s="128" t="s">
        <v>337</v>
      </c>
      <c r="Z2" s="132">
        <f>COUNTIF(A:A,A92)</f>
        <v>0</v>
      </c>
    </row>
    <row r="3" spans="11:26">
      <c r="K3" s="227" t="s">
        <v>647</v>
      </c>
      <c r="L3" s="4">
        <f>COUNTIF(D:D,)/122</f>
        <v>0</v>
      </c>
      <c r="M3" s="132">
        <f>COUNTIF(D:D,)</f>
        <v>0</v>
      </c>
      <c r="N3" s="121"/>
      <c r="O3" s="121"/>
      <c r="P3" s="128" t="s">
        <v>338</v>
      </c>
      <c r="Q3" s="132">
        <f>COUNTIF(A:A,A5)</f>
        <v>0</v>
      </c>
      <c r="R3" s="121"/>
      <c r="S3" s="128" t="s">
        <v>338</v>
      </c>
      <c r="T3" s="132">
        <f>COUNTIF(A:A,A35)</f>
        <v>0</v>
      </c>
      <c r="U3" s="121"/>
      <c r="V3" s="128" t="s">
        <v>338</v>
      </c>
      <c r="W3" s="132">
        <f>COUNTIF(A:A,A79)</f>
        <v>0</v>
      </c>
      <c r="X3" s="121"/>
      <c r="Y3" s="128" t="s">
        <v>338</v>
      </c>
      <c r="Z3" s="132">
        <f>COUNTIF(A:A,A98)</f>
        <v>0</v>
      </c>
    </row>
    <row r="4" spans="11:26">
      <c r="K4" s="227" t="s">
        <v>646</v>
      </c>
      <c r="L4" s="4">
        <f>COUNTIF(D:D,D110)/122</f>
        <v>0</v>
      </c>
      <c r="M4" s="132">
        <f>COUNTIF(D:D,D110)</f>
        <v>0</v>
      </c>
      <c r="N4" s="121"/>
      <c r="O4" s="121"/>
      <c r="P4" s="128" t="s">
        <v>339</v>
      </c>
      <c r="Q4" s="132">
        <f>COUNTIF(A:A,A7)</f>
        <v>0</v>
      </c>
      <c r="R4" s="121"/>
      <c r="S4" s="128" t="s">
        <v>339</v>
      </c>
      <c r="T4" s="132">
        <f>COUNTIF(A:A,A47)</f>
        <v>0</v>
      </c>
      <c r="U4" s="121"/>
      <c r="V4" s="128" t="s">
        <v>339</v>
      </c>
      <c r="W4" s="132">
        <f>COUNTIF(A:A,A88)</f>
        <v>0</v>
      </c>
      <c r="X4" s="121"/>
      <c r="Y4" s="128" t="s">
        <v>339</v>
      </c>
      <c r="Z4" s="132">
        <f>COUNTIF(A:A,A105)</f>
        <v>0</v>
      </c>
    </row>
    <row r="5" spans="11:26">
      <c r="K5" s="227" t="s">
        <v>645</v>
      </c>
      <c r="L5" s="4">
        <f>COUNTIF(D:D,D52)/122</f>
        <v>0</v>
      </c>
      <c r="M5" s="132">
        <f>COUNTIF(D:D,D52)</f>
        <v>0</v>
      </c>
      <c r="N5" s="121"/>
      <c r="O5" s="121"/>
      <c r="P5" s="128" t="s">
        <v>340</v>
      </c>
      <c r="Q5" s="132">
        <f>COUNTIF(A:A,A14)</f>
        <v>0</v>
      </c>
      <c r="R5" s="121"/>
      <c r="S5" s="128" t="s">
        <v>340</v>
      </c>
      <c r="T5" s="132">
        <f>COUNTIF(A:A,A55)</f>
        <v>0</v>
      </c>
      <c r="U5" s="121"/>
      <c r="V5" s="128" t="s">
        <v>340</v>
      </c>
      <c r="W5" s="132">
        <f>COUNTIF(A:A,)</f>
        <v>0</v>
      </c>
      <c r="X5" s="121"/>
      <c r="Y5" s="128" t="s">
        <v>340</v>
      </c>
      <c r="Z5" s="132">
        <f>COUNTIF(A:A,A113)</f>
        <v>0</v>
      </c>
    </row>
    <row r="6" spans="11:26">
      <c r="K6" s="227" t="s">
        <v>644</v>
      </c>
      <c r="L6" s="4">
        <f>COUNTIF(D:D,D93)/122</f>
        <v>0</v>
      </c>
      <c r="M6" s="132">
        <f>COUNTIF(D:D,D93)</f>
        <v>0</v>
      </c>
      <c r="N6" s="121"/>
      <c r="O6" s="121"/>
      <c r="P6" s="128" t="s">
        <v>341</v>
      </c>
      <c r="Q6" s="132">
        <f>COUNTIF(A:A,A24)</f>
        <v>0</v>
      </c>
      <c r="R6" s="121"/>
      <c r="S6" s="128" t="s">
        <v>341</v>
      </c>
      <c r="T6" s="132">
        <f>COUNTIF(A:A,A57)</f>
        <v>0</v>
      </c>
      <c r="U6" s="121"/>
      <c r="V6" s="128" t="s">
        <v>341</v>
      </c>
      <c r="W6" s="132">
        <f>COUNTIF(A:A,)</f>
        <v>0</v>
      </c>
      <c r="X6" s="121"/>
      <c r="Y6" s="128" t="s">
        <v>341</v>
      </c>
      <c r="Z6" s="132">
        <f>COUNTIF(A:A,A115)</f>
        <v>0</v>
      </c>
    </row>
    <row r="7" spans="11:26">
      <c r="K7" s="211" t="s">
        <v>1</v>
      </c>
      <c r="L7" s="4">
        <f>COUNTIF(D:D,D10)/122</f>
        <v>0</v>
      </c>
      <c r="M7" s="132">
        <f>COUNTIF(D:D,D10)</f>
        <v>0</v>
      </c>
      <c r="N7" s="121"/>
      <c r="O7" s="121"/>
      <c r="P7" s="121"/>
      <c r="Q7" s="121"/>
      <c r="R7" s="121"/>
      <c r="S7" s="121"/>
      <c r="T7" s="121"/>
      <c r="U7" s="121"/>
      <c r="V7" s="121"/>
      <c r="W7" s="121"/>
      <c r="X7" s="121"/>
      <c r="Y7" s="121"/>
      <c r="Z7" s="121"/>
    </row>
    <row r="8" spans="11:26">
      <c r="K8" s="211" t="s">
        <v>6</v>
      </c>
      <c r="L8" s="4">
        <f>COUNTIF(D:D,D7)/122</f>
        <v>0</v>
      </c>
      <c r="M8" s="132">
        <f>COUNTIF(D:D,D7)</f>
        <v>0</v>
      </c>
      <c r="N8" s="121"/>
      <c r="O8" s="121"/>
      <c r="P8" s="121"/>
      <c r="Q8" s="121"/>
      <c r="R8" s="121"/>
      <c r="S8" s="121"/>
      <c r="T8" s="121"/>
      <c r="U8" s="121"/>
      <c r="V8" s="121"/>
      <c r="W8" s="121"/>
      <c r="X8" s="121"/>
      <c r="Y8" s="121"/>
      <c r="Z8" s="121"/>
    </row>
    <row r="9" spans="11:26">
      <c r="K9" s="211" t="s">
        <v>24</v>
      </c>
      <c r="L9" s="4">
        <f>COUNTIF(D:D,D28)/122</f>
        <v>0</v>
      </c>
      <c r="M9" s="132">
        <f>COUNTIF(D:D,D20)</f>
        <v>0</v>
      </c>
      <c r="N9" s="121"/>
      <c r="O9" s="121"/>
      <c r="P9" s="121"/>
      <c r="Q9" s="121"/>
      <c r="R9" s="121"/>
      <c r="S9" s="121"/>
      <c r="T9" s="121"/>
      <c r="U9" s="121"/>
      <c r="V9" s="121"/>
      <c r="W9" s="121"/>
      <c r="X9" s="121"/>
      <c r="Y9" s="121"/>
      <c r="Z9" s="121"/>
    </row>
    <row r="10" spans="11:26">
      <c r="K10" s="211" t="s">
        <v>225</v>
      </c>
      <c r="L10" s="4">
        <f>COUNTIF(D:D,D10)/122</f>
        <v>0</v>
      </c>
      <c r="M10" s="132">
        <f t="shared" ref="M10" si="0">COUNTIF(D:D,D10)</f>
        <v>0</v>
      </c>
      <c r="N10" s="121"/>
      <c r="O10" s="121"/>
      <c r="P10" s="121"/>
      <c r="Q10" s="121"/>
      <c r="R10" s="121"/>
      <c r="S10" s="121"/>
      <c r="T10" s="121"/>
      <c r="U10" s="121"/>
      <c r="V10" s="121"/>
      <c r="W10" s="121"/>
      <c r="X10" s="121"/>
      <c r="Y10" s="121"/>
      <c r="Z10" s="121"/>
    </row>
    <row r="11" spans="11:26">
      <c r="K11" s="211" t="s">
        <v>597</v>
      </c>
      <c r="L11" s="4">
        <f>COUNTIF(D:D,D61)/122</f>
        <v>0</v>
      </c>
      <c r="M11" s="132">
        <f>COUNTIF(D:D,D61)</f>
        <v>0</v>
      </c>
      <c r="N11" s="121"/>
      <c r="O11" s="121"/>
      <c r="P11" s="121"/>
      <c r="Q11" s="121"/>
      <c r="R11" s="121"/>
      <c r="S11" s="121"/>
      <c r="T11" s="121"/>
      <c r="U11" s="121"/>
      <c r="V11" s="121"/>
      <c r="W11" s="121"/>
      <c r="X11" s="121"/>
      <c r="Y11" s="121"/>
      <c r="Z11" s="121"/>
    </row>
    <row r="12" spans="11:26">
      <c r="K12" s="211" t="s">
        <v>2</v>
      </c>
      <c r="L12" s="4">
        <f>COUNTIF(D:D,D42)/122</f>
        <v>0</v>
      </c>
      <c r="M12" s="132">
        <f>COUNTIF(D:D,D42)</f>
        <v>0</v>
      </c>
      <c r="N12" s="121"/>
      <c r="O12" s="121"/>
      <c r="P12" s="121"/>
      <c r="Q12" s="121"/>
      <c r="R12" s="121"/>
      <c r="S12" s="121"/>
      <c r="T12" s="121"/>
      <c r="U12" s="121"/>
      <c r="V12" s="121"/>
      <c r="W12" s="121"/>
      <c r="X12" s="121"/>
      <c r="Y12" s="121"/>
      <c r="Z12" s="121"/>
    </row>
    <row r="13" spans="11:26">
      <c r="K13" s="211" t="s">
        <v>226</v>
      </c>
      <c r="L13" s="4">
        <f>COUNTIF(D:D,D6)/122</f>
        <v>0</v>
      </c>
      <c r="M13" s="132">
        <f>COUNTIF(D:D,D6)</f>
        <v>0</v>
      </c>
      <c r="N13" s="121"/>
      <c r="O13" s="121"/>
      <c r="P13" s="121"/>
      <c r="Q13" s="121"/>
      <c r="R13" s="121"/>
      <c r="S13" s="121"/>
      <c r="T13" s="121"/>
      <c r="U13" s="121"/>
      <c r="V13" s="121"/>
      <c r="W13" s="121"/>
      <c r="X13" s="121"/>
      <c r="Y13" s="121"/>
      <c r="Z13" s="121"/>
    </row>
    <row r="14" spans="11:26">
      <c r="K14" s="211" t="s">
        <v>227</v>
      </c>
      <c r="L14" s="4">
        <f>COUNTIF(D:D,D67)/122</f>
        <v>0</v>
      </c>
      <c r="M14" s="132">
        <f>COUNTIF(D:D,D67)</f>
        <v>0</v>
      </c>
      <c r="N14" s="121"/>
      <c r="O14" s="121"/>
      <c r="P14" s="121"/>
      <c r="Q14" s="121"/>
      <c r="R14" s="121"/>
      <c r="S14" s="121"/>
      <c r="T14" s="121"/>
      <c r="U14" s="121"/>
      <c r="V14" s="121"/>
      <c r="W14" s="121"/>
      <c r="X14" s="121"/>
      <c r="Y14" s="121"/>
      <c r="Z14" s="121"/>
    </row>
    <row r="15" spans="11:26">
      <c r="K15" s="211" t="s">
        <v>3</v>
      </c>
      <c r="L15" s="4">
        <f>COUNTIF(D:D,D17)/122</f>
        <v>0</v>
      </c>
      <c r="M15" s="132">
        <f>COUNTIF(D:D,D17)</f>
        <v>0</v>
      </c>
      <c r="N15" s="121"/>
      <c r="O15" s="121"/>
      <c r="P15" s="121"/>
      <c r="Q15" s="121"/>
      <c r="R15" s="121"/>
      <c r="S15" s="121"/>
      <c r="T15" s="121"/>
      <c r="U15" s="121"/>
      <c r="V15" s="121"/>
      <c r="W15" s="121"/>
      <c r="X15" s="121"/>
      <c r="Y15" s="121"/>
      <c r="Z15" s="121"/>
    </row>
    <row r="16" spans="11:26">
      <c r="K16" s="211" t="s">
        <v>595</v>
      </c>
      <c r="L16" s="4">
        <f>COUNTIF(D:D,)/122</f>
        <v>0</v>
      </c>
      <c r="M16" s="132">
        <f>COUNTIF(D:D,)</f>
        <v>0</v>
      </c>
      <c r="N16" s="121"/>
      <c r="O16" s="121"/>
      <c r="P16" s="121"/>
      <c r="Q16" s="121"/>
      <c r="R16" s="121"/>
      <c r="S16" s="121"/>
      <c r="T16" s="121"/>
      <c r="U16" s="121"/>
      <c r="V16" s="121"/>
      <c r="W16" s="121"/>
      <c r="X16" s="121"/>
      <c r="Y16" s="121"/>
      <c r="Z16" s="121"/>
    </row>
    <row r="17" spans="11:26">
      <c r="K17" s="211" t="s">
        <v>596</v>
      </c>
      <c r="L17" s="4">
        <f>COUNTIF(D:D,)/122</f>
        <v>0</v>
      </c>
      <c r="M17" s="132">
        <f>COUNTIF(D:D,)</f>
        <v>0</v>
      </c>
      <c r="N17" s="121"/>
      <c r="O17" s="121"/>
      <c r="P17" s="121"/>
      <c r="Q17" s="121"/>
      <c r="R17" s="121"/>
      <c r="S17" s="121"/>
      <c r="T17" s="121"/>
      <c r="U17" s="121"/>
      <c r="V17" s="121"/>
      <c r="W17" s="121"/>
      <c r="X17" s="121"/>
      <c r="Y17" s="121"/>
      <c r="Z17" s="121"/>
    </row>
    <row r="18" spans="11:26">
      <c r="K18" s="211" t="s">
        <v>4</v>
      </c>
      <c r="L18" s="4">
        <f>COUNTIF(D:D,)/122</f>
        <v>0</v>
      </c>
      <c r="M18" s="132">
        <f>COUNTIF(D:D,)</f>
        <v>0</v>
      </c>
      <c r="N18" s="121"/>
      <c r="O18" s="121"/>
      <c r="P18" s="121"/>
      <c r="Q18" s="121"/>
      <c r="R18" s="121"/>
      <c r="S18" s="121"/>
      <c r="T18" s="121"/>
      <c r="U18" s="121"/>
      <c r="V18" s="121"/>
      <c r="W18" s="121"/>
      <c r="X18" s="121"/>
      <c r="Y18" s="121"/>
      <c r="Z18" s="121"/>
    </row>
    <row r="19" spans="11:26">
      <c r="K19" s="211" t="s">
        <v>5</v>
      </c>
      <c r="L19" s="4">
        <f>COUNTIF(D:D,D105)/122</f>
        <v>0</v>
      </c>
      <c r="M19" s="132">
        <f>COUNTIF(D:D,D105)</f>
        <v>0</v>
      </c>
      <c r="N19" s="121"/>
      <c r="O19" s="121"/>
      <c r="P19" s="121"/>
      <c r="Q19" s="121"/>
      <c r="R19" s="121"/>
      <c r="S19" s="121"/>
      <c r="T19" s="121"/>
      <c r="U19" s="121"/>
      <c r="V19" s="121"/>
      <c r="W19" s="121"/>
      <c r="X19" s="121"/>
      <c r="Y19" s="121"/>
      <c r="Z19" s="121"/>
    </row>
    <row r="20" spans="11:26">
      <c r="K20" s="211" t="s">
        <v>7</v>
      </c>
      <c r="L20" s="4">
        <f>COUNTIF(D:D,D21)/122</f>
        <v>0</v>
      </c>
      <c r="M20" s="132">
        <f>COUNTIF(D:D,D21)</f>
        <v>0</v>
      </c>
      <c r="N20" s="121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/>
      <c r="Z20" s="121"/>
    </row>
    <row r="21" spans="11:26">
      <c r="K21" s="211" t="s">
        <v>228</v>
      </c>
      <c r="L21" s="4">
        <f>COUNTIF(D:D,D9)/122</f>
        <v>0</v>
      </c>
      <c r="M21" s="132">
        <f>COUNTIF(D:D,D9)</f>
        <v>0</v>
      </c>
      <c r="N21" s="121"/>
      <c r="O21" s="121"/>
      <c r="P21" s="121"/>
      <c r="Q21" s="121"/>
      <c r="R21" s="121"/>
      <c r="S21" s="121"/>
      <c r="T21" s="121"/>
      <c r="U21" s="121"/>
      <c r="V21" s="121"/>
      <c r="W21" s="121"/>
      <c r="X21" s="121"/>
      <c r="Y21" s="121"/>
      <c r="Z21" s="121"/>
    </row>
    <row r="22" spans="11:26">
      <c r="K22" s="211" t="s">
        <v>8</v>
      </c>
      <c r="L22" s="4">
        <f>COUNTIF(D:D,D109)/122</f>
        <v>0</v>
      </c>
      <c r="M22" s="132">
        <f>COUNTIF(D:D,D109)</f>
        <v>0</v>
      </c>
      <c r="N22" s="121"/>
      <c r="O22" s="121"/>
      <c r="P22" s="121"/>
      <c r="Q22" s="121"/>
      <c r="R22" s="121"/>
      <c r="S22" s="121"/>
      <c r="T22" s="121"/>
      <c r="U22" s="121"/>
      <c r="V22" s="121"/>
      <c r="W22" s="121"/>
      <c r="X22" s="121"/>
      <c r="Y22" s="121"/>
      <c r="Z22" s="121"/>
    </row>
    <row r="23" spans="11:26">
      <c r="K23" s="211" t="s">
        <v>9</v>
      </c>
      <c r="L23" s="4">
        <f>COUNTIF(D:D,)/122</f>
        <v>0</v>
      </c>
      <c r="M23" s="132">
        <f>COUNTIF(D:D,)</f>
        <v>0</v>
      </c>
      <c r="N23" s="121"/>
      <c r="O23" s="121"/>
      <c r="P23" s="121"/>
      <c r="Q23" s="121"/>
      <c r="R23" s="121"/>
      <c r="S23" s="121"/>
      <c r="T23" s="121"/>
      <c r="U23" s="121"/>
      <c r="V23" s="121"/>
      <c r="W23" s="121"/>
      <c r="X23" s="121"/>
      <c r="Y23" s="121"/>
      <c r="Z23" s="121"/>
    </row>
    <row r="24" spans="11:26">
      <c r="K24" s="211" t="s">
        <v>229</v>
      </c>
      <c r="L24" s="4">
        <f>COUNTIF(D:D,)/122</f>
        <v>0</v>
      </c>
      <c r="M24" s="132">
        <f>COUNTIF(D:D,)</f>
        <v>0</v>
      </c>
      <c r="N24" s="121"/>
      <c r="O24" s="121"/>
      <c r="P24" s="121"/>
      <c r="Q24" s="121"/>
      <c r="R24" s="121"/>
      <c r="S24" s="121"/>
      <c r="T24" s="121"/>
      <c r="U24" s="121"/>
      <c r="V24" s="121"/>
      <c r="W24" s="121"/>
      <c r="X24" s="121"/>
      <c r="Y24" s="121"/>
      <c r="Z24" s="121"/>
    </row>
    <row r="25" spans="11:26">
      <c r="K25" s="211" t="s">
        <v>10</v>
      </c>
      <c r="L25" s="4">
        <f>COUNTIF(D:D,D18)/122</f>
        <v>0</v>
      </c>
      <c r="M25" s="132">
        <f>COUNTIF(D:D,D18)</f>
        <v>0</v>
      </c>
      <c r="N25" s="121"/>
      <c r="O25" s="121"/>
      <c r="P25" s="121"/>
      <c r="Q25" s="121"/>
      <c r="R25" s="121"/>
      <c r="S25" s="121"/>
      <c r="T25" s="121"/>
      <c r="U25" s="121"/>
      <c r="V25" s="121"/>
      <c r="W25" s="121"/>
      <c r="X25" s="121"/>
      <c r="Y25" s="121"/>
      <c r="Z25" s="121"/>
    </row>
    <row r="26" spans="11:26">
      <c r="K26" s="211" t="s">
        <v>11</v>
      </c>
      <c r="L26" s="4">
        <f>COUNTIF(D:D,D35)/122</f>
        <v>0</v>
      </c>
      <c r="M26" s="132">
        <f>COUNTIF(D:D,D35)</f>
        <v>0</v>
      </c>
      <c r="N26" s="121"/>
      <c r="O26" s="121"/>
      <c r="P26" s="121"/>
      <c r="Q26" s="121"/>
      <c r="R26" s="121"/>
      <c r="S26" s="121"/>
      <c r="T26" s="121"/>
      <c r="U26" s="121"/>
      <c r="V26" s="121"/>
      <c r="W26" s="121"/>
      <c r="X26" s="121"/>
      <c r="Y26" s="121"/>
      <c r="Z26" s="121"/>
    </row>
    <row r="27" spans="11:26">
      <c r="K27" s="211" t="s">
        <v>12</v>
      </c>
      <c r="L27" s="4">
        <f>COUNTIF(D:D,D39)/122</f>
        <v>0</v>
      </c>
      <c r="M27" s="132">
        <f>COUNTIF(D:D,D39)</f>
        <v>0</v>
      </c>
      <c r="N27" s="121"/>
      <c r="O27" s="121"/>
      <c r="P27" s="121"/>
      <c r="Q27" s="121"/>
      <c r="R27" s="121"/>
      <c r="S27" s="121"/>
      <c r="T27" s="121"/>
      <c r="U27" s="121"/>
      <c r="V27" s="121"/>
      <c r="W27" s="121"/>
      <c r="X27" s="121"/>
      <c r="Y27" s="121"/>
      <c r="Z27" s="121"/>
    </row>
    <row r="28" spans="11:26">
      <c r="K28" s="211" t="s">
        <v>13</v>
      </c>
      <c r="L28" s="4">
        <f>COUNTIF(D:D,D55)/122</f>
        <v>0</v>
      </c>
      <c r="M28" s="132">
        <f>COUNTIF(D:D,D55)</f>
        <v>0</v>
      </c>
      <c r="N28" s="121"/>
      <c r="O28" s="121"/>
      <c r="P28" s="121"/>
      <c r="Q28" s="121"/>
      <c r="R28" s="121"/>
      <c r="S28" s="121"/>
      <c r="T28" s="121"/>
      <c r="U28" s="121"/>
      <c r="V28" s="121"/>
      <c r="W28" s="121"/>
      <c r="X28" s="121"/>
      <c r="Y28" s="121"/>
      <c r="Z28" s="121"/>
    </row>
    <row r="29" spans="11:26">
      <c r="K29" s="211" t="s">
        <v>14</v>
      </c>
      <c r="L29" s="4">
        <f>COUNTIF(D:D,D38)/122</f>
        <v>0</v>
      </c>
      <c r="M29" s="132">
        <f>COUNTIF(D:D,D38)</f>
        <v>0</v>
      </c>
      <c r="N29" s="121"/>
      <c r="O29" s="121"/>
      <c r="P29" s="121"/>
      <c r="Q29" s="121"/>
      <c r="R29" s="121"/>
      <c r="S29" s="121"/>
      <c r="T29" s="121"/>
      <c r="U29" s="121"/>
      <c r="V29" s="121"/>
      <c r="W29" s="121"/>
      <c r="X29" s="121"/>
      <c r="Y29" s="121"/>
      <c r="Z29" s="121"/>
    </row>
    <row r="30" spans="11:26">
      <c r="K30" s="211" t="s">
        <v>230</v>
      </c>
      <c r="L30" s="4">
        <f>COUNTIF(D:D,D11)/122</f>
        <v>0</v>
      </c>
      <c r="M30" s="132">
        <f>COUNTIF(D:D,D11)</f>
        <v>0</v>
      </c>
      <c r="N30" s="121"/>
      <c r="O30" s="121"/>
      <c r="P30" s="121"/>
      <c r="Q30" s="121"/>
      <c r="R30" s="121"/>
      <c r="S30" s="121"/>
      <c r="T30" s="121"/>
      <c r="U30" s="121"/>
      <c r="V30" s="121"/>
      <c r="W30" s="121"/>
      <c r="X30" s="121"/>
      <c r="Y30" s="121"/>
      <c r="Z30" s="121"/>
    </row>
    <row r="31" spans="11:26">
      <c r="K31" s="211" t="s">
        <v>231</v>
      </c>
      <c r="L31" s="4">
        <f>COUNTIF(D:D,D111)/122</f>
        <v>0</v>
      </c>
      <c r="M31" s="132">
        <f>COUNTIF(D:D,D111)</f>
        <v>0</v>
      </c>
      <c r="N31" s="121"/>
      <c r="O31" s="121"/>
      <c r="P31" s="121"/>
      <c r="Q31" s="121"/>
      <c r="R31" s="121"/>
      <c r="S31" s="121"/>
      <c r="T31" s="121"/>
      <c r="U31" s="121"/>
      <c r="V31" s="121"/>
      <c r="W31" s="121"/>
      <c r="X31" s="121"/>
      <c r="Y31" s="121"/>
      <c r="Z31" s="121"/>
    </row>
    <row r="32" spans="11:26">
      <c r="K32" s="211" t="s">
        <v>15</v>
      </c>
      <c r="L32" s="4">
        <f>COUNTIF(D:D,D31)/122</f>
        <v>0</v>
      </c>
      <c r="M32" s="132">
        <f>COUNTIF(D:D,D31)</f>
        <v>0</v>
      </c>
      <c r="N32" s="121"/>
      <c r="O32" s="121"/>
      <c r="P32" s="121"/>
      <c r="Q32" s="121"/>
      <c r="R32" s="121"/>
      <c r="S32" s="121"/>
      <c r="T32" s="121"/>
      <c r="U32" s="121"/>
      <c r="V32" s="121"/>
      <c r="W32" s="121"/>
      <c r="X32" s="121"/>
      <c r="Y32" s="121"/>
      <c r="Z32" s="121"/>
    </row>
    <row r="33" spans="11:26">
      <c r="K33" s="211" t="s">
        <v>16</v>
      </c>
      <c r="L33" s="4">
        <f>COUNTIF(D:D,D37)/122</f>
        <v>0</v>
      </c>
      <c r="M33" s="132">
        <f>COUNTIF(D:D,D37)</f>
        <v>0</v>
      </c>
      <c r="N33" s="121"/>
      <c r="O33" s="121"/>
      <c r="P33" s="121"/>
      <c r="Q33" s="121"/>
      <c r="R33" s="121"/>
      <c r="S33" s="121"/>
      <c r="T33" s="121"/>
      <c r="U33" s="121"/>
      <c r="V33" s="121"/>
      <c r="W33" s="121"/>
      <c r="X33" s="121"/>
      <c r="Y33" s="121"/>
      <c r="Z33" s="121"/>
    </row>
    <row r="34" spans="11:26">
      <c r="K34" s="211" t="s">
        <v>376</v>
      </c>
      <c r="L34" s="4">
        <f>COUNTIF(D:D,)/122</f>
        <v>0</v>
      </c>
      <c r="M34" s="132">
        <f>COUNTIF(D:D,)</f>
        <v>0</v>
      </c>
      <c r="N34" s="121"/>
      <c r="O34" s="121"/>
      <c r="P34" s="121"/>
      <c r="Q34" s="121"/>
      <c r="R34" s="121"/>
      <c r="S34" s="121"/>
      <c r="T34" s="121"/>
      <c r="U34" s="121"/>
      <c r="V34" s="121"/>
      <c r="W34" s="121"/>
      <c r="X34" s="121"/>
      <c r="Y34" s="121"/>
      <c r="Z34" s="121"/>
    </row>
    <row r="35" spans="11:26">
      <c r="K35" s="211" t="s">
        <v>17</v>
      </c>
      <c r="L35" s="4">
        <f>COUNTIF(D:D,)/122</f>
        <v>0</v>
      </c>
      <c r="M35" s="132">
        <f>COUNTIF(D:D,)</f>
        <v>0</v>
      </c>
      <c r="N35" s="121"/>
      <c r="O35" s="121"/>
      <c r="P35" s="121"/>
      <c r="Q35" s="121"/>
      <c r="R35" s="121"/>
      <c r="S35" s="121"/>
      <c r="T35" s="121"/>
      <c r="U35" s="121"/>
      <c r="V35" s="121"/>
      <c r="W35" s="121"/>
      <c r="X35" s="121"/>
      <c r="Y35" s="121"/>
      <c r="Z35" s="121"/>
    </row>
    <row r="36" spans="11:26">
      <c r="K36" s="211" t="s">
        <v>18</v>
      </c>
      <c r="L36" s="4">
        <f>COUNTIF(D:D,D95)/122</f>
        <v>0</v>
      </c>
      <c r="M36" s="132">
        <f>COUNTIF(D:D,D95)</f>
        <v>0</v>
      </c>
      <c r="N36" s="121"/>
      <c r="O36" s="121"/>
      <c r="P36" s="121"/>
      <c r="Q36" s="121"/>
      <c r="R36" s="121"/>
      <c r="S36" s="121"/>
      <c r="T36" s="121"/>
      <c r="U36" s="121"/>
      <c r="V36" s="121"/>
      <c r="W36" s="121"/>
      <c r="X36" s="121"/>
      <c r="Y36" s="121"/>
      <c r="Z36" s="121"/>
    </row>
    <row r="37" spans="11:26">
      <c r="K37" s="211" t="s">
        <v>19</v>
      </c>
      <c r="L37" s="4">
        <f>COUNTIF(D:D,)/122</f>
        <v>0</v>
      </c>
      <c r="M37" s="132">
        <f>COUNTIF(D:D,)</f>
        <v>0</v>
      </c>
      <c r="N37" s="121"/>
      <c r="O37" s="121"/>
      <c r="P37" s="121"/>
      <c r="Q37" s="121"/>
      <c r="R37" s="121"/>
      <c r="S37" s="121"/>
      <c r="T37" s="121"/>
      <c r="U37" s="121"/>
      <c r="V37" s="121"/>
      <c r="W37" s="121"/>
      <c r="X37" s="121"/>
      <c r="Y37" s="121"/>
      <c r="Z37" s="121"/>
    </row>
    <row r="38" spans="11:26">
      <c r="K38" s="211" t="s">
        <v>598</v>
      </c>
      <c r="L38" s="4">
        <f t="shared" ref="L38:L40" si="1">COUNTIF(D:D,)/122</f>
        <v>0</v>
      </c>
      <c r="M38" s="211">
        <f t="shared" ref="M38:M40" si="2">COUNTIF(D:D,)</f>
        <v>0</v>
      </c>
      <c r="N38" s="121"/>
      <c r="O38" s="121"/>
      <c r="P38" s="121"/>
      <c r="Q38" s="121"/>
      <c r="R38" s="121"/>
      <c r="S38" s="121"/>
      <c r="T38" s="121"/>
      <c r="U38" s="121"/>
      <c r="V38" s="121"/>
      <c r="W38" s="121"/>
      <c r="X38" s="121"/>
      <c r="Y38" s="121"/>
      <c r="Z38" s="121"/>
    </row>
    <row r="39" spans="11:26">
      <c r="K39" s="211" t="s">
        <v>20</v>
      </c>
      <c r="L39" s="4">
        <f t="shared" si="1"/>
        <v>0</v>
      </c>
      <c r="M39" s="211">
        <f t="shared" si="2"/>
        <v>0</v>
      </c>
    </row>
    <row r="40" spans="11:26">
      <c r="K40" s="211" t="s">
        <v>599</v>
      </c>
      <c r="L40" s="4">
        <f t="shared" si="1"/>
        <v>0</v>
      </c>
      <c r="M40" s="211">
        <f t="shared" si="2"/>
        <v>0</v>
      </c>
    </row>
    <row r="41" spans="11:26">
      <c r="M41" s="51">
        <f>SUM(M2:M37)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66"/>
  <sheetViews>
    <sheetView topLeftCell="A357" workbookViewId="0">
      <selection activeCell="J377" sqref="J377"/>
    </sheetView>
  </sheetViews>
  <sheetFormatPr baseColWidth="10" defaultRowHeight="15"/>
  <cols>
    <col min="1" max="1" width="15.85546875" customWidth="1"/>
    <col min="4" max="4" width="34.42578125" customWidth="1"/>
    <col min="5" max="5" width="20.140625" customWidth="1"/>
    <col min="6" max="6" width="20.7109375" customWidth="1"/>
    <col min="8" max="8" width="16.140625" customWidth="1"/>
    <col min="9" max="9" width="27.7109375" customWidth="1"/>
    <col min="13" max="13" width="41.140625" customWidth="1"/>
    <col min="14" max="15" width="20.5703125" customWidth="1"/>
  </cols>
  <sheetData>
    <row r="1" spans="1:15" s="254" customFormat="1" ht="27" customHeight="1" thickBot="1">
      <c r="A1" s="73" t="s">
        <v>205</v>
      </c>
      <c r="B1" s="73" t="s">
        <v>25</v>
      </c>
      <c r="C1" s="251" t="s">
        <v>26</v>
      </c>
      <c r="D1" s="71" t="s">
        <v>27</v>
      </c>
      <c r="E1" s="70" t="s">
        <v>28</v>
      </c>
      <c r="F1" s="69" t="s">
        <v>29</v>
      </c>
      <c r="G1" s="251" t="s">
        <v>30</v>
      </c>
      <c r="H1" s="210" t="s">
        <v>31</v>
      </c>
      <c r="I1" s="210" t="s">
        <v>32</v>
      </c>
      <c r="M1" s="2" t="s">
        <v>22</v>
      </c>
      <c r="N1" s="1" t="s">
        <v>687</v>
      </c>
      <c r="O1" s="188" t="s">
        <v>23</v>
      </c>
    </row>
    <row r="2" spans="1:15" ht="15.75">
      <c r="A2" s="278" t="s">
        <v>206</v>
      </c>
      <c r="B2" s="260" t="s">
        <v>33</v>
      </c>
      <c r="C2" s="278" t="s">
        <v>34</v>
      </c>
      <c r="D2" s="278" t="s">
        <v>0</v>
      </c>
      <c r="E2" s="278" t="s">
        <v>35</v>
      </c>
      <c r="F2" s="278" t="s">
        <v>36</v>
      </c>
      <c r="G2" s="278" t="s">
        <v>33</v>
      </c>
      <c r="H2" s="278" t="s">
        <v>37</v>
      </c>
      <c r="I2" s="278" t="s">
        <v>38</v>
      </c>
      <c r="M2" s="227" t="s">
        <v>648</v>
      </c>
      <c r="N2" s="4">
        <f>COUNTIF(D:D,)/333</f>
        <v>0</v>
      </c>
      <c r="O2" s="255">
        <f>COUNTIF(D:D,)</f>
        <v>0</v>
      </c>
    </row>
    <row r="3" spans="1:15" ht="15.75">
      <c r="A3" s="278" t="s">
        <v>206</v>
      </c>
      <c r="B3" s="260" t="s">
        <v>39</v>
      </c>
      <c r="C3" s="278" t="s">
        <v>40</v>
      </c>
      <c r="D3" s="278" t="s">
        <v>41</v>
      </c>
      <c r="E3" s="278" t="s">
        <v>42</v>
      </c>
      <c r="F3" s="278" t="s">
        <v>43</v>
      </c>
      <c r="G3" s="278" t="s">
        <v>39</v>
      </c>
      <c r="H3" s="278" t="s">
        <v>44</v>
      </c>
      <c r="I3" s="278" t="s">
        <v>38</v>
      </c>
      <c r="M3" s="227" t="s">
        <v>647</v>
      </c>
      <c r="N3" s="4">
        <f>COUNTIF(D:D,)/333</f>
        <v>0</v>
      </c>
      <c r="O3" s="255">
        <f>COUNTIF(D:D,)</f>
        <v>0</v>
      </c>
    </row>
    <row r="4" spans="1:15" ht="15.75">
      <c r="A4" s="278" t="s">
        <v>207</v>
      </c>
      <c r="B4" s="260" t="s">
        <v>45</v>
      </c>
      <c r="C4" s="278" t="s">
        <v>46</v>
      </c>
      <c r="D4" s="278" t="s">
        <v>47</v>
      </c>
      <c r="E4" s="278" t="s">
        <v>48</v>
      </c>
      <c r="F4" s="278" t="s">
        <v>43</v>
      </c>
      <c r="G4" s="278" t="s">
        <v>45</v>
      </c>
      <c r="H4" s="278" t="s">
        <v>49</v>
      </c>
      <c r="I4" s="278" t="s">
        <v>50</v>
      </c>
      <c r="M4" s="227" t="s">
        <v>646</v>
      </c>
      <c r="N4" s="4">
        <f>COUNTIF(D:D,)/333</f>
        <v>0</v>
      </c>
      <c r="O4" s="255">
        <f>COUNTIF(D:D,)</f>
        <v>0</v>
      </c>
    </row>
    <row r="5" spans="1:15" ht="15.75">
      <c r="A5" s="278" t="s">
        <v>207</v>
      </c>
      <c r="B5" s="260" t="s">
        <v>51</v>
      </c>
      <c r="C5" s="278" t="s">
        <v>34</v>
      </c>
      <c r="D5" s="278" t="s">
        <v>0</v>
      </c>
      <c r="E5" s="278" t="s">
        <v>35</v>
      </c>
      <c r="F5" s="278" t="s">
        <v>36</v>
      </c>
      <c r="G5" s="214">
        <v>0.40972222222222227</v>
      </c>
      <c r="H5" s="160">
        <v>0.53472222222222221</v>
      </c>
      <c r="I5" s="144" t="s">
        <v>52</v>
      </c>
      <c r="M5" s="227" t="s">
        <v>645</v>
      </c>
      <c r="N5" s="4">
        <f>COUNTIF(D:D,)/333</f>
        <v>0</v>
      </c>
      <c r="O5" s="255">
        <f>COUNTIF(D:D,)</f>
        <v>0</v>
      </c>
    </row>
    <row r="6" spans="1:15" ht="15.75">
      <c r="A6" s="278" t="s">
        <v>207</v>
      </c>
      <c r="B6" s="260" t="s">
        <v>53</v>
      </c>
      <c r="C6" s="278" t="s">
        <v>54</v>
      </c>
      <c r="D6" s="278" t="s">
        <v>55</v>
      </c>
      <c r="E6" s="278" t="s">
        <v>56</v>
      </c>
      <c r="F6" s="278" t="s">
        <v>36</v>
      </c>
      <c r="G6" s="77">
        <v>6.25E-2</v>
      </c>
      <c r="H6" s="160">
        <v>0.22916666666666666</v>
      </c>
      <c r="I6" s="144" t="s">
        <v>38</v>
      </c>
      <c r="M6" s="227" t="s">
        <v>644</v>
      </c>
      <c r="N6" s="4">
        <f>COUNTIF(D:D,)/333</f>
        <v>0</v>
      </c>
      <c r="O6" s="255">
        <f>COUNTIF(D:D,)</f>
        <v>0</v>
      </c>
    </row>
    <row r="7" spans="1:15" ht="15.75">
      <c r="A7" s="278" t="s">
        <v>207</v>
      </c>
      <c r="B7" s="260" t="s">
        <v>53</v>
      </c>
      <c r="C7" s="278" t="s">
        <v>57</v>
      </c>
      <c r="D7" s="278" t="s">
        <v>58</v>
      </c>
      <c r="E7" s="278" t="s">
        <v>59</v>
      </c>
      <c r="F7" s="278" t="s">
        <v>60</v>
      </c>
      <c r="G7" s="214">
        <v>6.25E-2</v>
      </c>
      <c r="H7" s="160">
        <v>0.22916666666666666</v>
      </c>
      <c r="I7" s="144" t="s">
        <v>38</v>
      </c>
      <c r="M7" s="255" t="s">
        <v>1</v>
      </c>
      <c r="N7" s="4">
        <f>COUNTIF(D:D,D31)/333</f>
        <v>3.003003003003003E-2</v>
      </c>
      <c r="O7" s="255">
        <f>COUNTIF(D:D,D31)</f>
        <v>10</v>
      </c>
    </row>
    <row r="8" spans="1:15" ht="15.75">
      <c r="A8" s="278" t="s">
        <v>207</v>
      </c>
      <c r="B8" s="260" t="s">
        <v>61</v>
      </c>
      <c r="C8" s="278" t="s">
        <v>62</v>
      </c>
      <c r="D8" s="278" t="s">
        <v>63</v>
      </c>
      <c r="E8" s="278" t="s">
        <v>64</v>
      </c>
      <c r="F8" s="278" t="s">
        <v>65</v>
      </c>
      <c r="G8" s="214">
        <v>9.7222222222222224E-2</v>
      </c>
      <c r="H8" s="160">
        <v>0.2638888888888889</v>
      </c>
      <c r="I8" s="144" t="s">
        <v>38</v>
      </c>
      <c r="M8" s="255" t="s">
        <v>6</v>
      </c>
      <c r="N8" s="4">
        <f>COUNTIF(D:D,D54)/333</f>
        <v>3.6036036036036036E-2</v>
      </c>
      <c r="O8" s="255">
        <f>COUNTIF(D:D,D54)</f>
        <v>12</v>
      </c>
    </row>
    <row r="9" spans="1:15" ht="15.75">
      <c r="A9" s="278" t="s">
        <v>207</v>
      </c>
      <c r="B9" s="260" t="s">
        <v>66</v>
      </c>
      <c r="C9" s="278" t="s">
        <v>40</v>
      </c>
      <c r="D9" s="278" t="s">
        <v>41</v>
      </c>
      <c r="E9" s="278" t="s">
        <v>42</v>
      </c>
      <c r="F9" s="278" t="s">
        <v>43</v>
      </c>
      <c r="G9" s="214">
        <v>0.1423611111111111</v>
      </c>
      <c r="H9" s="160">
        <v>0.30902777777777779</v>
      </c>
      <c r="I9" s="144" t="s">
        <v>38</v>
      </c>
      <c r="M9" s="255" t="s">
        <v>24</v>
      </c>
      <c r="N9" s="4">
        <f>COUNTIF(D:D,D16)/333</f>
        <v>1.5015015015015015E-2</v>
      </c>
      <c r="O9" s="255">
        <f>COUNTIF(D:D,D16)</f>
        <v>5</v>
      </c>
    </row>
    <row r="10" spans="1:15" ht="15.75">
      <c r="A10" s="278" t="s">
        <v>208</v>
      </c>
      <c r="B10" s="260" t="s">
        <v>67</v>
      </c>
      <c r="C10" s="278" t="s">
        <v>68</v>
      </c>
      <c r="D10" s="278" t="s">
        <v>4</v>
      </c>
      <c r="E10" s="278" t="s">
        <v>69</v>
      </c>
      <c r="F10" s="278" t="s">
        <v>36</v>
      </c>
      <c r="G10" s="214">
        <v>0.3576388888888889</v>
      </c>
      <c r="H10" s="160">
        <v>0.36805555555555558</v>
      </c>
      <c r="I10" s="144" t="s">
        <v>70</v>
      </c>
      <c r="M10" s="255" t="s">
        <v>225</v>
      </c>
      <c r="N10" s="4">
        <f>COUNTIF(D:D,D239)/333</f>
        <v>6.006006006006006E-3</v>
      </c>
      <c r="O10" s="255">
        <f>COUNTIF(D:D,D239)</f>
        <v>2</v>
      </c>
    </row>
    <row r="11" spans="1:15" ht="15.75">
      <c r="A11" s="278" t="s">
        <v>208</v>
      </c>
      <c r="B11" s="260" t="s">
        <v>71</v>
      </c>
      <c r="C11" s="278" t="s">
        <v>72</v>
      </c>
      <c r="D11" s="278" t="s">
        <v>2</v>
      </c>
      <c r="E11" s="278" t="s">
        <v>73</v>
      </c>
      <c r="F11" s="278" t="s">
        <v>43</v>
      </c>
      <c r="G11" s="215">
        <v>0.5</v>
      </c>
      <c r="H11" s="160">
        <v>0.16666666666666666</v>
      </c>
      <c r="I11" s="144" t="s">
        <v>74</v>
      </c>
      <c r="M11" s="255" t="s">
        <v>597</v>
      </c>
      <c r="N11" s="4">
        <f>COUNTIF(D:D,D139)/333</f>
        <v>2.1021021021021023E-2</v>
      </c>
      <c r="O11" s="255">
        <f>COUNTIF(D:D,D139)</f>
        <v>7</v>
      </c>
    </row>
    <row r="12" spans="1:15" ht="15.75">
      <c r="A12" s="278" t="s">
        <v>208</v>
      </c>
      <c r="B12" s="260" t="s">
        <v>75</v>
      </c>
      <c r="C12" s="278" t="s">
        <v>34</v>
      </c>
      <c r="D12" s="278" t="s">
        <v>0</v>
      </c>
      <c r="E12" s="278" t="s">
        <v>35</v>
      </c>
      <c r="F12" s="278" t="s">
        <v>36</v>
      </c>
      <c r="G12" s="214">
        <v>5.5555555555555552E-2</v>
      </c>
      <c r="H12" s="160">
        <v>0.22222222222222221</v>
      </c>
      <c r="I12" s="144" t="s">
        <v>74</v>
      </c>
      <c r="M12" s="255" t="s">
        <v>2</v>
      </c>
      <c r="N12" s="4">
        <f>COUNTIF(D:D,D58)/333</f>
        <v>5.4054054054054057E-2</v>
      </c>
      <c r="O12" s="255">
        <f>COUNTIF(D:D,D58)</f>
        <v>18</v>
      </c>
    </row>
    <row r="13" spans="1:15" ht="15.75">
      <c r="A13" s="278" t="s">
        <v>209</v>
      </c>
      <c r="B13" s="260" t="s">
        <v>76</v>
      </c>
      <c r="C13" s="278" t="s">
        <v>34</v>
      </c>
      <c r="D13" s="278" t="s">
        <v>0</v>
      </c>
      <c r="E13" s="278" t="s">
        <v>35</v>
      </c>
      <c r="F13" s="278" t="s">
        <v>36</v>
      </c>
      <c r="G13" s="214">
        <v>0.375</v>
      </c>
      <c r="H13" s="160">
        <v>0.5</v>
      </c>
      <c r="I13" s="144" t="s">
        <v>52</v>
      </c>
      <c r="M13" s="255" t="s">
        <v>226</v>
      </c>
      <c r="N13" s="4">
        <f>COUNTIF(D:D,D84)/333</f>
        <v>1.8018018018018018E-2</v>
      </c>
      <c r="O13" s="255">
        <f>COUNTIF(D:D,D84)</f>
        <v>6</v>
      </c>
    </row>
    <row r="14" spans="1:15" ht="15.75">
      <c r="A14" s="278" t="s">
        <v>209</v>
      </c>
      <c r="B14" s="260" t="s">
        <v>77</v>
      </c>
      <c r="C14" s="278" t="s">
        <v>68</v>
      </c>
      <c r="D14" s="278" t="s">
        <v>4</v>
      </c>
      <c r="E14" s="278" t="s">
        <v>69</v>
      </c>
      <c r="F14" s="278" t="s">
        <v>36</v>
      </c>
      <c r="G14" s="214">
        <v>0.51041666666666663</v>
      </c>
      <c r="H14" s="160">
        <v>0.51388888888888895</v>
      </c>
      <c r="I14" s="144" t="s">
        <v>78</v>
      </c>
      <c r="M14" s="255" t="s">
        <v>227</v>
      </c>
      <c r="N14" s="4">
        <f>COUNTIF(D:D,D163)/333</f>
        <v>4.5045045045045043E-2</v>
      </c>
      <c r="O14" s="255">
        <f>COUNTIF(D:D,D163)</f>
        <v>15</v>
      </c>
    </row>
    <row r="15" spans="1:15" ht="15.75">
      <c r="A15" s="278" t="s">
        <v>209</v>
      </c>
      <c r="B15" s="260" t="s">
        <v>79</v>
      </c>
      <c r="C15" s="278" t="s">
        <v>68</v>
      </c>
      <c r="D15" s="278" t="s">
        <v>4</v>
      </c>
      <c r="E15" s="278" t="s">
        <v>69</v>
      </c>
      <c r="F15" s="278" t="s">
        <v>36</v>
      </c>
      <c r="G15" s="215">
        <v>0.52430555555555558</v>
      </c>
      <c r="H15" s="160">
        <v>0.53125</v>
      </c>
      <c r="I15" s="144" t="s">
        <v>80</v>
      </c>
      <c r="M15" s="255" t="s">
        <v>3</v>
      </c>
      <c r="N15" s="4">
        <f>COUNTIF(D:D,D33)/333</f>
        <v>9.0090090090090089E-3</v>
      </c>
      <c r="O15" s="255">
        <f>COUNTIF(D:D,D33)</f>
        <v>3</v>
      </c>
    </row>
    <row r="16" spans="1:15" ht="15.75">
      <c r="A16" s="278" t="s">
        <v>209</v>
      </c>
      <c r="B16" s="260" t="s">
        <v>37</v>
      </c>
      <c r="C16" s="278" t="s">
        <v>40</v>
      </c>
      <c r="D16" s="278" t="s">
        <v>41</v>
      </c>
      <c r="E16" s="278" t="s">
        <v>42</v>
      </c>
      <c r="F16" s="278" t="s">
        <v>43</v>
      </c>
      <c r="G16" s="214">
        <v>0.14583333333333334</v>
      </c>
      <c r="H16" s="160">
        <v>0.3125</v>
      </c>
      <c r="I16" s="144" t="s">
        <v>38</v>
      </c>
      <c r="M16" s="255" t="s">
        <v>595</v>
      </c>
      <c r="N16" s="4">
        <f>COUNTIF(D:D,D38)/333</f>
        <v>2.7027027027027029E-2</v>
      </c>
      <c r="O16" s="255">
        <f>COUNTIF(D:D,D38)</f>
        <v>9</v>
      </c>
    </row>
    <row r="17" spans="1:15" ht="15.75">
      <c r="A17" s="278" t="s">
        <v>209</v>
      </c>
      <c r="B17" s="260" t="s">
        <v>81</v>
      </c>
      <c r="C17" s="278" t="s">
        <v>82</v>
      </c>
      <c r="D17" s="278" t="s">
        <v>17</v>
      </c>
      <c r="E17" s="278" t="s">
        <v>83</v>
      </c>
      <c r="F17" s="278" t="s">
        <v>60</v>
      </c>
      <c r="G17" s="214">
        <v>0.14930555555555555</v>
      </c>
      <c r="H17" s="160">
        <v>0.31597222222222221</v>
      </c>
      <c r="I17" s="144" t="s">
        <v>38</v>
      </c>
      <c r="M17" s="255" t="s">
        <v>596</v>
      </c>
      <c r="N17" s="4">
        <f>COUNTIF(D:D,D18)/333</f>
        <v>0.17117117117117117</v>
      </c>
      <c r="O17" s="255">
        <f>COUNTIF(D:D,D18)</f>
        <v>57</v>
      </c>
    </row>
    <row r="18" spans="1:15" ht="30">
      <c r="A18" s="278" t="s">
        <v>210</v>
      </c>
      <c r="B18" s="260" t="s">
        <v>84</v>
      </c>
      <c r="C18" s="278" t="s">
        <v>34</v>
      </c>
      <c r="D18" s="278" t="s">
        <v>0</v>
      </c>
      <c r="E18" s="278" t="s">
        <v>35</v>
      </c>
      <c r="F18" s="278" t="s">
        <v>36</v>
      </c>
      <c r="G18" s="214">
        <v>0.33333333333333331</v>
      </c>
      <c r="H18" s="160">
        <v>0.3840277777777778</v>
      </c>
      <c r="I18" s="145" t="s">
        <v>85</v>
      </c>
      <c r="M18" s="255" t="s">
        <v>4</v>
      </c>
      <c r="N18" s="4">
        <f>COUNTIF(D:D,D20)/333</f>
        <v>0.12312312312312312</v>
      </c>
      <c r="O18" s="255">
        <f>COUNTIF(D:D,D20)</f>
        <v>41</v>
      </c>
    </row>
    <row r="19" spans="1:15" ht="15.75">
      <c r="A19" s="278" t="s">
        <v>210</v>
      </c>
      <c r="B19" s="260" t="s">
        <v>86</v>
      </c>
      <c r="C19" s="278" t="s">
        <v>34</v>
      </c>
      <c r="D19" s="278" t="s">
        <v>0</v>
      </c>
      <c r="E19" s="278" t="s">
        <v>35</v>
      </c>
      <c r="F19" s="278" t="s">
        <v>36</v>
      </c>
      <c r="G19" s="214">
        <v>0.4236111111111111</v>
      </c>
      <c r="H19" s="160">
        <v>0.45347222222222222</v>
      </c>
      <c r="I19" s="144" t="s">
        <v>87</v>
      </c>
      <c r="M19" s="255" t="s">
        <v>5</v>
      </c>
      <c r="N19" s="4">
        <f>COUNTIF(D:D,D59)/333</f>
        <v>3.003003003003003E-3</v>
      </c>
      <c r="O19" s="255">
        <f>COUNTIF(D:D,D59)</f>
        <v>1</v>
      </c>
    </row>
    <row r="20" spans="1:15" ht="15.75">
      <c r="A20" s="278" t="s">
        <v>210</v>
      </c>
      <c r="B20" s="260" t="s">
        <v>86</v>
      </c>
      <c r="C20" s="278" t="s">
        <v>68</v>
      </c>
      <c r="D20" s="278" t="s">
        <v>4</v>
      </c>
      <c r="E20" s="278" t="s">
        <v>69</v>
      </c>
      <c r="F20" s="278" t="s">
        <v>36</v>
      </c>
      <c r="G20" s="214">
        <v>0.4236111111111111</v>
      </c>
      <c r="H20" s="160">
        <v>0.42499999999999999</v>
      </c>
      <c r="I20" s="144" t="s">
        <v>88</v>
      </c>
      <c r="M20" s="255" t="s">
        <v>7</v>
      </c>
      <c r="N20" s="4">
        <f>COUNTIF(D:D,D32)/333</f>
        <v>9.0090090090090089E-3</v>
      </c>
      <c r="O20" s="255">
        <f>COUNTIF(D:D,D32)</f>
        <v>3</v>
      </c>
    </row>
    <row r="21" spans="1:15" ht="15.75">
      <c r="A21" s="278" t="s">
        <v>210</v>
      </c>
      <c r="B21" s="260" t="s">
        <v>89</v>
      </c>
      <c r="C21" s="278" t="s">
        <v>68</v>
      </c>
      <c r="D21" s="278" t="s">
        <v>4</v>
      </c>
      <c r="E21" s="278" t="s">
        <v>69</v>
      </c>
      <c r="F21" s="278" t="s">
        <v>36</v>
      </c>
      <c r="G21" s="214">
        <v>0.43055555555555558</v>
      </c>
      <c r="H21" s="160">
        <v>0.42499999999999999</v>
      </c>
      <c r="I21" s="144" t="s">
        <v>88</v>
      </c>
      <c r="M21" s="255" t="s">
        <v>228</v>
      </c>
      <c r="N21" s="4">
        <f>COUNTIF(D:D,D314)/333</f>
        <v>3.003003003003003E-3</v>
      </c>
      <c r="O21" s="255">
        <f>COUNTIF(D:D,D314)</f>
        <v>1</v>
      </c>
    </row>
    <row r="22" spans="1:15" ht="15.75">
      <c r="A22" s="278" t="s">
        <v>211</v>
      </c>
      <c r="B22" s="260" t="s">
        <v>90</v>
      </c>
      <c r="C22" s="278" t="s">
        <v>68</v>
      </c>
      <c r="D22" s="278" t="s">
        <v>4</v>
      </c>
      <c r="E22" s="278" t="s">
        <v>69</v>
      </c>
      <c r="F22" s="278" t="s">
        <v>36</v>
      </c>
      <c r="G22" s="214">
        <v>0.44097222222222227</v>
      </c>
      <c r="H22" s="160">
        <v>0.44166666666666665</v>
      </c>
      <c r="I22" s="144" t="s">
        <v>91</v>
      </c>
      <c r="M22" s="255" t="s">
        <v>8</v>
      </c>
      <c r="N22" s="4">
        <f>COUNTIF(D:D,)/333</f>
        <v>0</v>
      </c>
      <c r="O22" s="255">
        <f>COUNTIF(D:D,)</f>
        <v>0</v>
      </c>
    </row>
    <row r="23" spans="1:15" ht="15.75">
      <c r="A23" s="278" t="s">
        <v>210</v>
      </c>
      <c r="B23" s="260" t="s">
        <v>92</v>
      </c>
      <c r="C23" s="278" t="s">
        <v>68</v>
      </c>
      <c r="D23" s="278" t="s">
        <v>4</v>
      </c>
      <c r="E23" s="278" t="s">
        <v>69</v>
      </c>
      <c r="F23" s="278" t="s">
        <v>36</v>
      </c>
      <c r="G23" s="214">
        <v>0.45208333333333334</v>
      </c>
      <c r="H23" s="160">
        <v>0.45277777777777778</v>
      </c>
      <c r="I23" s="144" t="s">
        <v>93</v>
      </c>
      <c r="M23" s="255" t="s">
        <v>9</v>
      </c>
      <c r="N23" s="4">
        <f>COUNTIF(D:D,D280)/333</f>
        <v>6.006006006006006E-3</v>
      </c>
      <c r="O23" s="255">
        <f>COUNTIF(D:D,D280)</f>
        <v>2</v>
      </c>
    </row>
    <row r="24" spans="1:15" ht="15.75">
      <c r="A24" s="278" t="s">
        <v>210</v>
      </c>
      <c r="B24" s="260" t="s">
        <v>94</v>
      </c>
      <c r="C24" s="278" t="s">
        <v>68</v>
      </c>
      <c r="D24" s="278" t="s">
        <v>4</v>
      </c>
      <c r="E24" s="278" t="s">
        <v>69</v>
      </c>
      <c r="F24" s="278" t="s">
        <v>36</v>
      </c>
      <c r="G24" s="215">
        <v>0.46666666666666662</v>
      </c>
      <c r="H24" s="17">
        <v>0.46736111111111112</v>
      </c>
      <c r="I24" s="144" t="s">
        <v>93</v>
      </c>
      <c r="M24" s="255" t="s">
        <v>229</v>
      </c>
      <c r="N24" s="4">
        <f>COUNTIF(D:D,)/333</f>
        <v>0</v>
      </c>
      <c r="O24" s="255">
        <f>COUNTIF(D:D,)</f>
        <v>0</v>
      </c>
    </row>
    <row r="25" spans="1:15" ht="15.75">
      <c r="A25" s="278" t="s">
        <v>210</v>
      </c>
      <c r="B25" s="260" t="s">
        <v>94</v>
      </c>
      <c r="C25" s="278" t="s">
        <v>68</v>
      </c>
      <c r="D25" s="278" t="s">
        <v>4</v>
      </c>
      <c r="E25" s="278" t="s">
        <v>69</v>
      </c>
      <c r="F25" s="278" t="s">
        <v>36</v>
      </c>
      <c r="G25" s="214">
        <v>0.47083333333333338</v>
      </c>
      <c r="H25" s="160">
        <v>0.47152777777777777</v>
      </c>
      <c r="I25" s="144" t="s">
        <v>93</v>
      </c>
      <c r="M25" s="255" t="s">
        <v>10</v>
      </c>
      <c r="N25" s="4">
        <f>COUNTIF(D:D,D70)/333</f>
        <v>1.8018018018018018E-2</v>
      </c>
      <c r="O25" s="255">
        <f>COUNTIF(D:D,D70)</f>
        <v>6</v>
      </c>
    </row>
    <row r="26" spans="1:15" ht="15.75">
      <c r="A26" s="278" t="s">
        <v>210</v>
      </c>
      <c r="B26" s="260" t="s">
        <v>94</v>
      </c>
      <c r="C26" s="278" t="s">
        <v>68</v>
      </c>
      <c r="D26" s="278" t="s">
        <v>4</v>
      </c>
      <c r="E26" s="278" t="s">
        <v>69</v>
      </c>
      <c r="F26" s="278" t="s">
        <v>36</v>
      </c>
      <c r="G26" s="214">
        <v>0.47152777777777777</v>
      </c>
      <c r="H26" s="160">
        <v>0.47222222222222227</v>
      </c>
      <c r="I26" s="144" t="s">
        <v>91</v>
      </c>
      <c r="M26" s="255" t="s">
        <v>11</v>
      </c>
      <c r="N26" s="4">
        <f>COUNTIF(D:D,D82)/333</f>
        <v>6.006006006006006E-2</v>
      </c>
      <c r="O26" s="255">
        <f>COUNTIF(D:D,D82)</f>
        <v>20</v>
      </c>
    </row>
    <row r="27" spans="1:15" ht="15.75">
      <c r="A27" s="278" t="s">
        <v>210</v>
      </c>
      <c r="B27" s="260" t="s">
        <v>95</v>
      </c>
      <c r="C27" s="278" t="s">
        <v>68</v>
      </c>
      <c r="D27" s="278" t="s">
        <v>4</v>
      </c>
      <c r="E27" s="278" t="s">
        <v>69</v>
      </c>
      <c r="F27" s="278" t="s">
        <v>36</v>
      </c>
      <c r="G27" s="214">
        <v>0.47916666666666669</v>
      </c>
      <c r="H27" s="160">
        <v>0.47986111111111113</v>
      </c>
      <c r="I27" s="144" t="s">
        <v>91</v>
      </c>
      <c r="M27" s="255" t="s">
        <v>12</v>
      </c>
      <c r="N27" s="4">
        <f>COUNTIF(D:D,D69)/333</f>
        <v>3.003003003003003E-2</v>
      </c>
      <c r="O27" s="255">
        <f>COUNTIF(D:D,D69)</f>
        <v>10</v>
      </c>
    </row>
    <row r="28" spans="1:15" ht="15.75">
      <c r="A28" s="278" t="s">
        <v>210</v>
      </c>
      <c r="B28" s="260" t="s">
        <v>96</v>
      </c>
      <c r="C28" s="278" t="s">
        <v>68</v>
      </c>
      <c r="D28" s="278" t="s">
        <v>4</v>
      </c>
      <c r="E28" s="278" t="s">
        <v>69</v>
      </c>
      <c r="F28" s="278" t="s">
        <v>36</v>
      </c>
      <c r="G28" s="214">
        <v>0.48125000000000001</v>
      </c>
      <c r="H28" s="160">
        <v>0.48194444444444445</v>
      </c>
      <c r="I28" s="144" t="s">
        <v>93</v>
      </c>
      <c r="M28" s="255" t="s">
        <v>13</v>
      </c>
      <c r="N28" s="4">
        <f>COUNTIF(D:D,)/333</f>
        <v>0</v>
      </c>
      <c r="O28" s="255">
        <f>COUNTIF(D:D,)</f>
        <v>0</v>
      </c>
    </row>
    <row r="29" spans="1:15" ht="15.75">
      <c r="A29" s="278" t="s">
        <v>210</v>
      </c>
      <c r="B29" s="260" t="s">
        <v>97</v>
      </c>
      <c r="C29" s="278" t="s">
        <v>68</v>
      </c>
      <c r="D29" s="278" t="s">
        <v>4</v>
      </c>
      <c r="E29" s="278" t="s">
        <v>69</v>
      </c>
      <c r="F29" s="278" t="s">
        <v>36</v>
      </c>
      <c r="G29" s="214">
        <v>0.4861111111111111</v>
      </c>
      <c r="H29" s="160">
        <v>0.48680555555555555</v>
      </c>
      <c r="I29" s="144" t="s">
        <v>93</v>
      </c>
      <c r="M29" s="255" t="s">
        <v>14</v>
      </c>
      <c r="N29" s="4">
        <f>COUNTIF(D:D,D82)/333</f>
        <v>6.006006006006006E-2</v>
      </c>
      <c r="O29" s="255">
        <f>COUNTIF(D:D,D82)</f>
        <v>20</v>
      </c>
    </row>
    <row r="30" spans="1:15" ht="15.75">
      <c r="A30" s="278" t="s">
        <v>210</v>
      </c>
      <c r="B30" s="260" t="s">
        <v>79</v>
      </c>
      <c r="C30" s="278" t="s">
        <v>40</v>
      </c>
      <c r="D30" s="278" t="s">
        <v>41</v>
      </c>
      <c r="E30" s="278" t="s">
        <v>42</v>
      </c>
      <c r="F30" s="278" t="s">
        <v>43</v>
      </c>
      <c r="G30" s="214">
        <v>0.53472222222222221</v>
      </c>
      <c r="H30" s="160">
        <v>0.20138888888888887</v>
      </c>
      <c r="I30" s="144" t="s">
        <v>38</v>
      </c>
      <c r="M30" s="255" t="s">
        <v>230</v>
      </c>
      <c r="N30" s="4">
        <f>COUNTIF(D:D,D34)/333</f>
        <v>1.5015015015015015E-2</v>
      </c>
      <c r="O30" s="255">
        <f>COUNTIF(D:D,D34)</f>
        <v>5</v>
      </c>
    </row>
    <row r="31" spans="1:15" ht="15.75">
      <c r="A31" s="278" t="s">
        <v>210</v>
      </c>
      <c r="B31" s="260" t="s">
        <v>79</v>
      </c>
      <c r="C31" s="278" t="s">
        <v>98</v>
      </c>
      <c r="D31" s="278" t="s">
        <v>99</v>
      </c>
      <c r="E31" s="278" t="s">
        <v>100</v>
      </c>
      <c r="F31" s="278" t="s">
        <v>43</v>
      </c>
      <c r="G31" s="214">
        <v>0.53472222222222221</v>
      </c>
      <c r="H31" s="160">
        <v>0.20138888888888887</v>
      </c>
      <c r="I31" s="144" t="s">
        <v>101</v>
      </c>
      <c r="M31" s="255" t="s">
        <v>231</v>
      </c>
      <c r="N31" s="4">
        <f>COUNTIF(D:D,D164)/333</f>
        <v>3.003003003003003E-3</v>
      </c>
      <c r="O31" s="255">
        <f>COUNTIF(D:D,D164)</f>
        <v>1</v>
      </c>
    </row>
    <row r="32" spans="1:15" ht="15.75">
      <c r="A32" s="278" t="s">
        <v>210</v>
      </c>
      <c r="B32" s="260" t="s">
        <v>102</v>
      </c>
      <c r="C32" s="278" t="s">
        <v>103</v>
      </c>
      <c r="D32" s="278" t="s">
        <v>104</v>
      </c>
      <c r="E32" s="278" t="s">
        <v>105</v>
      </c>
      <c r="F32" s="278" t="s">
        <v>60</v>
      </c>
      <c r="G32" s="214">
        <v>6.25E-2</v>
      </c>
      <c r="H32" s="160">
        <v>8.4722222222222213E-2</v>
      </c>
      <c r="I32" s="144" t="s">
        <v>106</v>
      </c>
      <c r="M32" s="255" t="s">
        <v>15</v>
      </c>
      <c r="N32" s="4">
        <f>COUNTIF(D:D,D56)/333</f>
        <v>5.7057057057057055E-2</v>
      </c>
      <c r="O32" s="255">
        <f>COUNTIF(D:D,D56)</f>
        <v>19</v>
      </c>
    </row>
    <row r="33" spans="1:15" ht="15.75">
      <c r="A33" s="278" t="s">
        <v>210</v>
      </c>
      <c r="B33" s="260" t="s">
        <v>39</v>
      </c>
      <c r="C33" s="278" t="s">
        <v>54</v>
      </c>
      <c r="D33" s="278" t="s">
        <v>55</v>
      </c>
      <c r="E33" s="278" t="s">
        <v>56</v>
      </c>
      <c r="F33" s="278" t="s">
        <v>36</v>
      </c>
      <c r="G33" s="214">
        <v>0.10416666666666667</v>
      </c>
      <c r="H33" s="160">
        <v>0.27083333333333331</v>
      </c>
      <c r="I33" s="144" t="s">
        <v>38</v>
      </c>
      <c r="M33" s="255" t="s">
        <v>16</v>
      </c>
      <c r="N33" s="4">
        <f>COUNTIF(D:D,D42)/333</f>
        <v>2.4024024024024024E-2</v>
      </c>
      <c r="O33" s="255">
        <f>COUNTIF(D:D,D42)</f>
        <v>8</v>
      </c>
    </row>
    <row r="34" spans="1:15" ht="15.75">
      <c r="A34" s="278" t="s">
        <v>210</v>
      </c>
      <c r="B34" s="260" t="s">
        <v>107</v>
      </c>
      <c r="C34" s="278" t="s">
        <v>108</v>
      </c>
      <c r="D34" s="278" t="s">
        <v>109</v>
      </c>
      <c r="E34" s="278" t="s">
        <v>110</v>
      </c>
      <c r="F34" s="278" t="s">
        <v>111</v>
      </c>
      <c r="G34" s="214">
        <v>0.13194444444444445</v>
      </c>
      <c r="H34" s="160">
        <v>0.13541666666666666</v>
      </c>
      <c r="I34" s="144" t="s">
        <v>78</v>
      </c>
      <c r="M34" s="255" t="s">
        <v>376</v>
      </c>
      <c r="N34" s="4">
        <f>COUNTIF(D:D,D74)/333</f>
        <v>3.3033033033033031E-2</v>
      </c>
      <c r="O34" s="255">
        <f>COUNTIF(D:D,D74)</f>
        <v>11</v>
      </c>
    </row>
    <row r="35" spans="1:15" ht="15.75">
      <c r="A35" s="278" t="s">
        <v>210</v>
      </c>
      <c r="B35" s="260" t="s">
        <v>112</v>
      </c>
      <c r="C35" s="278" t="s">
        <v>34</v>
      </c>
      <c r="D35" s="278" t="s">
        <v>0</v>
      </c>
      <c r="E35" s="278" t="s">
        <v>35</v>
      </c>
      <c r="F35" s="278" t="s">
        <v>36</v>
      </c>
      <c r="G35" s="214">
        <v>0.15972222222222224</v>
      </c>
      <c r="H35" s="160">
        <v>0.16319444444444445</v>
      </c>
      <c r="I35" s="144" t="s">
        <v>78</v>
      </c>
      <c r="M35" s="255" t="s">
        <v>17</v>
      </c>
      <c r="N35" s="4">
        <f>COUNTIF(D:D,D40)/333</f>
        <v>2.4024024024024024E-2</v>
      </c>
      <c r="O35" s="255">
        <f>COUNTIF(D:D,D40)</f>
        <v>8</v>
      </c>
    </row>
    <row r="36" spans="1:15" ht="15.75">
      <c r="A36" s="278" t="s">
        <v>212</v>
      </c>
      <c r="B36" s="260" t="s">
        <v>113</v>
      </c>
      <c r="C36" s="278" t="s">
        <v>34</v>
      </c>
      <c r="D36" s="278" t="s">
        <v>0</v>
      </c>
      <c r="E36" s="278" t="s">
        <v>35</v>
      </c>
      <c r="F36" s="278" t="s">
        <v>36</v>
      </c>
      <c r="G36" s="214">
        <v>0.3888888888888889</v>
      </c>
      <c r="H36" s="160">
        <v>0.51388888888888895</v>
      </c>
      <c r="I36" s="144" t="s">
        <v>52</v>
      </c>
      <c r="M36" s="255" t="s">
        <v>18</v>
      </c>
      <c r="N36" s="4">
        <f>COUNTIF(D:D,D85)/333</f>
        <v>4.5045045045045043E-2</v>
      </c>
      <c r="O36" s="255">
        <f>COUNTIF(D:D,D85)</f>
        <v>15</v>
      </c>
    </row>
    <row r="37" spans="1:15" ht="15.75">
      <c r="A37" s="278" t="s">
        <v>212</v>
      </c>
      <c r="B37" s="260" t="s">
        <v>114</v>
      </c>
      <c r="C37" s="278" t="s">
        <v>68</v>
      </c>
      <c r="D37" s="278" t="s">
        <v>4</v>
      </c>
      <c r="E37" s="278" t="s">
        <v>69</v>
      </c>
      <c r="F37" s="278" t="s">
        <v>36</v>
      </c>
      <c r="G37" s="214">
        <v>0.39930555555555558</v>
      </c>
      <c r="H37" s="160">
        <v>0.40625</v>
      </c>
      <c r="I37" s="144" t="s">
        <v>80</v>
      </c>
      <c r="M37" s="255" t="s">
        <v>19</v>
      </c>
      <c r="N37" s="4">
        <f>COUNTIF(D:D,D160)/333</f>
        <v>4.2042042042042045E-2</v>
      </c>
      <c r="O37" s="280">
        <f>COUNTIF(D:D,D160)</f>
        <v>14</v>
      </c>
    </row>
    <row r="38" spans="1:15" ht="15.75">
      <c r="A38" s="278" t="s">
        <v>212</v>
      </c>
      <c r="B38" s="260" t="s">
        <v>71</v>
      </c>
      <c r="C38" s="266" t="s">
        <v>115</v>
      </c>
      <c r="D38" s="266" t="s">
        <v>116</v>
      </c>
      <c r="E38" s="266" t="s">
        <v>117</v>
      </c>
      <c r="F38" s="278" t="s">
        <v>36</v>
      </c>
      <c r="G38" s="278" t="s">
        <v>71</v>
      </c>
      <c r="H38" s="278" t="s">
        <v>118</v>
      </c>
      <c r="I38" s="144" t="s">
        <v>80</v>
      </c>
      <c r="M38" s="255" t="s">
        <v>598</v>
      </c>
      <c r="N38" s="4">
        <f>COUNTIF(D:D,)/333</f>
        <v>0</v>
      </c>
      <c r="O38" s="255">
        <f>COUNTIF(D:D,)</f>
        <v>0</v>
      </c>
    </row>
    <row r="39" spans="1:15" ht="31.5">
      <c r="A39" s="278" t="s">
        <v>212</v>
      </c>
      <c r="B39" s="260" t="s">
        <v>119</v>
      </c>
      <c r="C39" s="278" t="s">
        <v>68</v>
      </c>
      <c r="D39" s="278" t="s">
        <v>4</v>
      </c>
      <c r="E39" s="278" t="s">
        <v>69</v>
      </c>
      <c r="F39" s="278" t="s">
        <v>36</v>
      </c>
      <c r="G39" s="278" t="s">
        <v>119</v>
      </c>
      <c r="H39" s="278" t="s">
        <v>120</v>
      </c>
      <c r="I39" s="266" t="s">
        <v>121</v>
      </c>
      <c r="M39" s="255" t="s">
        <v>20</v>
      </c>
      <c r="N39" s="4">
        <f>COUNTIF(D:D,D104)/333</f>
        <v>6.006006006006006E-3</v>
      </c>
      <c r="O39" s="255">
        <f>COUNTIF(D:D,D104)</f>
        <v>2</v>
      </c>
    </row>
    <row r="40" spans="1:15" ht="15.75">
      <c r="A40" s="278" t="s">
        <v>212</v>
      </c>
      <c r="B40" s="260" t="s">
        <v>122</v>
      </c>
      <c r="C40" s="278" t="s">
        <v>82</v>
      </c>
      <c r="D40" s="278" t="s">
        <v>17</v>
      </c>
      <c r="E40" s="278" t="s">
        <v>83</v>
      </c>
      <c r="F40" s="278" t="s">
        <v>60</v>
      </c>
      <c r="G40" s="278" t="s">
        <v>122</v>
      </c>
      <c r="H40" s="278" t="s">
        <v>123</v>
      </c>
      <c r="I40" s="278" t="s">
        <v>124</v>
      </c>
      <c r="M40" s="255" t="s">
        <v>599</v>
      </c>
      <c r="N40" s="4">
        <f>COUNTIF(D:D, D51)/333</f>
        <v>3.6036036036036036E-2</v>
      </c>
      <c r="O40" s="255">
        <f>COUNTIF(D:D,D51)</f>
        <v>12</v>
      </c>
    </row>
    <row r="41" spans="1:15" ht="15.75">
      <c r="A41" s="278" t="s">
        <v>212</v>
      </c>
      <c r="B41" s="260" t="s">
        <v>61</v>
      </c>
      <c r="C41" s="278" t="s">
        <v>68</v>
      </c>
      <c r="D41" s="278" t="s">
        <v>4</v>
      </c>
      <c r="E41" s="278" t="s">
        <v>69</v>
      </c>
      <c r="F41" s="278" t="s">
        <v>36</v>
      </c>
      <c r="G41" s="278" t="s">
        <v>61</v>
      </c>
      <c r="H41" s="278" t="s">
        <v>125</v>
      </c>
      <c r="I41" s="278" t="s">
        <v>91</v>
      </c>
      <c r="M41" s="254"/>
      <c r="N41" s="254"/>
      <c r="O41" s="226">
        <f>SUM(O2:O40)</f>
        <v>343</v>
      </c>
    </row>
    <row r="42" spans="1:15" ht="15.75">
      <c r="A42" s="278" t="s">
        <v>212</v>
      </c>
      <c r="B42" s="260" t="s">
        <v>61</v>
      </c>
      <c r="C42" s="278" t="s">
        <v>126</v>
      </c>
      <c r="D42" s="278" t="s">
        <v>127</v>
      </c>
      <c r="E42" s="278" t="s">
        <v>128</v>
      </c>
      <c r="F42" s="278" t="s">
        <v>60</v>
      </c>
      <c r="G42" s="278" t="s">
        <v>61</v>
      </c>
      <c r="H42" s="278" t="s">
        <v>129</v>
      </c>
      <c r="I42" s="278" t="s">
        <v>78</v>
      </c>
    </row>
    <row r="43" spans="1:15" ht="15.75">
      <c r="A43" s="278" t="s">
        <v>212</v>
      </c>
      <c r="B43" s="260" t="s">
        <v>107</v>
      </c>
      <c r="C43" s="278" t="s">
        <v>68</v>
      </c>
      <c r="D43" s="278" t="s">
        <v>4</v>
      </c>
      <c r="E43" s="278" t="s">
        <v>69</v>
      </c>
      <c r="F43" s="278" t="s">
        <v>36</v>
      </c>
      <c r="G43" s="278" t="s">
        <v>107</v>
      </c>
      <c r="H43" s="278" t="s">
        <v>130</v>
      </c>
      <c r="I43" s="278" t="s">
        <v>124</v>
      </c>
    </row>
    <row r="44" spans="1:15" ht="15.75">
      <c r="A44" s="278" t="s">
        <v>212</v>
      </c>
      <c r="B44" s="260" t="s">
        <v>131</v>
      </c>
      <c r="C44" s="278" t="s">
        <v>126</v>
      </c>
      <c r="D44" s="278" t="s">
        <v>127</v>
      </c>
      <c r="E44" s="278" t="s">
        <v>128</v>
      </c>
      <c r="F44" s="278" t="s">
        <v>60</v>
      </c>
      <c r="G44" s="278" t="s">
        <v>131</v>
      </c>
      <c r="H44" s="278" t="s">
        <v>132</v>
      </c>
      <c r="I44" s="278" t="s">
        <v>78</v>
      </c>
    </row>
    <row r="45" spans="1:15" ht="15.75">
      <c r="A45" s="278" t="s">
        <v>212</v>
      </c>
      <c r="B45" s="260" t="s">
        <v>131</v>
      </c>
      <c r="C45" s="278" t="s">
        <v>34</v>
      </c>
      <c r="D45" s="278" t="s">
        <v>0</v>
      </c>
      <c r="E45" s="278" t="s">
        <v>35</v>
      </c>
      <c r="F45" s="278" t="s">
        <v>36</v>
      </c>
      <c r="G45" s="278" t="s">
        <v>131</v>
      </c>
      <c r="H45" s="278" t="s">
        <v>132</v>
      </c>
      <c r="I45" s="278" t="s">
        <v>78</v>
      </c>
    </row>
    <row r="46" spans="1:15" ht="15.75">
      <c r="A46" s="278" t="s">
        <v>213</v>
      </c>
      <c r="B46" s="260" t="s">
        <v>45</v>
      </c>
      <c r="C46" s="278" t="s">
        <v>34</v>
      </c>
      <c r="D46" s="278" t="s">
        <v>0</v>
      </c>
      <c r="E46" s="278" t="s">
        <v>35</v>
      </c>
      <c r="F46" s="278" t="s">
        <v>36</v>
      </c>
      <c r="G46" s="278" t="s">
        <v>45</v>
      </c>
      <c r="H46" s="278" t="s">
        <v>133</v>
      </c>
      <c r="I46" s="278" t="s">
        <v>134</v>
      </c>
    </row>
    <row r="47" spans="1:15" ht="15.75">
      <c r="A47" s="278" t="s">
        <v>213</v>
      </c>
      <c r="B47" s="260" t="s">
        <v>92</v>
      </c>
      <c r="C47" s="278" t="s">
        <v>135</v>
      </c>
      <c r="D47" s="278" t="s">
        <v>14</v>
      </c>
      <c r="E47" s="278" t="s">
        <v>136</v>
      </c>
      <c r="F47" s="278" t="s">
        <v>137</v>
      </c>
      <c r="G47" s="278" t="s">
        <v>138</v>
      </c>
      <c r="H47" s="278" t="s">
        <v>139</v>
      </c>
      <c r="I47" s="278" t="s">
        <v>124</v>
      </c>
    </row>
    <row r="48" spans="1:15" ht="15.75">
      <c r="A48" s="278" t="s">
        <v>213</v>
      </c>
      <c r="B48" s="260" t="s">
        <v>140</v>
      </c>
      <c r="C48" s="278" t="s">
        <v>68</v>
      </c>
      <c r="D48" s="278" t="s">
        <v>4</v>
      </c>
      <c r="E48" s="278" t="s">
        <v>69</v>
      </c>
      <c r="F48" s="278" t="s">
        <v>36</v>
      </c>
      <c r="G48" s="214">
        <v>0.52083333333333337</v>
      </c>
      <c r="H48" s="160">
        <v>0.12638888888888888</v>
      </c>
      <c r="I48" s="144" t="s">
        <v>52</v>
      </c>
    </row>
    <row r="49" spans="1:9" ht="15.75">
      <c r="A49" s="278" t="s">
        <v>213</v>
      </c>
      <c r="B49" s="260" t="s">
        <v>141</v>
      </c>
      <c r="C49" s="278" t="s">
        <v>126</v>
      </c>
      <c r="D49" s="278" t="s">
        <v>127</v>
      </c>
      <c r="E49" s="278" t="s">
        <v>128</v>
      </c>
      <c r="F49" s="278" t="s">
        <v>60</v>
      </c>
      <c r="G49" s="214">
        <v>0.52083333333333337</v>
      </c>
      <c r="H49" s="160">
        <v>0.5229166666666667</v>
      </c>
      <c r="I49" s="144" t="s">
        <v>142</v>
      </c>
    </row>
    <row r="50" spans="1:9" ht="15.75">
      <c r="A50" s="278" t="s">
        <v>214</v>
      </c>
      <c r="B50" s="260" t="s">
        <v>76</v>
      </c>
      <c r="C50" s="278" t="s">
        <v>34</v>
      </c>
      <c r="D50" s="278" t="s">
        <v>0</v>
      </c>
      <c r="E50" s="278" t="s">
        <v>35</v>
      </c>
      <c r="F50" s="278" t="s">
        <v>36</v>
      </c>
      <c r="G50" s="214">
        <v>0.375</v>
      </c>
      <c r="H50" s="19"/>
      <c r="I50" s="144"/>
    </row>
    <row r="51" spans="1:9" ht="15.75">
      <c r="A51" s="278" t="s">
        <v>214</v>
      </c>
      <c r="B51" s="260" t="s">
        <v>143</v>
      </c>
      <c r="C51" s="278" t="s">
        <v>144</v>
      </c>
      <c r="D51" s="278" t="s">
        <v>21</v>
      </c>
      <c r="E51" s="278" t="s">
        <v>145</v>
      </c>
      <c r="F51" s="278" t="s">
        <v>43</v>
      </c>
      <c r="G51" s="214">
        <v>0.40625</v>
      </c>
      <c r="H51" s="160">
        <v>0.40972222222222227</v>
      </c>
      <c r="I51" s="144" t="s">
        <v>78</v>
      </c>
    </row>
    <row r="52" spans="1:9" ht="15.75">
      <c r="A52" s="278" t="s">
        <v>214</v>
      </c>
      <c r="B52" s="260" t="s">
        <v>39</v>
      </c>
      <c r="C52" s="266" t="s">
        <v>115</v>
      </c>
      <c r="D52" s="266" t="s">
        <v>116</v>
      </c>
      <c r="E52" s="266" t="s">
        <v>117</v>
      </c>
      <c r="F52" s="278" t="s">
        <v>36</v>
      </c>
      <c r="G52" s="214">
        <v>0.10416666666666667</v>
      </c>
      <c r="H52" s="160">
        <v>0.1076388888888889</v>
      </c>
      <c r="I52" s="144" t="s">
        <v>78</v>
      </c>
    </row>
    <row r="53" spans="1:9" ht="15.75">
      <c r="A53" s="278" t="s">
        <v>214</v>
      </c>
      <c r="B53" s="260" t="s">
        <v>146</v>
      </c>
      <c r="C53" s="278" t="s">
        <v>68</v>
      </c>
      <c r="D53" s="278" t="s">
        <v>4</v>
      </c>
      <c r="E53" s="278" t="s">
        <v>69</v>
      </c>
      <c r="F53" s="278" t="s">
        <v>36</v>
      </c>
      <c r="G53" s="214">
        <v>0.125</v>
      </c>
      <c r="H53" s="160">
        <v>0.16666666666666666</v>
      </c>
      <c r="I53" s="144" t="s">
        <v>134</v>
      </c>
    </row>
    <row r="54" spans="1:9" ht="15.75">
      <c r="A54" s="278" t="s">
        <v>214</v>
      </c>
      <c r="B54" s="260" t="s">
        <v>146</v>
      </c>
      <c r="C54" s="278" t="s">
        <v>147</v>
      </c>
      <c r="D54" s="278" t="s">
        <v>148</v>
      </c>
      <c r="E54" s="278" t="s">
        <v>149</v>
      </c>
      <c r="F54" s="278" t="s">
        <v>150</v>
      </c>
      <c r="G54" s="214">
        <v>0.125</v>
      </c>
      <c r="H54" s="160">
        <v>0.16666666666666666</v>
      </c>
      <c r="I54" s="144" t="s">
        <v>134</v>
      </c>
    </row>
    <row r="55" spans="1:9" ht="15.75">
      <c r="A55" s="278" t="s">
        <v>214</v>
      </c>
      <c r="B55" s="260" t="s">
        <v>107</v>
      </c>
      <c r="C55" s="278" t="s">
        <v>34</v>
      </c>
      <c r="D55" s="278" t="s">
        <v>0</v>
      </c>
      <c r="E55" s="278" t="s">
        <v>35</v>
      </c>
      <c r="F55" s="278" t="s">
        <v>36</v>
      </c>
      <c r="G55" s="214">
        <v>0.13194444444444445</v>
      </c>
      <c r="H55" s="160">
        <v>0.17361111111111113</v>
      </c>
      <c r="I55" s="144" t="s">
        <v>134</v>
      </c>
    </row>
    <row r="56" spans="1:9" ht="15.75">
      <c r="A56" s="278" t="s">
        <v>215</v>
      </c>
      <c r="B56" s="260" t="s">
        <v>95</v>
      </c>
      <c r="C56" s="278" t="s">
        <v>62</v>
      </c>
      <c r="D56" s="278" t="s">
        <v>151</v>
      </c>
      <c r="E56" s="278" t="s">
        <v>152</v>
      </c>
      <c r="F56" s="278" t="s">
        <v>65</v>
      </c>
      <c r="G56" s="214">
        <v>0.47916666666666669</v>
      </c>
      <c r="H56" s="160">
        <v>0.16666666666666666</v>
      </c>
      <c r="I56" s="144" t="s">
        <v>153</v>
      </c>
    </row>
    <row r="57" spans="1:9" ht="15.75">
      <c r="A57" s="278" t="s">
        <v>215</v>
      </c>
      <c r="B57" s="260" t="s">
        <v>33</v>
      </c>
      <c r="C57" s="278" t="s">
        <v>34</v>
      </c>
      <c r="D57" s="278" t="s">
        <v>0</v>
      </c>
      <c r="E57" s="278" t="s">
        <v>35</v>
      </c>
      <c r="F57" s="278" t="s">
        <v>36</v>
      </c>
      <c r="G57" s="214">
        <v>0.5</v>
      </c>
      <c r="H57" s="160">
        <v>0.1277777777777778</v>
      </c>
      <c r="I57" s="144" t="s">
        <v>52</v>
      </c>
    </row>
    <row r="58" spans="1:9" ht="15.75">
      <c r="A58" s="278" t="s">
        <v>215</v>
      </c>
      <c r="B58" s="260" t="s">
        <v>33</v>
      </c>
      <c r="C58" s="278" t="s">
        <v>72</v>
      </c>
      <c r="D58" s="278" t="s">
        <v>2</v>
      </c>
      <c r="E58" s="278" t="s">
        <v>73</v>
      </c>
      <c r="F58" s="278" t="s">
        <v>43</v>
      </c>
      <c r="G58" s="214">
        <v>0.5</v>
      </c>
      <c r="H58" s="160">
        <v>0.15277777777777776</v>
      </c>
      <c r="I58" s="144" t="s">
        <v>52</v>
      </c>
    </row>
    <row r="59" spans="1:9" ht="15.75">
      <c r="A59" s="278" t="s">
        <v>215</v>
      </c>
      <c r="B59" s="260" t="s">
        <v>154</v>
      </c>
      <c r="C59" s="278" t="s">
        <v>155</v>
      </c>
      <c r="D59" s="278" t="s">
        <v>156</v>
      </c>
      <c r="E59" s="278" t="s">
        <v>157</v>
      </c>
      <c r="F59" s="278" t="s">
        <v>60</v>
      </c>
      <c r="G59" s="214">
        <v>0.51458333333333328</v>
      </c>
      <c r="H59" s="160">
        <v>0.53472222222222221</v>
      </c>
      <c r="I59" s="144" t="s">
        <v>158</v>
      </c>
    </row>
    <row r="60" spans="1:9" ht="15.75">
      <c r="A60" s="278" t="s">
        <v>215</v>
      </c>
      <c r="B60" s="260" t="s">
        <v>159</v>
      </c>
      <c r="C60" s="278" t="s">
        <v>144</v>
      </c>
      <c r="D60" s="278" t="s">
        <v>21</v>
      </c>
      <c r="E60" s="278" t="s">
        <v>145</v>
      </c>
      <c r="F60" s="278" t="s">
        <v>43</v>
      </c>
      <c r="G60" s="214">
        <v>0.11805555555555557</v>
      </c>
      <c r="H60" s="160">
        <v>0.28472222222222221</v>
      </c>
      <c r="I60" s="144" t="s">
        <v>38</v>
      </c>
    </row>
    <row r="61" spans="1:9" ht="15.75">
      <c r="A61" s="278" t="s">
        <v>215</v>
      </c>
      <c r="B61" s="260" t="s">
        <v>160</v>
      </c>
      <c r="C61" s="278" t="s">
        <v>147</v>
      </c>
      <c r="D61" s="278" t="s">
        <v>148</v>
      </c>
      <c r="E61" s="278" t="s">
        <v>149</v>
      </c>
      <c r="F61" s="278" t="s">
        <v>150</v>
      </c>
      <c r="G61" s="214">
        <v>0.16805555555555554</v>
      </c>
      <c r="H61" s="160">
        <v>0.20972222222222223</v>
      </c>
      <c r="I61" s="144" t="s">
        <v>134</v>
      </c>
    </row>
    <row r="62" spans="1:9" ht="15.75">
      <c r="A62" s="278" t="s">
        <v>216</v>
      </c>
      <c r="B62" s="260" t="s">
        <v>76</v>
      </c>
      <c r="C62" s="278" t="s">
        <v>34</v>
      </c>
      <c r="D62" s="278" t="s">
        <v>0</v>
      </c>
      <c r="E62" s="278" t="s">
        <v>35</v>
      </c>
      <c r="F62" s="278" t="s">
        <v>36</v>
      </c>
      <c r="G62" s="257">
        <v>0.375</v>
      </c>
      <c r="H62" s="160">
        <v>0.51388888888888895</v>
      </c>
      <c r="I62" s="144" t="s">
        <v>52</v>
      </c>
    </row>
    <row r="63" spans="1:9" ht="15.75">
      <c r="A63" s="278" t="s">
        <v>216</v>
      </c>
      <c r="B63" s="260" t="s">
        <v>118</v>
      </c>
      <c r="C63" s="278" t="s">
        <v>72</v>
      </c>
      <c r="D63" s="278" t="s">
        <v>2</v>
      </c>
      <c r="E63" s="278" t="s">
        <v>73</v>
      </c>
      <c r="F63" s="278" t="s">
        <v>43</v>
      </c>
      <c r="G63" s="214">
        <v>0.50694444444444442</v>
      </c>
      <c r="H63" s="160">
        <v>8.7500000000000008E-2</v>
      </c>
      <c r="I63" s="144" t="s">
        <v>124</v>
      </c>
    </row>
    <row r="64" spans="1:9" ht="15.75">
      <c r="A64" s="278" t="s">
        <v>216</v>
      </c>
      <c r="B64" s="260" t="s">
        <v>118</v>
      </c>
      <c r="C64" s="278" t="s">
        <v>135</v>
      </c>
      <c r="D64" s="278" t="s">
        <v>14</v>
      </c>
      <c r="E64" s="278" t="s">
        <v>136</v>
      </c>
      <c r="F64" s="278" t="s">
        <v>137</v>
      </c>
      <c r="G64" s="214">
        <v>0.50694444444444442</v>
      </c>
      <c r="H64" s="160">
        <v>0.17361111111111113</v>
      </c>
      <c r="I64" s="144" t="s">
        <v>38</v>
      </c>
    </row>
    <row r="65" spans="1:9" ht="15.75">
      <c r="A65" s="278" t="s">
        <v>216</v>
      </c>
      <c r="B65" s="260" t="s">
        <v>112</v>
      </c>
      <c r="C65" s="278" t="s">
        <v>40</v>
      </c>
      <c r="D65" s="278" t="s">
        <v>41</v>
      </c>
      <c r="E65" s="278" t="s">
        <v>42</v>
      </c>
      <c r="F65" s="278" t="s">
        <v>43</v>
      </c>
      <c r="G65" s="214">
        <v>0.15972222222222224</v>
      </c>
      <c r="H65" s="160">
        <v>0.3263888888888889</v>
      </c>
      <c r="I65" s="144" t="s">
        <v>101</v>
      </c>
    </row>
    <row r="66" spans="1:9" ht="15.75">
      <c r="A66" s="278" t="s">
        <v>216</v>
      </c>
      <c r="B66" s="260" t="s">
        <v>112</v>
      </c>
      <c r="C66" s="278" t="s">
        <v>34</v>
      </c>
      <c r="D66" s="278" t="s">
        <v>0</v>
      </c>
      <c r="E66" s="278" t="s">
        <v>35</v>
      </c>
      <c r="F66" s="278" t="s">
        <v>36</v>
      </c>
      <c r="G66" s="214">
        <v>0.15972222222222224</v>
      </c>
      <c r="H66" s="160">
        <v>0.20138888888888887</v>
      </c>
      <c r="I66" s="144" t="s">
        <v>134</v>
      </c>
    </row>
    <row r="67" spans="1:9" ht="15.75">
      <c r="A67" s="278" t="s">
        <v>217</v>
      </c>
      <c r="B67" s="260" t="s">
        <v>143</v>
      </c>
      <c r="C67" s="278" t="s">
        <v>72</v>
      </c>
      <c r="D67" s="278" t="s">
        <v>2</v>
      </c>
      <c r="E67" s="278" t="s">
        <v>73</v>
      </c>
      <c r="F67" s="278" t="s">
        <v>43</v>
      </c>
      <c r="G67" s="214">
        <v>0.40625</v>
      </c>
      <c r="H67" s="160">
        <v>0.40833333333333338</v>
      </c>
      <c r="I67" s="144" t="s">
        <v>142</v>
      </c>
    </row>
    <row r="68" spans="1:9" ht="15.75">
      <c r="A68" s="278" t="s">
        <v>217</v>
      </c>
      <c r="B68" s="260" t="s">
        <v>161</v>
      </c>
      <c r="C68" s="278" t="s">
        <v>34</v>
      </c>
      <c r="D68" s="278" t="s">
        <v>0</v>
      </c>
      <c r="E68" s="278" t="s">
        <v>162</v>
      </c>
      <c r="F68" s="278" t="s">
        <v>111</v>
      </c>
      <c r="G68" s="214">
        <v>0.41319444444444442</v>
      </c>
      <c r="H68" s="160">
        <v>0.50694444444444442</v>
      </c>
      <c r="I68" s="144" t="s">
        <v>52</v>
      </c>
    </row>
    <row r="69" spans="1:9" ht="15.75">
      <c r="A69" s="278" t="s">
        <v>217</v>
      </c>
      <c r="B69" s="260" t="s">
        <v>71</v>
      </c>
      <c r="C69" s="278" t="s">
        <v>163</v>
      </c>
      <c r="D69" s="278" t="s">
        <v>164</v>
      </c>
      <c r="E69" s="278" t="s">
        <v>165</v>
      </c>
      <c r="F69" s="278" t="s">
        <v>111</v>
      </c>
      <c r="G69" s="214">
        <v>0.5</v>
      </c>
      <c r="H69" s="160">
        <v>0.50069444444444444</v>
      </c>
      <c r="I69" s="144" t="s">
        <v>91</v>
      </c>
    </row>
    <row r="70" spans="1:9" ht="15.75">
      <c r="A70" s="278" t="s">
        <v>217</v>
      </c>
      <c r="B70" s="260" t="s">
        <v>141</v>
      </c>
      <c r="C70" s="278" t="s">
        <v>166</v>
      </c>
      <c r="D70" s="278" t="s">
        <v>167</v>
      </c>
      <c r="E70" s="278" t="s">
        <v>165</v>
      </c>
      <c r="F70" s="278" t="s">
        <v>111</v>
      </c>
      <c r="G70" s="214">
        <v>4.1666666666666664E-2</v>
      </c>
      <c r="H70" s="160">
        <v>4.3750000000000004E-2</v>
      </c>
      <c r="I70" s="144" t="s">
        <v>142</v>
      </c>
    </row>
    <row r="71" spans="1:9" ht="15.75">
      <c r="A71" s="278" t="s">
        <v>217</v>
      </c>
      <c r="B71" s="260" t="s">
        <v>102</v>
      </c>
      <c r="C71" s="278" t="s">
        <v>98</v>
      </c>
      <c r="D71" s="278" t="s">
        <v>99</v>
      </c>
      <c r="E71" s="278" t="s">
        <v>100</v>
      </c>
      <c r="F71" s="278" t="s">
        <v>43</v>
      </c>
      <c r="G71" s="214">
        <v>6.25E-2</v>
      </c>
      <c r="H71" s="160">
        <v>0.1875</v>
      </c>
      <c r="I71" s="144" t="s">
        <v>38</v>
      </c>
    </row>
    <row r="72" spans="1:9" ht="15.75">
      <c r="A72" s="278" t="s">
        <v>217</v>
      </c>
      <c r="B72" s="260" t="s">
        <v>168</v>
      </c>
      <c r="C72" s="278" t="s">
        <v>34</v>
      </c>
      <c r="D72" s="278" t="s">
        <v>0</v>
      </c>
      <c r="E72" s="278" t="s">
        <v>162</v>
      </c>
      <c r="F72" s="278" t="s">
        <v>111</v>
      </c>
      <c r="G72" s="214">
        <v>0.12708333333333333</v>
      </c>
      <c r="H72" s="160">
        <v>0.16874999999999998</v>
      </c>
      <c r="I72" s="144" t="s">
        <v>134</v>
      </c>
    </row>
    <row r="73" spans="1:9" ht="15.75">
      <c r="A73" s="278" t="s">
        <v>217</v>
      </c>
      <c r="B73" s="260" t="s">
        <v>131</v>
      </c>
      <c r="C73" s="278" t="s">
        <v>68</v>
      </c>
      <c r="D73" s="278" t="s">
        <v>4</v>
      </c>
      <c r="E73" s="278" t="s">
        <v>69</v>
      </c>
      <c r="F73" s="278" t="s">
        <v>36</v>
      </c>
      <c r="G73" s="214">
        <v>0.15277777777777776</v>
      </c>
      <c r="H73" s="160">
        <v>0.19444444444444445</v>
      </c>
      <c r="I73" s="144" t="s">
        <v>134</v>
      </c>
    </row>
    <row r="74" spans="1:9" ht="15.75">
      <c r="A74" s="278" t="s">
        <v>217</v>
      </c>
      <c r="B74" s="260" t="s">
        <v>169</v>
      </c>
      <c r="C74" s="278" t="s">
        <v>170</v>
      </c>
      <c r="D74" s="278" t="s">
        <v>171</v>
      </c>
      <c r="E74" s="278" t="s">
        <v>172</v>
      </c>
      <c r="F74" s="278" t="s">
        <v>60</v>
      </c>
      <c r="G74" s="214">
        <v>0.17013888888888887</v>
      </c>
      <c r="H74" s="160">
        <v>0.17430555555555557</v>
      </c>
      <c r="I74" s="144" t="s">
        <v>173</v>
      </c>
    </row>
    <row r="75" spans="1:9" ht="15.75">
      <c r="A75" s="278" t="s">
        <v>218</v>
      </c>
      <c r="B75" s="260" t="s">
        <v>45</v>
      </c>
      <c r="C75" s="278" t="s">
        <v>34</v>
      </c>
      <c r="D75" s="278" t="s">
        <v>0</v>
      </c>
      <c r="E75" s="278" t="s">
        <v>162</v>
      </c>
      <c r="F75" s="278" t="s">
        <v>111</v>
      </c>
      <c r="G75" s="214">
        <v>0.35416666666666669</v>
      </c>
      <c r="H75" s="160">
        <v>0.38055555555555554</v>
      </c>
      <c r="I75" s="144" t="s">
        <v>134</v>
      </c>
    </row>
    <row r="76" spans="1:9" ht="15.75">
      <c r="A76" s="278" t="s">
        <v>218</v>
      </c>
      <c r="B76" s="260" t="s">
        <v>174</v>
      </c>
      <c r="C76" s="278" t="s">
        <v>170</v>
      </c>
      <c r="D76" s="278" t="s">
        <v>171</v>
      </c>
      <c r="E76" s="278" t="s">
        <v>172</v>
      </c>
      <c r="F76" s="278" t="s">
        <v>60</v>
      </c>
      <c r="G76" s="214">
        <v>0.41666666666666669</v>
      </c>
      <c r="H76" s="160">
        <v>0.10555555555555556</v>
      </c>
      <c r="I76" s="144" t="s">
        <v>101</v>
      </c>
    </row>
    <row r="77" spans="1:9" ht="15.75">
      <c r="A77" s="278" t="s">
        <v>218</v>
      </c>
      <c r="B77" s="260" t="s">
        <v>89</v>
      </c>
      <c r="C77" s="278" t="s">
        <v>147</v>
      </c>
      <c r="D77" s="278" t="s">
        <v>148</v>
      </c>
      <c r="E77" s="278" t="s">
        <v>149</v>
      </c>
      <c r="F77" s="278" t="s">
        <v>150</v>
      </c>
      <c r="G77" s="214">
        <v>0.43055555555555558</v>
      </c>
      <c r="H77" s="160">
        <v>0.11458333333333333</v>
      </c>
      <c r="I77" s="144" t="s">
        <v>38</v>
      </c>
    </row>
    <row r="78" spans="1:9" ht="15.75">
      <c r="A78" s="278" t="s">
        <v>218</v>
      </c>
      <c r="B78" s="260" t="s">
        <v>175</v>
      </c>
      <c r="C78" s="278" t="s">
        <v>72</v>
      </c>
      <c r="D78" s="278" t="s">
        <v>2</v>
      </c>
      <c r="E78" s="278" t="s">
        <v>73</v>
      </c>
      <c r="F78" s="278" t="s">
        <v>43</v>
      </c>
      <c r="G78" s="214">
        <v>0.43055555555555558</v>
      </c>
      <c r="H78" s="160">
        <v>0.20833333333333334</v>
      </c>
      <c r="I78" s="144" t="s">
        <v>176</v>
      </c>
    </row>
    <row r="79" spans="1:9" ht="15.75">
      <c r="A79" s="278" t="s">
        <v>218</v>
      </c>
      <c r="B79" s="260" t="s">
        <v>118</v>
      </c>
      <c r="C79" s="278" t="s">
        <v>34</v>
      </c>
      <c r="D79" s="278" t="s">
        <v>0</v>
      </c>
      <c r="E79" s="278" t="s">
        <v>162</v>
      </c>
      <c r="F79" s="278" t="s">
        <v>111</v>
      </c>
      <c r="G79" s="214">
        <v>0.50694444444444442</v>
      </c>
      <c r="H79" s="160">
        <v>0.12916666666666668</v>
      </c>
      <c r="I79" s="144" t="s">
        <v>52</v>
      </c>
    </row>
    <row r="80" spans="1:9" ht="15.75">
      <c r="A80" s="278" t="s">
        <v>218</v>
      </c>
      <c r="B80" s="260" t="s">
        <v>177</v>
      </c>
      <c r="C80" s="278" t="s">
        <v>68</v>
      </c>
      <c r="D80" s="278" t="s">
        <v>4</v>
      </c>
      <c r="E80" s="278" t="s">
        <v>69</v>
      </c>
      <c r="F80" s="278" t="s">
        <v>36</v>
      </c>
      <c r="G80" s="214">
        <v>0.44444444444444442</v>
      </c>
      <c r="H80" s="160">
        <v>0.44722222222222219</v>
      </c>
      <c r="I80" s="144" t="s">
        <v>178</v>
      </c>
    </row>
    <row r="81" spans="1:9" ht="15.75">
      <c r="A81" s="278" t="s">
        <v>218</v>
      </c>
      <c r="B81" s="260" t="s">
        <v>179</v>
      </c>
      <c r="C81" s="278" t="s">
        <v>163</v>
      </c>
      <c r="D81" s="278" t="s">
        <v>180</v>
      </c>
      <c r="E81" s="278" t="s">
        <v>181</v>
      </c>
      <c r="F81" s="278" t="s">
        <v>111</v>
      </c>
      <c r="G81" s="214">
        <v>0.52430555555555558</v>
      </c>
      <c r="H81" s="160">
        <v>0.17083333333333331</v>
      </c>
      <c r="I81" s="144" t="s">
        <v>101</v>
      </c>
    </row>
    <row r="82" spans="1:9" ht="15.75">
      <c r="A82" s="278" t="s">
        <v>218</v>
      </c>
      <c r="B82" s="260" t="s">
        <v>182</v>
      </c>
      <c r="C82" s="278" t="s">
        <v>57</v>
      </c>
      <c r="D82" s="278" t="s">
        <v>58</v>
      </c>
      <c r="E82" s="278" t="s">
        <v>59</v>
      </c>
      <c r="F82" s="278" t="s">
        <v>60</v>
      </c>
      <c r="G82" s="214">
        <v>0.53125</v>
      </c>
      <c r="H82" s="160">
        <v>0.17083333333333331</v>
      </c>
      <c r="I82" s="144" t="s">
        <v>101</v>
      </c>
    </row>
    <row r="83" spans="1:9" ht="15.75">
      <c r="A83" s="278" t="s">
        <v>218</v>
      </c>
      <c r="B83" s="260" t="s">
        <v>107</v>
      </c>
      <c r="C83" s="278" t="s">
        <v>46</v>
      </c>
      <c r="D83" s="278" t="s">
        <v>47</v>
      </c>
      <c r="E83" s="278" t="s">
        <v>48</v>
      </c>
      <c r="F83" s="278" t="s">
        <v>43</v>
      </c>
      <c r="G83" s="214">
        <v>0.13194444444444445</v>
      </c>
      <c r="H83" s="160">
        <v>0.2986111111111111</v>
      </c>
      <c r="I83" s="144" t="s">
        <v>101</v>
      </c>
    </row>
    <row r="84" spans="1:9" ht="15.75">
      <c r="A84" s="278" t="s">
        <v>219</v>
      </c>
      <c r="B84" s="260" t="s">
        <v>49</v>
      </c>
      <c r="C84" s="278" t="s">
        <v>183</v>
      </c>
      <c r="D84" s="278" t="s">
        <v>184</v>
      </c>
      <c r="E84" s="278" t="s">
        <v>185</v>
      </c>
      <c r="F84" s="278" t="s">
        <v>186</v>
      </c>
      <c r="G84" s="215">
        <v>0.35416666666666669</v>
      </c>
      <c r="H84" s="21">
        <v>6.9444444444444434E-2</v>
      </c>
      <c r="I84" s="144" t="s">
        <v>153</v>
      </c>
    </row>
    <row r="85" spans="1:9" ht="15.75">
      <c r="A85" s="278" t="s">
        <v>219</v>
      </c>
      <c r="B85" s="260" t="s">
        <v>187</v>
      </c>
      <c r="C85" s="278" t="s">
        <v>188</v>
      </c>
      <c r="D85" s="278" t="s">
        <v>189</v>
      </c>
      <c r="E85" s="278" t="s">
        <v>190</v>
      </c>
      <c r="F85" s="278" t="s">
        <v>137</v>
      </c>
      <c r="G85" s="215">
        <v>0.36805555555555558</v>
      </c>
      <c r="H85" s="21">
        <v>0.50694444444444442</v>
      </c>
      <c r="I85" s="146" t="s">
        <v>52</v>
      </c>
    </row>
    <row r="86" spans="1:9" ht="15.75">
      <c r="A86" s="278" t="s">
        <v>219</v>
      </c>
      <c r="B86" s="260" t="s">
        <v>191</v>
      </c>
      <c r="C86" s="278" t="s">
        <v>68</v>
      </c>
      <c r="D86" s="278" t="s">
        <v>4</v>
      </c>
      <c r="E86" s="278" t="s">
        <v>69</v>
      </c>
      <c r="F86" s="278" t="s">
        <v>36</v>
      </c>
      <c r="G86" s="215">
        <v>0.38194444444444442</v>
      </c>
      <c r="H86" s="21">
        <v>0.50694444444444442</v>
      </c>
      <c r="I86" s="146" t="s">
        <v>52</v>
      </c>
    </row>
    <row r="87" spans="1:9" ht="15.75">
      <c r="A87" s="278" t="s">
        <v>219</v>
      </c>
      <c r="B87" s="260" t="s">
        <v>187</v>
      </c>
      <c r="C87" s="278" t="s">
        <v>34</v>
      </c>
      <c r="D87" s="278" t="s">
        <v>0</v>
      </c>
      <c r="E87" s="278" t="s">
        <v>162</v>
      </c>
      <c r="F87" s="278" t="s">
        <v>111</v>
      </c>
      <c r="G87" s="215">
        <v>0.3923611111111111</v>
      </c>
      <c r="H87" s="21">
        <v>0.50694444444444442</v>
      </c>
      <c r="I87" s="146" t="s">
        <v>52</v>
      </c>
    </row>
    <row r="88" spans="1:9" ht="15.75">
      <c r="A88" s="278" t="s">
        <v>219</v>
      </c>
      <c r="B88" s="260" t="s">
        <v>118</v>
      </c>
      <c r="C88" s="278" t="s">
        <v>62</v>
      </c>
      <c r="D88" s="278" t="s">
        <v>151</v>
      </c>
      <c r="E88" s="278" t="s">
        <v>152</v>
      </c>
      <c r="F88" s="278" t="s">
        <v>65</v>
      </c>
      <c r="G88" s="215">
        <v>0.50694444444444442</v>
      </c>
      <c r="H88" s="21">
        <v>0.17361111111111113</v>
      </c>
      <c r="I88" s="146" t="s">
        <v>38</v>
      </c>
    </row>
    <row r="89" spans="1:9" ht="15.75">
      <c r="A89" s="278" t="s">
        <v>219</v>
      </c>
      <c r="B89" s="260" t="s">
        <v>77</v>
      </c>
      <c r="C89" s="278" t="s">
        <v>57</v>
      </c>
      <c r="D89" s="278" t="s">
        <v>58</v>
      </c>
      <c r="E89" s="278" t="s">
        <v>59</v>
      </c>
      <c r="F89" s="278" t="s">
        <v>60</v>
      </c>
      <c r="G89" s="215">
        <v>0.51041666666666663</v>
      </c>
      <c r="H89" s="21">
        <v>0.51388888888888895</v>
      </c>
      <c r="I89" s="146" t="s">
        <v>78</v>
      </c>
    </row>
    <row r="90" spans="1:9" ht="15.75">
      <c r="A90" s="278" t="s">
        <v>219</v>
      </c>
      <c r="B90" s="260" t="s">
        <v>192</v>
      </c>
      <c r="C90" s="278" t="s">
        <v>72</v>
      </c>
      <c r="D90" s="278" t="s">
        <v>2</v>
      </c>
      <c r="E90" s="278" t="s">
        <v>73</v>
      </c>
      <c r="F90" s="278" t="s">
        <v>43</v>
      </c>
      <c r="G90" s="215">
        <v>7.2916666666666671E-2</v>
      </c>
      <c r="H90" s="21">
        <v>0.19791666666666666</v>
      </c>
      <c r="I90" s="146" t="s">
        <v>38</v>
      </c>
    </row>
    <row r="91" spans="1:9" ht="15.75">
      <c r="A91" s="278" t="s">
        <v>220</v>
      </c>
      <c r="B91" s="260" t="s">
        <v>49</v>
      </c>
      <c r="C91" s="278" t="s">
        <v>57</v>
      </c>
      <c r="D91" s="278" t="s">
        <v>58</v>
      </c>
      <c r="E91" s="278" t="s">
        <v>59</v>
      </c>
      <c r="F91" s="278" t="s">
        <v>60</v>
      </c>
      <c r="G91" s="278" t="s">
        <v>49</v>
      </c>
      <c r="H91" s="278" t="s">
        <v>174</v>
      </c>
      <c r="I91" s="278" t="s">
        <v>124</v>
      </c>
    </row>
    <row r="92" spans="1:9" ht="15.75">
      <c r="A92" s="278" t="s">
        <v>220</v>
      </c>
      <c r="B92" s="260" t="s">
        <v>49</v>
      </c>
      <c r="C92" s="278" t="s">
        <v>34</v>
      </c>
      <c r="D92" s="278" t="s">
        <v>0</v>
      </c>
      <c r="E92" s="278" t="s">
        <v>162</v>
      </c>
      <c r="F92" s="278" t="s">
        <v>111</v>
      </c>
      <c r="G92" s="278" t="s">
        <v>49</v>
      </c>
      <c r="H92" s="278" t="s">
        <v>193</v>
      </c>
      <c r="I92" s="278" t="s">
        <v>80</v>
      </c>
    </row>
    <row r="93" spans="1:9" ht="15.75">
      <c r="A93" s="278" t="s">
        <v>220</v>
      </c>
      <c r="B93" s="260" t="s">
        <v>49</v>
      </c>
      <c r="C93" s="278" t="s">
        <v>183</v>
      </c>
      <c r="D93" s="278" t="s">
        <v>184</v>
      </c>
      <c r="E93" s="278" t="s">
        <v>185</v>
      </c>
      <c r="F93" s="278" t="s">
        <v>186</v>
      </c>
      <c r="G93" s="278" t="s">
        <v>49</v>
      </c>
      <c r="H93" s="278" t="s">
        <v>194</v>
      </c>
      <c r="I93" s="278" t="s">
        <v>38</v>
      </c>
    </row>
    <row r="94" spans="1:9" ht="15.75">
      <c r="A94" s="278" t="s">
        <v>220</v>
      </c>
      <c r="B94" s="260" t="s">
        <v>174</v>
      </c>
      <c r="C94" s="278" t="s">
        <v>68</v>
      </c>
      <c r="D94" s="278" t="s">
        <v>4</v>
      </c>
      <c r="E94" s="278" t="s">
        <v>69</v>
      </c>
      <c r="F94" s="278" t="s">
        <v>36</v>
      </c>
      <c r="G94" s="278" t="s">
        <v>174</v>
      </c>
      <c r="H94" s="278" t="s">
        <v>195</v>
      </c>
      <c r="I94" s="278" t="s">
        <v>91</v>
      </c>
    </row>
    <row r="95" spans="1:9" ht="15.75">
      <c r="A95" s="278" t="s">
        <v>220</v>
      </c>
      <c r="B95" s="260" t="s">
        <v>196</v>
      </c>
      <c r="C95" s="278" t="s">
        <v>82</v>
      </c>
      <c r="D95" s="278" t="s">
        <v>17</v>
      </c>
      <c r="E95" s="278" t="s">
        <v>83</v>
      </c>
      <c r="F95" s="278" t="s">
        <v>60</v>
      </c>
      <c r="G95" s="278" t="s">
        <v>196</v>
      </c>
      <c r="H95" s="278" t="s">
        <v>197</v>
      </c>
      <c r="I95" s="278" t="s">
        <v>124</v>
      </c>
    </row>
    <row r="96" spans="1:9" ht="15.75">
      <c r="A96" s="278" t="s">
        <v>220</v>
      </c>
      <c r="B96" s="260" t="s">
        <v>71</v>
      </c>
      <c r="C96" s="278" t="s">
        <v>34</v>
      </c>
      <c r="D96" s="278" t="s">
        <v>0</v>
      </c>
      <c r="E96" s="278" t="s">
        <v>162</v>
      </c>
      <c r="F96" s="278" t="s">
        <v>111</v>
      </c>
      <c r="G96" s="278" t="s">
        <v>71</v>
      </c>
      <c r="H96" s="278" t="s">
        <v>123</v>
      </c>
      <c r="I96" s="278" t="s">
        <v>52</v>
      </c>
    </row>
    <row r="97" spans="1:9" ht="15.75">
      <c r="A97" s="278" t="s">
        <v>220</v>
      </c>
      <c r="B97" s="260">
        <v>0.5</v>
      </c>
      <c r="C97" s="278" t="s">
        <v>68</v>
      </c>
      <c r="D97" s="278" t="s">
        <v>4</v>
      </c>
      <c r="E97" s="278" t="s">
        <v>69</v>
      </c>
      <c r="F97" s="278" t="s">
        <v>36</v>
      </c>
      <c r="G97" s="258">
        <v>0.5</v>
      </c>
      <c r="H97" s="23">
        <v>0.53125</v>
      </c>
      <c r="I97" s="144" t="s">
        <v>198</v>
      </c>
    </row>
    <row r="98" spans="1:9" ht="15.75">
      <c r="A98" s="278" t="s">
        <v>220</v>
      </c>
      <c r="B98" s="260">
        <v>6.25E-2</v>
      </c>
      <c r="C98" s="278" t="s">
        <v>68</v>
      </c>
      <c r="D98" s="278" t="s">
        <v>4</v>
      </c>
      <c r="E98" s="278" t="s">
        <v>69</v>
      </c>
      <c r="F98" s="278" t="s">
        <v>36</v>
      </c>
      <c r="G98" s="214">
        <v>6.25E-2</v>
      </c>
      <c r="H98" s="214">
        <v>0.15625</v>
      </c>
      <c r="I98" s="209" t="s">
        <v>124</v>
      </c>
    </row>
    <row r="99" spans="1:9" ht="15.75">
      <c r="A99" s="278" t="s">
        <v>220</v>
      </c>
      <c r="B99" s="260" t="s">
        <v>199</v>
      </c>
      <c r="C99" s="278" t="s">
        <v>144</v>
      </c>
      <c r="D99" s="278" t="s">
        <v>21</v>
      </c>
      <c r="E99" s="278" t="s">
        <v>145</v>
      </c>
      <c r="F99" s="278" t="s">
        <v>43</v>
      </c>
      <c r="G99" s="214">
        <v>7.9861111111111105E-2</v>
      </c>
      <c r="H99" s="214">
        <v>8.6805555555555566E-2</v>
      </c>
      <c r="I99" s="209" t="s">
        <v>80</v>
      </c>
    </row>
    <row r="100" spans="1:9" ht="15.75">
      <c r="A100" s="278" t="s">
        <v>220</v>
      </c>
      <c r="B100" s="260">
        <v>0.1423611111111111</v>
      </c>
      <c r="C100" s="278" t="s">
        <v>188</v>
      </c>
      <c r="D100" s="82" t="s">
        <v>189</v>
      </c>
      <c r="E100" s="82" t="s">
        <v>190</v>
      </c>
      <c r="F100" s="82">
        <v>790</v>
      </c>
      <c r="G100" s="25">
        <v>0.1423611111111111</v>
      </c>
      <c r="H100" s="25">
        <v>0.14583333333333334</v>
      </c>
      <c r="I100" s="82" t="s">
        <v>78</v>
      </c>
    </row>
    <row r="101" spans="1:9" ht="15.75">
      <c r="A101" s="278" t="s">
        <v>221</v>
      </c>
      <c r="B101" s="260">
        <v>0.35416666666666669</v>
      </c>
      <c r="C101" s="278" t="s">
        <v>57</v>
      </c>
      <c r="D101" s="278" t="s">
        <v>58</v>
      </c>
      <c r="E101" s="278" t="s">
        <v>59</v>
      </c>
      <c r="F101" s="278" t="s">
        <v>60</v>
      </c>
      <c r="G101" s="258">
        <v>0.35416666666666669</v>
      </c>
      <c r="H101" s="258">
        <v>0.41666666666666669</v>
      </c>
      <c r="I101" s="259" t="s">
        <v>124</v>
      </c>
    </row>
    <row r="102" spans="1:9" ht="15.75">
      <c r="A102" s="278" t="s">
        <v>221</v>
      </c>
      <c r="B102" s="260">
        <v>0.37152777777777773</v>
      </c>
      <c r="C102" s="278" t="s">
        <v>34</v>
      </c>
      <c r="D102" s="278" t="s">
        <v>0</v>
      </c>
      <c r="E102" s="278" t="s">
        <v>162</v>
      </c>
      <c r="F102" s="278" t="s">
        <v>111</v>
      </c>
      <c r="G102" s="258">
        <v>0.37152777777777773</v>
      </c>
      <c r="H102" s="258">
        <v>0.50902777777777775</v>
      </c>
      <c r="I102" s="259" t="s">
        <v>38</v>
      </c>
    </row>
    <row r="103" spans="1:9" ht="15.75">
      <c r="A103" s="278" t="s">
        <v>221</v>
      </c>
      <c r="B103" s="260">
        <v>0.4236111111111111</v>
      </c>
      <c r="C103" s="278" t="s">
        <v>147</v>
      </c>
      <c r="D103" s="278" t="s">
        <v>148</v>
      </c>
      <c r="E103" s="278" t="s">
        <v>149</v>
      </c>
      <c r="F103" s="278" t="s">
        <v>150</v>
      </c>
      <c r="G103" s="258">
        <v>0.4236111111111111</v>
      </c>
      <c r="H103" s="258">
        <v>0.43263888888888885</v>
      </c>
      <c r="I103" s="259" t="s">
        <v>200</v>
      </c>
    </row>
    <row r="104" spans="1:9" ht="15.75">
      <c r="A104" s="278" t="s">
        <v>221</v>
      </c>
      <c r="B104" s="260">
        <v>0.46875</v>
      </c>
      <c r="C104" s="278" t="s">
        <v>201</v>
      </c>
      <c r="D104" s="259" t="s">
        <v>202</v>
      </c>
      <c r="E104" s="259" t="s">
        <v>203</v>
      </c>
      <c r="F104" s="259">
        <v>707</v>
      </c>
      <c r="G104" s="258">
        <v>0.46875</v>
      </c>
      <c r="H104" s="258">
        <v>0.47569444444444442</v>
      </c>
      <c r="I104" s="259" t="s">
        <v>80</v>
      </c>
    </row>
    <row r="105" spans="1:9" ht="15.75">
      <c r="A105" s="278" t="s">
        <v>221</v>
      </c>
      <c r="B105" s="260">
        <v>0.4826388888888889</v>
      </c>
      <c r="C105" s="278" t="s">
        <v>62</v>
      </c>
      <c r="D105" s="278" t="s">
        <v>151</v>
      </c>
      <c r="E105" s="278" t="s">
        <v>152</v>
      </c>
      <c r="F105" s="278" t="s">
        <v>65</v>
      </c>
      <c r="G105" s="258">
        <v>0.4826388888888889</v>
      </c>
      <c r="H105" s="258">
        <v>0.1423611111111111</v>
      </c>
      <c r="I105" s="259" t="s">
        <v>101</v>
      </c>
    </row>
    <row r="106" spans="1:9" ht="15.75">
      <c r="A106" s="278" t="s">
        <v>221</v>
      </c>
      <c r="B106" s="260">
        <v>0.51111111111111118</v>
      </c>
      <c r="C106" s="278" t="s">
        <v>34</v>
      </c>
      <c r="D106" s="278" t="s">
        <v>0</v>
      </c>
      <c r="E106" s="278" t="s">
        <v>162</v>
      </c>
      <c r="F106" s="278" t="s">
        <v>111</v>
      </c>
      <c r="G106" s="258">
        <v>0.51111111111111118</v>
      </c>
      <c r="H106" s="258">
        <v>5.2777777777777778E-2</v>
      </c>
      <c r="I106" s="259" t="s">
        <v>134</v>
      </c>
    </row>
    <row r="107" spans="1:9" ht="15.75">
      <c r="A107" s="278" t="s">
        <v>221</v>
      </c>
      <c r="B107" s="260">
        <v>5.5555555555555552E-2</v>
      </c>
      <c r="C107" s="278" t="s">
        <v>98</v>
      </c>
      <c r="D107" s="278" t="s">
        <v>99</v>
      </c>
      <c r="E107" s="278" t="s">
        <v>100</v>
      </c>
      <c r="F107" s="278" t="s">
        <v>43</v>
      </c>
      <c r="G107" s="214">
        <v>5.5555555555555552E-2</v>
      </c>
      <c r="H107" s="258">
        <v>0.17361111111111113</v>
      </c>
      <c r="I107" s="259" t="s">
        <v>52</v>
      </c>
    </row>
    <row r="108" spans="1:9" ht="15.75">
      <c r="A108" s="278" t="s">
        <v>221</v>
      </c>
      <c r="B108" s="260">
        <v>0.13541666666666666</v>
      </c>
      <c r="C108" s="278" t="s">
        <v>57</v>
      </c>
      <c r="D108" s="278" t="s">
        <v>58</v>
      </c>
      <c r="E108" s="278" t="s">
        <v>59</v>
      </c>
      <c r="F108" s="278" t="s">
        <v>60</v>
      </c>
      <c r="G108" s="258">
        <v>0.13541666666666666</v>
      </c>
      <c r="H108" s="258">
        <v>0.1361111111111111</v>
      </c>
      <c r="I108" s="259" t="s">
        <v>93</v>
      </c>
    </row>
    <row r="109" spans="1:9" ht="15.75">
      <c r="A109" s="278" t="s">
        <v>221</v>
      </c>
      <c r="B109" s="260">
        <v>0.1423611111111111</v>
      </c>
      <c r="C109" s="278" t="s">
        <v>34</v>
      </c>
      <c r="D109" s="278" t="s">
        <v>0</v>
      </c>
      <c r="E109" s="278" t="s">
        <v>162</v>
      </c>
      <c r="F109" s="278" t="s">
        <v>111</v>
      </c>
      <c r="G109" s="258">
        <v>0.1423611111111111</v>
      </c>
      <c r="H109" s="258">
        <v>0.18402777777777779</v>
      </c>
      <c r="I109" s="259" t="s">
        <v>134</v>
      </c>
    </row>
    <row r="110" spans="1:9" ht="15.75">
      <c r="A110" s="278" t="s">
        <v>221</v>
      </c>
      <c r="B110" s="260">
        <v>0.14930555555555555</v>
      </c>
      <c r="C110" s="278" t="s">
        <v>144</v>
      </c>
      <c r="D110" s="278" t="s">
        <v>21</v>
      </c>
      <c r="E110" s="278" t="s">
        <v>145</v>
      </c>
      <c r="F110" s="278" t="s">
        <v>43</v>
      </c>
      <c r="G110" s="258">
        <v>0.14930555555555555</v>
      </c>
      <c r="H110" s="258">
        <v>0.19097222222222221</v>
      </c>
      <c r="I110" s="259" t="s">
        <v>134</v>
      </c>
    </row>
    <row r="111" spans="1:9" ht="15.75">
      <c r="A111" s="278" t="s">
        <v>222</v>
      </c>
      <c r="B111" s="260">
        <v>0.33333333333333331</v>
      </c>
      <c r="C111" s="278" t="s">
        <v>34</v>
      </c>
      <c r="D111" s="278" t="s">
        <v>0</v>
      </c>
      <c r="E111" s="278" t="s">
        <v>162</v>
      </c>
      <c r="F111" s="278" t="s">
        <v>111</v>
      </c>
      <c r="G111" s="258">
        <v>0.33333333333333331</v>
      </c>
      <c r="H111" s="258">
        <v>0.375</v>
      </c>
      <c r="I111" s="259" t="s">
        <v>134</v>
      </c>
    </row>
    <row r="112" spans="1:9" ht="15.75">
      <c r="A112" s="278" t="s">
        <v>222</v>
      </c>
      <c r="B112" s="260">
        <v>0.51041666666666663</v>
      </c>
      <c r="C112" s="278" t="s">
        <v>68</v>
      </c>
      <c r="D112" s="278" t="s">
        <v>4</v>
      </c>
      <c r="E112" s="278" t="s">
        <v>69</v>
      </c>
      <c r="F112" s="278" t="s">
        <v>36</v>
      </c>
      <c r="G112" s="258">
        <v>0.51041666666666663</v>
      </c>
      <c r="H112" s="258">
        <v>0.125</v>
      </c>
      <c r="I112" s="259" t="s">
        <v>52</v>
      </c>
    </row>
    <row r="113" spans="1:9" ht="15.75">
      <c r="A113" s="278" t="s">
        <v>222</v>
      </c>
      <c r="B113" s="260">
        <v>0.51041666666666663</v>
      </c>
      <c r="C113" s="278" t="s">
        <v>34</v>
      </c>
      <c r="D113" s="278" t="s">
        <v>0</v>
      </c>
      <c r="E113" s="278" t="s">
        <v>162</v>
      </c>
      <c r="F113" s="278" t="s">
        <v>111</v>
      </c>
      <c r="G113" s="258">
        <v>0.51041666666666663</v>
      </c>
      <c r="H113" s="258">
        <v>0.13194444444444445</v>
      </c>
      <c r="I113" s="259" t="s">
        <v>52</v>
      </c>
    </row>
    <row r="114" spans="1:9" ht="15.75">
      <c r="A114" s="278" t="s">
        <v>222</v>
      </c>
      <c r="B114" s="260">
        <v>0.10069444444444443</v>
      </c>
      <c r="C114" s="278" t="s">
        <v>183</v>
      </c>
      <c r="D114" s="278" t="s">
        <v>184</v>
      </c>
      <c r="E114" s="278" t="s">
        <v>185</v>
      </c>
      <c r="F114" s="278" t="s">
        <v>186</v>
      </c>
      <c r="G114" s="258">
        <v>0.10069444444444443</v>
      </c>
      <c r="H114" s="258">
        <v>0.12152777777777778</v>
      </c>
      <c r="I114" s="259" t="s">
        <v>158</v>
      </c>
    </row>
    <row r="115" spans="1:9" ht="15.75">
      <c r="A115" s="278" t="s">
        <v>223</v>
      </c>
      <c r="B115" s="260">
        <v>0.34027777777777773</v>
      </c>
      <c r="C115" s="278" t="s">
        <v>183</v>
      </c>
      <c r="D115" s="278" t="s">
        <v>184</v>
      </c>
      <c r="E115" s="278" t="s">
        <v>185</v>
      </c>
      <c r="F115" s="278" t="s">
        <v>186</v>
      </c>
      <c r="G115" s="258">
        <v>0.34027777777777773</v>
      </c>
      <c r="H115" s="258">
        <v>7.2916666666666671E-2</v>
      </c>
      <c r="I115" s="259" t="s">
        <v>153</v>
      </c>
    </row>
    <row r="116" spans="1:9" ht="15.75">
      <c r="A116" s="278" t="s">
        <v>223</v>
      </c>
      <c r="B116" s="260">
        <v>0.38194444444444442</v>
      </c>
      <c r="C116" s="278" t="s">
        <v>34</v>
      </c>
      <c r="D116" s="278" t="s">
        <v>0</v>
      </c>
      <c r="E116" s="278" t="s">
        <v>162</v>
      </c>
      <c r="F116" s="278" t="s">
        <v>111</v>
      </c>
      <c r="G116" s="258">
        <v>0.38194444444444442</v>
      </c>
      <c r="H116" s="258">
        <v>0.51041666666666663</v>
      </c>
      <c r="I116" s="259" t="s">
        <v>52</v>
      </c>
    </row>
    <row r="117" spans="1:9" ht="15.75">
      <c r="A117" s="278" t="s">
        <v>223</v>
      </c>
      <c r="B117" s="260">
        <v>0.38194444444444442</v>
      </c>
      <c r="C117" s="278" t="s">
        <v>57</v>
      </c>
      <c r="D117" s="278" t="s">
        <v>58</v>
      </c>
      <c r="E117" s="278" t="s">
        <v>59</v>
      </c>
      <c r="F117" s="278" t="s">
        <v>60</v>
      </c>
      <c r="G117" s="258">
        <v>0.38194444444444442</v>
      </c>
      <c r="H117" s="258">
        <v>0.3833333333333333</v>
      </c>
      <c r="I117" s="259" t="s">
        <v>88</v>
      </c>
    </row>
    <row r="118" spans="1:9" ht="15.75">
      <c r="A118" s="278" t="s">
        <v>223</v>
      </c>
      <c r="B118" s="260">
        <v>0.44097222222222227</v>
      </c>
      <c r="C118" s="278" t="s">
        <v>147</v>
      </c>
      <c r="D118" s="278" t="s">
        <v>148</v>
      </c>
      <c r="E118" s="278" t="s">
        <v>149</v>
      </c>
      <c r="F118" s="278" t="s">
        <v>150</v>
      </c>
      <c r="G118" s="258">
        <v>0.44097222222222227</v>
      </c>
      <c r="H118" s="258">
        <v>0.12013888888888889</v>
      </c>
      <c r="I118" s="259" t="s">
        <v>38</v>
      </c>
    </row>
    <row r="119" spans="1:9" ht="15.75">
      <c r="A119" s="278" t="s">
        <v>223</v>
      </c>
      <c r="B119" s="260">
        <v>0.44791666666666669</v>
      </c>
      <c r="C119" s="278" t="s">
        <v>57</v>
      </c>
      <c r="D119" s="278" t="s">
        <v>58</v>
      </c>
      <c r="E119" s="278" t="s">
        <v>59</v>
      </c>
      <c r="F119" s="278" t="s">
        <v>60</v>
      </c>
      <c r="G119" s="258">
        <v>0.44791666666666669</v>
      </c>
      <c r="H119" s="258">
        <v>0.44861111111111113</v>
      </c>
      <c r="I119" s="259" t="s">
        <v>93</v>
      </c>
    </row>
    <row r="120" spans="1:9" ht="15.75">
      <c r="A120" s="278" t="s">
        <v>223</v>
      </c>
      <c r="B120" s="260">
        <v>0.53472222222222221</v>
      </c>
      <c r="C120" s="278" t="s">
        <v>68</v>
      </c>
      <c r="D120" s="278" t="s">
        <v>4</v>
      </c>
      <c r="E120" s="278" t="s">
        <v>69</v>
      </c>
      <c r="F120" s="278" t="s">
        <v>36</v>
      </c>
      <c r="G120" s="258">
        <v>0.53472222222222221</v>
      </c>
      <c r="H120" s="258">
        <v>0.53611111111111109</v>
      </c>
      <c r="I120" s="259" t="s">
        <v>88</v>
      </c>
    </row>
    <row r="121" spans="1:9" ht="15.75">
      <c r="A121" s="278" t="s">
        <v>223</v>
      </c>
      <c r="B121" s="260">
        <v>0.14930555555555555</v>
      </c>
      <c r="C121" s="278" t="s">
        <v>34</v>
      </c>
      <c r="D121" s="278" t="s">
        <v>0</v>
      </c>
      <c r="E121" s="278" t="s">
        <v>162</v>
      </c>
      <c r="F121" s="278" t="s">
        <v>111</v>
      </c>
      <c r="G121" s="25">
        <v>0.14930555555555555</v>
      </c>
      <c r="H121" s="25">
        <v>0.19791666666666666</v>
      </c>
      <c r="I121" s="259" t="s">
        <v>134</v>
      </c>
    </row>
    <row r="122" spans="1:9" ht="15.75">
      <c r="A122" s="278" t="s">
        <v>223</v>
      </c>
      <c r="B122" s="260">
        <v>0.15277777777777776</v>
      </c>
      <c r="C122" s="278" t="s">
        <v>68</v>
      </c>
      <c r="D122" s="278" t="s">
        <v>4</v>
      </c>
      <c r="E122" s="278" t="s">
        <v>69</v>
      </c>
      <c r="F122" s="278" t="s">
        <v>36</v>
      </c>
      <c r="G122" s="258">
        <v>0.15277777777777776</v>
      </c>
      <c r="H122" s="258">
        <v>0.19791666666666666</v>
      </c>
      <c r="I122" s="259" t="s">
        <v>134</v>
      </c>
    </row>
    <row r="123" spans="1:9" ht="15.75">
      <c r="A123" s="278" t="s">
        <v>224</v>
      </c>
      <c r="B123" s="260">
        <v>0.375</v>
      </c>
      <c r="C123" s="278" t="s">
        <v>57</v>
      </c>
      <c r="D123" s="278" t="s">
        <v>58</v>
      </c>
      <c r="E123" s="278" t="s">
        <v>59</v>
      </c>
      <c r="F123" s="278" t="s">
        <v>60</v>
      </c>
      <c r="G123" s="258">
        <v>0.375</v>
      </c>
      <c r="H123" s="258">
        <v>0.37916666666666665</v>
      </c>
      <c r="I123" s="259" t="s">
        <v>173</v>
      </c>
    </row>
    <row r="124" spans="1:9" ht="15.75">
      <c r="A124" s="278" t="s">
        <v>224</v>
      </c>
      <c r="B124" s="260">
        <v>0.4861111111111111</v>
      </c>
      <c r="C124" s="278" t="s">
        <v>201</v>
      </c>
      <c r="D124" s="259" t="s">
        <v>202</v>
      </c>
      <c r="E124" s="259" t="s">
        <v>203</v>
      </c>
      <c r="F124" s="259">
        <v>707</v>
      </c>
      <c r="G124" s="258">
        <v>0.4861111111111111</v>
      </c>
      <c r="H124" s="258">
        <v>0.52777777777777779</v>
      </c>
      <c r="I124" s="259" t="s">
        <v>134</v>
      </c>
    </row>
    <row r="125" spans="1:9" ht="15.75">
      <c r="A125" s="278" t="s">
        <v>224</v>
      </c>
      <c r="B125" s="260">
        <v>0.5</v>
      </c>
      <c r="C125" s="278" t="s">
        <v>34</v>
      </c>
      <c r="D125" s="278" t="s">
        <v>0</v>
      </c>
      <c r="E125" s="278" t="s">
        <v>162</v>
      </c>
      <c r="F125" s="278" t="s">
        <v>111</v>
      </c>
      <c r="G125" s="258">
        <v>0.5</v>
      </c>
      <c r="H125" s="258">
        <v>4.1666666666666664E-2</v>
      </c>
      <c r="I125" s="259" t="s">
        <v>134</v>
      </c>
    </row>
    <row r="126" spans="1:9" ht="15.75">
      <c r="A126" s="278" t="s">
        <v>224</v>
      </c>
      <c r="B126" s="260">
        <v>0.52083333333333337</v>
      </c>
      <c r="C126" s="278" t="s">
        <v>62</v>
      </c>
      <c r="D126" s="278" t="s">
        <v>151</v>
      </c>
      <c r="E126" s="278" t="s">
        <v>152</v>
      </c>
      <c r="F126" s="278" t="s">
        <v>65</v>
      </c>
      <c r="G126" s="258">
        <v>0.52083333333333337</v>
      </c>
      <c r="H126" s="258">
        <v>6.25E-2</v>
      </c>
      <c r="I126" s="259" t="s">
        <v>134</v>
      </c>
    </row>
    <row r="127" spans="1:9" ht="15.75">
      <c r="A127" s="278" t="s">
        <v>224</v>
      </c>
      <c r="B127" s="260">
        <v>0.52083333333333337</v>
      </c>
      <c r="C127" s="278" t="s">
        <v>147</v>
      </c>
      <c r="D127" s="278" t="s">
        <v>148</v>
      </c>
      <c r="E127" s="278" t="s">
        <v>149</v>
      </c>
      <c r="F127" s="278" t="s">
        <v>150</v>
      </c>
      <c r="G127" s="25">
        <v>0.52083333333333337</v>
      </c>
      <c r="H127" s="25">
        <v>6.25E-2</v>
      </c>
      <c r="I127" s="259" t="s">
        <v>134</v>
      </c>
    </row>
    <row r="128" spans="1:9" ht="31.5">
      <c r="A128" s="278" t="s">
        <v>224</v>
      </c>
      <c r="B128" s="260">
        <v>4.5138888888888888E-2</v>
      </c>
      <c r="C128" s="278" t="s">
        <v>68</v>
      </c>
      <c r="D128" s="82" t="s">
        <v>164</v>
      </c>
      <c r="E128" s="259" t="s">
        <v>181</v>
      </c>
      <c r="F128" s="259">
        <v>405</v>
      </c>
      <c r="G128" s="258">
        <v>4.5138888888888888E-2</v>
      </c>
      <c r="H128" s="258">
        <v>0.1111111111111111</v>
      </c>
      <c r="I128" s="264" t="s">
        <v>204</v>
      </c>
    </row>
    <row r="129" spans="1:9" ht="15.75">
      <c r="A129" s="278" t="s">
        <v>224</v>
      </c>
      <c r="B129" s="260">
        <v>0.10069444444444443</v>
      </c>
      <c r="C129" s="278" t="s">
        <v>98</v>
      </c>
      <c r="D129" s="278" t="s">
        <v>99</v>
      </c>
      <c r="E129" s="278" t="s">
        <v>100</v>
      </c>
      <c r="F129" s="278" t="s">
        <v>43</v>
      </c>
      <c r="G129" s="258">
        <v>0.10069444444444443</v>
      </c>
      <c r="H129" s="259"/>
      <c r="I129" s="259"/>
    </row>
    <row r="130" spans="1:9" ht="15.75">
      <c r="A130" s="278" t="s">
        <v>224</v>
      </c>
      <c r="B130" s="260">
        <v>0.1423611111111111</v>
      </c>
      <c r="C130" s="278" t="s">
        <v>57</v>
      </c>
      <c r="D130" s="278" t="s">
        <v>58</v>
      </c>
      <c r="E130" s="278" t="s">
        <v>59</v>
      </c>
      <c r="F130" s="278" t="s">
        <v>60</v>
      </c>
      <c r="G130" s="258">
        <v>0.1423611111111111</v>
      </c>
      <c r="H130" s="258">
        <v>0.14305555555555557</v>
      </c>
      <c r="I130" s="259" t="s">
        <v>91</v>
      </c>
    </row>
    <row r="131" spans="1:9" ht="15.75">
      <c r="A131" s="279" t="s">
        <v>232</v>
      </c>
      <c r="B131" s="262" t="s">
        <v>233</v>
      </c>
      <c r="C131" s="278" t="s">
        <v>34</v>
      </c>
      <c r="D131" s="278" t="s">
        <v>0</v>
      </c>
      <c r="E131" s="278" t="s">
        <v>162</v>
      </c>
      <c r="F131" s="278" t="s">
        <v>111</v>
      </c>
      <c r="G131" s="261"/>
      <c r="H131" s="261"/>
      <c r="I131" s="261" t="s">
        <v>234</v>
      </c>
    </row>
    <row r="132" spans="1:9" ht="78.75">
      <c r="A132" s="279" t="s">
        <v>232</v>
      </c>
      <c r="B132" s="260" t="s">
        <v>118</v>
      </c>
      <c r="C132" s="278" t="s">
        <v>170</v>
      </c>
      <c r="D132" s="278" t="s">
        <v>171</v>
      </c>
      <c r="E132" s="278" t="s">
        <v>172</v>
      </c>
      <c r="F132" s="278" t="s">
        <v>60</v>
      </c>
      <c r="G132" s="278"/>
      <c r="H132" s="278"/>
      <c r="I132" s="266" t="s">
        <v>235</v>
      </c>
    </row>
    <row r="133" spans="1:9" ht="15.75">
      <c r="A133" s="279" t="s">
        <v>236</v>
      </c>
      <c r="B133" s="260" t="s">
        <v>177</v>
      </c>
      <c r="C133" s="278" t="s">
        <v>237</v>
      </c>
      <c r="D133" s="278" t="s">
        <v>63</v>
      </c>
      <c r="E133" s="278" t="s">
        <v>64</v>
      </c>
      <c r="F133" s="278" t="s">
        <v>65</v>
      </c>
      <c r="G133" s="278"/>
      <c r="H133" s="278"/>
      <c r="I133" s="278" t="s">
        <v>234</v>
      </c>
    </row>
    <row r="134" spans="1:9" ht="15.75">
      <c r="A134" s="279" t="s">
        <v>236</v>
      </c>
      <c r="B134" s="260" t="s">
        <v>119</v>
      </c>
      <c r="C134" s="278" t="s">
        <v>34</v>
      </c>
      <c r="D134" s="278" t="s">
        <v>0</v>
      </c>
      <c r="E134" s="278" t="s">
        <v>162</v>
      </c>
      <c r="F134" s="278" t="s">
        <v>111</v>
      </c>
      <c r="G134" s="278"/>
      <c r="H134" s="278"/>
      <c r="I134" s="278" t="s">
        <v>234</v>
      </c>
    </row>
    <row r="135" spans="1:9" ht="15.75">
      <c r="A135" s="279" t="s">
        <v>236</v>
      </c>
      <c r="B135" s="260" t="s">
        <v>119</v>
      </c>
      <c r="C135" s="278" t="s">
        <v>68</v>
      </c>
      <c r="D135" s="278" t="s">
        <v>4</v>
      </c>
      <c r="E135" s="278" t="s">
        <v>69</v>
      </c>
      <c r="F135" s="278" t="s">
        <v>36</v>
      </c>
      <c r="G135" s="278"/>
      <c r="H135" s="278"/>
      <c r="I135" s="278" t="s">
        <v>238</v>
      </c>
    </row>
    <row r="136" spans="1:9" ht="15.75">
      <c r="A136" s="279" t="s">
        <v>236</v>
      </c>
      <c r="B136" s="260" t="s">
        <v>119</v>
      </c>
      <c r="C136" s="278" t="s">
        <v>72</v>
      </c>
      <c r="D136" s="278" t="s">
        <v>2</v>
      </c>
      <c r="E136" s="278" t="s">
        <v>73</v>
      </c>
      <c r="F136" s="278" t="s">
        <v>43</v>
      </c>
      <c r="G136" s="278"/>
      <c r="H136" s="278"/>
      <c r="I136" s="278" t="s">
        <v>238</v>
      </c>
    </row>
    <row r="137" spans="1:9" ht="15.75">
      <c r="A137" s="279" t="s">
        <v>236</v>
      </c>
      <c r="B137" s="260" t="s">
        <v>239</v>
      </c>
      <c r="C137" s="278" t="s">
        <v>82</v>
      </c>
      <c r="D137" s="278" t="s">
        <v>17</v>
      </c>
      <c r="E137" s="278" t="s">
        <v>83</v>
      </c>
      <c r="F137" s="278" t="s">
        <v>60</v>
      </c>
      <c r="G137" s="278"/>
      <c r="H137" s="278"/>
      <c r="I137" s="278" t="s">
        <v>240</v>
      </c>
    </row>
    <row r="138" spans="1:9" ht="15.75">
      <c r="A138" s="279" t="s">
        <v>236</v>
      </c>
      <c r="B138" s="260" t="s">
        <v>122</v>
      </c>
      <c r="C138" s="278" t="s">
        <v>57</v>
      </c>
      <c r="D138" s="278" t="s">
        <v>58</v>
      </c>
      <c r="E138" s="278" t="s">
        <v>59</v>
      </c>
      <c r="F138" s="278" t="s">
        <v>60</v>
      </c>
      <c r="G138" s="278"/>
      <c r="H138" s="278"/>
      <c r="I138" s="278" t="s">
        <v>234</v>
      </c>
    </row>
    <row r="139" spans="1:9" ht="15.75">
      <c r="A139" s="279" t="s">
        <v>236</v>
      </c>
      <c r="B139" s="260" t="s">
        <v>241</v>
      </c>
      <c r="C139" s="278" t="s">
        <v>46</v>
      </c>
      <c r="D139" s="278" t="s">
        <v>47</v>
      </c>
      <c r="E139" s="278" t="s">
        <v>48</v>
      </c>
      <c r="F139" s="278" t="s">
        <v>43</v>
      </c>
      <c r="G139" s="278"/>
      <c r="H139" s="278"/>
      <c r="I139" s="278" t="s">
        <v>242</v>
      </c>
    </row>
    <row r="140" spans="1:9" ht="15.75">
      <c r="A140" s="279" t="s">
        <v>243</v>
      </c>
      <c r="B140" s="260" t="s">
        <v>45</v>
      </c>
      <c r="C140" s="278" t="s">
        <v>82</v>
      </c>
      <c r="D140" s="278" t="s">
        <v>17</v>
      </c>
      <c r="E140" s="278" t="s">
        <v>83</v>
      </c>
      <c r="F140" s="278" t="s">
        <v>60</v>
      </c>
      <c r="G140" s="278"/>
      <c r="H140" s="278"/>
      <c r="I140" s="278" t="s">
        <v>240</v>
      </c>
    </row>
    <row r="141" spans="1:9" ht="15.75">
      <c r="A141" s="279" t="s">
        <v>243</v>
      </c>
      <c r="B141" s="260" t="s">
        <v>244</v>
      </c>
      <c r="C141" s="278" t="s">
        <v>34</v>
      </c>
      <c r="D141" s="278" t="s">
        <v>0</v>
      </c>
      <c r="E141" s="278" t="s">
        <v>162</v>
      </c>
      <c r="F141" s="278" t="s">
        <v>111</v>
      </c>
      <c r="G141" s="278"/>
      <c r="H141" s="278"/>
      <c r="I141" s="278" t="s">
        <v>234</v>
      </c>
    </row>
    <row r="142" spans="1:9" ht="15.75">
      <c r="A142" s="279" t="s">
        <v>243</v>
      </c>
      <c r="B142" s="260" t="s">
        <v>245</v>
      </c>
      <c r="C142" s="278" t="s">
        <v>46</v>
      </c>
      <c r="D142" s="278" t="s">
        <v>47</v>
      </c>
      <c r="E142" s="278" t="s">
        <v>48</v>
      </c>
      <c r="F142" s="278" t="s">
        <v>43</v>
      </c>
      <c r="G142" s="278"/>
      <c r="H142" s="278"/>
      <c r="I142" s="278" t="s">
        <v>242</v>
      </c>
    </row>
    <row r="143" spans="1:9" ht="15.75">
      <c r="A143" s="279" t="s">
        <v>243</v>
      </c>
      <c r="B143" s="260" t="s">
        <v>119</v>
      </c>
      <c r="C143" s="278" t="s">
        <v>166</v>
      </c>
      <c r="D143" s="278" t="s">
        <v>167</v>
      </c>
      <c r="E143" s="278" t="s">
        <v>165</v>
      </c>
      <c r="F143" s="278" t="s">
        <v>111</v>
      </c>
      <c r="G143" s="278"/>
      <c r="H143" s="278"/>
      <c r="I143" s="278" t="s">
        <v>242</v>
      </c>
    </row>
    <row r="144" spans="1:9" ht="15.75">
      <c r="A144" s="279" t="s">
        <v>243</v>
      </c>
      <c r="B144" s="260" t="s">
        <v>140</v>
      </c>
      <c r="C144" s="278" t="s">
        <v>188</v>
      </c>
      <c r="D144" s="278" t="s">
        <v>189</v>
      </c>
      <c r="E144" s="278" t="s">
        <v>190</v>
      </c>
      <c r="F144" s="278" t="s">
        <v>137</v>
      </c>
      <c r="G144" s="278"/>
      <c r="H144" s="278"/>
      <c r="I144" s="278" t="s">
        <v>242</v>
      </c>
    </row>
    <row r="145" spans="1:9" ht="15.75">
      <c r="A145" s="279" t="s">
        <v>243</v>
      </c>
      <c r="B145" s="260" t="s">
        <v>61</v>
      </c>
      <c r="C145" s="278" t="s">
        <v>62</v>
      </c>
      <c r="D145" s="278" t="s">
        <v>151</v>
      </c>
      <c r="E145" s="278" t="s">
        <v>64</v>
      </c>
      <c r="F145" s="278" t="s">
        <v>65</v>
      </c>
      <c r="G145" s="278"/>
      <c r="H145" s="278"/>
      <c r="I145" s="278" t="s">
        <v>242</v>
      </c>
    </row>
    <row r="146" spans="1:9" ht="15.75">
      <c r="A146" s="279" t="s">
        <v>243</v>
      </c>
      <c r="B146" s="260" t="s">
        <v>239</v>
      </c>
      <c r="C146" s="278" t="s">
        <v>103</v>
      </c>
      <c r="D146" s="278" t="s">
        <v>104</v>
      </c>
      <c r="E146" s="278" t="s">
        <v>105</v>
      </c>
      <c r="F146" s="278" t="s">
        <v>60</v>
      </c>
      <c r="G146" s="278"/>
      <c r="H146" s="278"/>
      <c r="I146" s="278" t="s">
        <v>242</v>
      </c>
    </row>
    <row r="147" spans="1:9" ht="15.75">
      <c r="A147" s="279" t="s">
        <v>243</v>
      </c>
      <c r="B147" s="260" t="s">
        <v>246</v>
      </c>
      <c r="C147" s="278" t="s">
        <v>108</v>
      </c>
      <c r="D147" s="278" t="s">
        <v>109</v>
      </c>
      <c r="E147" s="278" t="s">
        <v>247</v>
      </c>
      <c r="F147" s="278" t="s">
        <v>111</v>
      </c>
      <c r="G147" s="278"/>
      <c r="H147" s="278"/>
      <c r="I147" s="278" t="s">
        <v>242</v>
      </c>
    </row>
    <row r="148" spans="1:9" ht="15.75">
      <c r="A148" s="279" t="s">
        <v>243</v>
      </c>
      <c r="B148" s="260" t="s">
        <v>248</v>
      </c>
      <c r="C148" s="278" t="s">
        <v>34</v>
      </c>
      <c r="D148" s="278" t="s">
        <v>0</v>
      </c>
      <c r="E148" s="278" t="s">
        <v>249</v>
      </c>
      <c r="F148" s="278" t="s">
        <v>36</v>
      </c>
      <c r="G148" s="278"/>
      <c r="H148" s="278"/>
      <c r="I148" s="278" t="s">
        <v>242</v>
      </c>
    </row>
    <row r="149" spans="1:9" ht="15.75">
      <c r="A149" s="279" t="s">
        <v>243</v>
      </c>
      <c r="B149" s="260" t="s">
        <v>248</v>
      </c>
      <c r="C149" s="278" t="s">
        <v>68</v>
      </c>
      <c r="D149" s="278" t="s">
        <v>4</v>
      </c>
      <c r="E149" s="278" t="s">
        <v>69</v>
      </c>
      <c r="F149" s="278" t="s">
        <v>36</v>
      </c>
      <c r="G149" s="278"/>
      <c r="H149" s="278"/>
      <c r="I149" s="278" t="s">
        <v>242</v>
      </c>
    </row>
    <row r="150" spans="1:9" ht="15.75">
      <c r="A150" s="279" t="s">
        <v>250</v>
      </c>
      <c r="B150" s="260" t="s">
        <v>84</v>
      </c>
      <c r="C150" s="278" t="s">
        <v>166</v>
      </c>
      <c r="D150" s="278" t="s">
        <v>167</v>
      </c>
      <c r="E150" s="278" t="s">
        <v>165</v>
      </c>
      <c r="F150" s="278" t="s">
        <v>111</v>
      </c>
      <c r="G150" s="278"/>
      <c r="H150" s="278"/>
      <c r="I150" s="278" t="s">
        <v>242</v>
      </c>
    </row>
    <row r="151" spans="1:9" ht="15.75">
      <c r="A151" s="279" t="s">
        <v>250</v>
      </c>
      <c r="B151" s="260" t="s">
        <v>251</v>
      </c>
      <c r="C151" s="278" t="s">
        <v>188</v>
      </c>
      <c r="D151" s="278" t="s">
        <v>189</v>
      </c>
      <c r="E151" s="278" t="s">
        <v>190</v>
      </c>
      <c r="F151" s="278" t="s">
        <v>137</v>
      </c>
      <c r="G151" s="278"/>
      <c r="H151" s="278"/>
      <c r="I151" s="278" t="s">
        <v>242</v>
      </c>
    </row>
    <row r="152" spans="1:9" ht="15.75">
      <c r="A152" s="279" t="s">
        <v>250</v>
      </c>
      <c r="B152" s="260" t="s">
        <v>89</v>
      </c>
      <c r="C152" s="278" t="s">
        <v>166</v>
      </c>
      <c r="D152" s="278" t="s">
        <v>167</v>
      </c>
      <c r="E152" s="278" t="s">
        <v>165</v>
      </c>
      <c r="F152" s="278" t="s">
        <v>111</v>
      </c>
      <c r="G152" s="278"/>
      <c r="H152" s="278"/>
      <c r="I152" s="278" t="s">
        <v>242</v>
      </c>
    </row>
    <row r="153" spans="1:9" ht="15.75">
      <c r="A153" s="279" t="s">
        <v>250</v>
      </c>
      <c r="B153" s="260" t="s">
        <v>252</v>
      </c>
      <c r="C153" s="278" t="s">
        <v>34</v>
      </c>
      <c r="D153" s="278" t="s">
        <v>0</v>
      </c>
      <c r="E153" s="278" t="s">
        <v>249</v>
      </c>
      <c r="F153" s="278" t="s">
        <v>36</v>
      </c>
      <c r="G153" s="278"/>
      <c r="H153" s="278"/>
      <c r="I153" s="278" t="s">
        <v>242</v>
      </c>
    </row>
    <row r="154" spans="1:9" ht="15.75">
      <c r="A154" s="279" t="s">
        <v>250</v>
      </c>
      <c r="B154" s="260" t="s">
        <v>53</v>
      </c>
      <c r="C154" s="278" t="s">
        <v>72</v>
      </c>
      <c r="D154" s="278" t="s">
        <v>2</v>
      </c>
      <c r="E154" s="278" t="s">
        <v>73</v>
      </c>
      <c r="F154" s="278" t="s">
        <v>43</v>
      </c>
      <c r="G154" s="278"/>
      <c r="H154" s="278"/>
      <c r="I154" s="278" t="s">
        <v>238</v>
      </c>
    </row>
    <row r="155" spans="1:9" ht="15.75">
      <c r="A155" s="279" t="s">
        <v>250</v>
      </c>
      <c r="B155" s="260" t="s">
        <v>253</v>
      </c>
      <c r="C155" s="278" t="s">
        <v>188</v>
      </c>
      <c r="D155" s="278" t="s">
        <v>189</v>
      </c>
      <c r="E155" s="278" t="s">
        <v>190</v>
      </c>
      <c r="F155" s="278" t="s">
        <v>137</v>
      </c>
      <c r="G155" s="278"/>
      <c r="H155" s="278"/>
      <c r="I155" s="278" t="s">
        <v>242</v>
      </c>
    </row>
    <row r="156" spans="1:9" ht="15.75">
      <c r="A156" s="279" t="s">
        <v>250</v>
      </c>
      <c r="B156" s="260" t="s">
        <v>254</v>
      </c>
      <c r="C156" s="278" t="s">
        <v>34</v>
      </c>
      <c r="D156" s="278" t="s">
        <v>0</v>
      </c>
      <c r="E156" s="278" t="s">
        <v>249</v>
      </c>
      <c r="F156" s="278" t="s">
        <v>36</v>
      </c>
      <c r="G156" s="278"/>
      <c r="H156" s="278"/>
      <c r="I156" s="278" t="s">
        <v>242</v>
      </c>
    </row>
    <row r="157" spans="1:9" ht="15.75">
      <c r="A157" s="279" t="s">
        <v>250</v>
      </c>
      <c r="B157" s="260" t="s">
        <v>255</v>
      </c>
      <c r="C157" s="278" t="s">
        <v>183</v>
      </c>
      <c r="D157" s="278" t="s">
        <v>184</v>
      </c>
      <c r="E157" s="278" t="s">
        <v>185</v>
      </c>
      <c r="F157" s="278" t="s">
        <v>186</v>
      </c>
      <c r="G157" s="278"/>
      <c r="H157" s="278"/>
      <c r="I157" s="278" t="s">
        <v>242</v>
      </c>
    </row>
    <row r="158" spans="1:9" ht="15.75">
      <c r="A158" s="279" t="s">
        <v>256</v>
      </c>
      <c r="B158" s="260" t="s">
        <v>257</v>
      </c>
      <c r="C158" s="278" t="s">
        <v>188</v>
      </c>
      <c r="D158" s="278" t="s">
        <v>189</v>
      </c>
      <c r="E158" s="278" t="s">
        <v>190</v>
      </c>
      <c r="F158" s="278" t="s">
        <v>137</v>
      </c>
      <c r="G158" s="278"/>
      <c r="H158" s="278"/>
      <c r="I158" s="278" t="s">
        <v>242</v>
      </c>
    </row>
    <row r="159" spans="1:9" ht="15.75">
      <c r="A159" s="279" t="s">
        <v>256</v>
      </c>
      <c r="B159" s="260" t="s">
        <v>89</v>
      </c>
      <c r="C159" s="278" t="s">
        <v>34</v>
      </c>
      <c r="D159" s="278" t="s">
        <v>0</v>
      </c>
      <c r="E159" s="278" t="s">
        <v>249</v>
      </c>
      <c r="F159" s="278" t="s">
        <v>36</v>
      </c>
      <c r="G159" s="278"/>
      <c r="H159" s="278"/>
      <c r="I159" s="278" t="s">
        <v>242</v>
      </c>
    </row>
    <row r="160" spans="1:9" ht="15.75">
      <c r="A160" s="279" t="s">
        <v>256</v>
      </c>
      <c r="B160" s="260" t="s">
        <v>258</v>
      </c>
      <c r="C160" s="278" t="s">
        <v>259</v>
      </c>
      <c r="D160" s="278" t="s">
        <v>260</v>
      </c>
      <c r="E160" s="278" t="s">
        <v>261</v>
      </c>
      <c r="F160" s="278" t="s">
        <v>150</v>
      </c>
      <c r="G160" s="278"/>
      <c r="H160" s="278"/>
      <c r="I160" s="278" t="s">
        <v>242</v>
      </c>
    </row>
    <row r="161" spans="1:9" ht="15.75">
      <c r="A161" s="279" t="s">
        <v>262</v>
      </c>
      <c r="B161" s="260" t="s">
        <v>263</v>
      </c>
      <c r="C161" s="278" t="s">
        <v>115</v>
      </c>
      <c r="D161" s="278" t="s">
        <v>116</v>
      </c>
      <c r="E161" s="278" t="s">
        <v>117</v>
      </c>
      <c r="F161" s="278" t="s">
        <v>36</v>
      </c>
      <c r="G161" s="278"/>
      <c r="H161" s="278"/>
      <c r="I161" s="278" t="s">
        <v>242</v>
      </c>
    </row>
    <row r="162" spans="1:9" ht="15.75">
      <c r="A162" s="279" t="s">
        <v>262</v>
      </c>
      <c r="B162" s="260" t="s">
        <v>264</v>
      </c>
      <c r="C162" s="278" t="s">
        <v>34</v>
      </c>
      <c r="D162" s="278" t="s">
        <v>0</v>
      </c>
      <c r="E162" s="278" t="s">
        <v>249</v>
      </c>
      <c r="F162" s="278" t="s">
        <v>36</v>
      </c>
      <c r="G162" s="278"/>
      <c r="H162" s="278"/>
      <c r="I162" s="278" t="s">
        <v>242</v>
      </c>
    </row>
    <row r="163" spans="1:9" ht="15.75">
      <c r="A163" s="279" t="s">
        <v>262</v>
      </c>
      <c r="B163" s="260" t="s">
        <v>265</v>
      </c>
      <c r="C163" s="278" t="s">
        <v>266</v>
      </c>
      <c r="D163" s="278" t="s">
        <v>227</v>
      </c>
      <c r="E163" s="278" t="s">
        <v>267</v>
      </c>
      <c r="F163" s="278" t="s">
        <v>36</v>
      </c>
      <c r="G163" s="278"/>
      <c r="H163" s="278"/>
      <c r="I163" s="278" t="s">
        <v>242</v>
      </c>
    </row>
    <row r="164" spans="1:9" ht="15.75">
      <c r="A164" s="279" t="s">
        <v>262</v>
      </c>
      <c r="B164" s="260" t="s">
        <v>268</v>
      </c>
      <c r="C164" s="278" t="s">
        <v>269</v>
      </c>
      <c r="D164" s="278" t="s">
        <v>270</v>
      </c>
      <c r="E164" s="278" t="s">
        <v>271</v>
      </c>
      <c r="F164" s="278" t="s">
        <v>137</v>
      </c>
      <c r="G164" s="278"/>
      <c r="H164" s="278"/>
      <c r="I164" s="278" t="s">
        <v>242</v>
      </c>
    </row>
    <row r="165" spans="1:9" ht="15.75">
      <c r="A165" s="279" t="s">
        <v>262</v>
      </c>
      <c r="B165" s="260" t="s">
        <v>272</v>
      </c>
      <c r="C165" s="278" t="s">
        <v>188</v>
      </c>
      <c r="D165" s="278" t="s">
        <v>189</v>
      </c>
      <c r="E165" s="278" t="s">
        <v>190</v>
      </c>
      <c r="F165" s="278" t="s">
        <v>137</v>
      </c>
      <c r="G165" s="278"/>
      <c r="H165" s="278"/>
      <c r="I165" s="278" t="s">
        <v>242</v>
      </c>
    </row>
    <row r="166" spans="1:9" ht="15.75">
      <c r="A166" s="279" t="s">
        <v>262</v>
      </c>
      <c r="B166" s="260" t="s">
        <v>273</v>
      </c>
      <c r="C166" s="278" t="s">
        <v>201</v>
      </c>
      <c r="D166" s="278" t="s">
        <v>20</v>
      </c>
      <c r="E166" s="278" t="s">
        <v>203</v>
      </c>
      <c r="F166" s="278" t="s">
        <v>274</v>
      </c>
      <c r="G166" s="278"/>
      <c r="H166" s="278"/>
      <c r="I166" s="278" t="s">
        <v>234</v>
      </c>
    </row>
    <row r="167" spans="1:9" ht="78.75">
      <c r="A167" s="279" t="s">
        <v>262</v>
      </c>
      <c r="B167" s="260" t="s">
        <v>275</v>
      </c>
      <c r="C167" s="278" t="s">
        <v>170</v>
      </c>
      <c r="D167" s="278" t="s">
        <v>171</v>
      </c>
      <c r="E167" s="278" t="s">
        <v>172</v>
      </c>
      <c r="F167" s="278" t="s">
        <v>60</v>
      </c>
      <c r="G167" s="278"/>
      <c r="H167" s="278"/>
      <c r="I167" s="266" t="s">
        <v>235</v>
      </c>
    </row>
    <row r="168" spans="1:9" ht="15.75">
      <c r="A168" s="279" t="s">
        <v>262</v>
      </c>
      <c r="B168" s="260" t="s">
        <v>90</v>
      </c>
      <c r="C168" s="278" t="s">
        <v>62</v>
      </c>
      <c r="D168" s="278" t="s">
        <v>151</v>
      </c>
      <c r="E168" s="278" t="s">
        <v>64</v>
      </c>
      <c r="F168" s="278" t="s">
        <v>65</v>
      </c>
      <c r="G168" s="278"/>
      <c r="H168" s="278"/>
      <c r="I168" s="278" t="s">
        <v>242</v>
      </c>
    </row>
    <row r="169" spans="1:9" ht="15.75">
      <c r="A169" s="279" t="s">
        <v>262</v>
      </c>
      <c r="B169" s="260" t="s">
        <v>276</v>
      </c>
      <c r="C169" s="278" t="s">
        <v>115</v>
      </c>
      <c r="D169" s="278" t="s">
        <v>116</v>
      </c>
      <c r="E169" s="278" t="s">
        <v>117</v>
      </c>
      <c r="F169" s="278" t="s">
        <v>36</v>
      </c>
      <c r="G169" s="278"/>
      <c r="H169" s="278"/>
      <c r="I169" s="278" t="s">
        <v>242</v>
      </c>
    </row>
    <row r="170" spans="1:9" ht="15.75">
      <c r="A170" s="279" t="s">
        <v>262</v>
      </c>
      <c r="B170" s="260" t="s">
        <v>71</v>
      </c>
      <c r="C170" s="278" t="s">
        <v>34</v>
      </c>
      <c r="D170" s="278" t="s">
        <v>0</v>
      </c>
      <c r="E170" s="278" t="s">
        <v>249</v>
      </c>
      <c r="F170" s="278" t="s">
        <v>36</v>
      </c>
      <c r="G170" s="278"/>
      <c r="H170" s="278"/>
      <c r="I170" s="278" t="s">
        <v>242</v>
      </c>
    </row>
    <row r="171" spans="1:9" ht="15.75">
      <c r="A171" s="279" t="s">
        <v>262</v>
      </c>
      <c r="B171" s="260" t="s">
        <v>277</v>
      </c>
      <c r="C171" s="278" t="s">
        <v>115</v>
      </c>
      <c r="D171" s="278" t="s">
        <v>116</v>
      </c>
      <c r="E171" s="278" t="s">
        <v>117</v>
      </c>
      <c r="F171" s="278" t="s">
        <v>36</v>
      </c>
      <c r="G171" s="278"/>
      <c r="H171" s="278"/>
      <c r="I171" s="278" t="s">
        <v>242</v>
      </c>
    </row>
    <row r="172" spans="1:9" ht="15.75">
      <c r="A172" s="279" t="s">
        <v>262</v>
      </c>
      <c r="B172" s="260" t="s">
        <v>278</v>
      </c>
      <c r="C172" s="278" t="s">
        <v>259</v>
      </c>
      <c r="D172" s="278" t="s">
        <v>260</v>
      </c>
      <c r="E172" s="278" t="s">
        <v>261</v>
      </c>
      <c r="F172" s="278" t="s">
        <v>150</v>
      </c>
      <c r="G172" s="278"/>
      <c r="H172" s="278"/>
      <c r="I172" s="278" t="s">
        <v>242</v>
      </c>
    </row>
    <row r="173" spans="1:9" ht="78.75">
      <c r="A173" s="279" t="s">
        <v>279</v>
      </c>
      <c r="B173" s="260" t="s">
        <v>280</v>
      </c>
      <c r="C173" s="278" t="s">
        <v>170</v>
      </c>
      <c r="D173" s="278" t="s">
        <v>171</v>
      </c>
      <c r="E173" s="278" t="s">
        <v>172</v>
      </c>
      <c r="F173" s="278" t="s">
        <v>281</v>
      </c>
      <c r="G173" s="278"/>
      <c r="H173" s="278"/>
      <c r="I173" s="266" t="s">
        <v>235</v>
      </c>
    </row>
    <row r="174" spans="1:9" ht="94.5">
      <c r="A174" s="279" t="s">
        <v>279</v>
      </c>
      <c r="B174" s="260" t="s">
        <v>76</v>
      </c>
      <c r="C174" s="278" t="s">
        <v>259</v>
      </c>
      <c r="D174" s="278" t="s">
        <v>260</v>
      </c>
      <c r="E174" s="278" t="s">
        <v>261</v>
      </c>
      <c r="F174" s="278" t="s">
        <v>150</v>
      </c>
      <c r="G174" s="278" t="s">
        <v>282</v>
      </c>
      <c r="H174" s="266" t="s">
        <v>283</v>
      </c>
      <c r="I174" s="266" t="s">
        <v>284</v>
      </c>
    </row>
    <row r="175" spans="1:9" ht="15.75">
      <c r="A175" s="279" t="s">
        <v>279</v>
      </c>
      <c r="B175" s="260" t="s">
        <v>285</v>
      </c>
      <c r="C175" s="278" t="s">
        <v>34</v>
      </c>
      <c r="D175" s="278" t="s">
        <v>0</v>
      </c>
      <c r="E175" s="278" t="s">
        <v>249</v>
      </c>
      <c r="F175" s="278" t="s">
        <v>36</v>
      </c>
      <c r="G175" s="278"/>
      <c r="H175" s="278"/>
      <c r="I175" s="278" t="s">
        <v>242</v>
      </c>
    </row>
    <row r="176" spans="1:9" ht="94.5">
      <c r="A176" s="279" t="s">
        <v>279</v>
      </c>
      <c r="B176" s="260" t="s">
        <v>286</v>
      </c>
      <c r="C176" s="278" t="s">
        <v>115</v>
      </c>
      <c r="D176" s="278" t="s">
        <v>116</v>
      </c>
      <c r="E176" s="278" t="s">
        <v>117</v>
      </c>
      <c r="F176" s="278" t="s">
        <v>36</v>
      </c>
      <c r="G176" s="278" t="s">
        <v>287</v>
      </c>
      <c r="H176" s="266" t="s">
        <v>288</v>
      </c>
      <c r="I176" s="266" t="s">
        <v>289</v>
      </c>
    </row>
    <row r="177" spans="1:9" ht="15.75">
      <c r="A177" s="279" t="s">
        <v>290</v>
      </c>
      <c r="B177" s="260" t="s">
        <v>291</v>
      </c>
      <c r="C177" s="278" t="s">
        <v>72</v>
      </c>
      <c r="D177" s="278" t="s">
        <v>2</v>
      </c>
      <c r="E177" s="278" t="s">
        <v>73</v>
      </c>
      <c r="F177" s="278" t="s">
        <v>43</v>
      </c>
      <c r="G177" s="278"/>
      <c r="H177" s="278"/>
      <c r="I177" s="278" t="s">
        <v>238</v>
      </c>
    </row>
    <row r="178" spans="1:9" ht="15.75">
      <c r="A178" s="279" t="s">
        <v>279</v>
      </c>
      <c r="B178" s="260" t="s">
        <v>248</v>
      </c>
      <c r="C178" s="278" t="s">
        <v>147</v>
      </c>
      <c r="D178" s="278" t="s">
        <v>148</v>
      </c>
      <c r="E178" s="278" t="s">
        <v>149</v>
      </c>
      <c r="F178" s="278" t="s">
        <v>150</v>
      </c>
      <c r="G178" s="278"/>
      <c r="H178" s="278"/>
      <c r="I178" s="278" t="s">
        <v>242</v>
      </c>
    </row>
    <row r="179" spans="1:9" ht="15.75">
      <c r="A179" s="279" t="s">
        <v>279</v>
      </c>
      <c r="B179" s="260" t="s">
        <v>292</v>
      </c>
      <c r="C179" s="278" t="s">
        <v>34</v>
      </c>
      <c r="D179" s="278" t="s">
        <v>0</v>
      </c>
      <c r="E179" s="278" t="s">
        <v>249</v>
      </c>
      <c r="F179" s="278" t="s">
        <v>36</v>
      </c>
      <c r="G179" s="278"/>
      <c r="H179" s="278"/>
      <c r="I179" s="278" t="s">
        <v>242</v>
      </c>
    </row>
    <row r="180" spans="1:9" ht="15.75">
      <c r="A180" s="279" t="s">
        <v>279</v>
      </c>
      <c r="B180" s="260" t="s">
        <v>292</v>
      </c>
      <c r="C180" s="278" t="s">
        <v>68</v>
      </c>
      <c r="D180" s="278" t="s">
        <v>4</v>
      </c>
      <c r="E180" s="278" t="s">
        <v>69</v>
      </c>
      <c r="F180" s="278" t="s">
        <v>36</v>
      </c>
      <c r="G180" s="278"/>
      <c r="H180" s="278"/>
      <c r="I180" s="278" t="s">
        <v>242</v>
      </c>
    </row>
    <row r="181" spans="1:9" ht="15.75">
      <c r="A181" s="279" t="s">
        <v>293</v>
      </c>
      <c r="B181" s="260" t="s">
        <v>294</v>
      </c>
      <c r="C181" s="278" t="s">
        <v>147</v>
      </c>
      <c r="D181" s="278" t="s">
        <v>148</v>
      </c>
      <c r="E181" s="278" t="s">
        <v>149</v>
      </c>
      <c r="F181" s="278" t="s">
        <v>150</v>
      </c>
      <c r="G181" s="278"/>
      <c r="H181" s="278"/>
      <c r="I181" s="278" t="s">
        <v>242</v>
      </c>
    </row>
    <row r="182" spans="1:9" ht="15.75">
      <c r="A182" s="279" t="s">
        <v>293</v>
      </c>
      <c r="B182" s="260"/>
      <c r="C182" s="278"/>
      <c r="D182" s="278"/>
      <c r="E182" s="278"/>
      <c r="F182" s="278"/>
      <c r="G182" s="278"/>
      <c r="H182" s="278"/>
      <c r="I182" s="278"/>
    </row>
    <row r="183" spans="1:9" ht="78.75">
      <c r="A183" s="279" t="s">
        <v>295</v>
      </c>
      <c r="B183" s="260" t="s">
        <v>296</v>
      </c>
      <c r="C183" s="278" t="s">
        <v>170</v>
      </c>
      <c r="D183" s="278" t="s">
        <v>171</v>
      </c>
      <c r="E183" s="278" t="s">
        <v>172</v>
      </c>
      <c r="F183" s="278" t="s">
        <v>281</v>
      </c>
      <c r="G183" s="278"/>
      <c r="H183" s="278"/>
      <c r="I183" s="266" t="s">
        <v>235</v>
      </c>
    </row>
    <row r="184" spans="1:9" ht="15.75">
      <c r="A184" s="279" t="s">
        <v>295</v>
      </c>
      <c r="B184" s="260" t="s">
        <v>297</v>
      </c>
      <c r="C184" s="278" t="s">
        <v>126</v>
      </c>
      <c r="D184" s="278" t="s">
        <v>127</v>
      </c>
      <c r="E184" s="278" t="s">
        <v>128</v>
      </c>
      <c r="F184" s="278" t="s">
        <v>60</v>
      </c>
      <c r="G184" s="278"/>
      <c r="H184" s="278"/>
      <c r="I184" s="278" t="s">
        <v>238</v>
      </c>
    </row>
    <row r="185" spans="1:9" ht="15.75">
      <c r="A185" s="279" t="s">
        <v>295</v>
      </c>
      <c r="B185" s="260" t="s">
        <v>258</v>
      </c>
      <c r="C185" s="278" t="s">
        <v>34</v>
      </c>
      <c r="D185" s="278" t="s">
        <v>0</v>
      </c>
      <c r="E185" s="278" t="s">
        <v>249</v>
      </c>
      <c r="F185" s="278" t="s">
        <v>36</v>
      </c>
      <c r="G185" s="278"/>
      <c r="H185" s="278"/>
      <c r="I185" s="278" t="s">
        <v>242</v>
      </c>
    </row>
    <row r="186" spans="1:9" ht="15.75">
      <c r="A186" s="279" t="s">
        <v>295</v>
      </c>
      <c r="B186" s="260" t="s">
        <v>298</v>
      </c>
      <c r="C186" s="278" t="s">
        <v>183</v>
      </c>
      <c r="D186" s="278" t="s">
        <v>184</v>
      </c>
      <c r="E186" s="278" t="s">
        <v>185</v>
      </c>
      <c r="F186" s="278" t="s">
        <v>186</v>
      </c>
      <c r="G186" s="278"/>
      <c r="H186" s="278"/>
      <c r="I186" s="278" t="s">
        <v>242</v>
      </c>
    </row>
    <row r="187" spans="1:9" ht="15.75">
      <c r="A187" s="279" t="s">
        <v>295</v>
      </c>
      <c r="B187" s="260" t="s">
        <v>119</v>
      </c>
      <c r="C187" s="278" t="s">
        <v>166</v>
      </c>
      <c r="D187" s="278" t="s">
        <v>167</v>
      </c>
      <c r="E187" s="278" t="s">
        <v>165</v>
      </c>
      <c r="F187" s="278" t="s">
        <v>111</v>
      </c>
      <c r="G187" s="278"/>
      <c r="H187" s="278"/>
      <c r="I187" s="278" t="s">
        <v>242</v>
      </c>
    </row>
    <row r="188" spans="1:9" ht="15.75">
      <c r="A188" s="279" t="s">
        <v>295</v>
      </c>
      <c r="B188" s="260" t="s">
        <v>299</v>
      </c>
      <c r="C188" s="278" t="s">
        <v>170</v>
      </c>
      <c r="D188" s="278" t="s">
        <v>171</v>
      </c>
      <c r="E188" s="278" t="s">
        <v>172</v>
      </c>
      <c r="F188" s="278"/>
      <c r="G188" s="278"/>
      <c r="H188" s="278"/>
      <c r="I188" s="278" t="s">
        <v>234</v>
      </c>
    </row>
    <row r="189" spans="1:9" ht="15.75">
      <c r="A189" s="279" t="s">
        <v>295</v>
      </c>
      <c r="B189" s="260" t="s">
        <v>254</v>
      </c>
      <c r="C189" s="278" t="s">
        <v>57</v>
      </c>
      <c r="D189" s="278" t="s">
        <v>58</v>
      </c>
      <c r="E189" s="278" t="s">
        <v>59</v>
      </c>
      <c r="F189" s="278" t="s">
        <v>60</v>
      </c>
      <c r="G189" s="278"/>
      <c r="H189" s="278"/>
      <c r="I189" s="278" t="s">
        <v>234</v>
      </c>
    </row>
    <row r="190" spans="1:9" ht="15.75">
      <c r="A190" s="279" t="s">
        <v>295</v>
      </c>
      <c r="B190" s="260" t="s">
        <v>300</v>
      </c>
      <c r="C190" s="278" t="s">
        <v>54</v>
      </c>
      <c r="D190" s="278" t="s">
        <v>301</v>
      </c>
      <c r="E190" s="278" t="s">
        <v>302</v>
      </c>
      <c r="F190" s="278" t="s">
        <v>36</v>
      </c>
      <c r="G190" s="278"/>
      <c r="H190" s="278"/>
      <c r="I190" s="278" t="s">
        <v>234</v>
      </c>
    </row>
    <row r="191" spans="1:9" ht="15.75">
      <c r="A191" s="279" t="s">
        <v>295</v>
      </c>
      <c r="B191" s="260" t="s">
        <v>300</v>
      </c>
      <c r="C191" s="278" t="s">
        <v>72</v>
      </c>
      <c r="D191" s="278" t="s">
        <v>2</v>
      </c>
      <c r="E191" s="278" t="s">
        <v>73</v>
      </c>
      <c r="F191" s="278" t="s">
        <v>43</v>
      </c>
      <c r="G191" s="278"/>
      <c r="H191" s="278"/>
      <c r="I191" s="278" t="s">
        <v>238</v>
      </c>
    </row>
    <row r="192" spans="1:9" ht="15.75">
      <c r="A192" s="279" t="s">
        <v>295</v>
      </c>
      <c r="B192" s="260" t="s">
        <v>303</v>
      </c>
      <c r="C192" s="278" t="s">
        <v>115</v>
      </c>
      <c r="D192" s="278" t="s">
        <v>116</v>
      </c>
      <c r="E192" s="278" t="s">
        <v>117</v>
      </c>
      <c r="F192" s="278" t="s">
        <v>36</v>
      </c>
      <c r="G192" s="278"/>
      <c r="H192" s="278"/>
      <c r="I192" s="278"/>
    </row>
    <row r="193" spans="1:9" ht="15.75">
      <c r="A193" s="279" t="s">
        <v>295</v>
      </c>
      <c r="B193" s="260" t="s">
        <v>125</v>
      </c>
      <c r="C193" s="278" t="s">
        <v>72</v>
      </c>
      <c r="D193" s="278" t="s">
        <v>2</v>
      </c>
      <c r="E193" s="278" t="s">
        <v>73</v>
      </c>
      <c r="F193" s="278" t="s">
        <v>43</v>
      </c>
      <c r="G193" s="278"/>
      <c r="H193" s="278"/>
      <c r="I193" s="278" t="s">
        <v>238</v>
      </c>
    </row>
    <row r="194" spans="1:9" ht="15.75">
      <c r="A194" s="279" t="s">
        <v>295</v>
      </c>
      <c r="B194" s="260" t="s">
        <v>304</v>
      </c>
      <c r="C194" s="278" t="s">
        <v>188</v>
      </c>
      <c r="D194" s="278" t="s">
        <v>189</v>
      </c>
      <c r="E194" s="278" t="s">
        <v>190</v>
      </c>
      <c r="F194" s="278" t="s">
        <v>137</v>
      </c>
      <c r="G194" s="278"/>
      <c r="H194" s="278"/>
      <c r="I194" s="278" t="s">
        <v>242</v>
      </c>
    </row>
    <row r="195" spans="1:9" ht="15.75">
      <c r="A195" s="279" t="s">
        <v>295</v>
      </c>
      <c r="B195" s="260" t="s">
        <v>305</v>
      </c>
      <c r="C195" s="278" t="s">
        <v>68</v>
      </c>
      <c r="D195" s="278" t="s">
        <v>4</v>
      </c>
      <c r="E195" s="278" t="s">
        <v>69</v>
      </c>
      <c r="F195" s="278" t="s">
        <v>36</v>
      </c>
      <c r="G195" s="278"/>
      <c r="H195" s="278"/>
      <c r="I195" s="278" t="s">
        <v>242</v>
      </c>
    </row>
    <row r="196" spans="1:9" ht="15.75">
      <c r="A196" s="279" t="s">
        <v>295</v>
      </c>
      <c r="B196" s="260" t="s">
        <v>305</v>
      </c>
      <c r="C196" s="278" t="s">
        <v>155</v>
      </c>
      <c r="D196" s="278" t="s">
        <v>306</v>
      </c>
      <c r="E196" s="278" t="s">
        <v>157</v>
      </c>
      <c r="F196" s="278" t="s">
        <v>60</v>
      </c>
      <c r="G196" s="278"/>
      <c r="H196" s="278"/>
      <c r="I196" s="278" t="s">
        <v>242</v>
      </c>
    </row>
    <row r="197" spans="1:9" ht="15.75">
      <c r="A197" s="279" t="s">
        <v>295</v>
      </c>
      <c r="B197" s="260" t="s">
        <v>307</v>
      </c>
      <c r="C197" s="278" t="s">
        <v>266</v>
      </c>
      <c r="D197" s="278" t="s">
        <v>227</v>
      </c>
      <c r="E197" s="278" t="s">
        <v>267</v>
      </c>
      <c r="F197" s="278" t="s">
        <v>36</v>
      </c>
      <c r="G197" s="278"/>
      <c r="H197" s="278"/>
      <c r="I197" s="278" t="s">
        <v>242</v>
      </c>
    </row>
    <row r="198" spans="1:9" ht="15.75">
      <c r="A198" s="279" t="s">
        <v>295</v>
      </c>
      <c r="B198" s="260" t="s">
        <v>308</v>
      </c>
      <c r="C198" s="278" t="s">
        <v>68</v>
      </c>
      <c r="D198" s="278" t="s">
        <v>4</v>
      </c>
      <c r="E198" s="278" t="s">
        <v>69</v>
      </c>
      <c r="F198" s="278" t="s">
        <v>36</v>
      </c>
      <c r="G198" s="278"/>
      <c r="H198" s="278"/>
      <c r="I198" s="278" t="s">
        <v>242</v>
      </c>
    </row>
    <row r="199" spans="1:9" ht="15.75">
      <c r="A199" s="279" t="s">
        <v>295</v>
      </c>
      <c r="B199" s="260" t="s">
        <v>146</v>
      </c>
      <c r="C199" s="278" t="s">
        <v>34</v>
      </c>
      <c r="D199" s="278" t="s">
        <v>0</v>
      </c>
      <c r="E199" s="278" t="s">
        <v>249</v>
      </c>
      <c r="F199" s="278" t="s">
        <v>36</v>
      </c>
      <c r="G199" s="278"/>
      <c r="H199" s="278"/>
      <c r="I199" s="278" t="s">
        <v>242</v>
      </c>
    </row>
    <row r="200" spans="1:9" ht="15.75">
      <c r="A200" s="279" t="s">
        <v>309</v>
      </c>
      <c r="B200" s="260" t="s">
        <v>310</v>
      </c>
      <c r="C200" s="278" t="s">
        <v>57</v>
      </c>
      <c r="D200" s="278" t="s">
        <v>58</v>
      </c>
      <c r="E200" s="278" t="s">
        <v>59</v>
      </c>
      <c r="F200" s="278" t="s">
        <v>60</v>
      </c>
      <c r="G200" s="278"/>
      <c r="H200" s="278"/>
      <c r="I200" s="278" t="s">
        <v>240</v>
      </c>
    </row>
    <row r="201" spans="1:9" ht="15.75">
      <c r="A201" s="279" t="s">
        <v>309</v>
      </c>
      <c r="B201" s="260" t="s">
        <v>311</v>
      </c>
      <c r="C201" s="278" t="s">
        <v>163</v>
      </c>
      <c r="D201" s="278" t="s">
        <v>58</v>
      </c>
      <c r="E201" s="278" t="s">
        <v>312</v>
      </c>
      <c r="F201" s="278" t="s">
        <v>313</v>
      </c>
      <c r="G201" s="278"/>
      <c r="H201" s="278"/>
      <c r="I201" s="278" t="s">
        <v>240</v>
      </c>
    </row>
    <row r="202" spans="1:9" ht="15.75">
      <c r="A202" s="279" t="s">
        <v>309</v>
      </c>
      <c r="B202" s="260" t="s">
        <v>86</v>
      </c>
      <c r="C202" s="278" t="s">
        <v>314</v>
      </c>
      <c r="D202" s="278" t="s">
        <v>58</v>
      </c>
      <c r="E202" s="278" t="s">
        <v>315</v>
      </c>
      <c r="F202" s="278" t="s">
        <v>316</v>
      </c>
      <c r="G202" s="278"/>
      <c r="H202" s="278"/>
      <c r="I202" s="278" t="s">
        <v>240</v>
      </c>
    </row>
    <row r="203" spans="1:9" ht="15.75">
      <c r="A203" s="279" t="s">
        <v>309</v>
      </c>
      <c r="B203" s="260" t="s">
        <v>318</v>
      </c>
      <c r="C203" s="278" t="s">
        <v>319</v>
      </c>
      <c r="D203" s="278" t="s">
        <v>189</v>
      </c>
      <c r="E203" s="278" t="s">
        <v>320</v>
      </c>
      <c r="F203" s="278" t="s">
        <v>321</v>
      </c>
      <c r="G203" s="278"/>
      <c r="H203" s="278"/>
      <c r="I203" s="278" t="s">
        <v>240</v>
      </c>
    </row>
    <row r="204" spans="1:9" ht="15.75">
      <c r="A204" s="279" t="s">
        <v>309</v>
      </c>
      <c r="B204" s="260" t="s">
        <v>245</v>
      </c>
      <c r="C204" s="278" t="s">
        <v>135</v>
      </c>
      <c r="D204" s="278" t="s">
        <v>317</v>
      </c>
      <c r="E204" s="278" t="s">
        <v>322</v>
      </c>
      <c r="F204" s="278" t="s">
        <v>323</v>
      </c>
      <c r="G204" s="278"/>
      <c r="H204" s="278"/>
      <c r="I204" s="278" t="s">
        <v>240</v>
      </c>
    </row>
    <row r="205" spans="1:9" ht="15.75">
      <c r="A205" s="279" t="s">
        <v>342</v>
      </c>
      <c r="B205" s="260" t="s">
        <v>76</v>
      </c>
      <c r="C205" s="278" t="s">
        <v>82</v>
      </c>
      <c r="D205" s="278" t="s">
        <v>17</v>
      </c>
      <c r="E205" s="278" t="s">
        <v>83</v>
      </c>
      <c r="F205" s="278" t="s">
        <v>60</v>
      </c>
      <c r="G205" s="278"/>
      <c r="H205" s="278"/>
      <c r="I205" s="278" t="s">
        <v>240</v>
      </c>
    </row>
    <row r="206" spans="1:9" ht="15.75">
      <c r="A206" s="279" t="s">
        <v>342</v>
      </c>
      <c r="B206" s="260" t="s">
        <v>191</v>
      </c>
      <c r="C206" s="278" t="s">
        <v>34</v>
      </c>
      <c r="D206" s="278" t="s">
        <v>0</v>
      </c>
      <c r="E206" s="278" t="s">
        <v>249</v>
      </c>
      <c r="F206" s="278" t="s">
        <v>36</v>
      </c>
      <c r="G206" s="278"/>
      <c r="H206" s="278"/>
      <c r="I206" s="278" t="s">
        <v>242</v>
      </c>
    </row>
    <row r="207" spans="1:9" ht="15.75">
      <c r="A207" s="279" t="s">
        <v>342</v>
      </c>
      <c r="B207" s="260" t="s">
        <v>89</v>
      </c>
      <c r="C207" s="278" t="s">
        <v>72</v>
      </c>
      <c r="D207" s="278" t="s">
        <v>2</v>
      </c>
      <c r="E207" s="278" t="s">
        <v>73</v>
      </c>
      <c r="F207" s="278" t="s">
        <v>43</v>
      </c>
      <c r="G207" s="278"/>
      <c r="H207" s="278"/>
      <c r="I207" s="278" t="s">
        <v>238</v>
      </c>
    </row>
    <row r="208" spans="1:9" ht="15.75">
      <c r="A208" s="279" t="s">
        <v>342</v>
      </c>
      <c r="B208" s="260" t="s">
        <v>196</v>
      </c>
      <c r="C208" s="278" t="s">
        <v>62</v>
      </c>
      <c r="D208" s="278" t="s">
        <v>151</v>
      </c>
      <c r="E208" s="278" t="s">
        <v>64</v>
      </c>
      <c r="F208" s="278" t="s">
        <v>65</v>
      </c>
      <c r="G208" s="278"/>
      <c r="H208" s="278"/>
      <c r="I208" s="278" t="s">
        <v>242</v>
      </c>
    </row>
    <row r="209" spans="1:9" ht="78.75">
      <c r="A209" s="279" t="s">
        <v>342</v>
      </c>
      <c r="B209" s="260" t="s">
        <v>154</v>
      </c>
      <c r="C209" s="278" t="s">
        <v>170</v>
      </c>
      <c r="D209" s="278" t="s">
        <v>171</v>
      </c>
      <c r="E209" s="278" t="s">
        <v>172</v>
      </c>
      <c r="F209" s="278" t="s">
        <v>60</v>
      </c>
      <c r="G209" s="278"/>
      <c r="H209" s="278"/>
      <c r="I209" s="266" t="s">
        <v>343</v>
      </c>
    </row>
    <row r="210" spans="1:9" ht="15.75">
      <c r="A210" s="279" t="s">
        <v>342</v>
      </c>
      <c r="B210" s="260" t="s">
        <v>344</v>
      </c>
      <c r="C210" s="278" t="s">
        <v>34</v>
      </c>
      <c r="D210" s="278" t="s">
        <v>0</v>
      </c>
      <c r="E210" s="278" t="s">
        <v>249</v>
      </c>
      <c r="F210" s="278" t="s">
        <v>36</v>
      </c>
      <c r="G210" s="278"/>
      <c r="H210" s="278"/>
      <c r="I210" s="278" t="s">
        <v>242</v>
      </c>
    </row>
    <row r="211" spans="1:9" ht="15.75">
      <c r="A211" s="279" t="s">
        <v>342</v>
      </c>
      <c r="B211" s="260" t="s">
        <v>107</v>
      </c>
      <c r="C211" s="278" t="s">
        <v>72</v>
      </c>
      <c r="D211" s="278" t="s">
        <v>2</v>
      </c>
      <c r="E211" s="278" t="s">
        <v>73</v>
      </c>
      <c r="F211" s="278" t="s">
        <v>43</v>
      </c>
      <c r="G211" s="278"/>
      <c r="H211" s="278"/>
      <c r="I211" s="278" t="s">
        <v>238</v>
      </c>
    </row>
    <row r="212" spans="1:9" ht="15.75">
      <c r="A212" s="279" t="s">
        <v>342</v>
      </c>
      <c r="B212" s="260" t="s">
        <v>107</v>
      </c>
      <c r="C212" s="278" t="s">
        <v>201</v>
      </c>
      <c r="D212" s="278" t="s">
        <v>20</v>
      </c>
      <c r="E212" s="278" t="s">
        <v>203</v>
      </c>
      <c r="F212" s="278" t="s">
        <v>274</v>
      </c>
      <c r="G212" s="278"/>
      <c r="H212" s="278"/>
      <c r="I212" s="278" t="s">
        <v>240</v>
      </c>
    </row>
    <row r="213" spans="1:9" ht="15.75">
      <c r="A213" s="279" t="s">
        <v>342</v>
      </c>
      <c r="B213" s="260" t="s">
        <v>345</v>
      </c>
      <c r="C213" s="278" t="s">
        <v>68</v>
      </c>
      <c r="D213" s="278" t="s">
        <v>4</v>
      </c>
      <c r="E213" s="278" t="s">
        <v>69</v>
      </c>
      <c r="F213" s="278" t="s">
        <v>36</v>
      </c>
      <c r="G213" s="278"/>
      <c r="H213" s="278"/>
      <c r="I213" s="278" t="s">
        <v>242</v>
      </c>
    </row>
    <row r="214" spans="1:9" ht="15.75">
      <c r="A214" s="279" t="s">
        <v>346</v>
      </c>
      <c r="B214" s="260" t="s">
        <v>277</v>
      </c>
      <c r="C214" s="278" t="s">
        <v>68</v>
      </c>
      <c r="D214" s="278" t="s">
        <v>4</v>
      </c>
      <c r="E214" s="278" t="s">
        <v>69</v>
      </c>
      <c r="F214" s="278" t="s">
        <v>36</v>
      </c>
      <c r="G214" s="278"/>
      <c r="H214" s="278"/>
      <c r="I214" s="278" t="s">
        <v>242</v>
      </c>
    </row>
    <row r="215" spans="1:9" ht="15.75">
      <c r="A215" s="279" t="s">
        <v>346</v>
      </c>
      <c r="B215" s="260" t="s">
        <v>347</v>
      </c>
      <c r="C215" s="278" t="s">
        <v>34</v>
      </c>
      <c r="D215" s="278" t="s">
        <v>0</v>
      </c>
      <c r="E215" s="278" t="s">
        <v>249</v>
      </c>
      <c r="F215" s="278" t="s">
        <v>36</v>
      </c>
      <c r="G215" s="278"/>
      <c r="H215" s="278"/>
      <c r="I215" s="278" t="s">
        <v>242</v>
      </c>
    </row>
    <row r="216" spans="1:9" ht="15.75">
      <c r="A216" s="279" t="s">
        <v>346</v>
      </c>
      <c r="B216" s="260" t="s">
        <v>348</v>
      </c>
      <c r="C216" s="278" t="s">
        <v>115</v>
      </c>
      <c r="D216" s="278" t="s">
        <v>116</v>
      </c>
      <c r="E216" s="278" t="s">
        <v>117</v>
      </c>
      <c r="F216" s="278" t="s">
        <v>36</v>
      </c>
      <c r="G216" s="278"/>
      <c r="H216" s="278"/>
      <c r="I216" s="278" t="s">
        <v>238</v>
      </c>
    </row>
    <row r="217" spans="1:9" ht="15.75">
      <c r="A217" s="279" t="s">
        <v>346</v>
      </c>
      <c r="B217" s="260" t="s">
        <v>349</v>
      </c>
      <c r="C217" s="278" t="s">
        <v>155</v>
      </c>
      <c r="D217" s="278" t="s">
        <v>306</v>
      </c>
      <c r="E217" s="278" t="s">
        <v>157</v>
      </c>
      <c r="F217" s="278" t="s">
        <v>60</v>
      </c>
      <c r="G217" s="278"/>
      <c r="H217" s="278"/>
      <c r="I217" s="278" t="s">
        <v>242</v>
      </c>
    </row>
    <row r="218" spans="1:9" ht="110.25">
      <c r="A218" s="279" t="s">
        <v>324</v>
      </c>
      <c r="B218" s="260" t="s">
        <v>325</v>
      </c>
      <c r="C218" s="278" t="s">
        <v>147</v>
      </c>
      <c r="D218" s="278" t="s">
        <v>148</v>
      </c>
      <c r="E218" s="278" t="s">
        <v>149</v>
      </c>
      <c r="F218" s="278" t="s">
        <v>150</v>
      </c>
      <c r="G218" s="278" t="s">
        <v>326</v>
      </c>
      <c r="H218" s="266" t="s">
        <v>327</v>
      </c>
      <c r="I218" s="266" t="s">
        <v>328</v>
      </c>
    </row>
    <row r="219" spans="1:9" ht="110.25">
      <c r="A219" s="279" t="s">
        <v>324</v>
      </c>
      <c r="B219" s="260" t="s">
        <v>192</v>
      </c>
      <c r="C219" s="278" t="s">
        <v>62</v>
      </c>
      <c r="D219" s="278" t="s">
        <v>151</v>
      </c>
      <c r="E219" s="278" t="s">
        <v>64</v>
      </c>
      <c r="F219" s="278" t="s">
        <v>65</v>
      </c>
      <c r="G219" s="278" t="s">
        <v>329</v>
      </c>
      <c r="H219" s="266" t="s">
        <v>330</v>
      </c>
      <c r="I219" s="266" t="s">
        <v>331</v>
      </c>
    </row>
    <row r="220" spans="1:9" ht="110.25">
      <c r="A220" s="279" t="s">
        <v>324</v>
      </c>
      <c r="B220" s="260" t="s">
        <v>61</v>
      </c>
      <c r="C220" s="278" t="s">
        <v>201</v>
      </c>
      <c r="D220" s="278" t="s">
        <v>20</v>
      </c>
      <c r="E220" s="278" t="s">
        <v>203</v>
      </c>
      <c r="F220" s="278" t="s">
        <v>274</v>
      </c>
      <c r="G220" s="278" t="s">
        <v>332</v>
      </c>
      <c r="H220" s="266" t="s">
        <v>330</v>
      </c>
      <c r="I220" s="266" t="s">
        <v>333</v>
      </c>
    </row>
    <row r="221" spans="1:9" ht="47.25">
      <c r="A221" s="279" t="s">
        <v>324</v>
      </c>
      <c r="B221" s="260" t="s">
        <v>334</v>
      </c>
      <c r="C221" s="278" t="s">
        <v>259</v>
      </c>
      <c r="D221" s="278" t="s">
        <v>260</v>
      </c>
      <c r="E221" s="278" t="s">
        <v>261</v>
      </c>
      <c r="F221" s="278" t="s">
        <v>150</v>
      </c>
      <c r="G221" s="278"/>
      <c r="H221" s="278"/>
      <c r="I221" s="266" t="s">
        <v>335</v>
      </c>
    </row>
    <row r="222" spans="1:9" ht="47.25">
      <c r="A222" s="279" t="s">
        <v>324</v>
      </c>
      <c r="B222" s="260" t="s">
        <v>336</v>
      </c>
      <c r="C222" s="278" t="s">
        <v>98</v>
      </c>
      <c r="D222" s="278" t="s">
        <v>99</v>
      </c>
      <c r="E222" s="278" t="s">
        <v>100</v>
      </c>
      <c r="F222" s="278" t="s">
        <v>43</v>
      </c>
      <c r="G222" s="278"/>
      <c r="H222" s="278"/>
      <c r="I222" s="266" t="s">
        <v>335</v>
      </c>
    </row>
    <row r="223" spans="1:9" ht="15.75">
      <c r="A223" s="279" t="s">
        <v>324</v>
      </c>
      <c r="B223" s="260" t="s">
        <v>131</v>
      </c>
      <c r="C223" s="278" t="s">
        <v>34</v>
      </c>
      <c r="D223" s="278" t="s">
        <v>0</v>
      </c>
      <c r="E223" s="278" t="s">
        <v>249</v>
      </c>
      <c r="F223" s="278" t="s">
        <v>36</v>
      </c>
      <c r="G223" s="278"/>
      <c r="H223" s="278"/>
      <c r="I223" s="278" t="s">
        <v>242</v>
      </c>
    </row>
    <row r="224" spans="1:9" ht="15.75">
      <c r="A224" s="279" t="s">
        <v>360</v>
      </c>
      <c r="B224" s="260" t="s">
        <v>361</v>
      </c>
      <c r="C224" s="278" t="s">
        <v>144</v>
      </c>
      <c r="D224" s="278" t="s">
        <v>21</v>
      </c>
      <c r="E224" s="278" t="s">
        <v>145</v>
      </c>
      <c r="F224" s="278" t="s">
        <v>43</v>
      </c>
      <c r="G224" s="278"/>
      <c r="H224" s="278"/>
      <c r="I224" s="278" t="s">
        <v>240</v>
      </c>
    </row>
    <row r="225" spans="1:9" ht="15.75">
      <c r="A225" s="279" t="s">
        <v>360</v>
      </c>
      <c r="B225" s="260" t="s">
        <v>362</v>
      </c>
      <c r="C225" s="278" t="s">
        <v>82</v>
      </c>
      <c r="D225" s="278" t="s">
        <v>17</v>
      </c>
      <c r="E225" s="278" t="s">
        <v>83</v>
      </c>
      <c r="F225" s="278" t="s">
        <v>60</v>
      </c>
      <c r="G225" s="278"/>
      <c r="H225" s="278"/>
      <c r="I225" s="278" t="s">
        <v>240</v>
      </c>
    </row>
    <row r="226" spans="1:9" ht="15.75">
      <c r="A226" s="279" t="s">
        <v>360</v>
      </c>
      <c r="B226" s="260" t="s">
        <v>363</v>
      </c>
      <c r="C226" s="278" t="s">
        <v>155</v>
      </c>
      <c r="D226" s="278" t="s">
        <v>306</v>
      </c>
      <c r="E226" s="278" t="s">
        <v>157</v>
      </c>
      <c r="F226" s="278" t="s">
        <v>60</v>
      </c>
      <c r="G226" s="278"/>
      <c r="H226" s="278"/>
      <c r="I226" s="278" t="s">
        <v>242</v>
      </c>
    </row>
    <row r="227" spans="1:9" ht="15.75">
      <c r="A227" s="279" t="s">
        <v>360</v>
      </c>
      <c r="B227" s="260" t="s">
        <v>364</v>
      </c>
      <c r="C227" s="278" t="s">
        <v>62</v>
      </c>
      <c r="D227" s="278" t="s">
        <v>151</v>
      </c>
      <c r="E227" s="278" t="s">
        <v>64</v>
      </c>
      <c r="F227" s="278" t="s">
        <v>65</v>
      </c>
      <c r="G227" s="278"/>
      <c r="H227" s="278"/>
      <c r="I227" s="278"/>
    </row>
    <row r="228" spans="1:9" ht="15.75">
      <c r="A228" s="279" t="s">
        <v>360</v>
      </c>
      <c r="B228" s="260" t="s">
        <v>365</v>
      </c>
      <c r="C228" s="278" t="s">
        <v>144</v>
      </c>
      <c r="D228" s="278" t="s">
        <v>21</v>
      </c>
      <c r="E228" s="278" t="s">
        <v>145</v>
      </c>
      <c r="F228" s="278" t="s">
        <v>43</v>
      </c>
      <c r="G228" s="278"/>
      <c r="H228" s="278"/>
      <c r="I228" s="278" t="s">
        <v>240</v>
      </c>
    </row>
    <row r="229" spans="1:9" ht="15.75">
      <c r="A229" s="279" t="s">
        <v>360</v>
      </c>
      <c r="B229" s="260" t="s">
        <v>33</v>
      </c>
      <c r="C229" s="278" t="s">
        <v>68</v>
      </c>
      <c r="D229" s="278" t="s">
        <v>4</v>
      </c>
      <c r="E229" s="278" t="s">
        <v>69</v>
      </c>
      <c r="F229" s="278" t="s">
        <v>36</v>
      </c>
      <c r="G229" s="278"/>
      <c r="H229" s="278"/>
      <c r="I229" s="278" t="s">
        <v>242</v>
      </c>
    </row>
    <row r="230" spans="1:9" ht="15.75">
      <c r="A230" s="279" t="s">
        <v>360</v>
      </c>
      <c r="B230" s="260" t="s">
        <v>182</v>
      </c>
      <c r="C230" s="278" t="s">
        <v>72</v>
      </c>
      <c r="D230" s="278" t="s">
        <v>2</v>
      </c>
      <c r="E230" s="278" t="s">
        <v>73</v>
      </c>
      <c r="F230" s="278" t="s">
        <v>43</v>
      </c>
      <c r="G230" s="278"/>
      <c r="H230" s="278"/>
      <c r="I230" s="278" t="s">
        <v>238</v>
      </c>
    </row>
    <row r="231" spans="1:9" ht="15.75">
      <c r="A231" s="279" t="s">
        <v>350</v>
      </c>
      <c r="B231" s="260" t="s">
        <v>366</v>
      </c>
      <c r="C231" s="278" t="s">
        <v>266</v>
      </c>
      <c r="D231" s="278" t="s">
        <v>227</v>
      </c>
      <c r="E231" s="278" t="s">
        <v>267</v>
      </c>
      <c r="F231" s="278" t="s">
        <v>36</v>
      </c>
      <c r="G231" s="278"/>
      <c r="H231" s="278"/>
      <c r="I231" s="278" t="s">
        <v>242</v>
      </c>
    </row>
    <row r="232" spans="1:9" ht="15.75">
      <c r="A232" s="279" t="s">
        <v>350</v>
      </c>
      <c r="B232" s="260" t="s">
        <v>367</v>
      </c>
      <c r="C232" s="278" t="s">
        <v>34</v>
      </c>
      <c r="D232" s="278" t="s">
        <v>0</v>
      </c>
      <c r="E232" s="278" t="s">
        <v>249</v>
      </c>
      <c r="F232" s="278" t="s">
        <v>36</v>
      </c>
      <c r="G232" s="278"/>
      <c r="H232" s="278"/>
      <c r="I232" s="278" t="s">
        <v>242</v>
      </c>
    </row>
    <row r="233" spans="1:9" ht="94.5">
      <c r="A233" s="279" t="s">
        <v>350</v>
      </c>
      <c r="B233" s="260" t="s">
        <v>39</v>
      </c>
      <c r="C233" s="278" t="s">
        <v>351</v>
      </c>
      <c r="D233" s="278" t="s">
        <v>352</v>
      </c>
      <c r="E233" s="278" t="s">
        <v>353</v>
      </c>
      <c r="F233" s="278" t="s">
        <v>43</v>
      </c>
      <c r="G233" s="278" t="s">
        <v>354</v>
      </c>
      <c r="H233" s="278"/>
      <c r="I233" s="266" t="s">
        <v>355</v>
      </c>
    </row>
    <row r="234" spans="1:9" ht="15.75">
      <c r="A234" s="279" t="s">
        <v>350</v>
      </c>
      <c r="B234" s="260" t="s">
        <v>368</v>
      </c>
      <c r="C234" s="278" t="s">
        <v>369</v>
      </c>
      <c r="D234" s="278" t="s">
        <v>370</v>
      </c>
      <c r="E234" s="278" t="s">
        <v>371</v>
      </c>
      <c r="F234" s="278" t="s">
        <v>65</v>
      </c>
      <c r="G234" s="278"/>
      <c r="H234" s="278"/>
      <c r="I234" s="278" t="s">
        <v>242</v>
      </c>
    </row>
    <row r="235" spans="1:9" ht="15.75">
      <c r="A235" s="279" t="s">
        <v>350</v>
      </c>
      <c r="B235" s="260" t="s">
        <v>131</v>
      </c>
      <c r="C235" s="278" t="s">
        <v>34</v>
      </c>
      <c r="D235" s="278" t="s">
        <v>0</v>
      </c>
      <c r="E235" s="278" t="s">
        <v>249</v>
      </c>
      <c r="F235" s="278" t="s">
        <v>36</v>
      </c>
      <c r="G235" s="278"/>
      <c r="H235" s="278"/>
      <c r="I235" s="278" t="s">
        <v>242</v>
      </c>
    </row>
    <row r="236" spans="1:9" ht="15.75">
      <c r="A236" s="279" t="s">
        <v>350</v>
      </c>
      <c r="B236" s="260" t="s">
        <v>132</v>
      </c>
      <c r="C236" s="278" t="s">
        <v>72</v>
      </c>
      <c r="D236" s="278" t="s">
        <v>2</v>
      </c>
      <c r="E236" s="278" t="s">
        <v>73</v>
      </c>
      <c r="F236" s="278" t="s">
        <v>43</v>
      </c>
      <c r="G236" s="278"/>
      <c r="H236" s="278"/>
      <c r="I236" s="278" t="s">
        <v>238</v>
      </c>
    </row>
    <row r="237" spans="1:9" ht="15.75">
      <c r="A237" s="279" t="s">
        <v>350</v>
      </c>
      <c r="B237" s="260" t="s">
        <v>132</v>
      </c>
      <c r="C237" s="278" t="s">
        <v>68</v>
      </c>
      <c r="D237" s="278" t="s">
        <v>4</v>
      </c>
      <c r="E237" s="278" t="s">
        <v>69</v>
      </c>
      <c r="F237" s="278" t="s">
        <v>36</v>
      </c>
      <c r="G237" s="278"/>
      <c r="H237" s="278"/>
      <c r="I237" s="278" t="s">
        <v>242</v>
      </c>
    </row>
    <row r="238" spans="1:9" ht="15.75">
      <c r="A238" s="279" t="s">
        <v>350</v>
      </c>
      <c r="B238" s="260" t="s">
        <v>160</v>
      </c>
      <c r="C238" s="278" t="s">
        <v>163</v>
      </c>
      <c r="D238" s="278" t="s">
        <v>164</v>
      </c>
      <c r="E238" s="278" t="s">
        <v>372</v>
      </c>
      <c r="F238" s="278" t="s">
        <v>111</v>
      </c>
      <c r="G238" s="278"/>
      <c r="H238" s="278"/>
      <c r="I238" s="278" t="s">
        <v>242</v>
      </c>
    </row>
    <row r="239" spans="1:9" ht="15.75">
      <c r="A239" s="279" t="s">
        <v>356</v>
      </c>
      <c r="B239" s="260" t="s">
        <v>244</v>
      </c>
      <c r="C239" s="278" t="s">
        <v>357</v>
      </c>
      <c r="D239" s="278" t="s">
        <v>358</v>
      </c>
      <c r="E239" s="278" t="s">
        <v>359</v>
      </c>
      <c r="F239" s="278" t="s">
        <v>150</v>
      </c>
      <c r="G239" s="278"/>
      <c r="H239" s="278"/>
      <c r="I239" s="278" t="s">
        <v>242</v>
      </c>
    </row>
    <row r="240" spans="1:9" ht="15.75">
      <c r="A240" s="279" t="s">
        <v>356</v>
      </c>
      <c r="B240" s="260" t="s">
        <v>373</v>
      </c>
      <c r="C240" s="278" t="s">
        <v>62</v>
      </c>
      <c r="D240" s="278" t="s">
        <v>151</v>
      </c>
      <c r="E240" s="278" t="s">
        <v>64</v>
      </c>
      <c r="F240" s="278" t="s">
        <v>65</v>
      </c>
      <c r="G240" s="278"/>
      <c r="H240" s="278"/>
      <c r="I240" s="278" t="s">
        <v>242</v>
      </c>
    </row>
    <row r="241" spans="1:9" ht="15.75">
      <c r="A241" s="279" t="s">
        <v>356</v>
      </c>
      <c r="B241" s="260" t="s">
        <v>374</v>
      </c>
      <c r="C241" s="278" t="s">
        <v>34</v>
      </c>
      <c r="D241" s="278" t="s">
        <v>0</v>
      </c>
      <c r="E241" s="278" t="s">
        <v>249</v>
      </c>
      <c r="F241" s="278" t="s">
        <v>36</v>
      </c>
      <c r="G241" s="278"/>
      <c r="H241" s="278"/>
      <c r="I241" s="278" t="s">
        <v>242</v>
      </c>
    </row>
    <row r="242" spans="1:9" ht="78.75">
      <c r="A242" s="279" t="s">
        <v>356</v>
      </c>
      <c r="B242" s="260" t="s">
        <v>375</v>
      </c>
      <c r="C242" s="278" t="s">
        <v>170</v>
      </c>
      <c r="D242" s="278" t="s">
        <v>171</v>
      </c>
      <c r="E242" s="278" t="s">
        <v>172</v>
      </c>
      <c r="F242" s="278" t="s">
        <v>60</v>
      </c>
      <c r="G242" s="278"/>
      <c r="H242" s="278"/>
      <c r="I242" s="266" t="s">
        <v>343</v>
      </c>
    </row>
    <row r="243" spans="1:9" ht="15.75">
      <c r="A243" s="279" t="s">
        <v>356</v>
      </c>
      <c r="B243" s="260" t="s">
        <v>192</v>
      </c>
      <c r="C243" s="278" t="s">
        <v>188</v>
      </c>
      <c r="D243" s="278" t="s">
        <v>189</v>
      </c>
      <c r="E243" s="278" t="s">
        <v>190</v>
      </c>
      <c r="F243" s="278" t="s">
        <v>137</v>
      </c>
      <c r="G243" s="278"/>
      <c r="H243" s="278"/>
      <c r="I243" s="278" t="s">
        <v>242</v>
      </c>
    </row>
    <row r="244" spans="1:9" ht="15.75">
      <c r="A244" s="279" t="s">
        <v>377</v>
      </c>
      <c r="B244" s="260" t="s">
        <v>378</v>
      </c>
      <c r="C244" s="278" t="s">
        <v>266</v>
      </c>
      <c r="D244" s="278" t="s">
        <v>227</v>
      </c>
      <c r="E244" s="278" t="s">
        <v>267</v>
      </c>
      <c r="F244" s="278" t="s">
        <v>36</v>
      </c>
      <c r="G244" s="278"/>
      <c r="H244" s="278"/>
      <c r="I244" s="278" t="s">
        <v>242</v>
      </c>
    </row>
    <row r="245" spans="1:9" ht="15.75">
      <c r="A245" s="279" t="s">
        <v>377</v>
      </c>
      <c r="B245" s="260" t="s">
        <v>389</v>
      </c>
      <c r="C245" s="278" t="s">
        <v>62</v>
      </c>
      <c r="D245" s="278" t="s">
        <v>151</v>
      </c>
      <c r="E245" s="278" t="s">
        <v>64</v>
      </c>
      <c r="F245" s="278" t="s">
        <v>65</v>
      </c>
      <c r="G245" s="278"/>
      <c r="H245" s="278"/>
      <c r="I245" s="278" t="s">
        <v>242</v>
      </c>
    </row>
    <row r="246" spans="1:9" ht="15.75">
      <c r="A246" s="279" t="s">
        <v>483</v>
      </c>
      <c r="B246" s="260" t="s">
        <v>484</v>
      </c>
      <c r="C246" s="278" t="s">
        <v>62</v>
      </c>
      <c r="D246" s="278" t="s">
        <v>151</v>
      </c>
      <c r="E246" s="278" t="s">
        <v>64</v>
      </c>
      <c r="F246" s="278" t="s">
        <v>65</v>
      </c>
      <c r="G246" s="278"/>
      <c r="H246" s="278"/>
      <c r="I246" s="278" t="s">
        <v>242</v>
      </c>
    </row>
    <row r="247" spans="1:9" ht="78.75">
      <c r="A247" s="279" t="s">
        <v>483</v>
      </c>
      <c r="B247" s="260" t="s">
        <v>182</v>
      </c>
      <c r="C247" s="278" t="s">
        <v>170</v>
      </c>
      <c r="D247" s="278" t="s">
        <v>171</v>
      </c>
      <c r="E247" s="278" t="s">
        <v>172</v>
      </c>
      <c r="F247" s="278" t="s">
        <v>60</v>
      </c>
      <c r="G247" s="278"/>
      <c r="H247" s="278"/>
      <c r="I247" s="266" t="s">
        <v>343</v>
      </c>
    </row>
    <row r="248" spans="1:9" ht="15.75">
      <c r="A248" s="279" t="s">
        <v>483</v>
      </c>
      <c r="B248" s="260" t="s">
        <v>140</v>
      </c>
      <c r="C248" s="278" t="s">
        <v>34</v>
      </c>
      <c r="D248" s="278" t="s">
        <v>0</v>
      </c>
      <c r="E248" s="278" t="s">
        <v>249</v>
      </c>
      <c r="F248" s="278" t="s">
        <v>36</v>
      </c>
      <c r="G248" s="278"/>
      <c r="H248" s="278"/>
      <c r="I248" s="278" t="s">
        <v>242</v>
      </c>
    </row>
    <row r="249" spans="1:9" ht="94.5">
      <c r="A249" s="279" t="s">
        <v>483</v>
      </c>
      <c r="B249" s="260" t="s">
        <v>485</v>
      </c>
      <c r="C249" s="278" t="s">
        <v>259</v>
      </c>
      <c r="D249" s="278" t="s">
        <v>260</v>
      </c>
      <c r="E249" s="278" t="s">
        <v>486</v>
      </c>
      <c r="F249" s="278" t="s">
        <v>150</v>
      </c>
      <c r="G249" s="278" t="s">
        <v>487</v>
      </c>
      <c r="H249" s="278"/>
      <c r="I249" s="266" t="s">
        <v>355</v>
      </c>
    </row>
    <row r="250" spans="1:9" ht="15.75">
      <c r="A250" s="192">
        <v>45775</v>
      </c>
      <c r="B250" s="260">
        <v>0.13194444444444445</v>
      </c>
      <c r="C250" s="259">
        <v>10</v>
      </c>
      <c r="D250" s="259" t="s">
        <v>148</v>
      </c>
      <c r="E250" s="259" t="s">
        <v>149</v>
      </c>
      <c r="F250" s="259">
        <v>728</v>
      </c>
      <c r="G250" s="259"/>
      <c r="H250" s="259"/>
      <c r="I250" s="259" t="s">
        <v>242</v>
      </c>
    </row>
    <row r="251" spans="1:9" ht="15.75">
      <c r="A251" s="192">
        <v>45775</v>
      </c>
      <c r="B251" s="260">
        <v>0.14375000000000002</v>
      </c>
      <c r="C251" s="259">
        <v>30</v>
      </c>
      <c r="D251" s="259" t="s">
        <v>164</v>
      </c>
      <c r="E251" s="259">
        <v>4941001389</v>
      </c>
      <c r="F251" s="259">
        <v>405</v>
      </c>
      <c r="G251" s="259"/>
      <c r="H251" s="259"/>
      <c r="I251" s="259" t="s">
        <v>242</v>
      </c>
    </row>
    <row r="252" spans="1:9" ht="78.75">
      <c r="A252" s="279" t="s">
        <v>578</v>
      </c>
      <c r="B252" s="260" t="s">
        <v>575</v>
      </c>
      <c r="C252" s="278" t="s">
        <v>170</v>
      </c>
      <c r="D252" s="278" t="s">
        <v>171</v>
      </c>
      <c r="E252" s="278" t="s">
        <v>172</v>
      </c>
      <c r="F252" s="278" t="s">
        <v>60</v>
      </c>
      <c r="G252" s="278"/>
      <c r="H252" s="278"/>
      <c r="I252" s="266" t="s">
        <v>343</v>
      </c>
    </row>
    <row r="253" spans="1:9" ht="15.75">
      <c r="A253" s="279" t="s">
        <v>578</v>
      </c>
      <c r="B253" s="260" t="s">
        <v>77</v>
      </c>
      <c r="C253" s="278" t="s">
        <v>72</v>
      </c>
      <c r="D253" s="278" t="s">
        <v>2</v>
      </c>
      <c r="E253" s="278" t="s">
        <v>73</v>
      </c>
      <c r="F253" s="278" t="s">
        <v>43</v>
      </c>
      <c r="G253" s="278"/>
      <c r="H253" s="278"/>
      <c r="I253" s="278" t="s">
        <v>238</v>
      </c>
    </row>
    <row r="254" spans="1:9" ht="15.75">
      <c r="A254" s="279" t="s">
        <v>578</v>
      </c>
      <c r="B254" s="260" t="s">
        <v>497</v>
      </c>
      <c r="C254" s="278" t="s">
        <v>57</v>
      </c>
      <c r="D254" s="278" t="s">
        <v>58</v>
      </c>
      <c r="E254" s="278" t="s">
        <v>59</v>
      </c>
      <c r="F254" s="278" t="s">
        <v>60</v>
      </c>
      <c r="G254" s="278"/>
      <c r="H254" s="278"/>
      <c r="I254" s="278" t="s">
        <v>238</v>
      </c>
    </row>
    <row r="255" spans="1:9" ht="15.75">
      <c r="A255" s="279" t="s">
        <v>578</v>
      </c>
      <c r="B255" s="260" t="s">
        <v>591</v>
      </c>
      <c r="C255" s="278" t="s">
        <v>34</v>
      </c>
      <c r="D255" s="278" t="s">
        <v>0</v>
      </c>
      <c r="E255" s="278" t="s">
        <v>249</v>
      </c>
      <c r="F255" s="278" t="s">
        <v>36</v>
      </c>
      <c r="G255" s="278"/>
      <c r="H255" s="278"/>
      <c r="I255" s="278" t="s">
        <v>242</v>
      </c>
    </row>
    <row r="256" spans="1:9" ht="15.75">
      <c r="A256" s="279" t="s">
        <v>578</v>
      </c>
      <c r="B256" s="260" t="s">
        <v>592</v>
      </c>
      <c r="C256" s="278" t="s">
        <v>68</v>
      </c>
      <c r="D256" s="278" t="s">
        <v>4</v>
      </c>
      <c r="E256" s="278" t="s">
        <v>69</v>
      </c>
      <c r="F256" s="278" t="s">
        <v>36</v>
      </c>
      <c r="G256" s="278"/>
      <c r="H256" s="278"/>
      <c r="I256" s="278" t="s">
        <v>242</v>
      </c>
    </row>
    <row r="257" spans="1:9" ht="15.75">
      <c r="A257" s="279" t="s">
        <v>593</v>
      </c>
      <c r="B257" s="260" t="s">
        <v>244</v>
      </c>
      <c r="C257" s="278" t="s">
        <v>266</v>
      </c>
      <c r="D257" s="278" t="s">
        <v>227</v>
      </c>
      <c r="E257" s="278" t="s">
        <v>267</v>
      </c>
      <c r="F257" s="278" t="s">
        <v>36</v>
      </c>
      <c r="G257" s="278"/>
      <c r="H257" s="278"/>
      <c r="I257" s="278" t="s">
        <v>242</v>
      </c>
    </row>
    <row r="258" spans="1:9" ht="15.75">
      <c r="A258" s="279" t="s">
        <v>593</v>
      </c>
      <c r="B258" s="260" t="s">
        <v>94</v>
      </c>
      <c r="C258" s="278" t="s">
        <v>62</v>
      </c>
      <c r="D258" s="278" t="s">
        <v>151</v>
      </c>
      <c r="E258" s="278" t="s">
        <v>64</v>
      </c>
      <c r="F258" s="278" t="s">
        <v>65</v>
      </c>
      <c r="G258" s="278"/>
      <c r="H258" s="278"/>
      <c r="I258" s="278" t="s">
        <v>242</v>
      </c>
    </row>
    <row r="259" spans="1:9" ht="15.75">
      <c r="A259" s="279" t="s">
        <v>593</v>
      </c>
      <c r="B259" s="260">
        <v>0.49861111111111112</v>
      </c>
      <c r="C259" s="278" t="s">
        <v>147</v>
      </c>
      <c r="D259" s="278" t="s">
        <v>148</v>
      </c>
      <c r="E259" s="278" t="s">
        <v>149</v>
      </c>
      <c r="F259" s="278">
        <v>728</v>
      </c>
      <c r="G259" s="278"/>
      <c r="H259" s="278"/>
      <c r="I259" s="278" t="s">
        <v>242</v>
      </c>
    </row>
    <row r="260" spans="1:9" ht="15.75">
      <c r="A260" s="279" t="s">
        <v>593</v>
      </c>
      <c r="B260" s="260">
        <v>0.52083333333333337</v>
      </c>
      <c r="C260" s="278" t="s">
        <v>34</v>
      </c>
      <c r="D260" s="278" t="s">
        <v>0</v>
      </c>
      <c r="E260" s="278" t="s">
        <v>249</v>
      </c>
      <c r="F260" s="278" t="s">
        <v>36</v>
      </c>
      <c r="G260" s="278"/>
      <c r="H260" s="278"/>
      <c r="I260" s="278" t="s">
        <v>242</v>
      </c>
    </row>
    <row r="261" spans="1:9" ht="15.75">
      <c r="A261" s="279" t="s">
        <v>593</v>
      </c>
      <c r="B261" s="260" t="s">
        <v>594</v>
      </c>
      <c r="C261" s="278" t="s">
        <v>98</v>
      </c>
      <c r="D261" s="278" t="s">
        <v>99</v>
      </c>
      <c r="E261" s="278" t="s">
        <v>100</v>
      </c>
      <c r="F261" s="278" t="s">
        <v>43</v>
      </c>
      <c r="G261" s="278"/>
      <c r="H261" s="278"/>
      <c r="I261" s="278" t="s">
        <v>234</v>
      </c>
    </row>
    <row r="262" spans="1:9" ht="15.75">
      <c r="A262" s="279" t="s">
        <v>600</v>
      </c>
      <c r="B262" s="260" t="s">
        <v>601</v>
      </c>
      <c r="C262" s="278" t="s">
        <v>188</v>
      </c>
      <c r="D262" s="278" t="s">
        <v>189</v>
      </c>
      <c r="E262" s="278" t="s">
        <v>190</v>
      </c>
      <c r="F262" s="278" t="s">
        <v>137</v>
      </c>
      <c r="G262" s="278"/>
      <c r="H262" s="278" t="s">
        <v>549</v>
      </c>
      <c r="I262" s="278" t="s">
        <v>242</v>
      </c>
    </row>
    <row r="263" spans="1:9" ht="15.75">
      <c r="A263" s="279" t="s">
        <v>600</v>
      </c>
      <c r="B263" s="260" t="s">
        <v>95</v>
      </c>
      <c r="C263" s="278" t="s">
        <v>266</v>
      </c>
      <c r="D263" s="278" t="s">
        <v>227</v>
      </c>
      <c r="E263" s="278" t="s">
        <v>267</v>
      </c>
      <c r="F263" s="278" t="s">
        <v>36</v>
      </c>
      <c r="G263" s="278"/>
      <c r="H263" s="278" t="s">
        <v>95</v>
      </c>
      <c r="I263" s="278" t="s">
        <v>242</v>
      </c>
    </row>
    <row r="264" spans="1:9" ht="15.75">
      <c r="A264" s="279" t="s">
        <v>600</v>
      </c>
      <c r="B264" s="260" t="s">
        <v>445</v>
      </c>
      <c r="C264" s="278" t="s">
        <v>54</v>
      </c>
      <c r="D264" s="278" t="s">
        <v>301</v>
      </c>
      <c r="E264" s="278" t="s">
        <v>302</v>
      </c>
      <c r="F264" s="278" t="s">
        <v>36</v>
      </c>
      <c r="G264" s="278"/>
      <c r="H264" s="278" t="s">
        <v>95</v>
      </c>
      <c r="I264" s="278" t="s">
        <v>240</v>
      </c>
    </row>
    <row r="265" spans="1:9" ht="15.75">
      <c r="A265" s="279" t="s">
        <v>600</v>
      </c>
      <c r="B265" s="260" t="s">
        <v>431</v>
      </c>
      <c r="C265" s="278" t="s">
        <v>34</v>
      </c>
      <c r="D265" s="278" t="s">
        <v>0</v>
      </c>
      <c r="E265" s="278" t="s">
        <v>249</v>
      </c>
      <c r="F265" s="278" t="s">
        <v>36</v>
      </c>
      <c r="G265" s="278"/>
      <c r="H265" s="278" t="s">
        <v>431</v>
      </c>
      <c r="I265" s="278" t="s">
        <v>242</v>
      </c>
    </row>
    <row r="266" spans="1:9" ht="15.75">
      <c r="A266" s="279" t="s">
        <v>600</v>
      </c>
      <c r="B266" s="260" t="s">
        <v>607</v>
      </c>
      <c r="C266" s="278" t="s">
        <v>163</v>
      </c>
      <c r="D266" s="278" t="s">
        <v>164</v>
      </c>
      <c r="E266" s="278" t="s">
        <v>372</v>
      </c>
      <c r="F266" s="278" t="s">
        <v>111</v>
      </c>
      <c r="G266" s="39"/>
      <c r="H266" s="278" t="s">
        <v>431</v>
      </c>
      <c r="I266" s="278" t="s">
        <v>242</v>
      </c>
    </row>
    <row r="267" spans="1:9" ht="15.75">
      <c r="A267" s="279" t="s">
        <v>600</v>
      </c>
      <c r="B267" s="260" t="s">
        <v>102</v>
      </c>
      <c r="C267" s="278" t="s">
        <v>98</v>
      </c>
      <c r="D267" s="278" t="s">
        <v>99</v>
      </c>
      <c r="E267" s="278" t="s">
        <v>100</v>
      </c>
      <c r="F267" s="278" t="s">
        <v>43</v>
      </c>
      <c r="G267" s="39"/>
      <c r="H267" s="278" t="s">
        <v>673</v>
      </c>
      <c r="I267" s="278" t="s">
        <v>606</v>
      </c>
    </row>
    <row r="268" spans="1:9" ht="15.75">
      <c r="A268" s="279" t="s">
        <v>600</v>
      </c>
      <c r="B268" s="260" t="s">
        <v>608</v>
      </c>
      <c r="C268" s="278" t="s">
        <v>98</v>
      </c>
      <c r="D268" s="278" t="s">
        <v>99</v>
      </c>
      <c r="E268" s="278" t="s">
        <v>100</v>
      </c>
      <c r="F268" s="278" t="s">
        <v>43</v>
      </c>
      <c r="G268" s="39"/>
      <c r="H268" s="278" t="s">
        <v>102</v>
      </c>
      <c r="I268" s="278" t="s">
        <v>606</v>
      </c>
    </row>
    <row r="269" spans="1:9" ht="15.75">
      <c r="A269" s="279" t="s">
        <v>600</v>
      </c>
      <c r="B269" s="260" t="s">
        <v>609</v>
      </c>
      <c r="C269" s="278" t="s">
        <v>82</v>
      </c>
      <c r="D269" s="278" t="s">
        <v>17</v>
      </c>
      <c r="E269" s="278" t="s">
        <v>83</v>
      </c>
      <c r="F269" s="278" t="s">
        <v>60</v>
      </c>
      <c r="G269" s="39"/>
      <c r="H269" s="278" t="s">
        <v>107</v>
      </c>
      <c r="I269" s="278" t="s">
        <v>606</v>
      </c>
    </row>
    <row r="270" spans="1:9" ht="15.75">
      <c r="A270" s="279" t="s">
        <v>602</v>
      </c>
      <c r="B270" s="260" t="s">
        <v>603</v>
      </c>
      <c r="C270" s="278" t="s">
        <v>34</v>
      </c>
      <c r="D270" s="278" t="s">
        <v>0</v>
      </c>
      <c r="E270" s="278" t="s">
        <v>249</v>
      </c>
      <c r="F270" s="278" t="s">
        <v>36</v>
      </c>
      <c r="G270" s="278"/>
      <c r="H270" s="278" t="s">
        <v>132</v>
      </c>
      <c r="I270" s="278" t="s">
        <v>234</v>
      </c>
    </row>
    <row r="271" spans="1:9" ht="15.75">
      <c r="A271" s="279" t="s">
        <v>602</v>
      </c>
      <c r="B271" s="260" t="s">
        <v>565</v>
      </c>
      <c r="C271" s="278" t="s">
        <v>163</v>
      </c>
      <c r="D271" s="278" t="s">
        <v>164</v>
      </c>
      <c r="E271" s="278" t="s">
        <v>181</v>
      </c>
      <c r="F271" s="278" t="s">
        <v>111</v>
      </c>
      <c r="G271" s="278"/>
      <c r="H271" s="278" t="s">
        <v>174</v>
      </c>
      <c r="I271" s="278" t="s">
        <v>242</v>
      </c>
    </row>
    <row r="272" spans="1:9" ht="15.75">
      <c r="A272" s="279" t="s">
        <v>602</v>
      </c>
      <c r="B272" s="260" t="s">
        <v>604</v>
      </c>
      <c r="C272" s="278" t="s">
        <v>163</v>
      </c>
      <c r="D272" s="278" t="s">
        <v>164</v>
      </c>
      <c r="E272" s="278" t="s">
        <v>181</v>
      </c>
      <c r="F272" s="278" t="s">
        <v>111</v>
      </c>
      <c r="G272" s="278"/>
      <c r="H272" s="278" t="s">
        <v>374</v>
      </c>
      <c r="I272" s="278" t="s">
        <v>242</v>
      </c>
    </row>
    <row r="273" spans="1:9" ht="15.75">
      <c r="A273" s="279" t="s">
        <v>602</v>
      </c>
      <c r="B273" s="260" t="s">
        <v>278</v>
      </c>
      <c r="C273" s="278" t="s">
        <v>82</v>
      </c>
      <c r="D273" s="278" t="s">
        <v>399</v>
      </c>
      <c r="E273" s="278" t="s">
        <v>83</v>
      </c>
      <c r="F273" s="278" t="s">
        <v>60</v>
      </c>
      <c r="G273" s="278"/>
      <c r="H273" s="278" t="s">
        <v>674</v>
      </c>
      <c r="I273" s="278" t="s">
        <v>606</v>
      </c>
    </row>
    <row r="274" spans="1:9" ht="15.75">
      <c r="A274" s="279" t="s">
        <v>602</v>
      </c>
      <c r="B274" s="260" t="s">
        <v>605</v>
      </c>
      <c r="C274" s="278" t="s">
        <v>98</v>
      </c>
      <c r="D274" s="278" t="s">
        <v>99</v>
      </c>
      <c r="E274" s="278" t="s">
        <v>100</v>
      </c>
      <c r="F274" s="278" t="s">
        <v>43</v>
      </c>
      <c r="G274" s="278"/>
      <c r="H274" s="278" t="s">
        <v>432</v>
      </c>
      <c r="I274" s="278" t="s">
        <v>606</v>
      </c>
    </row>
    <row r="275" spans="1:9" ht="110.25">
      <c r="A275" s="279" t="s">
        <v>610</v>
      </c>
      <c r="B275" s="260" t="s">
        <v>113</v>
      </c>
      <c r="C275" s="278" t="s">
        <v>108</v>
      </c>
      <c r="D275" s="278" t="s">
        <v>109</v>
      </c>
      <c r="E275" s="278" t="s">
        <v>247</v>
      </c>
      <c r="F275" s="278" t="s">
        <v>111</v>
      </c>
      <c r="G275" s="278" t="s">
        <v>611</v>
      </c>
      <c r="H275" s="278" t="s">
        <v>605</v>
      </c>
      <c r="I275" s="266" t="s">
        <v>612</v>
      </c>
    </row>
    <row r="276" spans="1:9" ht="15.75">
      <c r="A276" s="279" t="s">
        <v>610</v>
      </c>
      <c r="B276" s="260" t="s">
        <v>71</v>
      </c>
      <c r="C276" s="278" t="s">
        <v>144</v>
      </c>
      <c r="D276" s="278" t="s">
        <v>21</v>
      </c>
      <c r="E276" s="278" t="s">
        <v>145</v>
      </c>
      <c r="F276" s="278" t="s">
        <v>43</v>
      </c>
      <c r="G276" s="278"/>
      <c r="H276" s="278" t="s">
        <v>71</v>
      </c>
      <c r="I276" s="278" t="s">
        <v>240</v>
      </c>
    </row>
    <row r="277" spans="1:9" ht="15.75">
      <c r="A277" s="279" t="s">
        <v>610</v>
      </c>
      <c r="B277" s="260" t="s">
        <v>373</v>
      </c>
      <c r="C277" s="278" t="s">
        <v>54</v>
      </c>
      <c r="D277" s="278" t="s">
        <v>301</v>
      </c>
      <c r="E277" s="278" t="s">
        <v>302</v>
      </c>
      <c r="F277" s="278" t="s">
        <v>36</v>
      </c>
      <c r="G277" s="278"/>
      <c r="H277" s="278" t="s">
        <v>373</v>
      </c>
      <c r="I277" s="278" t="s">
        <v>234</v>
      </c>
    </row>
    <row r="278" spans="1:9" ht="15.75">
      <c r="A278" s="279" t="s">
        <v>613</v>
      </c>
      <c r="B278" s="260" t="s">
        <v>614</v>
      </c>
      <c r="C278" s="278" t="s">
        <v>98</v>
      </c>
      <c r="D278" s="278" t="s">
        <v>99</v>
      </c>
      <c r="E278" s="278" t="s">
        <v>100</v>
      </c>
      <c r="F278" s="278" t="s">
        <v>43</v>
      </c>
      <c r="G278" s="278"/>
      <c r="H278" s="278" t="s">
        <v>614</v>
      </c>
      <c r="I278" s="278" t="s">
        <v>240</v>
      </c>
    </row>
    <row r="279" spans="1:9" ht="15.75">
      <c r="A279" s="279" t="s">
        <v>613</v>
      </c>
      <c r="B279" s="260" t="s">
        <v>615</v>
      </c>
      <c r="C279" s="278" t="s">
        <v>266</v>
      </c>
      <c r="D279" s="278" t="s">
        <v>227</v>
      </c>
      <c r="E279" s="278" t="s">
        <v>267</v>
      </c>
      <c r="F279" s="278" t="s">
        <v>36</v>
      </c>
      <c r="G279" s="278"/>
      <c r="H279" s="278" t="s">
        <v>138</v>
      </c>
      <c r="I279" s="278" t="s">
        <v>242</v>
      </c>
    </row>
    <row r="280" spans="1:9" ht="15.75">
      <c r="A280" s="279" t="s">
        <v>616</v>
      </c>
      <c r="B280" s="260" t="s">
        <v>49</v>
      </c>
      <c r="C280" s="278" t="s">
        <v>494</v>
      </c>
      <c r="D280" s="278" t="s">
        <v>617</v>
      </c>
      <c r="E280" s="278" t="s">
        <v>495</v>
      </c>
      <c r="F280" s="278" t="s">
        <v>150</v>
      </c>
      <c r="G280" s="278"/>
      <c r="H280" s="278" t="s">
        <v>160</v>
      </c>
      <c r="I280" s="278" t="s">
        <v>240</v>
      </c>
    </row>
    <row r="281" spans="1:9" ht="15.75">
      <c r="A281" s="279" t="s">
        <v>616</v>
      </c>
      <c r="B281" s="260" t="s">
        <v>174</v>
      </c>
      <c r="C281" s="278" t="s">
        <v>135</v>
      </c>
      <c r="D281" s="278" t="s">
        <v>14</v>
      </c>
      <c r="E281" s="278" t="s">
        <v>136</v>
      </c>
      <c r="F281" s="278" t="s">
        <v>137</v>
      </c>
      <c r="G281" s="278"/>
      <c r="H281" s="278" t="s">
        <v>49</v>
      </c>
      <c r="I281" s="278" t="s">
        <v>242</v>
      </c>
    </row>
    <row r="282" spans="1:9" ht="15.75">
      <c r="A282" s="279" t="s">
        <v>616</v>
      </c>
      <c r="B282" s="260" t="s">
        <v>245</v>
      </c>
      <c r="C282" s="278" t="s">
        <v>201</v>
      </c>
      <c r="D282" s="278" t="s">
        <v>20</v>
      </c>
      <c r="E282" s="278" t="s">
        <v>203</v>
      </c>
      <c r="F282" s="278" t="s">
        <v>274</v>
      </c>
      <c r="G282" s="278"/>
      <c r="H282" s="278" t="s">
        <v>174</v>
      </c>
      <c r="I282" s="278" t="s">
        <v>242</v>
      </c>
    </row>
    <row r="283" spans="1:9" ht="15.75">
      <c r="A283" s="279" t="s">
        <v>616</v>
      </c>
      <c r="B283" s="260" t="s">
        <v>53</v>
      </c>
      <c r="C283" s="278" t="s">
        <v>54</v>
      </c>
      <c r="D283" s="278" t="s">
        <v>301</v>
      </c>
      <c r="E283" s="278" t="s">
        <v>302</v>
      </c>
      <c r="F283" s="278" t="s">
        <v>36</v>
      </c>
      <c r="G283" s="278"/>
      <c r="H283" s="278" t="s">
        <v>363</v>
      </c>
      <c r="I283" s="278" t="s">
        <v>240</v>
      </c>
    </row>
    <row r="284" spans="1:9" ht="15.75">
      <c r="A284" s="279" t="s">
        <v>616</v>
      </c>
      <c r="B284" s="260" t="s">
        <v>37</v>
      </c>
      <c r="C284" s="278" t="s">
        <v>201</v>
      </c>
      <c r="D284" s="278" t="s">
        <v>20</v>
      </c>
      <c r="E284" s="278" t="s">
        <v>203</v>
      </c>
      <c r="F284" s="278" t="s">
        <v>274</v>
      </c>
      <c r="G284" s="278"/>
      <c r="H284" s="278" t="s">
        <v>53</v>
      </c>
      <c r="I284" s="278" t="s">
        <v>240</v>
      </c>
    </row>
    <row r="285" spans="1:9" ht="15.75">
      <c r="A285" s="279" t="s">
        <v>618</v>
      </c>
      <c r="B285" s="260" t="s">
        <v>619</v>
      </c>
      <c r="C285" s="278" t="s">
        <v>68</v>
      </c>
      <c r="D285" s="278" t="s">
        <v>4</v>
      </c>
      <c r="E285" s="278" t="s">
        <v>69</v>
      </c>
      <c r="F285" s="278" t="s">
        <v>36</v>
      </c>
      <c r="G285" s="278"/>
      <c r="H285" s="278" t="s">
        <v>37</v>
      </c>
      <c r="I285" s="278" t="s">
        <v>242</v>
      </c>
    </row>
    <row r="286" spans="1:9" ht="15.75">
      <c r="A286" s="279" t="s">
        <v>618</v>
      </c>
      <c r="B286" s="260" t="s">
        <v>303</v>
      </c>
      <c r="C286" s="278" t="s">
        <v>201</v>
      </c>
      <c r="D286" s="278" t="s">
        <v>20</v>
      </c>
      <c r="E286" s="278" t="s">
        <v>203</v>
      </c>
      <c r="F286" s="278" t="s">
        <v>274</v>
      </c>
      <c r="G286" s="278"/>
      <c r="H286" s="278" t="s">
        <v>619</v>
      </c>
      <c r="I286" s="278" t="s">
        <v>240</v>
      </c>
    </row>
    <row r="287" spans="1:9" ht="15.75">
      <c r="A287" s="279" t="s">
        <v>618</v>
      </c>
      <c r="B287" s="260" t="s">
        <v>303</v>
      </c>
      <c r="C287" s="278" t="s">
        <v>163</v>
      </c>
      <c r="D287" s="278" t="s">
        <v>164</v>
      </c>
      <c r="E287" s="278" t="s">
        <v>181</v>
      </c>
      <c r="F287" s="278" t="s">
        <v>111</v>
      </c>
      <c r="G287" s="278"/>
      <c r="H287" s="278" t="s">
        <v>61</v>
      </c>
      <c r="I287" s="278" t="s">
        <v>606</v>
      </c>
    </row>
    <row r="288" spans="1:9" ht="15.75">
      <c r="A288" s="279" t="s">
        <v>618</v>
      </c>
      <c r="B288" s="260" t="s">
        <v>61</v>
      </c>
      <c r="C288" s="278" t="s">
        <v>188</v>
      </c>
      <c r="D288" s="278" t="s">
        <v>189</v>
      </c>
      <c r="E288" s="278" t="s">
        <v>190</v>
      </c>
      <c r="F288" s="278" t="s">
        <v>137</v>
      </c>
      <c r="G288" s="278"/>
      <c r="H288" s="278" t="s">
        <v>61</v>
      </c>
      <c r="I288" s="278" t="s">
        <v>242</v>
      </c>
    </row>
    <row r="289" spans="1:9" ht="15.75">
      <c r="A289" s="279" t="s">
        <v>618</v>
      </c>
      <c r="B289" s="260" t="s">
        <v>61</v>
      </c>
      <c r="C289" s="278" t="s">
        <v>126</v>
      </c>
      <c r="D289" s="278" t="s">
        <v>127</v>
      </c>
      <c r="E289" s="278" t="s">
        <v>128</v>
      </c>
      <c r="F289" s="278" t="s">
        <v>60</v>
      </c>
      <c r="G289" s="278"/>
      <c r="H289" s="278" t="s">
        <v>61</v>
      </c>
      <c r="I289" s="278" t="s">
        <v>242</v>
      </c>
    </row>
    <row r="290" spans="1:9" ht="15.75">
      <c r="A290" s="279" t="s">
        <v>618</v>
      </c>
      <c r="B290" s="260" t="s">
        <v>304</v>
      </c>
      <c r="C290" s="278" t="s">
        <v>57</v>
      </c>
      <c r="D290" s="278" t="s">
        <v>58</v>
      </c>
      <c r="E290" s="278" t="s">
        <v>59</v>
      </c>
      <c r="F290" s="278" t="s">
        <v>60</v>
      </c>
      <c r="G290" s="278"/>
      <c r="H290" s="278" t="s">
        <v>61</v>
      </c>
      <c r="I290" s="278" t="s">
        <v>242</v>
      </c>
    </row>
    <row r="291" spans="1:9" ht="15.75">
      <c r="A291" s="279" t="s">
        <v>618</v>
      </c>
      <c r="B291" s="260" t="s">
        <v>307</v>
      </c>
      <c r="C291" s="278" t="s">
        <v>266</v>
      </c>
      <c r="D291" s="278" t="s">
        <v>227</v>
      </c>
      <c r="E291" s="278" t="s">
        <v>267</v>
      </c>
      <c r="F291" s="278" t="s">
        <v>36</v>
      </c>
      <c r="G291" s="278"/>
      <c r="H291" s="278" t="s">
        <v>129</v>
      </c>
      <c r="I291" s="278" t="s">
        <v>242</v>
      </c>
    </row>
    <row r="292" spans="1:9" ht="15.75">
      <c r="A292" s="279" t="s">
        <v>618</v>
      </c>
      <c r="B292" s="260" t="s">
        <v>620</v>
      </c>
      <c r="C292" s="278" t="s">
        <v>62</v>
      </c>
      <c r="D292" s="278" t="s">
        <v>151</v>
      </c>
      <c r="E292" s="278" t="s">
        <v>64</v>
      </c>
      <c r="F292" s="278" t="s">
        <v>65</v>
      </c>
      <c r="G292" s="278"/>
      <c r="H292" s="278" t="s">
        <v>129</v>
      </c>
      <c r="I292" s="278" t="s">
        <v>242</v>
      </c>
    </row>
    <row r="293" spans="1:9" ht="47.25">
      <c r="A293" s="279" t="s">
        <v>621</v>
      </c>
      <c r="B293" s="260" t="s">
        <v>622</v>
      </c>
      <c r="C293" s="278" t="s">
        <v>201</v>
      </c>
      <c r="D293" s="278" t="s">
        <v>20</v>
      </c>
      <c r="E293" s="278" t="s">
        <v>203</v>
      </c>
      <c r="F293" s="278" t="s">
        <v>274</v>
      </c>
      <c r="G293" s="278"/>
      <c r="H293" s="278" t="s">
        <v>39</v>
      </c>
      <c r="I293" s="266" t="s">
        <v>623</v>
      </c>
    </row>
    <row r="294" spans="1:9" ht="94.5">
      <c r="A294" s="279" t="s">
        <v>621</v>
      </c>
      <c r="B294" s="260" t="s">
        <v>325</v>
      </c>
      <c r="C294" s="278" t="s">
        <v>166</v>
      </c>
      <c r="D294" s="278" t="s">
        <v>167</v>
      </c>
      <c r="E294" s="278" t="s">
        <v>165</v>
      </c>
      <c r="F294" s="278" t="s">
        <v>111</v>
      </c>
      <c r="G294" s="278"/>
      <c r="H294" s="278" t="s">
        <v>507</v>
      </c>
      <c r="I294" s="266" t="s">
        <v>624</v>
      </c>
    </row>
    <row r="295" spans="1:9" ht="15.75">
      <c r="A295" s="279" t="s">
        <v>621</v>
      </c>
      <c r="B295" s="260" t="s">
        <v>575</v>
      </c>
      <c r="C295" s="278" t="s">
        <v>62</v>
      </c>
      <c r="D295" s="278" t="s">
        <v>151</v>
      </c>
      <c r="E295" s="278" t="s">
        <v>64</v>
      </c>
      <c r="F295" s="278" t="s">
        <v>65</v>
      </c>
      <c r="G295" s="278"/>
      <c r="H295" s="278" t="s">
        <v>71</v>
      </c>
      <c r="I295" s="278" t="s">
        <v>242</v>
      </c>
    </row>
    <row r="296" spans="1:9" ht="15.75">
      <c r="A296" s="279" t="s">
        <v>621</v>
      </c>
      <c r="B296" s="260" t="s">
        <v>514</v>
      </c>
      <c r="C296" s="278" t="s">
        <v>115</v>
      </c>
      <c r="D296" s="278" t="s">
        <v>116</v>
      </c>
      <c r="E296" s="278" t="s">
        <v>117</v>
      </c>
      <c r="F296" s="278" t="s">
        <v>36</v>
      </c>
      <c r="G296" s="278"/>
      <c r="H296" s="278" t="s">
        <v>131</v>
      </c>
      <c r="I296" s="278" t="s">
        <v>238</v>
      </c>
    </row>
    <row r="297" spans="1:9" ht="63">
      <c r="A297" s="279" t="s">
        <v>621</v>
      </c>
      <c r="B297" s="260" t="s">
        <v>575</v>
      </c>
      <c r="C297" s="278" t="s">
        <v>126</v>
      </c>
      <c r="D297" s="278" t="s">
        <v>127</v>
      </c>
      <c r="E297" s="278" t="s">
        <v>128</v>
      </c>
      <c r="F297" s="278" t="s">
        <v>60</v>
      </c>
      <c r="G297" s="278"/>
      <c r="H297" s="278" t="s">
        <v>291</v>
      </c>
      <c r="I297" s="266" t="s">
        <v>625</v>
      </c>
    </row>
    <row r="298" spans="1:9" ht="15.75">
      <c r="A298" s="279" t="s">
        <v>621</v>
      </c>
      <c r="B298" s="260" t="s">
        <v>626</v>
      </c>
      <c r="C298" s="278" t="s">
        <v>201</v>
      </c>
      <c r="D298" s="278" t="s">
        <v>20</v>
      </c>
      <c r="E298" s="278" t="s">
        <v>203</v>
      </c>
      <c r="F298" s="278" t="s">
        <v>274</v>
      </c>
      <c r="G298" s="278"/>
      <c r="H298" s="278" t="s">
        <v>71</v>
      </c>
      <c r="I298" s="278" t="s">
        <v>242</v>
      </c>
    </row>
    <row r="299" spans="1:9" ht="15.75">
      <c r="A299" s="192">
        <v>45790</v>
      </c>
      <c r="B299" s="260" t="s">
        <v>291</v>
      </c>
      <c r="C299" s="278">
        <v>19</v>
      </c>
      <c r="D299" s="278" t="s">
        <v>0</v>
      </c>
      <c r="E299" s="278" t="s">
        <v>249</v>
      </c>
      <c r="F299" s="278">
        <v>404</v>
      </c>
      <c r="G299" s="278"/>
      <c r="H299" s="278" t="s">
        <v>129</v>
      </c>
      <c r="I299" s="278" t="s">
        <v>242</v>
      </c>
    </row>
    <row r="300" spans="1:9" ht="15.75">
      <c r="A300" s="279" t="s">
        <v>627</v>
      </c>
      <c r="B300" s="260" t="s">
        <v>484</v>
      </c>
      <c r="C300" s="278" t="s">
        <v>72</v>
      </c>
      <c r="D300" s="278" t="s">
        <v>2</v>
      </c>
      <c r="E300" s="278" t="s">
        <v>73</v>
      </c>
      <c r="F300" s="278" t="s">
        <v>43</v>
      </c>
      <c r="G300" s="278"/>
      <c r="H300" s="278" t="s">
        <v>84</v>
      </c>
      <c r="I300" s="278" t="s">
        <v>238</v>
      </c>
    </row>
    <row r="301" spans="1:9" ht="15.75">
      <c r="A301" s="279" t="s">
        <v>627</v>
      </c>
      <c r="B301" s="260" t="s">
        <v>304</v>
      </c>
      <c r="C301" s="278" t="s">
        <v>155</v>
      </c>
      <c r="D301" s="278" t="s">
        <v>306</v>
      </c>
      <c r="E301" s="278" t="s">
        <v>157</v>
      </c>
      <c r="F301" s="278" t="s">
        <v>60</v>
      </c>
      <c r="G301" s="278"/>
      <c r="H301" s="278" t="s">
        <v>297</v>
      </c>
      <c r="I301" s="278" t="s">
        <v>242</v>
      </c>
    </row>
    <row r="302" spans="1:9" ht="15.75">
      <c r="A302" s="279" t="s">
        <v>628</v>
      </c>
      <c r="B302" s="260" t="s">
        <v>629</v>
      </c>
      <c r="C302" s="278" t="s">
        <v>357</v>
      </c>
      <c r="D302" s="278" t="s">
        <v>358</v>
      </c>
      <c r="E302" s="278" t="s">
        <v>630</v>
      </c>
      <c r="F302" s="278" t="s">
        <v>150</v>
      </c>
      <c r="G302" s="278"/>
      <c r="H302" s="278" t="s">
        <v>174</v>
      </c>
      <c r="I302" s="278" t="s">
        <v>242</v>
      </c>
    </row>
    <row r="303" spans="1:9" ht="15.75">
      <c r="A303" s="279" t="s">
        <v>628</v>
      </c>
      <c r="B303" s="260" t="s">
        <v>631</v>
      </c>
      <c r="C303" s="278" t="s">
        <v>266</v>
      </c>
      <c r="D303" s="278" t="s">
        <v>227</v>
      </c>
      <c r="E303" s="278" t="s">
        <v>267</v>
      </c>
      <c r="F303" s="278" t="s">
        <v>36</v>
      </c>
      <c r="G303" s="278"/>
      <c r="H303" s="278" t="s">
        <v>141</v>
      </c>
      <c r="I303" s="278" t="s">
        <v>242</v>
      </c>
    </row>
    <row r="304" spans="1:9" ht="15.75">
      <c r="A304" s="279" t="s">
        <v>628</v>
      </c>
      <c r="B304" s="260" t="s">
        <v>632</v>
      </c>
      <c r="C304" s="278" t="s">
        <v>62</v>
      </c>
      <c r="D304" s="278" t="s">
        <v>151</v>
      </c>
      <c r="E304" s="278" t="s">
        <v>64</v>
      </c>
      <c r="F304" s="278" t="s">
        <v>65</v>
      </c>
      <c r="G304" s="278"/>
      <c r="H304" s="278" t="s">
        <v>432</v>
      </c>
      <c r="I304" s="278" t="s">
        <v>242</v>
      </c>
    </row>
    <row r="305" spans="1:9" ht="141.75">
      <c r="A305" s="279" t="s">
        <v>628</v>
      </c>
      <c r="B305" s="260" t="s">
        <v>633</v>
      </c>
      <c r="C305" s="278" t="s">
        <v>126</v>
      </c>
      <c r="D305" s="278" t="s">
        <v>127</v>
      </c>
      <c r="E305" s="278" t="s">
        <v>128</v>
      </c>
      <c r="F305" s="278" t="s">
        <v>60</v>
      </c>
      <c r="G305" s="278"/>
      <c r="H305" s="278" t="s">
        <v>146</v>
      </c>
      <c r="I305" s="266" t="s">
        <v>634</v>
      </c>
    </row>
    <row r="306" spans="1:9" ht="15.75">
      <c r="A306" s="279" t="s">
        <v>628</v>
      </c>
      <c r="B306" s="260" t="s">
        <v>570</v>
      </c>
      <c r="C306" s="278" t="s">
        <v>62</v>
      </c>
      <c r="D306" s="278" t="s">
        <v>151</v>
      </c>
      <c r="E306" s="278" t="s">
        <v>64</v>
      </c>
      <c r="F306" s="278" t="s">
        <v>65</v>
      </c>
      <c r="G306" s="278"/>
      <c r="H306" s="278" t="s">
        <v>113</v>
      </c>
      <c r="I306" s="278" t="s">
        <v>242</v>
      </c>
    </row>
    <row r="307" spans="1:9" ht="15.75">
      <c r="A307" s="279" t="s">
        <v>628</v>
      </c>
      <c r="B307" s="260" t="s">
        <v>432</v>
      </c>
      <c r="C307" s="278" t="s">
        <v>201</v>
      </c>
      <c r="D307" s="278" t="s">
        <v>20</v>
      </c>
      <c r="E307" s="278" t="s">
        <v>203</v>
      </c>
      <c r="F307" s="278" t="s">
        <v>274</v>
      </c>
      <c r="G307" s="278"/>
      <c r="H307" s="278" t="s">
        <v>636</v>
      </c>
      <c r="I307" s="278" t="s">
        <v>242</v>
      </c>
    </row>
    <row r="308" spans="1:9" ht="15.75">
      <c r="A308" s="279" t="s">
        <v>628</v>
      </c>
      <c r="B308" s="260" t="s">
        <v>292</v>
      </c>
      <c r="C308" s="278" t="s">
        <v>155</v>
      </c>
      <c r="D308" s="278" t="s">
        <v>306</v>
      </c>
      <c r="E308" s="278" t="s">
        <v>157</v>
      </c>
      <c r="F308" s="278" t="s">
        <v>60</v>
      </c>
      <c r="G308" s="278"/>
      <c r="H308" s="278" t="s">
        <v>182</v>
      </c>
      <c r="I308" s="278" t="s">
        <v>242</v>
      </c>
    </row>
    <row r="309" spans="1:9" ht="15.75">
      <c r="A309" s="279" t="s">
        <v>635</v>
      </c>
      <c r="B309" s="260" t="s">
        <v>113</v>
      </c>
      <c r="C309" s="278" t="s">
        <v>266</v>
      </c>
      <c r="D309" s="278" t="s">
        <v>227</v>
      </c>
      <c r="E309" s="278" t="s">
        <v>267</v>
      </c>
      <c r="F309" s="278" t="s">
        <v>36</v>
      </c>
      <c r="G309" s="278"/>
      <c r="H309" s="278" t="s">
        <v>191</v>
      </c>
      <c r="I309" s="278" t="s">
        <v>242</v>
      </c>
    </row>
    <row r="310" spans="1:9" ht="15.75">
      <c r="A310" s="192">
        <v>45792</v>
      </c>
      <c r="B310" s="260" t="s">
        <v>636</v>
      </c>
      <c r="C310" s="278" t="s">
        <v>82</v>
      </c>
      <c r="D310" s="278" t="s">
        <v>399</v>
      </c>
      <c r="E310" s="278" t="s">
        <v>83</v>
      </c>
      <c r="F310" s="278">
        <v>1207</v>
      </c>
      <c r="G310" s="278"/>
      <c r="H310" s="278" t="s">
        <v>113</v>
      </c>
      <c r="I310" s="278" t="s">
        <v>242</v>
      </c>
    </row>
    <row r="311" spans="1:9" ht="15.75">
      <c r="A311" s="279" t="s">
        <v>635</v>
      </c>
      <c r="B311" s="260" t="s">
        <v>182</v>
      </c>
      <c r="C311" s="278" t="s">
        <v>494</v>
      </c>
      <c r="D311" s="278" t="s">
        <v>617</v>
      </c>
      <c r="E311" s="278" t="s">
        <v>495</v>
      </c>
      <c r="F311" s="278" t="s">
        <v>150</v>
      </c>
      <c r="G311" s="278"/>
      <c r="H311" s="278" t="s">
        <v>672</v>
      </c>
      <c r="I311" s="278" t="s">
        <v>240</v>
      </c>
    </row>
    <row r="312" spans="1:9" ht="15.75">
      <c r="A312" s="279" t="s">
        <v>637</v>
      </c>
      <c r="B312" s="260" t="s">
        <v>191</v>
      </c>
      <c r="C312" s="278" t="s">
        <v>259</v>
      </c>
      <c r="D312" s="278" t="s">
        <v>260</v>
      </c>
      <c r="E312" s="278" t="s">
        <v>486</v>
      </c>
      <c r="F312" s="278" t="s">
        <v>150</v>
      </c>
      <c r="G312" s="278"/>
      <c r="H312" s="278" t="s">
        <v>368</v>
      </c>
      <c r="I312" s="278" t="s">
        <v>240</v>
      </c>
    </row>
    <row r="313" spans="1:9" ht="15.75">
      <c r="A313" s="279" t="s">
        <v>637</v>
      </c>
      <c r="B313" s="260" t="s">
        <v>113</v>
      </c>
      <c r="C313" s="278" t="s">
        <v>266</v>
      </c>
      <c r="D313" s="278" t="s">
        <v>227</v>
      </c>
      <c r="E313" s="278" t="s">
        <v>267</v>
      </c>
      <c r="F313" s="278" t="s">
        <v>36</v>
      </c>
      <c r="G313" s="278"/>
      <c r="H313" s="278" t="s">
        <v>53</v>
      </c>
      <c r="I313" s="278" t="s">
        <v>242</v>
      </c>
    </row>
    <row r="314" spans="1:9" ht="15.75">
      <c r="A314" s="279" t="s">
        <v>637</v>
      </c>
      <c r="B314" s="260" t="s">
        <v>461</v>
      </c>
      <c r="C314" s="278" t="s">
        <v>638</v>
      </c>
      <c r="D314" s="278" t="s">
        <v>228</v>
      </c>
      <c r="E314" s="278" t="s">
        <v>639</v>
      </c>
      <c r="F314" s="278" t="s">
        <v>36</v>
      </c>
      <c r="G314" s="278"/>
      <c r="H314" s="278" t="s">
        <v>75</v>
      </c>
      <c r="I314" s="278" t="s">
        <v>242</v>
      </c>
    </row>
    <row r="315" spans="1:9" ht="15.75">
      <c r="A315" s="279" t="s">
        <v>637</v>
      </c>
      <c r="B315" s="260" t="s">
        <v>640</v>
      </c>
      <c r="C315" s="278" t="s">
        <v>57</v>
      </c>
      <c r="D315" s="278" t="s">
        <v>58</v>
      </c>
      <c r="E315" s="278" t="s">
        <v>59</v>
      </c>
      <c r="F315" s="278" t="s">
        <v>60</v>
      </c>
      <c r="G315" s="278"/>
      <c r="H315" s="278" t="s">
        <v>49</v>
      </c>
      <c r="I315" s="278" t="s">
        <v>242</v>
      </c>
    </row>
    <row r="316" spans="1:9" ht="15.75">
      <c r="A316" s="279" t="s">
        <v>641</v>
      </c>
      <c r="B316" s="260" t="s">
        <v>642</v>
      </c>
      <c r="C316" s="278" t="s">
        <v>369</v>
      </c>
      <c r="D316" s="278" t="s">
        <v>370</v>
      </c>
      <c r="E316" s="278" t="s">
        <v>371</v>
      </c>
      <c r="F316" s="278" t="s">
        <v>65</v>
      </c>
      <c r="G316" s="278"/>
      <c r="H316" s="278" t="s">
        <v>187</v>
      </c>
      <c r="I316" s="278" t="s">
        <v>242</v>
      </c>
    </row>
    <row r="317" spans="1:9" ht="15.75">
      <c r="A317" s="279" t="s">
        <v>641</v>
      </c>
      <c r="B317" s="260" t="s">
        <v>75</v>
      </c>
      <c r="C317" s="278" t="s">
        <v>46</v>
      </c>
      <c r="D317" s="278" t="s">
        <v>47</v>
      </c>
      <c r="E317" s="278" t="s">
        <v>48</v>
      </c>
      <c r="F317" s="278" t="s">
        <v>43</v>
      </c>
      <c r="G317" s="278"/>
      <c r="H317" s="278" t="s">
        <v>413</v>
      </c>
      <c r="I317" s="278" t="s">
        <v>242</v>
      </c>
    </row>
    <row r="318" spans="1:9" ht="15.75">
      <c r="A318" s="279" t="s">
        <v>643</v>
      </c>
      <c r="B318" s="260" t="s">
        <v>49</v>
      </c>
      <c r="C318" s="278" t="s">
        <v>259</v>
      </c>
      <c r="D318" s="278" t="s">
        <v>260</v>
      </c>
      <c r="E318" s="278" t="s">
        <v>486</v>
      </c>
      <c r="F318" s="278" t="s">
        <v>150</v>
      </c>
      <c r="G318" s="278"/>
      <c r="H318" s="278" t="s">
        <v>297</v>
      </c>
      <c r="I318" s="278" t="s">
        <v>240</v>
      </c>
    </row>
    <row r="319" spans="1:9" ht="15.75">
      <c r="A319" s="192">
        <v>45798</v>
      </c>
      <c r="B319" s="260">
        <v>0.35416666666666669</v>
      </c>
      <c r="C319" s="259">
        <v>41</v>
      </c>
      <c r="D319" s="259" t="s">
        <v>260</v>
      </c>
      <c r="E319" s="259">
        <v>93130000480</v>
      </c>
      <c r="F319" s="259">
        <v>728</v>
      </c>
      <c r="G319" s="259"/>
      <c r="H319" s="278" t="s">
        <v>297</v>
      </c>
      <c r="I319" s="259" t="s">
        <v>240</v>
      </c>
    </row>
    <row r="320" spans="1:9" ht="15.75">
      <c r="A320" s="279" t="s">
        <v>649</v>
      </c>
      <c r="B320" s="260" t="s">
        <v>297</v>
      </c>
      <c r="C320" s="278" t="s">
        <v>188</v>
      </c>
      <c r="D320" s="278" t="s">
        <v>189</v>
      </c>
      <c r="E320" s="278" t="s">
        <v>190</v>
      </c>
      <c r="F320" s="278" t="s">
        <v>137</v>
      </c>
      <c r="G320" s="278"/>
      <c r="H320" s="278" t="s">
        <v>86</v>
      </c>
      <c r="I320" s="278" t="s">
        <v>242</v>
      </c>
    </row>
    <row r="321" spans="1:9" ht="15.75">
      <c r="A321" s="279" t="s">
        <v>649</v>
      </c>
      <c r="B321" s="260" t="s">
        <v>297</v>
      </c>
      <c r="C321" s="278" t="s">
        <v>108</v>
      </c>
      <c r="D321" s="278" t="s">
        <v>109</v>
      </c>
      <c r="E321" s="278" t="s">
        <v>247</v>
      </c>
      <c r="F321" s="278" t="s">
        <v>111</v>
      </c>
      <c r="G321" s="278"/>
      <c r="H321" s="278" t="s">
        <v>650</v>
      </c>
      <c r="I321" s="278" t="s">
        <v>240</v>
      </c>
    </row>
    <row r="322" spans="1:9" ht="15.75">
      <c r="A322" s="279" t="s">
        <v>649</v>
      </c>
      <c r="B322" s="260" t="s">
        <v>86</v>
      </c>
      <c r="C322" s="278" t="s">
        <v>188</v>
      </c>
      <c r="D322" s="278" t="s">
        <v>189</v>
      </c>
      <c r="E322" s="278" t="s">
        <v>190</v>
      </c>
      <c r="F322" s="278" t="s">
        <v>137</v>
      </c>
      <c r="G322" s="278"/>
      <c r="H322" s="278" t="s">
        <v>650</v>
      </c>
      <c r="I322" s="278" t="s">
        <v>242</v>
      </c>
    </row>
    <row r="323" spans="1:9" ht="15.75">
      <c r="A323" s="279" t="s">
        <v>649</v>
      </c>
      <c r="B323" s="260" t="s">
        <v>650</v>
      </c>
      <c r="C323" s="278" t="s">
        <v>108</v>
      </c>
      <c r="D323" s="278" t="s">
        <v>109</v>
      </c>
      <c r="E323" s="278" t="s">
        <v>247</v>
      </c>
      <c r="F323" s="278" t="s">
        <v>111</v>
      </c>
      <c r="G323" s="278"/>
      <c r="H323" s="278" t="s">
        <v>119</v>
      </c>
      <c r="I323" s="278" t="s">
        <v>240</v>
      </c>
    </row>
    <row r="324" spans="1:9" ht="15.75">
      <c r="A324" s="279" t="s">
        <v>649</v>
      </c>
      <c r="B324" s="260" t="s">
        <v>650</v>
      </c>
      <c r="C324" s="278" t="s">
        <v>147</v>
      </c>
      <c r="D324" s="278" t="s">
        <v>148</v>
      </c>
      <c r="E324" s="278" t="s">
        <v>149</v>
      </c>
      <c r="F324" s="278" t="s">
        <v>150</v>
      </c>
      <c r="G324" s="278"/>
      <c r="H324" s="278" t="s">
        <v>159</v>
      </c>
      <c r="I324" s="278" t="s">
        <v>242</v>
      </c>
    </row>
    <row r="325" spans="1:9" ht="15.75">
      <c r="A325" s="279" t="s">
        <v>649</v>
      </c>
      <c r="B325" s="260" t="s">
        <v>119</v>
      </c>
      <c r="C325" s="278" t="s">
        <v>188</v>
      </c>
      <c r="D325" s="278" t="s">
        <v>189</v>
      </c>
      <c r="E325" s="278" t="s">
        <v>190</v>
      </c>
      <c r="F325" s="278" t="s">
        <v>137</v>
      </c>
      <c r="G325" s="278"/>
      <c r="H325" s="278" t="s">
        <v>138</v>
      </c>
      <c r="I325" s="278" t="s">
        <v>242</v>
      </c>
    </row>
    <row r="326" spans="1:9" ht="15.75">
      <c r="A326" s="279" t="s">
        <v>649</v>
      </c>
      <c r="B326" s="260" t="s">
        <v>159</v>
      </c>
      <c r="C326" s="278" t="s">
        <v>46</v>
      </c>
      <c r="D326" s="278" t="s">
        <v>47</v>
      </c>
      <c r="E326" s="278" t="s">
        <v>48</v>
      </c>
      <c r="F326" s="278" t="s">
        <v>43</v>
      </c>
      <c r="G326" s="278"/>
      <c r="H326" s="278"/>
      <c r="I326" s="278" t="s">
        <v>242</v>
      </c>
    </row>
    <row r="327" spans="1:9" ht="15.75">
      <c r="A327" s="245" t="s">
        <v>665</v>
      </c>
      <c r="B327" s="260">
        <v>0.44444444444444442</v>
      </c>
      <c r="C327" s="246" t="s">
        <v>72</v>
      </c>
      <c r="D327" s="246" t="s">
        <v>2</v>
      </c>
      <c r="E327" s="246" t="s">
        <v>73</v>
      </c>
      <c r="F327" s="246" t="s">
        <v>43</v>
      </c>
      <c r="G327" s="246"/>
      <c r="H327" s="248">
        <v>0.58333333333333337</v>
      </c>
      <c r="I327" s="246" t="s">
        <v>238</v>
      </c>
    </row>
    <row r="328" spans="1:9" ht="15.75">
      <c r="A328" s="279" t="s">
        <v>665</v>
      </c>
      <c r="B328" s="260">
        <v>0.58333333333333337</v>
      </c>
      <c r="C328" s="278" t="s">
        <v>144</v>
      </c>
      <c r="D328" s="278" t="s">
        <v>21</v>
      </c>
      <c r="E328" s="278" t="s">
        <v>145</v>
      </c>
      <c r="F328" s="278" t="s">
        <v>43</v>
      </c>
      <c r="G328" s="278"/>
      <c r="H328" s="248">
        <v>0.65625</v>
      </c>
      <c r="I328" s="278" t="s">
        <v>240</v>
      </c>
    </row>
    <row r="329" spans="1:9" ht="15.75">
      <c r="A329" s="279" t="s">
        <v>665</v>
      </c>
      <c r="B329" s="260">
        <v>0.65625</v>
      </c>
      <c r="C329" s="278" t="s">
        <v>163</v>
      </c>
      <c r="D329" s="278" t="s">
        <v>164</v>
      </c>
      <c r="E329" s="278" t="s">
        <v>181</v>
      </c>
      <c r="F329" s="278" t="s">
        <v>111</v>
      </c>
      <c r="G329" s="278"/>
      <c r="H329" s="257"/>
      <c r="I329" s="278" t="s">
        <v>606</v>
      </c>
    </row>
    <row r="330" spans="1:9" ht="15.75">
      <c r="A330" s="279" t="s">
        <v>666</v>
      </c>
      <c r="B330" s="260">
        <f>TIME(13,52,0)</f>
        <v>0.57777777777777783</v>
      </c>
      <c r="C330" s="278" t="s">
        <v>259</v>
      </c>
      <c r="D330" s="278" t="s">
        <v>260</v>
      </c>
      <c r="E330" s="278" t="s">
        <v>486</v>
      </c>
      <c r="F330" s="278" t="s">
        <v>150</v>
      </c>
      <c r="G330" s="278"/>
      <c r="H330" s="262">
        <f>TIME(13,55,0)</f>
        <v>0.57986111111111105</v>
      </c>
      <c r="I330" s="278" t="s">
        <v>240</v>
      </c>
    </row>
    <row r="331" spans="1:9" ht="15.75">
      <c r="A331" s="279" t="s">
        <v>666</v>
      </c>
      <c r="B331" s="260">
        <f>TIME(14,51,0)</f>
        <v>0.61875000000000002</v>
      </c>
      <c r="C331" s="278" t="s">
        <v>669</v>
      </c>
      <c r="D331" s="278" t="s">
        <v>670</v>
      </c>
      <c r="E331" s="278" t="s">
        <v>671</v>
      </c>
      <c r="F331" s="278" t="s">
        <v>150</v>
      </c>
      <c r="G331" s="278"/>
      <c r="H331" s="262">
        <f>TIME(14,55,0)</f>
        <v>0.62152777777777779</v>
      </c>
      <c r="I331" s="278" t="s">
        <v>240</v>
      </c>
    </row>
    <row r="332" spans="1:9" ht="15.75">
      <c r="A332" s="279" t="s">
        <v>666</v>
      </c>
      <c r="B332" s="260">
        <f>TIME(14,55,0)</f>
        <v>0.62152777777777779</v>
      </c>
      <c r="C332" s="278" t="s">
        <v>68</v>
      </c>
      <c r="D332" s="278" t="s">
        <v>4</v>
      </c>
      <c r="E332" s="278" t="s">
        <v>69</v>
      </c>
      <c r="F332" s="278" t="s">
        <v>36</v>
      </c>
      <c r="G332" s="278"/>
      <c r="H332" s="262">
        <f>TIME(14,56,0)</f>
        <v>0.62222222222222223</v>
      </c>
      <c r="I332" s="278" t="s">
        <v>242</v>
      </c>
    </row>
    <row r="333" spans="1:9" ht="15.75">
      <c r="A333" s="279" t="s">
        <v>666</v>
      </c>
      <c r="B333" s="260">
        <f>TIME(14,55,0)</f>
        <v>0.62152777777777779</v>
      </c>
      <c r="C333" s="278" t="s">
        <v>163</v>
      </c>
      <c r="D333" s="278" t="s">
        <v>164</v>
      </c>
      <c r="E333" s="278" t="s">
        <v>181</v>
      </c>
      <c r="F333" s="278" t="s">
        <v>111</v>
      </c>
      <c r="G333" s="278"/>
      <c r="H333" s="262">
        <f>TIME(14,56,0)</f>
        <v>0.62222222222222223</v>
      </c>
      <c r="I333" s="278" t="s">
        <v>606</v>
      </c>
    </row>
    <row r="334" spans="1:9" ht="15.75">
      <c r="A334" s="279" t="s">
        <v>666</v>
      </c>
      <c r="B334" s="260">
        <f>TIME(14,55,0)</f>
        <v>0.62152777777777779</v>
      </c>
      <c r="C334" s="278" t="s">
        <v>82</v>
      </c>
      <c r="D334" s="278" t="s">
        <v>399</v>
      </c>
      <c r="E334" s="278" t="s">
        <v>83</v>
      </c>
      <c r="F334" s="278" t="s">
        <v>60</v>
      </c>
      <c r="G334" s="278"/>
      <c r="H334" s="262">
        <f>TIME(14,56,0)</f>
        <v>0.62222222222222223</v>
      </c>
      <c r="I334" s="278" t="s">
        <v>606</v>
      </c>
    </row>
    <row r="335" spans="1:9" ht="15.75">
      <c r="A335" s="279" t="s">
        <v>666</v>
      </c>
      <c r="B335" s="260">
        <f>TIME(14,55,0)</f>
        <v>0.62152777777777779</v>
      </c>
      <c r="C335" s="278" t="s">
        <v>103</v>
      </c>
      <c r="D335" s="278" t="s">
        <v>104</v>
      </c>
      <c r="E335" s="278" t="s">
        <v>105</v>
      </c>
      <c r="F335" s="278" t="s">
        <v>60</v>
      </c>
      <c r="G335" s="278"/>
      <c r="H335" s="262">
        <f>TIME(14,56,0)</f>
        <v>0.62222222222222223</v>
      </c>
      <c r="I335" s="278" t="s">
        <v>242</v>
      </c>
    </row>
    <row r="336" spans="1:9" ht="15.75">
      <c r="A336" s="279" t="s">
        <v>666</v>
      </c>
      <c r="B336" s="260">
        <f>TIME(14,55,0)</f>
        <v>0.62152777777777779</v>
      </c>
      <c r="C336" s="278" t="s">
        <v>57</v>
      </c>
      <c r="D336" s="278" t="s">
        <v>58</v>
      </c>
      <c r="E336" s="278" t="s">
        <v>59</v>
      </c>
      <c r="F336" s="278" t="s">
        <v>60</v>
      </c>
      <c r="G336" s="278"/>
      <c r="H336" s="262">
        <f>TIME(14,56,0)</f>
        <v>0.62222222222222223</v>
      </c>
      <c r="I336" s="278" t="s">
        <v>242</v>
      </c>
    </row>
    <row r="337" spans="1:9" ht="15.75">
      <c r="A337" s="279" t="s">
        <v>677</v>
      </c>
      <c r="B337" s="278" t="s">
        <v>76</v>
      </c>
      <c r="C337" s="278" t="s">
        <v>269</v>
      </c>
      <c r="D337" s="278" t="s">
        <v>678</v>
      </c>
      <c r="E337" s="278" t="s">
        <v>679</v>
      </c>
      <c r="F337" s="278" t="s">
        <v>274</v>
      </c>
      <c r="G337" s="278"/>
      <c r="H337" s="278"/>
      <c r="I337" s="278" t="s">
        <v>242</v>
      </c>
    </row>
    <row r="338" spans="1:9" ht="15.75">
      <c r="A338" s="279" t="s">
        <v>677</v>
      </c>
      <c r="B338" s="278" t="s">
        <v>297</v>
      </c>
      <c r="C338" s="278" t="s">
        <v>266</v>
      </c>
      <c r="D338" s="278" t="s">
        <v>227</v>
      </c>
      <c r="E338" s="278" t="s">
        <v>267</v>
      </c>
      <c r="F338" s="278" t="s">
        <v>36</v>
      </c>
      <c r="G338" s="278"/>
      <c r="H338" s="278"/>
      <c r="I338" s="278" t="s">
        <v>242</v>
      </c>
    </row>
    <row r="339" spans="1:9" ht="15.75">
      <c r="A339" s="279" t="s">
        <v>677</v>
      </c>
      <c r="B339" s="278" t="s">
        <v>432</v>
      </c>
      <c r="C339" s="278" t="s">
        <v>82</v>
      </c>
      <c r="D339" s="278" t="s">
        <v>399</v>
      </c>
      <c r="E339" s="278" t="s">
        <v>83</v>
      </c>
      <c r="F339" s="278" t="s">
        <v>60</v>
      </c>
      <c r="G339" s="278"/>
      <c r="H339" s="278"/>
      <c r="I339" s="278" t="s">
        <v>606</v>
      </c>
    </row>
    <row r="340" spans="1:9" ht="15.75">
      <c r="A340" s="279" t="s">
        <v>680</v>
      </c>
      <c r="B340" s="278" t="s">
        <v>143</v>
      </c>
      <c r="C340" s="278" t="s">
        <v>201</v>
      </c>
      <c r="D340" s="266" t="s">
        <v>20</v>
      </c>
      <c r="E340" s="266" t="s">
        <v>203</v>
      </c>
      <c r="F340" s="266">
        <v>707</v>
      </c>
      <c r="G340" s="266"/>
      <c r="H340" s="266"/>
      <c r="I340" s="278" t="s">
        <v>238</v>
      </c>
    </row>
    <row r="341" spans="1:9" ht="15.75">
      <c r="A341" s="279" t="s">
        <v>680</v>
      </c>
      <c r="B341" s="278" t="s">
        <v>239</v>
      </c>
      <c r="C341" s="278" t="s">
        <v>82</v>
      </c>
      <c r="D341" s="278" t="s">
        <v>399</v>
      </c>
      <c r="E341" s="278" t="s">
        <v>83</v>
      </c>
      <c r="F341" s="278" t="s">
        <v>60</v>
      </c>
      <c r="G341" s="278"/>
      <c r="H341" s="278"/>
      <c r="I341" s="278" t="s">
        <v>606</v>
      </c>
    </row>
    <row r="342" spans="1:9" ht="15.75">
      <c r="A342" s="279" t="s">
        <v>680</v>
      </c>
      <c r="B342" s="278" t="s">
        <v>681</v>
      </c>
      <c r="C342" s="278" t="s">
        <v>62</v>
      </c>
      <c r="D342" s="278" t="s">
        <v>151</v>
      </c>
      <c r="E342" s="278" t="s">
        <v>64</v>
      </c>
      <c r="F342" s="278" t="s">
        <v>65</v>
      </c>
      <c r="G342" s="278"/>
      <c r="H342" s="278"/>
      <c r="I342" s="278" t="s">
        <v>242</v>
      </c>
    </row>
    <row r="343" spans="1:9" ht="15.75">
      <c r="A343" s="279" t="s">
        <v>682</v>
      </c>
      <c r="B343" s="278" t="s">
        <v>633</v>
      </c>
      <c r="C343" s="278" t="s">
        <v>82</v>
      </c>
      <c r="D343" s="278" t="s">
        <v>399</v>
      </c>
      <c r="E343" s="278" t="s">
        <v>83</v>
      </c>
      <c r="F343" s="278" t="s">
        <v>60</v>
      </c>
      <c r="G343" s="278"/>
      <c r="H343" s="278"/>
      <c r="I343" s="278" t="s">
        <v>606</v>
      </c>
    </row>
    <row r="344" spans="1:9" ht="15.75">
      <c r="A344" s="279" t="s">
        <v>682</v>
      </c>
      <c r="B344" s="278" t="s">
        <v>507</v>
      </c>
      <c r="C344" s="278" t="s">
        <v>68</v>
      </c>
      <c r="D344" s="278" t="s">
        <v>4</v>
      </c>
      <c r="E344" s="278" t="s">
        <v>69</v>
      </c>
      <c r="F344" s="278" t="s">
        <v>36</v>
      </c>
      <c r="G344" s="278"/>
      <c r="H344" s="278"/>
      <c r="I344" s="278" t="s">
        <v>242</v>
      </c>
    </row>
    <row r="345" spans="1:9" ht="15.75">
      <c r="A345" s="279" t="s">
        <v>683</v>
      </c>
      <c r="B345" s="278" t="s">
        <v>45</v>
      </c>
      <c r="C345" s="278" t="s">
        <v>259</v>
      </c>
      <c r="D345" s="278" t="s">
        <v>260</v>
      </c>
      <c r="E345" s="278" t="s">
        <v>486</v>
      </c>
      <c r="F345" s="278" t="s">
        <v>150</v>
      </c>
      <c r="G345" s="278"/>
      <c r="H345" s="278"/>
      <c r="I345" s="278" t="s">
        <v>240</v>
      </c>
    </row>
    <row r="346" spans="1:9" ht="15.75">
      <c r="A346" s="279" t="s">
        <v>683</v>
      </c>
      <c r="B346" s="278" t="s">
        <v>684</v>
      </c>
      <c r="C346" s="278" t="s">
        <v>144</v>
      </c>
      <c r="D346" s="278" t="s">
        <v>21</v>
      </c>
      <c r="E346" s="278" t="s">
        <v>145</v>
      </c>
      <c r="F346" s="278">
        <v>403</v>
      </c>
      <c r="G346" s="278"/>
      <c r="H346" s="278"/>
      <c r="I346" s="278" t="s">
        <v>238</v>
      </c>
    </row>
    <row r="347" spans="1:9" ht="15.75">
      <c r="A347" s="279" t="s">
        <v>683</v>
      </c>
      <c r="B347" s="278" t="s">
        <v>61</v>
      </c>
      <c r="C347" s="278" t="s">
        <v>259</v>
      </c>
      <c r="D347" s="278" t="s">
        <v>260</v>
      </c>
      <c r="E347" s="278" t="s">
        <v>486</v>
      </c>
      <c r="F347" s="278" t="s">
        <v>150</v>
      </c>
      <c r="G347" s="278"/>
      <c r="H347" s="278"/>
      <c r="I347" s="278" t="s">
        <v>240</v>
      </c>
    </row>
    <row r="348" spans="1:9" ht="15.75">
      <c r="A348" s="279" t="s">
        <v>683</v>
      </c>
      <c r="B348" s="278" t="s">
        <v>37</v>
      </c>
      <c r="C348" s="278" t="s">
        <v>266</v>
      </c>
      <c r="D348" s="278" t="s">
        <v>227</v>
      </c>
      <c r="E348" s="278" t="s">
        <v>267</v>
      </c>
      <c r="F348" s="278" t="s">
        <v>36</v>
      </c>
      <c r="G348" s="278"/>
      <c r="H348" s="278"/>
      <c r="I348" s="278" t="s">
        <v>242</v>
      </c>
    </row>
    <row r="349" spans="1:9" ht="15.75">
      <c r="A349" s="279" t="s">
        <v>683</v>
      </c>
      <c r="B349" s="278" t="s">
        <v>112</v>
      </c>
      <c r="C349" s="278" t="s">
        <v>34</v>
      </c>
      <c r="D349" s="278" t="s">
        <v>0</v>
      </c>
      <c r="E349" s="278" t="s">
        <v>249</v>
      </c>
      <c r="F349" s="278" t="s">
        <v>36</v>
      </c>
      <c r="G349" s="278"/>
      <c r="H349" s="278"/>
      <c r="I349" s="278" t="s">
        <v>242</v>
      </c>
    </row>
    <row r="350" spans="1:9" ht="15.75">
      <c r="A350" s="279" t="s">
        <v>685</v>
      </c>
      <c r="B350" s="278" t="s">
        <v>361</v>
      </c>
      <c r="C350" s="278" t="s">
        <v>57</v>
      </c>
      <c r="D350" s="278" t="s">
        <v>58</v>
      </c>
      <c r="E350" s="278" t="s">
        <v>59</v>
      </c>
      <c r="F350" s="278" t="s">
        <v>60</v>
      </c>
      <c r="G350" s="278"/>
      <c r="H350" s="278"/>
      <c r="I350" s="278" t="s">
        <v>242</v>
      </c>
    </row>
    <row r="351" spans="1:9" ht="15.75">
      <c r="A351" s="279" t="s">
        <v>685</v>
      </c>
      <c r="B351" s="278" t="s">
        <v>686</v>
      </c>
      <c r="C351" s="278" t="s">
        <v>54</v>
      </c>
      <c r="D351" s="278" t="s">
        <v>55</v>
      </c>
      <c r="E351" s="278" t="s">
        <v>56</v>
      </c>
      <c r="F351" s="278" t="s">
        <v>36</v>
      </c>
      <c r="G351" s="278"/>
      <c r="H351" s="278"/>
      <c r="I351" s="278" t="s">
        <v>240</v>
      </c>
    </row>
    <row r="352" spans="1:9" ht="15.75">
      <c r="A352" s="279" t="s">
        <v>685</v>
      </c>
      <c r="B352" s="278" t="s">
        <v>86</v>
      </c>
      <c r="C352" s="278" t="s">
        <v>144</v>
      </c>
      <c r="D352" s="278" t="s">
        <v>21</v>
      </c>
      <c r="E352" s="278" t="s">
        <v>145</v>
      </c>
      <c r="F352" s="278">
        <v>403</v>
      </c>
      <c r="G352" s="278"/>
      <c r="H352" s="278"/>
      <c r="I352" s="278" t="s">
        <v>238</v>
      </c>
    </row>
    <row r="353" spans="1:9" ht="15.75">
      <c r="A353" s="303" t="s">
        <v>688</v>
      </c>
      <c r="B353" s="302" t="s">
        <v>95</v>
      </c>
      <c r="C353" s="302" t="s">
        <v>155</v>
      </c>
      <c r="D353" s="302" t="s">
        <v>306</v>
      </c>
      <c r="E353" s="302" t="s">
        <v>157</v>
      </c>
      <c r="F353" s="302" t="s">
        <v>60</v>
      </c>
      <c r="G353" s="302"/>
      <c r="H353" s="302"/>
      <c r="I353" s="302" t="s">
        <v>238</v>
      </c>
    </row>
    <row r="354" spans="1:9" ht="15.75">
      <c r="A354" s="303" t="s">
        <v>688</v>
      </c>
      <c r="B354" s="302" t="s">
        <v>689</v>
      </c>
      <c r="C354" s="302" t="s">
        <v>314</v>
      </c>
      <c r="D354" s="302" t="s">
        <v>690</v>
      </c>
      <c r="E354" s="302" t="s">
        <v>691</v>
      </c>
      <c r="F354" s="302" t="s">
        <v>111</v>
      </c>
      <c r="G354" s="302"/>
      <c r="H354" s="302"/>
      <c r="I354" s="302" t="s">
        <v>242</v>
      </c>
    </row>
    <row r="355" spans="1:9" ht="15.75">
      <c r="A355" s="303" t="s">
        <v>688</v>
      </c>
      <c r="B355" s="302" t="s">
        <v>692</v>
      </c>
      <c r="C355" s="302" t="s">
        <v>669</v>
      </c>
      <c r="D355" s="302" t="s">
        <v>670</v>
      </c>
      <c r="E355" s="302" t="s">
        <v>671</v>
      </c>
      <c r="F355" s="302" t="s">
        <v>150</v>
      </c>
      <c r="G355" s="302"/>
      <c r="H355" s="302"/>
      <c r="I355" s="302" t="s">
        <v>238</v>
      </c>
    </row>
    <row r="356" spans="1:9" ht="15.75">
      <c r="A356" s="303" t="s">
        <v>688</v>
      </c>
      <c r="B356" s="302" t="s">
        <v>692</v>
      </c>
      <c r="C356" s="302" t="s">
        <v>126</v>
      </c>
      <c r="D356" s="302" t="s">
        <v>127</v>
      </c>
      <c r="E356" s="302" t="s">
        <v>128</v>
      </c>
      <c r="F356" s="302" t="s">
        <v>60</v>
      </c>
      <c r="G356" s="302"/>
      <c r="H356" s="302"/>
      <c r="I356" s="302" t="s">
        <v>242</v>
      </c>
    </row>
    <row r="357" spans="1:9" ht="15.75">
      <c r="A357" s="303" t="s">
        <v>688</v>
      </c>
      <c r="B357" s="302" t="s">
        <v>576</v>
      </c>
      <c r="C357" s="302" t="s">
        <v>82</v>
      </c>
      <c r="D357" s="302" t="s">
        <v>399</v>
      </c>
      <c r="E357" s="302" t="s">
        <v>83</v>
      </c>
      <c r="F357" s="302" t="s">
        <v>60</v>
      </c>
      <c r="G357" s="302"/>
      <c r="H357" s="302"/>
      <c r="I357" s="302" t="s">
        <v>238</v>
      </c>
    </row>
    <row r="358" spans="1:9" ht="15.75">
      <c r="A358" s="303" t="s">
        <v>688</v>
      </c>
      <c r="B358" s="302" t="s">
        <v>154</v>
      </c>
      <c r="C358" s="302" t="s">
        <v>46</v>
      </c>
      <c r="D358" s="302" t="s">
        <v>47</v>
      </c>
      <c r="E358" s="302" t="s">
        <v>48</v>
      </c>
      <c r="F358" s="302" t="s">
        <v>43</v>
      </c>
      <c r="G358" s="302"/>
      <c r="H358" s="302"/>
      <c r="I358" s="302" t="s">
        <v>242</v>
      </c>
    </row>
    <row r="359" spans="1:9" ht="15.75">
      <c r="A359" s="303" t="s">
        <v>693</v>
      </c>
      <c r="B359" s="302" t="s">
        <v>248</v>
      </c>
      <c r="C359" s="302" t="s">
        <v>144</v>
      </c>
      <c r="D359" s="302" t="s">
        <v>21</v>
      </c>
      <c r="E359" s="302" t="s">
        <v>145</v>
      </c>
      <c r="F359" s="302">
        <v>403</v>
      </c>
      <c r="G359" s="302"/>
      <c r="H359" s="302"/>
      <c r="I359" s="302" t="s">
        <v>238</v>
      </c>
    </row>
    <row r="360" spans="1:9" ht="15.75">
      <c r="A360" s="303" t="s">
        <v>700</v>
      </c>
      <c r="B360" s="302" t="s">
        <v>701</v>
      </c>
      <c r="C360" s="302" t="s">
        <v>259</v>
      </c>
      <c r="D360" s="302" t="s">
        <v>260</v>
      </c>
      <c r="E360" s="302" t="s">
        <v>486</v>
      </c>
      <c r="F360" s="302" t="s">
        <v>150</v>
      </c>
      <c r="G360" s="302"/>
      <c r="H360" s="302"/>
      <c r="I360" s="302" t="s">
        <v>238</v>
      </c>
    </row>
    <row r="361" spans="1:9" ht="15.75">
      <c r="A361" s="303" t="s">
        <v>700</v>
      </c>
      <c r="B361" s="302" t="s">
        <v>76</v>
      </c>
      <c r="C361" s="302" t="s">
        <v>266</v>
      </c>
      <c r="D361" s="302" t="s">
        <v>227</v>
      </c>
      <c r="E361" s="302" t="s">
        <v>267</v>
      </c>
      <c r="F361" s="302" t="s">
        <v>36</v>
      </c>
      <c r="G361" s="302"/>
      <c r="H361" s="302"/>
      <c r="I361" s="302" t="s">
        <v>238</v>
      </c>
    </row>
    <row r="362" spans="1:9" ht="15.75">
      <c r="A362" s="303" t="s">
        <v>702</v>
      </c>
      <c r="B362" s="302" t="s">
        <v>291</v>
      </c>
      <c r="C362" s="302" t="s">
        <v>259</v>
      </c>
      <c r="D362" s="302" t="s">
        <v>260</v>
      </c>
      <c r="E362" s="302" t="s">
        <v>486</v>
      </c>
      <c r="F362" s="302" t="s">
        <v>150</v>
      </c>
      <c r="G362" s="302"/>
      <c r="H362" s="302"/>
      <c r="I362" s="302" t="s">
        <v>240</v>
      </c>
    </row>
    <row r="363" spans="1:9" ht="15.75">
      <c r="A363" s="303" t="s">
        <v>703</v>
      </c>
      <c r="B363" s="302" t="s">
        <v>704</v>
      </c>
      <c r="C363" s="302" t="s">
        <v>266</v>
      </c>
      <c r="D363" s="302" t="s">
        <v>227</v>
      </c>
      <c r="E363" s="302" t="s">
        <v>267</v>
      </c>
      <c r="F363" s="302" t="s">
        <v>36</v>
      </c>
      <c r="G363" s="302"/>
      <c r="H363" s="302"/>
      <c r="I363" s="302" t="s">
        <v>240</v>
      </c>
    </row>
    <row r="364" spans="1:9" ht="15.75">
      <c r="A364" s="303" t="s">
        <v>703</v>
      </c>
      <c r="B364" s="302" t="s">
        <v>551</v>
      </c>
      <c r="C364" s="302" t="s">
        <v>62</v>
      </c>
      <c r="D364" s="302" t="s">
        <v>151</v>
      </c>
      <c r="E364" s="302" t="s">
        <v>64</v>
      </c>
      <c r="F364" s="302" t="s">
        <v>65</v>
      </c>
      <c r="G364" s="302"/>
      <c r="H364" s="302"/>
      <c r="I364" s="302" t="s">
        <v>240</v>
      </c>
    </row>
    <row r="365" spans="1:9" ht="15.75">
      <c r="A365" s="303" t="s">
        <v>703</v>
      </c>
      <c r="B365" s="302" t="s">
        <v>129</v>
      </c>
      <c r="C365" s="302" t="s">
        <v>144</v>
      </c>
      <c r="D365" s="302" t="s">
        <v>21</v>
      </c>
      <c r="E365" s="302" t="s">
        <v>145</v>
      </c>
      <c r="F365" s="302">
        <v>403</v>
      </c>
      <c r="G365" s="302"/>
      <c r="H365" s="302"/>
      <c r="I365" s="302" t="s">
        <v>240</v>
      </c>
    </row>
    <row r="366" spans="1:9" ht="15.75">
      <c r="A366" s="192">
        <v>45819</v>
      </c>
      <c r="B366" s="258">
        <v>0.44444444444444442</v>
      </c>
      <c r="C366" s="259">
        <v>41</v>
      </c>
      <c r="D366" s="259" t="s">
        <v>260</v>
      </c>
      <c r="E366" s="259">
        <v>93130000480</v>
      </c>
      <c r="F366" s="259">
        <v>728</v>
      </c>
      <c r="G366" s="201"/>
      <c r="H366" s="201"/>
      <c r="I366" s="302" t="s">
        <v>240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21"/>
  <sheetViews>
    <sheetView topLeftCell="G13" workbookViewId="0">
      <selection activeCell="L40" sqref="L40"/>
    </sheetView>
  </sheetViews>
  <sheetFormatPr baseColWidth="10" defaultRowHeight="15"/>
  <cols>
    <col min="1" max="1" width="16.5703125" customWidth="1"/>
    <col min="2" max="2" width="15.42578125" customWidth="1"/>
    <col min="3" max="3" width="13.28515625" customWidth="1"/>
    <col min="4" max="4" width="34.28515625" customWidth="1"/>
    <col min="5" max="5" width="18.85546875" customWidth="1"/>
    <col min="6" max="6" width="12.7109375" customWidth="1"/>
    <col min="7" max="7" width="18.28515625" customWidth="1"/>
    <col min="11" max="11" width="38.28515625" customWidth="1"/>
    <col min="13" max="13" width="17.140625" customWidth="1"/>
  </cols>
  <sheetData>
    <row r="1" spans="1:30" s="91" customFormat="1" ht="42" customHeight="1" thickBot="1">
      <c r="A1" s="97" t="s">
        <v>205</v>
      </c>
      <c r="B1" s="97" t="s">
        <v>25</v>
      </c>
      <c r="C1" s="98" t="s">
        <v>26</v>
      </c>
      <c r="D1" s="95" t="s">
        <v>27</v>
      </c>
      <c r="E1" s="99" t="s">
        <v>28</v>
      </c>
      <c r="F1" s="100" t="s">
        <v>29</v>
      </c>
      <c r="G1" s="93" t="s">
        <v>32</v>
      </c>
      <c r="H1" s="90"/>
      <c r="I1" s="92"/>
      <c r="J1" s="92"/>
      <c r="K1" s="2" t="s">
        <v>22</v>
      </c>
      <c r="L1" s="1" t="s">
        <v>579</v>
      </c>
      <c r="M1" s="2" t="s">
        <v>23</v>
      </c>
      <c r="Q1" s="60" t="s">
        <v>381</v>
      </c>
      <c r="R1" s="60" t="s">
        <v>382</v>
      </c>
      <c r="S1" s="94"/>
      <c r="T1" s="60" t="s">
        <v>379</v>
      </c>
      <c r="U1" s="60" t="s">
        <v>380</v>
      </c>
      <c r="V1" s="94"/>
      <c r="W1" s="60" t="s">
        <v>383</v>
      </c>
      <c r="X1" s="60" t="s">
        <v>384</v>
      </c>
      <c r="Y1" s="94"/>
      <c r="Z1" s="60" t="s">
        <v>385</v>
      </c>
      <c r="AA1" s="60" t="s">
        <v>386</v>
      </c>
      <c r="AB1" s="94"/>
      <c r="AC1" s="60" t="s">
        <v>387</v>
      </c>
      <c r="AD1" s="60" t="s">
        <v>388</v>
      </c>
    </row>
    <row r="2" spans="1:30" ht="31.5" customHeight="1">
      <c r="A2" s="103" t="s">
        <v>390</v>
      </c>
      <c r="B2" s="104" t="s">
        <v>348</v>
      </c>
      <c r="C2" s="105" t="s">
        <v>108</v>
      </c>
      <c r="D2" s="106" t="s">
        <v>109</v>
      </c>
      <c r="E2" s="108" t="s">
        <v>247</v>
      </c>
      <c r="F2" s="108">
        <v>405</v>
      </c>
      <c r="G2" s="110"/>
      <c r="H2" s="101"/>
      <c r="I2" s="92"/>
      <c r="J2" s="92"/>
      <c r="K2" s="227" t="s">
        <v>648</v>
      </c>
      <c r="L2" s="4">
        <f t="shared" ref="L2:L6" si="0">COUNTIF(D:D,)/41</f>
        <v>0</v>
      </c>
      <c r="M2" s="211">
        <f>COUNTIF('Enero - 1'!D:D,)</f>
        <v>0</v>
      </c>
      <c r="Q2" s="102" t="s">
        <v>337</v>
      </c>
      <c r="R2" s="111">
        <f>COUNTIF(A:A,)</f>
        <v>0</v>
      </c>
      <c r="S2" s="94"/>
      <c r="T2" s="102" t="s">
        <v>337</v>
      </c>
      <c r="U2" s="96"/>
      <c r="V2" s="94"/>
      <c r="W2" s="102" t="s">
        <v>337</v>
      </c>
      <c r="X2" s="96">
        <f>COUNTIF(A:A,)</f>
        <v>0</v>
      </c>
      <c r="Y2" s="94"/>
      <c r="Z2" s="102" t="s">
        <v>337</v>
      </c>
      <c r="AA2" s="96">
        <f>COUNTIF(A:A,A33)</f>
        <v>11</v>
      </c>
      <c r="AB2" s="94"/>
      <c r="AC2" s="102" t="s">
        <v>337</v>
      </c>
      <c r="AD2" s="111">
        <f>COUNTIF(A:A,A60)</f>
        <v>3</v>
      </c>
    </row>
    <row r="3" spans="1:30" ht="31.5" customHeight="1">
      <c r="A3" s="103" t="s">
        <v>390</v>
      </c>
      <c r="B3" s="104" t="s">
        <v>391</v>
      </c>
      <c r="C3" s="105" t="s">
        <v>201</v>
      </c>
      <c r="D3" s="106" t="s">
        <v>20</v>
      </c>
      <c r="E3" s="108" t="s">
        <v>203</v>
      </c>
      <c r="F3" s="108">
        <v>707</v>
      </c>
      <c r="G3" s="109"/>
      <c r="H3" s="101"/>
      <c r="I3" s="92"/>
      <c r="J3" s="92"/>
      <c r="K3" s="227" t="s">
        <v>647</v>
      </c>
      <c r="L3" s="4">
        <f t="shared" si="0"/>
        <v>0</v>
      </c>
      <c r="M3" s="211">
        <f>COUNTIF('Enero - 1'!D:D,)</f>
        <v>0</v>
      </c>
      <c r="Q3" s="102" t="s">
        <v>338</v>
      </c>
      <c r="R3" s="111">
        <f>COUNTIF(A:A,)</f>
        <v>0</v>
      </c>
      <c r="S3" s="94"/>
      <c r="T3" s="102" t="s">
        <v>338</v>
      </c>
      <c r="U3" s="111">
        <f>COUNTIF(A:A,A5)</f>
        <v>2</v>
      </c>
      <c r="V3" s="94"/>
      <c r="W3" s="102" t="s">
        <v>338</v>
      </c>
      <c r="X3" s="96">
        <f>COUNTIF(A:A,A14)</f>
        <v>8</v>
      </c>
      <c r="Y3" s="94"/>
      <c r="Z3" s="102" t="s">
        <v>338</v>
      </c>
      <c r="AA3" s="111">
        <f>COUNTIF(A:A,A44)</f>
        <v>8</v>
      </c>
      <c r="AB3" s="94"/>
      <c r="AC3" s="102" t="s">
        <v>338</v>
      </c>
      <c r="AD3" s="111">
        <f>COUNTIF(A:A,A63)</f>
        <v>5</v>
      </c>
    </row>
    <row r="4" spans="1:30" ht="31.5" customHeight="1">
      <c r="A4" s="103" t="s">
        <v>390</v>
      </c>
      <c r="B4" s="104" t="s">
        <v>392</v>
      </c>
      <c r="C4" s="105" t="s">
        <v>201</v>
      </c>
      <c r="D4" s="106" t="s">
        <v>20</v>
      </c>
      <c r="E4" s="108" t="s">
        <v>203</v>
      </c>
      <c r="F4" s="108">
        <v>707</v>
      </c>
      <c r="G4" s="109"/>
      <c r="H4" s="101"/>
      <c r="I4" s="92"/>
      <c r="J4" s="92"/>
      <c r="K4" s="227" t="s">
        <v>646</v>
      </c>
      <c r="L4" s="4">
        <f t="shared" si="0"/>
        <v>0</v>
      </c>
      <c r="M4" s="211">
        <f>COUNTIF('Enero - 1'!D:D,)</f>
        <v>0</v>
      </c>
      <c r="Q4" s="102" t="s">
        <v>339</v>
      </c>
      <c r="R4" s="111">
        <f>COUNTIF(A:A,)</f>
        <v>0</v>
      </c>
      <c r="S4" s="94"/>
      <c r="T4" s="102" t="s">
        <v>339</v>
      </c>
      <c r="U4" s="111">
        <f>COUNTIF(A:A,A7)</f>
        <v>3</v>
      </c>
      <c r="V4" s="94"/>
      <c r="W4" s="102" t="s">
        <v>339</v>
      </c>
      <c r="X4" s="111">
        <f>COUNTIF(A:A,A22)</f>
        <v>5</v>
      </c>
      <c r="Y4" s="94"/>
      <c r="Z4" s="102" t="s">
        <v>339</v>
      </c>
      <c r="AA4" s="111">
        <f>COUNTIF(A:A,A52)</f>
        <v>5</v>
      </c>
      <c r="AB4" s="94"/>
      <c r="AC4" s="102" t="s">
        <v>339</v>
      </c>
      <c r="AD4" s="111">
        <f>COUNTIF(A:A,A68)</f>
        <v>7</v>
      </c>
    </row>
    <row r="5" spans="1:30" ht="15.75">
      <c r="A5" s="103" t="s">
        <v>393</v>
      </c>
      <c r="B5" s="104" t="s">
        <v>394</v>
      </c>
      <c r="C5" s="105" t="s">
        <v>259</v>
      </c>
      <c r="D5" s="105" t="s">
        <v>260</v>
      </c>
      <c r="E5" s="107" t="s">
        <v>261</v>
      </c>
      <c r="F5" s="107" t="s">
        <v>150</v>
      </c>
      <c r="G5" s="109"/>
      <c r="H5" s="101"/>
      <c r="I5" s="92"/>
      <c r="J5" s="92"/>
      <c r="K5" s="227" t="s">
        <v>645</v>
      </c>
      <c r="L5" s="4">
        <f t="shared" si="0"/>
        <v>0</v>
      </c>
      <c r="M5" s="211">
        <f>COUNTIF('Enero - 1'!D:D,)</f>
        <v>0</v>
      </c>
      <c r="Q5" s="102" t="s">
        <v>340</v>
      </c>
      <c r="R5" s="111">
        <f>COUNTIF(A:A,)</f>
        <v>0</v>
      </c>
      <c r="S5" s="94"/>
      <c r="T5" s="102" t="s">
        <v>340</v>
      </c>
      <c r="U5" s="111">
        <f>COUNTIF(A:A,)</f>
        <v>0</v>
      </c>
      <c r="V5" s="94"/>
      <c r="W5" s="102" t="s">
        <v>340</v>
      </c>
      <c r="X5" s="111">
        <f>COUNTIF(A:A,A27)</f>
        <v>4</v>
      </c>
      <c r="Y5" s="94"/>
      <c r="Z5" s="102" t="s">
        <v>340</v>
      </c>
      <c r="AA5" s="111">
        <f>COUNTIF(A:A,A57)</f>
        <v>3</v>
      </c>
      <c r="AB5" s="94"/>
      <c r="AC5" s="102" t="s">
        <v>340</v>
      </c>
      <c r="AD5" s="111">
        <f>COUNTIF(A:A,A76)</f>
        <v>3</v>
      </c>
    </row>
    <row r="6" spans="1:30" ht="15.75">
      <c r="A6" s="103" t="s">
        <v>393</v>
      </c>
      <c r="B6" s="104" t="s">
        <v>395</v>
      </c>
      <c r="C6" s="105" t="s">
        <v>183</v>
      </c>
      <c r="D6" s="105" t="s">
        <v>184</v>
      </c>
      <c r="E6" s="107" t="s">
        <v>185</v>
      </c>
      <c r="F6" s="107" t="s">
        <v>186</v>
      </c>
      <c r="G6" s="109"/>
      <c r="H6" s="101"/>
      <c r="I6" s="92"/>
      <c r="J6" s="92"/>
      <c r="K6" s="227" t="s">
        <v>644</v>
      </c>
      <c r="L6" s="4">
        <f t="shared" si="0"/>
        <v>0</v>
      </c>
      <c r="M6" s="211">
        <f>COUNTIF('Enero - 1'!D:D,)</f>
        <v>0</v>
      </c>
      <c r="Q6" s="102" t="s">
        <v>341</v>
      </c>
      <c r="R6" s="111">
        <f>COUNTIF(A:A,A3)</f>
        <v>3</v>
      </c>
      <c r="S6" s="94"/>
      <c r="T6" s="102" t="s">
        <v>341</v>
      </c>
      <c r="U6" s="111">
        <f>COUNTIF(A:A,A10)</f>
        <v>4</v>
      </c>
      <c r="V6" s="94"/>
      <c r="W6" s="102" t="s">
        <v>341</v>
      </c>
      <c r="X6" s="111">
        <f>COUNTIF(A:A,A31)</f>
        <v>2</v>
      </c>
      <c r="Y6" s="94"/>
      <c r="Z6" s="102" t="s">
        <v>341</v>
      </c>
      <c r="AA6" s="111">
        <f>COUNTIF(A:A,)</f>
        <v>0</v>
      </c>
      <c r="AB6" s="94"/>
      <c r="AC6" s="102" t="s">
        <v>341</v>
      </c>
      <c r="AD6" s="111">
        <f>COUNTIF(A:A,A66)</f>
        <v>5</v>
      </c>
    </row>
    <row r="7" spans="1:30" ht="15.75">
      <c r="A7" s="103" t="s">
        <v>396</v>
      </c>
      <c r="B7" s="104" t="s">
        <v>397</v>
      </c>
      <c r="C7" s="105" t="s">
        <v>144</v>
      </c>
      <c r="D7" s="105" t="s">
        <v>21</v>
      </c>
      <c r="E7" s="107" t="s">
        <v>145</v>
      </c>
      <c r="F7" s="107">
        <v>403</v>
      </c>
      <c r="G7" s="109"/>
      <c r="H7" s="101"/>
      <c r="I7" s="92"/>
      <c r="J7" s="92"/>
      <c r="K7" s="211" t="s">
        <v>1</v>
      </c>
      <c r="L7" s="4">
        <f>COUNTIF(D:D,)/41</f>
        <v>0</v>
      </c>
      <c r="M7" s="111">
        <f>COUNTIF('Enero - 1'!D:D,)</f>
        <v>0</v>
      </c>
    </row>
    <row r="8" spans="1:30" ht="15.75">
      <c r="A8" s="103" t="s">
        <v>396</v>
      </c>
      <c r="B8" s="104" t="s">
        <v>398</v>
      </c>
      <c r="C8" s="105" t="s">
        <v>54</v>
      </c>
      <c r="D8" s="105" t="s">
        <v>55</v>
      </c>
      <c r="E8" s="107" t="s">
        <v>56</v>
      </c>
      <c r="F8" s="107" t="s">
        <v>36</v>
      </c>
      <c r="G8" s="109"/>
      <c r="H8" s="101"/>
      <c r="I8" s="92"/>
      <c r="J8" s="92"/>
      <c r="K8" s="211" t="s">
        <v>6</v>
      </c>
      <c r="L8" s="4">
        <f>COUNTIF(D:D,D78)/83</f>
        <v>1.2048192771084338E-2</v>
      </c>
      <c r="M8" s="111">
        <f>COUNTIF('Enero - 1'!D:D,'Enero - 1'!D78)</f>
        <v>1</v>
      </c>
    </row>
    <row r="9" spans="1:30" ht="31.5">
      <c r="A9" s="103" t="s">
        <v>396</v>
      </c>
      <c r="B9" s="104" t="s">
        <v>131</v>
      </c>
      <c r="C9" s="105" t="s">
        <v>82</v>
      </c>
      <c r="D9" s="105" t="s">
        <v>399</v>
      </c>
      <c r="E9" s="107" t="s">
        <v>83</v>
      </c>
      <c r="F9" s="107" t="s">
        <v>60</v>
      </c>
      <c r="G9" s="112" t="s">
        <v>473</v>
      </c>
      <c r="H9" s="101"/>
      <c r="I9" s="92"/>
      <c r="J9" s="92"/>
      <c r="K9" s="211" t="s">
        <v>24</v>
      </c>
      <c r="L9" s="4">
        <f>COUNTIF(D:D,)/83</f>
        <v>0</v>
      </c>
      <c r="M9" s="111">
        <f>COUNTIF('Enero - 1'!D:D,)</f>
        <v>0</v>
      </c>
    </row>
    <row r="10" spans="1:30" ht="15.75">
      <c r="A10" s="103" t="s">
        <v>400</v>
      </c>
      <c r="B10" s="104" t="s">
        <v>401</v>
      </c>
      <c r="C10" s="105" t="s">
        <v>135</v>
      </c>
      <c r="D10" s="105" t="s">
        <v>14</v>
      </c>
      <c r="E10" s="107" t="s">
        <v>136</v>
      </c>
      <c r="F10" s="107" t="s">
        <v>137</v>
      </c>
      <c r="G10" s="109"/>
      <c r="H10" s="101"/>
      <c r="I10" s="92"/>
      <c r="J10" s="92"/>
      <c r="K10" s="211" t="s">
        <v>225</v>
      </c>
      <c r="L10" s="4">
        <f>COUNTIF(D:D,)/83</f>
        <v>0</v>
      </c>
      <c r="M10" s="111">
        <f>COUNTIF('Enero - 1'!D:D,)</f>
        <v>0</v>
      </c>
    </row>
    <row r="11" spans="1:30" ht="15.75">
      <c r="A11" s="103" t="s">
        <v>400</v>
      </c>
      <c r="B11" s="104" t="s">
        <v>336</v>
      </c>
      <c r="C11" s="105" t="s">
        <v>163</v>
      </c>
      <c r="D11" s="105" t="s">
        <v>180</v>
      </c>
      <c r="E11" s="107" t="s">
        <v>402</v>
      </c>
      <c r="F11" s="107" t="s">
        <v>111</v>
      </c>
      <c r="G11" s="109"/>
      <c r="H11" s="101"/>
      <c r="I11" s="92"/>
      <c r="J11" s="92"/>
      <c r="K11" s="211" t="s">
        <v>597</v>
      </c>
      <c r="L11" s="4">
        <f>COUNTIF(D:D,)/83</f>
        <v>0</v>
      </c>
      <c r="M11" s="111">
        <f>COUNTIF('Enero - 1'!D:D,)</f>
        <v>0</v>
      </c>
    </row>
    <row r="12" spans="1:30" ht="15.75">
      <c r="A12" s="103" t="s">
        <v>400</v>
      </c>
      <c r="B12" s="104" t="s">
        <v>403</v>
      </c>
      <c r="C12" s="105" t="s">
        <v>144</v>
      </c>
      <c r="D12" s="105" t="s">
        <v>21</v>
      </c>
      <c r="E12" s="107" t="s">
        <v>145</v>
      </c>
      <c r="F12" s="107" t="s">
        <v>43</v>
      </c>
      <c r="G12" s="109"/>
      <c r="H12" s="101"/>
      <c r="I12" s="92"/>
      <c r="J12" s="92"/>
      <c r="K12" s="211" t="s">
        <v>2</v>
      </c>
      <c r="L12" s="4">
        <f>COUNTIF(D:D,D83)/83</f>
        <v>1.2048192771084338E-2</v>
      </c>
      <c r="M12" s="111">
        <f>COUNTIF('Enero - 1'!D:D,'Enero - 1'!D83)</f>
        <v>1</v>
      </c>
    </row>
    <row r="13" spans="1:30" ht="15.75">
      <c r="A13" s="103" t="s">
        <v>400</v>
      </c>
      <c r="B13" s="104" t="s">
        <v>37</v>
      </c>
      <c r="C13" s="105" t="s">
        <v>188</v>
      </c>
      <c r="D13" s="105" t="s">
        <v>189</v>
      </c>
      <c r="E13" s="107" t="s">
        <v>190</v>
      </c>
      <c r="F13" s="107" t="s">
        <v>137</v>
      </c>
      <c r="G13" s="109"/>
      <c r="H13" s="101"/>
      <c r="I13" s="92"/>
      <c r="J13" s="92"/>
      <c r="K13" s="211" t="s">
        <v>226</v>
      </c>
      <c r="L13" s="4">
        <f>COUNTIF(D:D,D6)/83</f>
        <v>6.0240963855421686E-2</v>
      </c>
      <c r="M13" s="111">
        <f>COUNTIF('Enero - 1'!D:D,'Enero - 1'!D6)</f>
        <v>5</v>
      </c>
    </row>
    <row r="14" spans="1:30" ht="15.75">
      <c r="A14" s="103" t="s">
        <v>404</v>
      </c>
      <c r="B14" s="104" t="s">
        <v>177</v>
      </c>
      <c r="C14" s="105" t="s">
        <v>188</v>
      </c>
      <c r="D14" s="105" t="s">
        <v>189</v>
      </c>
      <c r="E14" s="107" t="s">
        <v>190</v>
      </c>
      <c r="F14" s="107" t="s">
        <v>137</v>
      </c>
      <c r="G14" s="109"/>
      <c r="H14" s="101"/>
      <c r="I14" s="92"/>
      <c r="J14" s="92"/>
      <c r="K14" s="211" t="s">
        <v>227</v>
      </c>
      <c r="L14" s="4">
        <f>COUNTIF(D:D,D38)/83</f>
        <v>1.2048192771084338E-2</v>
      </c>
      <c r="M14" s="111">
        <f>COUNTIF('Enero - 1'!D:D,'Enero - 1'!D83)</f>
        <v>1</v>
      </c>
    </row>
    <row r="15" spans="1:30" ht="15.75">
      <c r="A15" s="103" t="s">
        <v>404</v>
      </c>
      <c r="B15" s="104" t="s">
        <v>154</v>
      </c>
      <c r="C15" s="105" t="s">
        <v>68</v>
      </c>
      <c r="D15" s="105" t="s">
        <v>4</v>
      </c>
      <c r="E15" s="107" t="s">
        <v>69</v>
      </c>
      <c r="F15" s="107" t="s">
        <v>36</v>
      </c>
      <c r="G15" s="109"/>
      <c r="H15" s="101"/>
      <c r="I15" s="92"/>
      <c r="J15" s="92"/>
      <c r="K15" s="211" t="s">
        <v>3</v>
      </c>
      <c r="L15" s="4">
        <f>COUNTIF(D:D,D8)/83</f>
        <v>1.2048192771084338E-2</v>
      </c>
      <c r="M15" s="111">
        <f>COUNTIF('Enero - 1'!D:D,'Enero - 1'!D8)</f>
        <v>1</v>
      </c>
    </row>
    <row r="16" spans="1:30" ht="15.75">
      <c r="A16" s="103" t="s">
        <v>404</v>
      </c>
      <c r="B16" s="104" t="s">
        <v>154</v>
      </c>
      <c r="C16" s="105" t="s">
        <v>34</v>
      </c>
      <c r="D16" s="105" t="s">
        <v>0</v>
      </c>
      <c r="E16" s="107" t="s">
        <v>35</v>
      </c>
      <c r="F16" s="107" t="s">
        <v>36</v>
      </c>
      <c r="G16" s="109"/>
      <c r="H16" s="101"/>
      <c r="I16" s="92"/>
      <c r="J16" s="92"/>
      <c r="K16" s="211" t="s">
        <v>595</v>
      </c>
      <c r="L16" s="4">
        <f>COUNTIF(D:D,D50)/83</f>
        <v>2.4096385542168676E-2</v>
      </c>
      <c r="M16" s="111">
        <f>COUNTIF('Enero - 1'!D:D,'Enero - 1'!D50)</f>
        <v>2</v>
      </c>
    </row>
    <row r="17" spans="1:13" ht="15.75">
      <c r="A17" s="103" t="s">
        <v>404</v>
      </c>
      <c r="B17" s="104" t="s">
        <v>154</v>
      </c>
      <c r="C17" s="105" t="s">
        <v>155</v>
      </c>
      <c r="D17" s="105" t="s">
        <v>156</v>
      </c>
      <c r="E17" s="107" t="s">
        <v>157</v>
      </c>
      <c r="F17" s="107" t="s">
        <v>60</v>
      </c>
      <c r="G17" s="109"/>
      <c r="H17" s="101"/>
      <c r="I17" s="92"/>
      <c r="J17" s="92"/>
      <c r="K17" s="211" t="s">
        <v>596</v>
      </c>
      <c r="L17" s="4">
        <f>COUNTIF(D:D,D19)/83</f>
        <v>0.21686746987951808</v>
      </c>
      <c r="M17" s="96">
        <f>COUNTIF('Enero - 1'!D:D,'Enero - 1'!D19)</f>
        <v>18</v>
      </c>
    </row>
    <row r="18" spans="1:13" ht="15.75">
      <c r="A18" s="103" t="s">
        <v>404</v>
      </c>
      <c r="B18" s="104" t="s">
        <v>405</v>
      </c>
      <c r="C18" s="105" t="s">
        <v>68</v>
      </c>
      <c r="D18" s="105" t="s">
        <v>4</v>
      </c>
      <c r="E18" s="107" t="s">
        <v>69</v>
      </c>
      <c r="F18" s="107" t="s">
        <v>36</v>
      </c>
      <c r="G18" s="109"/>
      <c r="H18" s="101"/>
      <c r="I18" s="92"/>
      <c r="J18" s="92"/>
      <c r="K18" s="211" t="s">
        <v>4</v>
      </c>
      <c r="L18" s="4">
        <f>COUNTIF(D:D,D15)/83</f>
        <v>8.4337349397590355E-2</v>
      </c>
      <c r="M18" s="111">
        <f>COUNTIF('Enero - 1'!D:D,'Enero - 1'!D15)</f>
        <v>7</v>
      </c>
    </row>
    <row r="19" spans="1:13" ht="15.75">
      <c r="A19" s="103" t="s">
        <v>404</v>
      </c>
      <c r="B19" s="104" t="s">
        <v>299</v>
      </c>
      <c r="C19" s="105" t="s">
        <v>34</v>
      </c>
      <c r="D19" s="105" t="s">
        <v>0</v>
      </c>
      <c r="E19" s="107" t="s">
        <v>35</v>
      </c>
      <c r="F19" s="107" t="s">
        <v>36</v>
      </c>
      <c r="G19" s="109"/>
      <c r="H19" s="101"/>
      <c r="I19" s="92"/>
      <c r="J19" s="92"/>
      <c r="K19" s="211" t="s">
        <v>5</v>
      </c>
      <c r="L19" s="4">
        <f>COUNTIF(D:D,D17)/83</f>
        <v>2.4096385542168676E-2</v>
      </c>
      <c r="M19" s="111">
        <f>COUNTIF('Enero - 1'!D:D,'Enero - 1'!D17)</f>
        <v>2</v>
      </c>
    </row>
    <row r="20" spans="1:13" ht="15.75">
      <c r="A20" s="103" t="s">
        <v>404</v>
      </c>
      <c r="B20" s="104" t="s">
        <v>300</v>
      </c>
      <c r="C20" s="105" t="s">
        <v>126</v>
      </c>
      <c r="D20" s="105" t="s">
        <v>127</v>
      </c>
      <c r="E20" s="107" t="s">
        <v>128</v>
      </c>
      <c r="F20" s="107" t="s">
        <v>60</v>
      </c>
      <c r="G20" s="109"/>
      <c r="H20" s="101"/>
      <c r="I20" s="92"/>
      <c r="J20" s="92"/>
      <c r="K20" s="211" t="s">
        <v>7</v>
      </c>
      <c r="L20" s="4">
        <f>COUNTIF(D:D,D24)/83</f>
        <v>3.614457831325301E-2</v>
      </c>
      <c r="M20" s="111">
        <f>COUNTIF('Enero - 1'!D:D,'Enero - 1'!D24)</f>
        <v>3</v>
      </c>
    </row>
    <row r="21" spans="1:13" ht="15.75">
      <c r="A21" s="103" t="s">
        <v>404</v>
      </c>
      <c r="B21" s="104" t="s">
        <v>246</v>
      </c>
      <c r="C21" s="105" t="s">
        <v>170</v>
      </c>
      <c r="D21" s="105" t="s">
        <v>171</v>
      </c>
      <c r="E21" s="107" t="s">
        <v>172</v>
      </c>
      <c r="F21" s="107" t="s">
        <v>60</v>
      </c>
      <c r="G21" s="109"/>
      <c r="H21" s="101"/>
      <c r="I21" s="92"/>
      <c r="J21" s="92"/>
      <c r="K21" s="211" t="s">
        <v>228</v>
      </c>
      <c r="L21" s="4">
        <f>COUNTIF(D:D,)/83</f>
        <v>0</v>
      </c>
      <c r="M21" s="111">
        <f>COUNTIF('Enero - 1'!D:D,)</f>
        <v>0</v>
      </c>
    </row>
    <row r="22" spans="1:13" ht="31.5" customHeight="1">
      <c r="A22" s="103" t="s">
        <v>406</v>
      </c>
      <c r="B22" s="104" t="s">
        <v>362</v>
      </c>
      <c r="C22" s="105" t="s">
        <v>201</v>
      </c>
      <c r="D22" s="105" t="s">
        <v>20</v>
      </c>
      <c r="E22" s="108" t="s">
        <v>203</v>
      </c>
      <c r="F22" s="108">
        <v>707</v>
      </c>
      <c r="G22" s="109"/>
      <c r="H22" s="101"/>
      <c r="I22" s="92"/>
      <c r="J22" s="92"/>
      <c r="K22" s="211" t="s">
        <v>8</v>
      </c>
      <c r="L22" s="4">
        <f>COUNTIF(D:D,)/83</f>
        <v>0</v>
      </c>
      <c r="M22" s="111">
        <f>COUNTIF('Enero - 1'!D:D,)</f>
        <v>0</v>
      </c>
    </row>
    <row r="23" spans="1:13" ht="15.75">
      <c r="A23" s="103" t="s">
        <v>406</v>
      </c>
      <c r="B23" s="104" t="s">
        <v>76</v>
      </c>
      <c r="C23" s="105" t="s">
        <v>103</v>
      </c>
      <c r="D23" s="105" t="s">
        <v>104</v>
      </c>
      <c r="E23" s="107" t="s">
        <v>105</v>
      </c>
      <c r="F23" s="107" t="s">
        <v>60</v>
      </c>
      <c r="G23" s="109"/>
      <c r="H23" s="101"/>
      <c r="I23" s="92"/>
      <c r="J23" s="92"/>
      <c r="K23" s="211" t="s">
        <v>9</v>
      </c>
      <c r="L23" s="4">
        <f>COUNTIF(D:D,)/83</f>
        <v>0</v>
      </c>
      <c r="M23" s="111">
        <f>COUNTIF('Enero - 1'!D:D,)</f>
        <v>0</v>
      </c>
    </row>
    <row r="24" spans="1:13" ht="15.75">
      <c r="A24" s="103" t="s">
        <v>406</v>
      </c>
      <c r="B24" s="104" t="s">
        <v>407</v>
      </c>
      <c r="C24" s="105" t="s">
        <v>103</v>
      </c>
      <c r="D24" s="105" t="s">
        <v>104</v>
      </c>
      <c r="E24" s="107" t="s">
        <v>105</v>
      </c>
      <c r="F24" s="107" t="s">
        <v>60</v>
      </c>
      <c r="G24" s="109"/>
      <c r="H24" s="101"/>
      <c r="I24" s="92"/>
      <c r="J24" s="92"/>
      <c r="K24" s="211" t="s">
        <v>229</v>
      </c>
      <c r="L24" s="4">
        <f>COUNTIF(D:D,)/83</f>
        <v>0</v>
      </c>
      <c r="M24" s="111">
        <f>COUNTIF('Enero - 1'!D:D,)</f>
        <v>0</v>
      </c>
    </row>
    <row r="25" spans="1:13" ht="15.75">
      <c r="A25" s="103" t="s">
        <v>406</v>
      </c>
      <c r="B25" s="104" t="s">
        <v>408</v>
      </c>
      <c r="C25" s="105" t="s">
        <v>259</v>
      </c>
      <c r="D25" s="105" t="s">
        <v>260</v>
      </c>
      <c r="E25" s="107" t="s">
        <v>261</v>
      </c>
      <c r="F25" s="107" t="s">
        <v>150</v>
      </c>
      <c r="G25" s="109"/>
      <c r="H25" s="101"/>
      <c r="I25" s="92"/>
      <c r="J25" s="92"/>
      <c r="K25" s="211" t="s">
        <v>10</v>
      </c>
      <c r="L25" s="4">
        <f>COUNTIF(D:D,)/83</f>
        <v>0</v>
      </c>
      <c r="M25" s="111">
        <f>COUNTIF('Enero - 1'!D:D,)</f>
        <v>0</v>
      </c>
    </row>
    <row r="26" spans="1:13" ht="15.75">
      <c r="A26" s="103" t="s">
        <v>406</v>
      </c>
      <c r="B26" s="104" t="s">
        <v>409</v>
      </c>
      <c r="C26" s="105" t="s">
        <v>34</v>
      </c>
      <c r="D26" s="105" t="s">
        <v>0</v>
      </c>
      <c r="E26" s="107" t="s">
        <v>35</v>
      </c>
      <c r="F26" s="107" t="s">
        <v>36</v>
      </c>
      <c r="G26" s="109"/>
      <c r="H26" s="101"/>
      <c r="I26" s="92"/>
      <c r="J26" s="92"/>
      <c r="K26" s="211" t="s">
        <v>11</v>
      </c>
      <c r="L26" s="4">
        <f>COUNTIF(D:D,D55)/83</f>
        <v>3.614457831325301E-2</v>
      </c>
      <c r="M26" s="111">
        <f>COUNTIF('Enero - 1'!D:D,'Enero - 1'!D55)</f>
        <v>3</v>
      </c>
    </row>
    <row r="27" spans="1:13" ht="15.75">
      <c r="A27" s="103" t="s">
        <v>410</v>
      </c>
      <c r="B27" s="104" t="s">
        <v>401</v>
      </c>
      <c r="C27" s="105" t="s">
        <v>126</v>
      </c>
      <c r="D27" s="105" t="s">
        <v>127</v>
      </c>
      <c r="E27" s="107" t="s">
        <v>128</v>
      </c>
      <c r="F27" s="107" t="s">
        <v>60</v>
      </c>
      <c r="G27" s="109"/>
      <c r="H27" s="101"/>
      <c r="I27" s="92"/>
      <c r="J27" s="92"/>
      <c r="K27" s="211" t="s">
        <v>12</v>
      </c>
      <c r="L27" s="4">
        <f>COUNTIF(D:D,D29)/83</f>
        <v>1.2048192771084338E-2</v>
      </c>
      <c r="M27" s="111">
        <f>COUNTIF('Enero - 1'!D:D,'Enero - 1'!D29)</f>
        <v>1</v>
      </c>
    </row>
    <row r="28" spans="1:13" ht="15.75">
      <c r="A28" s="103" t="s">
        <v>410</v>
      </c>
      <c r="B28" s="104" t="s">
        <v>411</v>
      </c>
      <c r="C28" s="105" t="s">
        <v>34</v>
      </c>
      <c r="D28" s="105" t="s">
        <v>0</v>
      </c>
      <c r="E28" s="107" t="s">
        <v>35</v>
      </c>
      <c r="F28" s="107" t="s">
        <v>36</v>
      </c>
      <c r="G28" s="109"/>
      <c r="H28" s="101"/>
      <c r="I28" s="92"/>
      <c r="J28" s="92"/>
      <c r="K28" s="211" t="s">
        <v>13</v>
      </c>
      <c r="L28" s="4">
        <f>COUNTIF(D:D,)/83</f>
        <v>0</v>
      </c>
      <c r="M28" s="111">
        <f>COUNTIF('Enero - 1'!D:D,)</f>
        <v>0</v>
      </c>
    </row>
    <row r="29" spans="1:13" ht="15.75">
      <c r="A29" s="103" t="s">
        <v>410</v>
      </c>
      <c r="B29" s="104" t="s">
        <v>344</v>
      </c>
      <c r="C29" s="105" t="s">
        <v>163</v>
      </c>
      <c r="D29" s="105" t="s">
        <v>12</v>
      </c>
      <c r="E29" s="107" t="s">
        <v>402</v>
      </c>
      <c r="F29" s="107" t="s">
        <v>111</v>
      </c>
      <c r="G29" s="109"/>
      <c r="H29" s="101"/>
      <c r="I29" s="92"/>
      <c r="J29" s="92"/>
      <c r="K29" s="211" t="s">
        <v>14</v>
      </c>
      <c r="L29" s="4">
        <f>COUNTIF(D:D,D80)/83</f>
        <v>2.4096385542168676E-2</v>
      </c>
      <c r="M29" s="111">
        <f>COUNTIF('Enero - 1'!D:D,'Enero - 1'!D80)</f>
        <v>2</v>
      </c>
    </row>
    <row r="30" spans="1:13" ht="15.75">
      <c r="A30" s="103" t="s">
        <v>410</v>
      </c>
      <c r="B30" s="104" t="s">
        <v>112</v>
      </c>
      <c r="C30" s="105" t="s">
        <v>259</v>
      </c>
      <c r="D30" s="105" t="s">
        <v>260</v>
      </c>
      <c r="E30" s="107" t="s">
        <v>261</v>
      </c>
      <c r="F30" s="107" t="s">
        <v>150</v>
      </c>
      <c r="G30" s="113" t="s">
        <v>474</v>
      </c>
      <c r="H30" s="101"/>
      <c r="I30" s="92"/>
      <c r="J30" s="92"/>
      <c r="K30" s="211" t="s">
        <v>230</v>
      </c>
      <c r="L30" s="4">
        <f>COUNTIF(D:D,D41)/83</f>
        <v>2.4096385542168676E-2</v>
      </c>
      <c r="M30" s="111">
        <f>COUNTIF('Enero - 1'!D:D,'Enero - 1'!D41)</f>
        <v>2</v>
      </c>
    </row>
    <row r="31" spans="1:13" ht="30">
      <c r="A31" s="103" t="s">
        <v>412</v>
      </c>
      <c r="B31" s="104" t="s">
        <v>413</v>
      </c>
      <c r="C31" s="105" t="s">
        <v>259</v>
      </c>
      <c r="D31" s="105" t="s">
        <v>260</v>
      </c>
      <c r="E31" s="107" t="s">
        <v>261</v>
      </c>
      <c r="F31" s="107" t="s">
        <v>150</v>
      </c>
      <c r="G31" s="113" t="s">
        <v>475</v>
      </c>
      <c r="H31" s="101"/>
      <c r="I31" s="92"/>
      <c r="J31" s="92"/>
      <c r="K31" s="211" t="s">
        <v>231</v>
      </c>
      <c r="L31" s="4">
        <f>COUNTIF(D:D,)/83</f>
        <v>0</v>
      </c>
      <c r="M31" s="111">
        <f>COUNTIF('Enero - 1'!D:D,)</f>
        <v>0</v>
      </c>
    </row>
    <row r="32" spans="1:13" ht="15.75">
      <c r="A32" s="103" t="s">
        <v>412</v>
      </c>
      <c r="B32" s="104" t="s">
        <v>414</v>
      </c>
      <c r="C32" s="105" t="s">
        <v>155</v>
      </c>
      <c r="D32" s="105" t="s">
        <v>156</v>
      </c>
      <c r="E32" s="107" t="s">
        <v>157</v>
      </c>
      <c r="F32" s="107" t="s">
        <v>60</v>
      </c>
      <c r="G32" s="109"/>
      <c r="H32" s="101"/>
      <c r="I32" s="92"/>
      <c r="J32" s="92"/>
      <c r="K32" s="211" t="s">
        <v>15</v>
      </c>
      <c r="L32" s="4">
        <f>COUNTIF(D:D,D71)/83</f>
        <v>2.4096385542168676E-2</v>
      </c>
      <c r="M32" s="111">
        <f>COUNTIF('Enero - 1'!D:D,'Enero - 1'!D71)</f>
        <v>2</v>
      </c>
    </row>
    <row r="33" spans="1:13" ht="15.75">
      <c r="A33" s="103" t="s">
        <v>415</v>
      </c>
      <c r="B33" s="104" t="s">
        <v>416</v>
      </c>
      <c r="C33" s="105" t="s">
        <v>82</v>
      </c>
      <c r="D33" s="105" t="s">
        <v>399</v>
      </c>
      <c r="E33" s="107" t="s">
        <v>83</v>
      </c>
      <c r="F33" s="107" t="s">
        <v>60</v>
      </c>
      <c r="G33" s="109"/>
      <c r="H33" s="101"/>
      <c r="I33" s="92"/>
      <c r="J33" s="92"/>
      <c r="K33" s="211" t="s">
        <v>16</v>
      </c>
      <c r="L33" s="4">
        <f>COUNTIF(D:D,D27)/83</f>
        <v>3.614457831325301E-2</v>
      </c>
      <c r="M33" s="111">
        <f>COUNTIF('Enero - 1'!D:D,'Enero - 1'!D27)</f>
        <v>3</v>
      </c>
    </row>
    <row r="34" spans="1:13" ht="15.75">
      <c r="A34" s="103" t="s">
        <v>415</v>
      </c>
      <c r="B34" s="104" t="s">
        <v>417</v>
      </c>
      <c r="C34" s="105" t="s">
        <v>183</v>
      </c>
      <c r="D34" s="105" t="s">
        <v>184</v>
      </c>
      <c r="E34" s="107" t="s">
        <v>185</v>
      </c>
      <c r="F34" s="107" t="s">
        <v>186</v>
      </c>
      <c r="G34" s="109"/>
      <c r="H34" s="101"/>
      <c r="I34" s="92"/>
      <c r="J34" s="92"/>
      <c r="K34" s="211" t="s">
        <v>376</v>
      </c>
      <c r="L34" s="4">
        <f>COUNTIF(D:D,D39)/83</f>
        <v>6.0240963855421686E-2</v>
      </c>
      <c r="M34" s="111">
        <f>COUNTIF('Enero - 1'!D:D,'Enero - 1'!D39)</f>
        <v>5</v>
      </c>
    </row>
    <row r="35" spans="1:13" ht="30">
      <c r="A35" s="103" t="s">
        <v>415</v>
      </c>
      <c r="B35" s="104" t="s">
        <v>418</v>
      </c>
      <c r="C35" s="105" t="s">
        <v>259</v>
      </c>
      <c r="D35" s="105" t="s">
        <v>260</v>
      </c>
      <c r="E35" s="107" t="s">
        <v>261</v>
      </c>
      <c r="F35" s="107" t="s">
        <v>150</v>
      </c>
      <c r="G35" s="113" t="s">
        <v>476</v>
      </c>
      <c r="H35" s="101"/>
      <c r="I35" s="92"/>
      <c r="J35" s="92"/>
      <c r="K35" s="211" t="s">
        <v>17</v>
      </c>
      <c r="L35" s="4">
        <f>COUNTIF(D:D,D9)/83</f>
        <v>3.614457831325301E-2</v>
      </c>
      <c r="M35" s="111">
        <f>COUNTIF('Enero - 1'!D:D,'Enero - 1'!D9)</f>
        <v>3</v>
      </c>
    </row>
    <row r="36" spans="1:13" ht="31.5" customHeight="1">
      <c r="A36" s="103" t="s">
        <v>415</v>
      </c>
      <c r="B36" s="104" t="s">
        <v>420</v>
      </c>
      <c r="C36" s="105" t="s">
        <v>201</v>
      </c>
      <c r="D36" s="105" t="s">
        <v>20</v>
      </c>
      <c r="E36" s="108" t="s">
        <v>203</v>
      </c>
      <c r="F36" s="108">
        <v>707</v>
      </c>
      <c r="G36" s="113"/>
      <c r="H36" s="101"/>
      <c r="I36" s="92"/>
      <c r="J36" s="92"/>
      <c r="K36" s="211" t="s">
        <v>18</v>
      </c>
      <c r="L36" s="4">
        <f>COUNTIF(D:D,D13)/83</f>
        <v>2.4096385542168676E-2</v>
      </c>
      <c r="M36" s="111">
        <f>COUNTIF('Enero - 1'!D:D,'Enero - 1'!D13)</f>
        <v>2</v>
      </c>
    </row>
    <row r="37" spans="1:13" ht="31.5" customHeight="1">
      <c r="A37" s="103" t="s">
        <v>415</v>
      </c>
      <c r="B37" s="104" t="s">
        <v>421</v>
      </c>
      <c r="C37" s="105" t="s">
        <v>201</v>
      </c>
      <c r="D37" s="105" t="s">
        <v>20</v>
      </c>
      <c r="E37" s="108" t="s">
        <v>203</v>
      </c>
      <c r="F37" s="108">
        <v>707</v>
      </c>
      <c r="G37" s="113"/>
      <c r="H37" s="101"/>
      <c r="I37" s="92"/>
      <c r="J37" s="92"/>
      <c r="K37" s="211" t="s">
        <v>19</v>
      </c>
      <c r="L37" s="4">
        <f>COUNTIF(D:D,D25)/83</f>
        <v>7.2289156626506021E-2</v>
      </c>
      <c r="M37" s="111">
        <f>COUNTIF('Enero - 1'!D:D,'Enero - 1'!D25)</f>
        <v>6</v>
      </c>
    </row>
    <row r="38" spans="1:13" ht="15.75">
      <c r="A38" s="103" t="s">
        <v>415</v>
      </c>
      <c r="B38" s="104" t="s">
        <v>422</v>
      </c>
      <c r="C38" s="105" t="s">
        <v>266</v>
      </c>
      <c r="D38" s="105" t="s">
        <v>423</v>
      </c>
      <c r="E38" s="107" t="s">
        <v>267</v>
      </c>
      <c r="F38" s="107" t="s">
        <v>36</v>
      </c>
      <c r="G38" s="109"/>
      <c r="H38" s="101"/>
      <c r="I38" s="92"/>
      <c r="J38" s="92"/>
      <c r="K38" s="211" t="s">
        <v>598</v>
      </c>
      <c r="L38" s="4">
        <f>COUNTIF(D:D,)/83</f>
        <v>0</v>
      </c>
      <c r="M38" s="111">
        <f>COUNTIF('Enero - 1'!D:D,)</f>
        <v>0</v>
      </c>
    </row>
    <row r="39" spans="1:13" ht="30">
      <c r="A39" s="103" t="s">
        <v>415</v>
      </c>
      <c r="B39" s="104" t="s">
        <v>424</v>
      </c>
      <c r="C39" s="105" t="s">
        <v>170</v>
      </c>
      <c r="D39" s="105" t="s">
        <v>171</v>
      </c>
      <c r="E39" s="107" t="s">
        <v>172</v>
      </c>
      <c r="F39" s="107" t="s">
        <v>60</v>
      </c>
      <c r="G39" s="113" t="s">
        <v>476</v>
      </c>
      <c r="H39" s="101"/>
      <c r="I39" s="92"/>
      <c r="J39" s="92"/>
      <c r="K39" s="211" t="s">
        <v>20</v>
      </c>
      <c r="L39" s="4">
        <f>COUNTIF(D:D,D22)/83</f>
        <v>8.4337349397590355E-2</v>
      </c>
      <c r="M39" s="111">
        <f>COUNTIF('Enero - 1'!D:D,'Enero - 1'!D22)</f>
        <v>7</v>
      </c>
    </row>
    <row r="40" spans="1:13" ht="15.75">
      <c r="A40" s="103" t="s">
        <v>415</v>
      </c>
      <c r="B40" s="104" t="s">
        <v>299</v>
      </c>
      <c r="C40" s="105" t="s">
        <v>266</v>
      </c>
      <c r="D40" s="105" t="s">
        <v>227</v>
      </c>
      <c r="E40" s="107" t="s">
        <v>267</v>
      </c>
      <c r="F40" s="107" t="s">
        <v>36</v>
      </c>
      <c r="G40" s="109"/>
      <c r="H40" s="101"/>
      <c r="I40" s="92"/>
      <c r="J40" s="92"/>
      <c r="K40" s="211" t="s">
        <v>599</v>
      </c>
      <c r="L40" s="4">
        <f>COUNTIF(D:D,D88)/83</f>
        <v>7.2289156626506021E-2</v>
      </c>
      <c r="M40" s="111">
        <f>COUNTIF('Enero - 1'!D:D,'Enero - 1'!D88)</f>
        <v>6</v>
      </c>
    </row>
    <row r="41" spans="1:13" ht="31.5" customHeight="1">
      <c r="A41" s="103" t="s">
        <v>415</v>
      </c>
      <c r="B41" s="104" t="s">
        <v>425</v>
      </c>
      <c r="C41" s="105" t="s">
        <v>108</v>
      </c>
      <c r="D41" s="106" t="s">
        <v>109</v>
      </c>
      <c r="E41" s="108" t="s">
        <v>247</v>
      </c>
      <c r="F41" s="108">
        <v>405</v>
      </c>
      <c r="G41" s="109"/>
      <c r="H41" s="101"/>
      <c r="I41" s="92"/>
      <c r="J41" s="92"/>
      <c r="M41" s="89">
        <f>SUM(M2:M40)</f>
        <v>83</v>
      </c>
    </row>
    <row r="42" spans="1:13" ht="31.5" customHeight="1">
      <c r="A42" s="103" t="s">
        <v>415</v>
      </c>
      <c r="B42" s="104" t="s">
        <v>426</v>
      </c>
      <c r="C42" s="105" t="s">
        <v>201</v>
      </c>
      <c r="D42" s="105" t="s">
        <v>20</v>
      </c>
      <c r="E42" s="108" t="s">
        <v>203</v>
      </c>
      <c r="F42" s="108">
        <v>707</v>
      </c>
      <c r="G42" s="109"/>
      <c r="H42" s="101"/>
      <c r="I42" s="92"/>
      <c r="J42" s="92"/>
    </row>
    <row r="43" spans="1:13" ht="15.75">
      <c r="A43" s="103" t="s">
        <v>415</v>
      </c>
      <c r="B43" s="104" t="s">
        <v>427</v>
      </c>
      <c r="C43" s="105" t="s">
        <v>34</v>
      </c>
      <c r="D43" s="105" t="s">
        <v>0</v>
      </c>
      <c r="E43" s="107" t="s">
        <v>35</v>
      </c>
      <c r="F43" s="107" t="s">
        <v>36</v>
      </c>
      <c r="G43" s="109"/>
      <c r="H43" s="101"/>
      <c r="I43" s="92"/>
      <c r="J43" s="92"/>
    </row>
    <row r="44" spans="1:13" ht="15.75">
      <c r="A44" s="103" t="s">
        <v>419</v>
      </c>
      <c r="B44" s="104" t="s">
        <v>428</v>
      </c>
      <c r="C44" s="105" t="s">
        <v>34</v>
      </c>
      <c r="D44" s="105" t="s">
        <v>0</v>
      </c>
      <c r="E44" s="107" t="s">
        <v>35</v>
      </c>
      <c r="F44" s="107" t="s">
        <v>36</v>
      </c>
      <c r="G44" s="109"/>
      <c r="H44" s="101"/>
      <c r="I44" s="92"/>
      <c r="J44" s="92"/>
    </row>
    <row r="45" spans="1:13" ht="15.75">
      <c r="A45" s="103" t="s">
        <v>419</v>
      </c>
      <c r="B45" s="104" t="s">
        <v>429</v>
      </c>
      <c r="C45" s="105" t="s">
        <v>68</v>
      </c>
      <c r="D45" s="105" t="s">
        <v>4</v>
      </c>
      <c r="E45" s="107" t="s">
        <v>69</v>
      </c>
      <c r="F45" s="107" t="s">
        <v>36</v>
      </c>
      <c r="G45" s="109"/>
      <c r="H45" s="101"/>
      <c r="I45" s="92"/>
      <c r="J45" s="92"/>
    </row>
    <row r="46" spans="1:13" ht="15.75">
      <c r="A46" s="103" t="s">
        <v>419</v>
      </c>
      <c r="B46" s="104" t="s">
        <v>430</v>
      </c>
      <c r="C46" s="105" t="s">
        <v>170</v>
      </c>
      <c r="D46" s="105" t="s">
        <v>171</v>
      </c>
      <c r="E46" s="107" t="s">
        <v>172</v>
      </c>
      <c r="F46" s="107" t="s">
        <v>60</v>
      </c>
      <c r="G46" s="109"/>
      <c r="H46" s="101"/>
      <c r="I46" s="92"/>
      <c r="J46" s="92"/>
    </row>
    <row r="47" spans="1:13" ht="15.75">
      <c r="A47" s="103" t="s">
        <v>419</v>
      </c>
      <c r="B47" s="104" t="s">
        <v>431</v>
      </c>
      <c r="C47" s="105" t="s">
        <v>34</v>
      </c>
      <c r="D47" s="105" t="s">
        <v>0</v>
      </c>
      <c r="E47" s="107" t="s">
        <v>35</v>
      </c>
      <c r="F47" s="107" t="s">
        <v>36</v>
      </c>
      <c r="G47" s="109"/>
      <c r="H47" s="101"/>
      <c r="I47" s="92"/>
      <c r="J47" s="92"/>
    </row>
    <row r="48" spans="1:13" ht="30">
      <c r="A48" s="103" t="s">
        <v>419</v>
      </c>
      <c r="B48" s="104" t="s">
        <v>432</v>
      </c>
      <c r="C48" s="105" t="s">
        <v>68</v>
      </c>
      <c r="D48" s="105" t="s">
        <v>4</v>
      </c>
      <c r="E48" s="107" t="s">
        <v>69</v>
      </c>
      <c r="F48" s="107" t="s">
        <v>36</v>
      </c>
      <c r="G48" s="113" t="s">
        <v>477</v>
      </c>
      <c r="H48" s="101"/>
      <c r="I48" s="92"/>
      <c r="J48" s="92"/>
    </row>
    <row r="49" spans="1:10" ht="15.75">
      <c r="A49" s="103" t="s">
        <v>419</v>
      </c>
      <c r="B49" s="104" t="s">
        <v>433</v>
      </c>
      <c r="C49" s="105" t="s">
        <v>34</v>
      </c>
      <c r="D49" s="105" t="s">
        <v>0</v>
      </c>
      <c r="E49" s="107" t="s">
        <v>35</v>
      </c>
      <c r="F49" s="107" t="s">
        <v>36</v>
      </c>
      <c r="G49" s="109"/>
      <c r="H49" s="101"/>
      <c r="I49" s="92"/>
      <c r="J49" s="92"/>
    </row>
    <row r="50" spans="1:10" ht="15.75">
      <c r="A50" s="103" t="s">
        <v>419</v>
      </c>
      <c r="B50" s="104" t="s">
        <v>434</v>
      </c>
      <c r="C50" s="105" t="s">
        <v>115</v>
      </c>
      <c r="D50" s="105" t="s">
        <v>116</v>
      </c>
      <c r="E50" s="107" t="s">
        <v>435</v>
      </c>
      <c r="F50" s="107" t="s">
        <v>36</v>
      </c>
      <c r="G50" s="109"/>
      <c r="H50" s="101"/>
      <c r="I50" s="92"/>
      <c r="J50" s="92"/>
    </row>
    <row r="51" spans="1:10" ht="15.75">
      <c r="A51" s="103" t="s">
        <v>419</v>
      </c>
      <c r="B51" s="104" t="s">
        <v>436</v>
      </c>
      <c r="C51" s="105" t="s">
        <v>126</v>
      </c>
      <c r="D51" s="105" t="s">
        <v>127</v>
      </c>
      <c r="E51" s="107" t="s">
        <v>128</v>
      </c>
      <c r="F51" s="107" t="s">
        <v>60</v>
      </c>
      <c r="G51" s="109"/>
      <c r="H51" s="101"/>
      <c r="I51" s="92"/>
      <c r="J51" s="92"/>
    </row>
    <row r="52" spans="1:10" ht="15.75">
      <c r="A52" s="103" t="s">
        <v>437</v>
      </c>
      <c r="B52" s="104" t="s">
        <v>438</v>
      </c>
      <c r="C52" s="105" t="s">
        <v>266</v>
      </c>
      <c r="D52" s="105" t="s">
        <v>227</v>
      </c>
      <c r="E52" s="107" t="s">
        <v>267</v>
      </c>
      <c r="F52" s="107" t="s">
        <v>36</v>
      </c>
      <c r="G52" s="109"/>
      <c r="H52" s="101"/>
      <c r="I52" s="92"/>
      <c r="J52" s="92"/>
    </row>
    <row r="53" spans="1:10" ht="15.75">
      <c r="A53" s="103" t="s">
        <v>437</v>
      </c>
      <c r="B53" s="104" t="s">
        <v>439</v>
      </c>
      <c r="C53" s="105" t="s">
        <v>34</v>
      </c>
      <c r="D53" s="105" t="s">
        <v>0</v>
      </c>
      <c r="E53" s="107" t="s">
        <v>35</v>
      </c>
      <c r="F53" s="107" t="s">
        <v>36</v>
      </c>
      <c r="G53" s="109"/>
      <c r="H53" s="101"/>
      <c r="I53" s="92"/>
      <c r="J53" s="92"/>
    </row>
    <row r="54" spans="1:10" ht="30">
      <c r="A54" s="103" t="s">
        <v>437</v>
      </c>
      <c r="B54" s="104" t="s">
        <v>440</v>
      </c>
      <c r="C54" s="105" t="s">
        <v>170</v>
      </c>
      <c r="D54" s="105" t="s">
        <v>171</v>
      </c>
      <c r="E54" s="107" t="s">
        <v>172</v>
      </c>
      <c r="F54" s="107" t="s">
        <v>60</v>
      </c>
      <c r="G54" s="113" t="s">
        <v>478</v>
      </c>
      <c r="H54" s="101"/>
      <c r="I54" s="92"/>
      <c r="J54" s="92"/>
    </row>
    <row r="55" spans="1:10" ht="15.75">
      <c r="A55" s="103" t="s">
        <v>437</v>
      </c>
      <c r="B55" s="104" t="s">
        <v>77</v>
      </c>
      <c r="C55" s="105" t="s">
        <v>57</v>
      </c>
      <c r="D55" s="105" t="s">
        <v>58</v>
      </c>
      <c r="E55" s="107" t="s">
        <v>59</v>
      </c>
      <c r="F55" s="107" t="s">
        <v>60</v>
      </c>
      <c r="G55" s="109"/>
      <c r="H55" s="101"/>
      <c r="I55" s="92"/>
      <c r="J55" s="92"/>
    </row>
    <row r="56" spans="1:10" ht="15.75">
      <c r="A56" s="103" t="s">
        <v>437</v>
      </c>
      <c r="B56" s="104" t="s">
        <v>442</v>
      </c>
      <c r="C56" s="105" t="s">
        <v>62</v>
      </c>
      <c r="D56" s="105" t="s">
        <v>151</v>
      </c>
      <c r="E56" s="107" t="s">
        <v>64</v>
      </c>
      <c r="F56" s="107" t="s">
        <v>65</v>
      </c>
      <c r="G56" s="109"/>
      <c r="H56" s="101"/>
      <c r="I56" s="92"/>
      <c r="J56" s="92"/>
    </row>
    <row r="57" spans="1:10" ht="30">
      <c r="A57" s="103" t="s">
        <v>441</v>
      </c>
      <c r="B57" s="104" t="s">
        <v>443</v>
      </c>
      <c r="C57" s="105" t="s">
        <v>183</v>
      </c>
      <c r="D57" s="105" t="s">
        <v>184</v>
      </c>
      <c r="E57" s="107" t="s">
        <v>185</v>
      </c>
      <c r="F57" s="107" t="s">
        <v>186</v>
      </c>
      <c r="G57" s="113" t="s">
        <v>479</v>
      </c>
      <c r="H57" s="101"/>
      <c r="I57" s="92"/>
      <c r="J57" s="92"/>
    </row>
    <row r="58" spans="1:10" ht="30">
      <c r="A58" s="103" t="s">
        <v>441</v>
      </c>
      <c r="B58" s="104" t="s">
        <v>444</v>
      </c>
      <c r="C58" s="105" t="s">
        <v>82</v>
      </c>
      <c r="D58" s="105" t="s">
        <v>399</v>
      </c>
      <c r="E58" s="107" t="s">
        <v>83</v>
      </c>
      <c r="F58" s="107" t="s">
        <v>60</v>
      </c>
      <c r="G58" s="113" t="s">
        <v>479</v>
      </c>
      <c r="H58" s="101"/>
      <c r="I58" s="92"/>
      <c r="J58" s="92"/>
    </row>
    <row r="59" spans="1:10" ht="15.75">
      <c r="A59" s="103" t="s">
        <v>441</v>
      </c>
      <c r="B59" s="104" t="s">
        <v>445</v>
      </c>
      <c r="C59" s="105" t="s">
        <v>34</v>
      </c>
      <c r="D59" s="105" t="s">
        <v>0</v>
      </c>
      <c r="E59" s="107" t="s">
        <v>35</v>
      </c>
      <c r="F59" s="107" t="s">
        <v>36</v>
      </c>
      <c r="G59" s="109"/>
      <c r="H59" s="101"/>
      <c r="I59" s="92"/>
      <c r="J59" s="92"/>
    </row>
    <row r="60" spans="1:10" ht="30">
      <c r="A60" s="103" t="s">
        <v>446</v>
      </c>
      <c r="B60" s="104" t="s">
        <v>447</v>
      </c>
      <c r="C60" s="105" t="s">
        <v>259</v>
      </c>
      <c r="D60" s="105" t="s">
        <v>260</v>
      </c>
      <c r="E60" s="107" t="s">
        <v>261</v>
      </c>
      <c r="F60" s="107" t="s">
        <v>150</v>
      </c>
      <c r="G60" s="113" t="s">
        <v>480</v>
      </c>
      <c r="H60" s="101"/>
      <c r="I60" s="92"/>
      <c r="J60" s="92"/>
    </row>
    <row r="61" spans="1:10" ht="15.75">
      <c r="A61" s="103" t="s">
        <v>446</v>
      </c>
      <c r="B61" s="104" t="s">
        <v>449</v>
      </c>
      <c r="C61" s="105" t="s">
        <v>57</v>
      </c>
      <c r="D61" s="105" t="s">
        <v>58</v>
      </c>
      <c r="E61" s="107" t="s">
        <v>59</v>
      </c>
      <c r="F61" s="107" t="s">
        <v>60</v>
      </c>
      <c r="G61" s="109"/>
      <c r="H61" s="101"/>
      <c r="I61" s="92"/>
      <c r="J61" s="92"/>
    </row>
    <row r="62" spans="1:10" ht="15.75">
      <c r="A62" s="103" t="s">
        <v>446</v>
      </c>
      <c r="B62" s="104" t="s">
        <v>450</v>
      </c>
      <c r="C62" s="105" t="s">
        <v>34</v>
      </c>
      <c r="D62" s="105" t="s">
        <v>0</v>
      </c>
      <c r="E62" s="107" t="s">
        <v>35</v>
      </c>
      <c r="F62" s="107" t="s">
        <v>36</v>
      </c>
      <c r="G62" s="109"/>
      <c r="H62" s="101"/>
      <c r="I62" s="92"/>
      <c r="J62" s="92"/>
    </row>
    <row r="63" spans="1:10" ht="15.75">
      <c r="A63" s="103" t="s">
        <v>451</v>
      </c>
      <c r="B63" s="104" t="s">
        <v>361</v>
      </c>
      <c r="C63" s="105" t="s">
        <v>266</v>
      </c>
      <c r="D63" s="105" t="s">
        <v>227</v>
      </c>
      <c r="E63" s="107" t="s">
        <v>267</v>
      </c>
      <c r="F63" s="107" t="s">
        <v>36</v>
      </c>
      <c r="G63" s="109"/>
      <c r="H63" s="101"/>
      <c r="I63" s="92"/>
      <c r="J63" s="92"/>
    </row>
    <row r="64" spans="1:10" ht="15.75">
      <c r="A64" s="103" t="s">
        <v>451</v>
      </c>
      <c r="B64" s="104" t="s">
        <v>452</v>
      </c>
      <c r="C64" s="105" t="s">
        <v>34</v>
      </c>
      <c r="D64" s="105" t="s">
        <v>0</v>
      </c>
      <c r="E64" s="107" t="s">
        <v>35</v>
      </c>
      <c r="F64" s="107" t="s">
        <v>36</v>
      </c>
      <c r="G64" s="109"/>
      <c r="H64" s="101"/>
      <c r="I64" s="92"/>
      <c r="J64" s="92"/>
    </row>
    <row r="65" spans="1:10" ht="30">
      <c r="A65" s="103" t="s">
        <v>451</v>
      </c>
      <c r="B65" s="104" t="s">
        <v>453</v>
      </c>
      <c r="C65" s="105" t="s">
        <v>68</v>
      </c>
      <c r="D65" s="105" t="s">
        <v>4</v>
      </c>
      <c r="E65" s="107" t="s">
        <v>69</v>
      </c>
      <c r="F65" s="107" t="s">
        <v>36</v>
      </c>
      <c r="G65" s="113" t="s">
        <v>481</v>
      </c>
      <c r="H65" s="101"/>
      <c r="I65" s="92"/>
      <c r="J65" s="92"/>
    </row>
    <row r="66" spans="1:10" ht="15.75">
      <c r="A66" s="103" t="s">
        <v>451</v>
      </c>
      <c r="B66" s="104" t="s">
        <v>431</v>
      </c>
      <c r="C66" s="105" t="s">
        <v>34</v>
      </c>
      <c r="D66" s="105" t="s">
        <v>0</v>
      </c>
      <c r="E66" s="107" t="s">
        <v>35</v>
      </c>
      <c r="F66" s="107" t="s">
        <v>36</v>
      </c>
      <c r="G66" s="109"/>
      <c r="H66" s="101"/>
      <c r="I66" s="92"/>
      <c r="J66" s="92"/>
    </row>
    <row r="67" spans="1:10" ht="30">
      <c r="A67" s="103" t="s">
        <v>451</v>
      </c>
      <c r="B67" s="104" t="s">
        <v>454</v>
      </c>
      <c r="C67" s="105" t="s">
        <v>170</v>
      </c>
      <c r="D67" s="105" t="s">
        <v>171</v>
      </c>
      <c r="E67" s="107" t="s">
        <v>172</v>
      </c>
      <c r="F67" s="107" t="s">
        <v>60</v>
      </c>
      <c r="G67" s="113" t="s">
        <v>478</v>
      </c>
      <c r="H67" s="101"/>
      <c r="I67" s="92"/>
      <c r="J67" s="92"/>
    </row>
    <row r="68" spans="1:10" ht="15.75">
      <c r="A68" s="103" t="s">
        <v>448</v>
      </c>
      <c r="B68" s="104" t="s">
        <v>455</v>
      </c>
      <c r="C68" s="105" t="s">
        <v>34</v>
      </c>
      <c r="D68" s="105" t="s">
        <v>0</v>
      </c>
      <c r="E68" s="107" t="s">
        <v>35</v>
      </c>
      <c r="F68" s="107" t="s">
        <v>36</v>
      </c>
      <c r="G68" s="109"/>
      <c r="H68" s="101"/>
      <c r="I68" s="92"/>
      <c r="J68" s="92"/>
    </row>
    <row r="69" spans="1:10" ht="30">
      <c r="A69" s="103" t="s">
        <v>448</v>
      </c>
      <c r="B69" s="104" t="s">
        <v>86</v>
      </c>
      <c r="C69" s="105" t="s">
        <v>115</v>
      </c>
      <c r="D69" s="105" t="s">
        <v>116</v>
      </c>
      <c r="E69" s="107" t="s">
        <v>117</v>
      </c>
      <c r="F69" s="107" t="s">
        <v>36</v>
      </c>
      <c r="G69" s="113" t="s">
        <v>481</v>
      </c>
      <c r="H69" s="101"/>
      <c r="I69" s="92"/>
      <c r="J69" s="92"/>
    </row>
    <row r="70" spans="1:10" ht="15.75">
      <c r="A70" s="103" t="s">
        <v>448</v>
      </c>
      <c r="B70" s="104" t="s">
        <v>456</v>
      </c>
      <c r="C70" s="105" t="s">
        <v>144</v>
      </c>
      <c r="D70" s="105" t="s">
        <v>21</v>
      </c>
      <c r="E70" s="107" t="s">
        <v>145</v>
      </c>
      <c r="F70" s="107">
        <v>403</v>
      </c>
      <c r="G70" s="109"/>
      <c r="H70" s="101"/>
      <c r="I70" s="92"/>
      <c r="J70" s="92"/>
    </row>
    <row r="71" spans="1:10" ht="15.75">
      <c r="A71" s="103" t="s">
        <v>448</v>
      </c>
      <c r="B71" s="104" t="s">
        <v>457</v>
      </c>
      <c r="C71" s="105" t="s">
        <v>62</v>
      </c>
      <c r="D71" s="105" t="s">
        <v>151</v>
      </c>
      <c r="E71" s="107" t="s">
        <v>152</v>
      </c>
      <c r="F71" s="107" t="s">
        <v>65</v>
      </c>
      <c r="G71" s="109"/>
      <c r="H71" s="101"/>
      <c r="I71" s="92"/>
      <c r="J71" s="92"/>
    </row>
    <row r="72" spans="1:10" ht="30">
      <c r="A72" s="103" t="s">
        <v>448</v>
      </c>
      <c r="B72" s="104" t="s">
        <v>458</v>
      </c>
      <c r="C72" s="105" t="s">
        <v>201</v>
      </c>
      <c r="D72" s="105" t="s">
        <v>20</v>
      </c>
      <c r="E72" s="107" t="s">
        <v>203</v>
      </c>
      <c r="F72" s="107" t="s">
        <v>274</v>
      </c>
      <c r="G72" s="113" t="s">
        <v>476</v>
      </c>
      <c r="H72" s="101"/>
      <c r="I72" s="92"/>
      <c r="J72" s="92"/>
    </row>
    <row r="73" spans="1:10" ht="15.75">
      <c r="A73" s="103" t="s">
        <v>448</v>
      </c>
      <c r="B73" s="104" t="s">
        <v>460</v>
      </c>
      <c r="C73" s="105" t="s">
        <v>34</v>
      </c>
      <c r="D73" s="105" t="s">
        <v>0</v>
      </c>
      <c r="E73" s="107" t="s">
        <v>35</v>
      </c>
      <c r="F73" s="107" t="s">
        <v>36</v>
      </c>
      <c r="G73" s="109"/>
      <c r="H73" s="101"/>
      <c r="I73" s="92"/>
      <c r="J73" s="92"/>
    </row>
    <row r="74" spans="1:10" ht="15.75">
      <c r="A74" s="103" t="s">
        <v>448</v>
      </c>
      <c r="B74" s="104" t="s">
        <v>461</v>
      </c>
      <c r="C74" s="105" t="s">
        <v>68</v>
      </c>
      <c r="D74" s="105" t="s">
        <v>4</v>
      </c>
      <c r="E74" s="107" t="s">
        <v>69</v>
      </c>
      <c r="F74" s="107" t="s">
        <v>36</v>
      </c>
      <c r="G74" s="109"/>
      <c r="H74" s="101"/>
      <c r="I74" s="92"/>
      <c r="J74" s="92"/>
    </row>
    <row r="75" spans="1:10" ht="15.75">
      <c r="A75" s="103" t="s">
        <v>462</v>
      </c>
      <c r="B75" s="104" t="s">
        <v>463</v>
      </c>
      <c r="C75" s="105" t="s">
        <v>144</v>
      </c>
      <c r="D75" s="105" t="s">
        <v>21</v>
      </c>
      <c r="E75" s="107" t="s">
        <v>145</v>
      </c>
      <c r="F75" s="107" t="s">
        <v>43</v>
      </c>
      <c r="G75" s="109"/>
      <c r="H75" s="101"/>
      <c r="I75" s="92"/>
      <c r="J75" s="92"/>
    </row>
    <row r="76" spans="1:10" ht="15.75">
      <c r="A76" s="103" t="s">
        <v>459</v>
      </c>
      <c r="B76" s="104" t="s">
        <v>277</v>
      </c>
      <c r="C76" s="105" t="s">
        <v>34</v>
      </c>
      <c r="D76" s="105" t="s">
        <v>0</v>
      </c>
      <c r="E76" s="107" t="s">
        <v>35</v>
      </c>
      <c r="F76" s="107" t="s">
        <v>36</v>
      </c>
      <c r="G76" s="109"/>
      <c r="H76" s="101"/>
      <c r="I76" s="92"/>
      <c r="J76" s="92"/>
    </row>
    <row r="77" spans="1:10" ht="15.75">
      <c r="A77" s="103" t="s">
        <v>459</v>
      </c>
      <c r="B77" s="104" t="s">
        <v>464</v>
      </c>
      <c r="C77" s="105" t="s">
        <v>57</v>
      </c>
      <c r="D77" s="105" t="s">
        <v>58</v>
      </c>
      <c r="E77" s="107" t="s">
        <v>59</v>
      </c>
      <c r="F77" s="107" t="s">
        <v>60</v>
      </c>
      <c r="G77" s="109"/>
      <c r="H77" s="101"/>
      <c r="I77" s="92"/>
      <c r="J77" s="92"/>
    </row>
    <row r="78" spans="1:10" ht="15.75">
      <c r="A78" s="103" t="s">
        <v>459</v>
      </c>
      <c r="B78" s="104" t="s">
        <v>465</v>
      </c>
      <c r="C78" s="105" t="s">
        <v>147</v>
      </c>
      <c r="D78" s="105" t="s">
        <v>148</v>
      </c>
      <c r="E78" s="107" t="s">
        <v>149</v>
      </c>
      <c r="F78" s="107" t="s">
        <v>150</v>
      </c>
      <c r="G78" s="109"/>
      <c r="H78" s="101"/>
      <c r="I78" s="92"/>
      <c r="J78" s="92"/>
    </row>
    <row r="79" spans="1:10" ht="15.75">
      <c r="A79" s="103" t="s">
        <v>466</v>
      </c>
      <c r="B79" s="104" t="s">
        <v>467</v>
      </c>
      <c r="C79" s="105" t="s">
        <v>266</v>
      </c>
      <c r="D79" s="105" t="s">
        <v>227</v>
      </c>
      <c r="E79" s="107" t="s">
        <v>267</v>
      </c>
      <c r="F79" s="107" t="s">
        <v>36</v>
      </c>
      <c r="G79" s="109"/>
      <c r="H79" s="101"/>
      <c r="I79" s="92"/>
      <c r="J79" s="92"/>
    </row>
    <row r="80" spans="1:10" ht="15.75">
      <c r="A80" s="103" t="s">
        <v>466</v>
      </c>
      <c r="B80" s="104" t="s">
        <v>49</v>
      </c>
      <c r="C80" s="105" t="s">
        <v>135</v>
      </c>
      <c r="D80" s="105" t="s">
        <v>14</v>
      </c>
      <c r="E80" s="107" t="s">
        <v>136</v>
      </c>
      <c r="F80" s="107" t="s">
        <v>137</v>
      </c>
      <c r="G80" s="109"/>
      <c r="H80" s="101"/>
      <c r="I80" s="92"/>
      <c r="J80" s="92"/>
    </row>
    <row r="81" spans="1:10" ht="15.75">
      <c r="A81" s="103" t="s">
        <v>466</v>
      </c>
      <c r="B81" s="104" t="s">
        <v>468</v>
      </c>
      <c r="C81" s="105" t="s">
        <v>34</v>
      </c>
      <c r="D81" s="105" t="s">
        <v>0</v>
      </c>
      <c r="E81" s="107" t="s">
        <v>35</v>
      </c>
      <c r="F81" s="107" t="s">
        <v>36</v>
      </c>
      <c r="G81" s="109"/>
      <c r="H81" s="101"/>
      <c r="I81" s="92"/>
      <c r="J81" s="92"/>
    </row>
    <row r="82" spans="1:10" ht="15.75">
      <c r="A82" s="103" t="s">
        <v>466</v>
      </c>
      <c r="B82" s="104" t="s">
        <v>469</v>
      </c>
      <c r="C82" s="105" t="s">
        <v>183</v>
      </c>
      <c r="D82" s="105" t="s">
        <v>184</v>
      </c>
      <c r="E82" s="107" t="s">
        <v>185</v>
      </c>
      <c r="F82" s="107" t="s">
        <v>186</v>
      </c>
      <c r="G82" s="109"/>
      <c r="H82" s="101"/>
      <c r="I82" s="92"/>
      <c r="J82" s="92"/>
    </row>
    <row r="83" spans="1:10" ht="15.75">
      <c r="A83" s="103" t="s">
        <v>466</v>
      </c>
      <c r="B83" s="104" t="s">
        <v>469</v>
      </c>
      <c r="C83" s="105" t="s">
        <v>72</v>
      </c>
      <c r="D83" s="105" t="s">
        <v>2</v>
      </c>
      <c r="E83" s="107" t="s">
        <v>73</v>
      </c>
      <c r="F83" s="107" t="s">
        <v>43</v>
      </c>
      <c r="G83" s="109"/>
      <c r="H83" s="101"/>
      <c r="I83" s="92"/>
      <c r="J83" s="92"/>
    </row>
    <row r="84" spans="1:10" ht="45">
      <c r="A84" s="103" t="s">
        <v>466</v>
      </c>
      <c r="B84" s="104" t="s">
        <v>191</v>
      </c>
      <c r="C84" s="105" t="s">
        <v>103</v>
      </c>
      <c r="D84" s="105" t="s">
        <v>104</v>
      </c>
      <c r="E84" s="107" t="s">
        <v>105</v>
      </c>
      <c r="F84" s="107" t="s">
        <v>60</v>
      </c>
      <c r="G84" s="114" t="s">
        <v>482</v>
      </c>
      <c r="H84" s="101"/>
      <c r="I84" s="92"/>
      <c r="J84" s="92"/>
    </row>
    <row r="85" spans="1:10" ht="15.75">
      <c r="A85" s="103" t="s">
        <v>466</v>
      </c>
      <c r="B85" s="104" t="s">
        <v>470</v>
      </c>
      <c r="C85" s="105" t="s">
        <v>34</v>
      </c>
      <c r="D85" s="105" t="s">
        <v>0</v>
      </c>
      <c r="E85" s="107" t="s">
        <v>35</v>
      </c>
      <c r="F85" s="107" t="s">
        <v>36</v>
      </c>
      <c r="G85" s="109"/>
      <c r="H85" s="101"/>
      <c r="I85" s="92"/>
      <c r="J85" s="92"/>
    </row>
    <row r="86" spans="1:10" ht="15.75">
      <c r="A86" s="103" t="s">
        <v>466</v>
      </c>
      <c r="B86" s="104" t="s">
        <v>471</v>
      </c>
      <c r="C86" s="105" t="s">
        <v>183</v>
      </c>
      <c r="D86" s="105" t="s">
        <v>184</v>
      </c>
      <c r="E86" s="107" t="s">
        <v>185</v>
      </c>
      <c r="F86" s="107" t="s">
        <v>186</v>
      </c>
      <c r="G86" s="109"/>
      <c r="H86" s="101"/>
      <c r="I86" s="92"/>
      <c r="J86" s="92"/>
    </row>
    <row r="87" spans="1:10" ht="15.75">
      <c r="A87" s="103" t="s">
        <v>466</v>
      </c>
      <c r="B87" s="104" t="s">
        <v>442</v>
      </c>
      <c r="C87" s="105" t="s">
        <v>68</v>
      </c>
      <c r="D87" s="105" t="s">
        <v>4</v>
      </c>
      <c r="E87" s="107" t="s">
        <v>69</v>
      </c>
      <c r="F87" s="107" t="s">
        <v>36</v>
      </c>
      <c r="G87" s="109"/>
      <c r="H87" s="101"/>
      <c r="I87" s="92"/>
      <c r="J87" s="92"/>
    </row>
    <row r="88" spans="1:10" ht="15.75">
      <c r="A88" s="103" t="s">
        <v>466</v>
      </c>
      <c r="B88" s="104" t="s">
        <v>472</v>
      </c>
      <c r="C88" s="105" t="s">
        <v>144</v>
      </c>
      <c r="D88" s="105" t="s">
        <v>21</v>
      </c>
      <c r="E88" s="107" t="s">
        <v>145</v>
      </c>
      <c r="F88" s="107">
        <v>403</v>
      </c>
      <c r="G88" s="109"/>
      <c r="H88" s="101"/>
      <c r="I88" s="92"/>
      <c r="J88" s="92"/>
    </row>
    <row r="89" spans="1:10" ht="15.75">
      <c r="A89" s="103" t="s">
        <v>466</v>
      </c>
      <c r="B89" s="104" t="s">
        <v>392</v>
      </c>
      <c r="C89" s="105" t="s">
        <v>144</v>
      </c>
      <c r="D89" s="105" t="s">
        <v>21</v>
      </c>
      <c r="E89" s="107" t="s">
        <v>145</v>
      </c>
      <c r="F89" s="107">
        <v>403</v>
      </c>
      <c r="G89" s="109"/>
      <c r="H89" s="101"/>
      <c r="I89" s="92"/>
      <c r="J89" s="92"/>
    </row>
    <row r="90" spans="1:10">
      <c r="A90" s="92"/>
      <c r="B90" s="92"/>
      <c r="C90" s="92"/>
      <c r="D90" s="92"/>
      <c r="E90" s="92"/>
      <c r="F90" s="92"/>
      <c r="G90" s="92"/>
      <c r="H90" s="92"/>
      <c r="I90" s="92"/>
      <c r="J90" s="92"/>
    </row>
    <row r="91" spans="1:10">
      <c r="A91" s="92"/>
      <c r="B91" s="92"/>
      <c r="C91" s="92"/>
      <c r="D91" s="92"/>
      <c r="E91" s="92"/>
      <c r="F91" s="92"/>
      <c r="G91" s="92"/>
      <c r="H91" s="92"/>
      <c r="I91" s="92"/>
      <c r="J91" s="92"/>
    </row>
    <row r="92" spans="1:10">
      <c r="A92" s="92"/>
      <c r="B92" s="92"/>
      <c r="C92" s="92"/>
      <c r="D92" s="92"/>
      <c r="E92" s="92"/>
      <c r="F92" s="92"/>
      <c r="G92" s="92"/>
      <c r="H92" s="92"/>
      <c r="I92" s="92"/>
      <c r="J92" s="92"/>
    </row>
    <row r="93" spans="1:10">
      <c r="A93" s="92"/>
      <c r="B93" s="92"/>
      <c r="C93" s="92"/>
      <c r="D93" s="92"/>
      <c r="E93" s="92"/>
      <c r="F93" s="92"/>
      <c r="G93" s="92"/>
      <c r="H93" s="92"/>
      <c r="I93" s="92"/>
      <c r="J93" s="92"/>
    </row>
    <row r="94" spans="1:10">
      <c r="A94" s="92"/>
      <c r="B94" s="92"/>
      <c r="C94" s="92"/>
      <c r="D94" s="92"/>
      <c r="E94" s="92"/>
      <c r="F94" s="92"/>
      <c r="G94" s="92"/>
      <c r="H94" s="92"/>
      <c r="I94" s="92"/>
      <c r="J94" s="92"/>
    </row>
    <row r="95" spans="1:10">
      <c r="A95" s="92"/>
      <c r="B95" s="92"/>
      <c r="C95" s="92"/>
      <c r="D95" s="92"/>
      <c r="E95" s="92"/>
      <c r="F95" s="92"/>
      <c r="G95" s="92"/>
      <c r="H95" s="92"/>
      <c r="I95" s="92"/>
      <c r="J95" s="92"/>
    </row>
    <row r="96" spans="1:10">
      <c r="A96" s="92"/>
      <c r="B96" s="92"/>
      <c r="C96" s="92"/>
      <c r="D96" s="92"/>
      <c r="E96" s="92"/>
      <c r="F96" s="92"/>
      <c r="G96" s="92"/>
      <c r="H96" s="92"/>
      <c r="I96" s="92"/>
      <c r="J96" s="92"/>
    </row>
    <row r="97" spans="1:10">
      <c r="A97" s="92"/>
      <c r="B97" s="92"/>
      <c r="C97" s="92"/>
      <c r="D97" s="92"/>
      <c r="E97" s="92"/>
      <c r="F97" s="92"/>
      <c r="G97" s="92"/>
      <c r="H97" s="92"/>
      <c r="I97" s="92"/>
      <c r="J97" s="92"/>
    </row>
    <row r="98" spans="1:10">
      <c r="A98" s="92"/>
      <c r="B98" s="92"/>
      <c r="C98" s="92"/>
      <c r="D98" s="92"/>
      <c r="E98" s="92"/>
      <c r="F98" s="92"/>
      <c r="G98" s="92"/>
      <c r="H98" s="92"/>
      <c r="I98" s="92"/>
      <c r="J98" s="92"/>
    </row>
    <row r="99" spans="1:10">
      <c r="A99" s="92"/>
      <c r="B99" s="92"/>
      <c r="C99" s="92"/>
      <c r="D99" s="92"/>
      <c r="E99" s="92"/>
      <c r="F99" s="92"/>
      <c r="G99" s="92"/>
      <c r="H99" s="92"/>
      <c r="I99" s="92"/>
      <c r="J99" s="92"/>
    </row>
    <row r="100" spans="1:10">
      <c r="A100" s="92"/>
      <c r="B100" s="92"/>
      <c r="C100" s="92"/>
      <c r="D100" s="92"/>
      <c r="E100" s="92"/>
      <c r="F100" s="92"/>
      <c r="G100" s="92"/>
      <c r="H100" s="92"/>
      <c r="I100" s="92"/>
      <c r="J100" s="92"/>
    </row>
    <row r="101" spans="1:10">
      <c r="A101" s="92"/>
      <c r="B101" s="92"/>
      <c r="C101" s="92"/>
      <c r="D101" s="92"/>
      <c r="E101" s="92"/>
      <c r="F101" s="92"/>
      <c r="G101" s="92"/>
      <c r="H101" s="92"/>
      <c r="I101" s="92"/>
      <c r="J101" s="92"/>
    </row>
    <row r="102" spans="1:10">
      <c r="A102" s="92"/>
      <c r="B102" s="92"/>
      <c r="C102" s="92"/>
      <c r="D102" s="92"/>
      <c r="E102" s="92"/>
      <c r="F102" s="92"/>
      <c r="G102" s="92"/>
      <c r="H102" s="92"/>
      <c r="I102" s="92"/>
      <c r="J102" s="92"/>
    </row>
    <row r="103" spans="1:10">
      <c r="A103" s="92"/>
      <c r="B103" s="92"/>
      <c r="C103" s="92"/>
      <c r="D103" s="92"/>
      <c r="E103" s="92"/>
      <c r="F103" s="92"/>
      <c r="G103" s="92"/>
      <c r="H103" s="92"/>
      <c r="I103" s="92"/>
      <c r="J103" s="92"/>
    </row>
    <row r="104" spans="1:10">
      <c r="A104" s="92"/>
      <c r="B104" s="92"/>
      <c r="C104" s="92"/>
      <c r="D104" s="92"/>
      <c r="E104" s="92"/>
      <c r="F104" s="92"/>
      <c r="G104" s="92"/>
      <c r="H104" s="92"/>
      <c r="I104" s="92"/>
      <c r="J104" s="92"/>
    </row>
    <row r="105" spans="1:10">
      <c r="A105" s="92"/>
      <c r="B105" s="92"/>
      <c r="C105" s="92"/>
      <c r="D105" s="92"/>
      <c r="E105" s="92"/>
      <c r="F105" s="92"/>
      <c r="G105" s="92"/>
      <c r="H105" s="92"/>
      <c r="I105" s="92"/>
      <c r="J105" s="92"/>
    </row>
    <row r="106" spans="1:10">
      <c r="A106" s="92"/>
      <c r="B106" s="92"/>
      <c r="C106" s="92"/>
      <c r="D106" s="92"/>
      <c r="E106" s="92"/>
      <c r="F106" s="92"/>
      <c r="G106" s="92"/>
      <c r="H106" s="92"/>
      <c r="I106" s="92"/>
      <c r="J106" s="92"/>
    </row>
    <row r="107" spans="1:10">
      <c r="A107" s="92"/>
      <c r="B107" s="92"/>
      <c r="C107" s="92"/>
      <c r="D107" s="92"/>
      <c r="E107" s="92"/>
      <c r="F107" s="92"/>
      <c r="G107" s="92"/>
      <c r="H107" s="92"/>
      <c r="I107" s="92"/>
      <c r="J107" s="92"/>
    </row>
    <row r="108" spans="1:10">
      <c r="A108" s="92"/>
      <c r="B108" s="92"/>
      <c r="C108" s="92"/>
      <c r="D108" s="92"/>
      <c r="E108" s="92"/>
      <c r="F108" s="92"/>
      <c r="G108" s="92"/>
      <c r="H108" s="92"/>
      <c r="I108" s="92"/>
      <c r="J108" s="92"/>
    </row>
    <row r="109" spans="1:10">
      <c r="A109" s="92"/>
      <c r="B109" s="92"/>
      <c r="C109" s="92"/>
      <c r="D109" s="92"/>
      <c r="E109" s="92"/>
      <c r="F109" s="92"/>
      <c r="G109" s="92"/>
      <c r="H109" s="92"/>
      <c r="I109" s="92"/>
      <c r="J109" s="92"/>
    </row>
    <row r="110" spans="1:10">
      <c r="A110" s="92"/>
      <c r="B110" s="92"/>
      <c r="C110" s="92"/>
      <c r="D110" s="92"/>
      <c r="E110" s="92"/>
      <c r="F110" s="92"/>
      <c r="G110" s="92"/>
      <c r="H110" s="92"/>
      <c r="I110" s="92"/>
      <c r="J110" s="92"/>
    </row>
    <row r="111" spans="1:10">
      <c r="A111" s="92"/>
      <c r="B111" s="92"/>
      <c r="C111" s="92"/>
      <c r="D111" s="92"/>
      <c r="E111" s="92"/>
      <c r="F111" s="92"/>
      <c r="G111" s="92"/>
      <c r="H111" s="92"/>
      <c r="I111" s="92"/>
      <c r="J111" s="92"/>
    </row>
    <row r="112" spans="1:10">
      <c r="A112" s="92"/>
      <c r="B112" s="92"/>
      <c r="C112" s="92"/>
      <c r="D112" s="92"/>
      <c r="E112" s="92"/>
      <c r="F112" s="92"/>
      <c r="G112" s="92"/>
      <c r="H112" s="92"/>
      <c r="I112" s="92"/>
      <c r="J112" s="92"/>
    </row>
    <row r="113" spans="1:10">
      <c r="A113" s="92"/>
      <c r="B113" s="92"/>
      <c r="C113" s="92"/>
      <c r="D113" s="92"/>
      <c r="E113" s="92"/>
      <c r="F113" s="92"/>
      <c r="G113" s="92"/>
      <c r="H113" s="92"/>
      <c r="I113" s="92"/>
      <c r="J113" s="92"/>
    </row>
    <row r="114" spans="1:10">
      <c r="A114" s="92"/>
      <c r="B114" s="92"/>
      <c r="C114" s="92"/>
      <c r="D114" s="92"/>
      <c r="E114" s="92"/>
      <c r="F114" s="92"/>
      <c r="G114" s="92"/>
      <c r="H114" s="92"/>
      <c r="I114" s="92"/>
      <c r="J114" s="92"/>
    </row>
    <row r="115" spans="1:10">
      <c r="A115" s="92"/>
      <c r="B115" s="92"/>
      <c r="C115" s="92"/>
      <c r="D115" s="92"/>
      <c r="E115" s="92"/>
      <c r="F115" s="92"/>
      <c r="G115" s="92"/>
      <c r="H115" s="92"/>
      <c r="I115" s="92"/>
      <c r="J115" s="92"/>
    </row>
    <row r="116" spans="1:10">
      <c r="A116" s="92"/>
      <c r="B116" s="92"/>
      <c r="C116" s="92"/>
      <c r="D116" s="92"/>
      <c r="E116" s="92"/>
      <c r="F116" s="92"/>
      <c r="G116" s="92"/>
      <c r="H116" s="92"/>
      <c r="I116" s="92"/>
      <c r="J116" s="92"/>
    </row>
    <row r="117" spans="1:10">
      <c r="A117" s="92"/>
      <c r="B117" s="92"/>
      <c r="C117" s="92"/>
      <c r="D117" s="92"/>
      <c r="E117" s="92"/>
      <c r="F117" s="92"/>
      <c r="G117" s="92"/>
      <c r="H117" s="92"/>
      <c r="I117" s="92"/>
      <c r="J117" s="92"/>
    </row>
    <row r="118" spans="1:10">
      <c r="A118" s="92"/>
      <c r="B118" s="92"/>
      <c r="C118" s="92"/>
      <c r="D118" s="92"/>
      <c r="E118" s="92"/>
      <c r="F118" s="92"/>
      <c r="G118" s="92"/>
      <c r="H118" s="92"/>
      <c r="I118" s="92"/>
      <c r="J118" s="92"/>
    </row>
    <row r="119" spans="1:10">
      <c r="A119" s="92"/>
      <c r="B119" s="92"/>
      <c r="C119" s="92"/>
      <c r="D119" s="92"/>
      <c r="E119" s="92"/>
      <c r="F119" s="92"/>
      <c r="G119" s="92"/>
      <c r="H119" s="92"/>
      <c r="I119" s="92"/>
      <c r="J119" s="92"/>
    </row>
    <row r="120" spans="1:10">
      <c r="A120" s="92"/>
      <c r="B120" s="92"/>
      <c r="C120" s="92"/>
      <c r="D120" s="92"/>
      <c r="E120" s="92"/>
      <c r="F120" s="92"/>
      <c r="G120" s="92"/>
      <c r="H120" s="92"/>
      <c r="I120" s="92"/>
      <c r="J120" s="92"/>
    </row>
    <row r="121" spans="1:10">
      <c r="A121" s="92"/>
      <c r="B121" s="92"/>
      <c r="C121" s="92"/>
      <c r="D121" s="92"/>
      <c r="E121" s="92"/>
      <c r="F121" s="92"/>
      <c r="G121" s="92"/>
      <c r="H121" s="92"/>
      <c r="I121" s="92"/>
      <c r="J121" s="9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9"/>
  <sheetViews>
    <sheetView topLeftCell="H16" workbookViewId="0">
      <selection activeCell="J41" sqref="J41"/>
    </sheetView>
  </sheetViews>
  <sheetFormatPr baseColWidth="10" defaultRowHeight="15"/>
  <cols>
    <col min="1" max="1" width="15.42578125" customWidth="1"/>
    <col min="2" max="2" width="15.140625" customWidth="1"/>
    <col min="3" max="3" width="16.42578125" customWidth="1"/>
    <col min="4" max="4" width="32.5703125" customWidth="1"/>
    <col min="5" max="5" width="19" customWidth="1"/>
    <col min="6" max="6" width="13.5703125" customWidth="1"/>
    <col min="7" max="7" width="22.7109375" customWidth="1"/>
    <col min="8" max="8" width="18.140625" customWidth="1"/>
    <col min="9" max="9" width="38.140625" customWidth="1"/>
    <col min="10" max="10" width="10.85546875" customWidth="1"/>
    <col min="11" max="11" width="18.28515625" customWidth="1"/>
    <col min="14" max="14" width="10.85546875" customWidth="1"/>
    <col min="21" max="21" width="10.85546875" customWidth="1"/>
  </cols>
  <sheetData>
    <row r="1" spans="1:27" ht="32.25" customHeight="1">
      <c r="A1" s="118" t="s">
        <v>205</v>
      </c>
      <c r="B1" s="118" t="s">
        <v>25</v>
      </c>
      <c r="C1" s="118" t="s">
        <v>26</v>
      </c>
      <c r="D1" s="119" t="s">
        <v>27</v>
      </c>
      <c r="E1" s="118" t="s">
        <v>28</v>
      </c>
      <c r="F1" s="118" t="s">
        <v>29</v>
      </c>
      <c r="G1" s="118" t="s">
        <v>30</v>
      </c>
      <c r="H1" s="120"/>
      <c r="I1" s="2" t="s">
        <v>22</v>
      </c>
      <c r="J1" s="1" t="s">
        <v>580</v>
      </c>
      <c r="K1" s="2" t="s">
        <v>23</v>
      </c>
      <c r="N1" s="60" t="s">
        <v>381</v>
      </c>
      <c r="O1" s="60" t="s">
        <v>382</v>
      </c>
      <c r="P1" s="121"/>
      <c r="Q1" s="60" t="s">
        <v>379</v>
      </c>
      <c r="R1" s="60" t="s">
        <v>380</v>
      </c>
      <c r="S1" s="121"/>
      <c r="T1" s="60" t="s">
        <v>383</v>
      </c>
      <c r="U1" s="60" t="s">
        <v>384</v>
      </c>
      <c r="V1" s="121"/>
      <c r="W1" s="60" t="s">
        <v>385</v>
      </c>
      <c r="X1" s="60" t="s">
        <v>386</v>
      </c>
      <c r="Y1" s="121"/>
      <c r="Z1" s="37"/>
      <c r="AA1" s="37"/>
    </row>
    <row r="2" spans="1:27" ht="15.75">
      <c r="A2" s="127" t="s">
        <v>488</v>
      </c>
      <c r="B2" s="123" t="s">
        <v>489</v>
      </c>
      <c r="C2" s="123" t="s">
        <v>68</v>
      </c>
      <c r="D2" s="123" t="s">
        <v>4</v>
      </c>
      <c r="E2" s="123" t="s">
        <v>69</v>
      </c>
      <c r="F2" s="123" t="s">
        <v>36</v>
      </c>
      <c r="G2" s="123" t="s">
        <v>238</v>
      </c>
      <c r="H2" s="125"/>
      <c r="I2" s="227" t="s">
        <v>648</v>
      </c>
      <c r="J2" s="4">
        <f>COUNTIF(D:D,)/78</f>
        <v>0</v>
      </c>
      <c r="K2" s="211">
        <f>COUNTIF(D:D,)</f>
        <v>0</v>
      </c>
      <c r="N2" s="128" t="s">
        <v>337</v>
      </c>
      <c r="O2" s="122">
        <f>COUNTIF(A:A,A3)</f>
        <v>2</v>
      </c>
      <c r="P2" s="121"/>
      <c r="Q2" s="128" t="s">
        <v>337</v>
      </c>
      <c r="R2" s="122">
        <f>COUNTIF(A:A,A20)</f>
        <v>0</v>
      </c>
      <c r="S2" s="121"/>
      <c r="T2" s="128" t="s">
        <v>337</v>
      </c>
      <c r="U2" s="122">
        <f>COUNTIF(A:A,A49)</f>
        <v>4</v>
      </c>
      <c r="V2" s="121"/>
      <c r="W2" s="128" t="s">
        <v>337</v>
      </c>
      <c r="X2" s="122">
        <f>COUNTIF(A:A,A82)</f>
        <v>0</v>
      </c>
      <c r="Y2" s="121"/>
      <c r="Z2" s="37"/>
      <c r="AA2" s="126"/>
    </row>
    <row r="3" spans="1:27" ht="15.75">
      <c r="A3" s="127" t="s">
        <v>488</v>
      </c>
      <c r="B3" s="123" t="s">
        <v>139</v>
      </c>
      <c r="C3" s="123" t="s">
        <v>115</v>
      </c>
      <c r="D3" s="123" t="s">
        <v>116</v>
      </c>
      <c r="E3" s="123" t="s">
        <v>435</v>
      </c>
      <c r="F3" s="123" t="s">
        <v>36</v>
      </c>
      <c r="G3" s="123" t="s">
        <v>242</v>
      </c>
      <c r="H3" s="125"/>
      <c r="I3" s="227" t="s">
        <v>647</v>
      </c>
      <c r="J3" s="4">
        <f>COUNTIF(D:D,)/78</f>
        <v>0</v>
      </c>
      <c r="K3" s="211">
        <f>COUNTIF(D:D,)</f>
        <v>0</v>
      </c>
      <c r="N3" s="128" t="s">
        <v>338</v>
      </c>
      <c r="O3" s="122">
        <f>COUNTIF(A:A,A4)</f>
        <v>2</v>
      </c>
      <c r="P3" s="121"/>
      <c r="Q3" s="128" t="s">
        <v>338</v>
      </c>
      <c r="R3" s="122">
        <f>COUNTIF(A:A,A22)</f>
        <v>9</v>
      </c>
      <c r="S3" s="121"/>
      <c r="T3" s="128" t="s">
        <v>338</v>
      </c>
      <c r="U3" s="122">
        <f>COUNTIF(A:A,A53)</f>
        <v>5</v>
      </c>
      <c r="V3" s="121"/>
      <c r="W3" s="128" t="s">
        <v>338</v>
      </c>
      <c r="X3" s="122">
        <f>COUNTIF(A:A,A87)</f>
        <v>6</v>
      </c>
      <c r="Y3" s="121"/>
      <c r="Z3" s="37"/>
      <c r="AA3" s="126"/>
    </row>
    <row r="4" spans="1:27" ht="15.75">
      <c r="A4" s="127" t="s">
        <v>490</v>
      </c>
      <c r="B4" s="123" t="s">
        <v>491</v>
      </c>
      <c r="C4" s="123" t="s">
        <v>34</v>
      </c>
      <c r="D4" s="123" t="s">
        <v>0</v>
      </c>
      <c r="E4" s="123" t="s">
        <v>35</v>
      </c>
      <c r="F4" s="123" t="s">
        <v>36</v>
      </c>
      <c r="G4" s="123" t="s">
        <v>238</v>
      </c>
      <c r="H4" s="38"/>
      <c r="I4" s="227" t="s">
        <v>646</v>
      </c>
      <c r="J4" s="4">
        <f>COUNTIF(D:D,)/78</f>
        <v>0</v>
      </c>
      <c r="K4" s="211">
        <f>COUNTIF(D:D,)</f>
        <v>0</v>
      </c>
      <c r="N4" s="128" t="s">
        <v>339</v>
      </c>
      <c r="O4" s="122">
        <f>COUNTIF(A:A,A7)</f>
        <v>0</v>
      </c>
      <c r="P4" s="121"/>
      <c r="Q4" s="128" t="s">
        <v>339</v>
      </c>
      <c r="R4" s="122">
        <f>COUNTIF(A:A,A22)</f>
        <v>9</v>
      </c>
      <c r="S4" s="121"/>
      <c r="T4" s="128" t="s">
        <v>339</v>
      </c>
      <c r="U4" s="122">
        <f>COUNTIF(A:A,A59)</f>
        <v>5</v>
      </c>
      <c r="V4" s="121"/>
      <c r="W4" s="128" t="s">
        <v>339</v>
      </c>
      <c r="X4" s="122">
        <f>COUNTIF(A:A,A93)</f>
        <v>6</v>
      </c>
      <c r="Y4" s="121"/>
      <c r="Z4" s="37"/>
      <c r="AA4" s="126"/>
    </row>
    <row r="5" spans="1:27" ht="116.25" customHeight="1">
      <c r="A5" s="127"/>
      <c r="B5" s="123"/>
      <c r="C5" s="123"/>
      <c r="D5" s="123"/>
      <c r="E5" s="123"/>
      <c r="F5" s="123"/>
      <c r="G5" s="124"/>
      <c r="H5" s="125"/>
      <c r="I5" s="227" t="s">
        <v>645</v>
      </c>
      <c r="J5" s="4">
        <f>COUNTIF(D:D,)/78</f>
        <v>0</v>
      </c>
      <c r="K5" s="211">
        <f>COUNTIF(D:D,)</f>
        <v>0</v>
      </c>
      <c r="N5" s="128" t="s">
        <v>340</v>
      </c>
      <c r="O5" s="122">
        <f>COUNTIF(A:A,A13)</f>
        <v>3</v>
      </c>
      <c r="P5" s="121"/>
      <c r="Q5" s="128" t="s">
        <v>340</v>
      </c>
      <c r="R5" s="122">
        <f>COUNTIF(A:A,A39)</f>
        <v>4</v>
      </c>
      <c r="S5" s="121"/>
      <c r="T5" s="128" t="s">
        <v>340</v>
      </c>
      <c r="U5" s="122">
        <f>COUNTIF(A:A,A66)</f>
        <v>8</v>
      </c>
      <c r="V5" s="121"/>
      <c r="W5" s="128" t="s">
        <v>340</v>
      </c>
      <c r="X5" s="122">
        <f>COUNTIF(A:A,A99)</f>
        <v>4</v>
      </c>
      <c r="Y5" s="121"/>
      <c r="Z5" s="37"/>
      <c r="AA5" s="126"/>
    </row>
    <row r="6" spans="1:27" ht="15.75">
      <c r="A6" s="127" t="s">
        <v>490</v>
      </c>
      <c r="B6" s="123" t="s">
        <v>492</v>
      </c>
      <c r="C6" s="123" t="s">
        <v>201</v>
      </c>
      <c r="D6" s="123" t="s">
        <v>20</v>
      </c>
      <c r="E6" s="123" t="s">
        <v>203</v>
      </c>
      <c r="F6" s="123" t="s">
        <v>274</v>
      </c>
      <c r="G6" s="123" t="s">
        <v>238</v>
      </c>
      <c r="H6" s="125"/>
      <c r="I6" s="227" t="s">
        <v>644</v>
      </c>
      <c r="J6" s="4">
        <f>COUNTIF(D:D,)/78</f>
        <v>0</v>
      </c>
      <c r="K6" s="211">
        <f>COUNTIF(D:D,)</f>
        <v>0</v>
      </c>
      <c r="N6" s="128" t="s">
        <v>341</v>
      </c>
      <c r="O6" s="122">
        <f>COUNTIF(A:A,A16)</f>
        <v>4</v>
      </c>
      <c r="P6" s="121"/>
      <c r="Q6" s="128" t="s">
        <v>341</v>
      </c>
      <c r="R6" s="122">
        <f>COUNTIF(A:A,A44)</f>
        <v>5</v>
      </c>
      <c r="S6" s="121"/>
      <c r="T6" s="128" t="s">
        <v>341</v>
      </c>
      <c r="U6" s="122">
        <f>COUNTIF(A:A,A75)</f>
        <v>5</v>
      </c>
      <c r="V6" s="121"/>
      <c r="W6" s="128" t="s">
        <v>341</v>
      </c>
      <c r="X6" s="122">
        <f>COUNTIF(A:A,A104)</f>
        <v>6</v>
      </c>
      <c r="Y6" s="121"/>
      <c r="Z6" s="37"/>
      <c r="AA6" s="126"/>
    </row>
    <row r="7" spans="1:27" ht="113.25" customHeight="1">
      <c r="A7" s="127"/>
      <c r="B7" s="123"/>
      <c r="C7" s="123"/>
      <c r="D7" s="123"/>
      <c r="E7" s="123"/>
      <c r="F7" s="123"/>
      <c r="G7" s="124"/>
      <c r="H7" s="125"/>
      <c r="I7" s="211" t="s">
        <v>1</v>
      </c>
      <c r="J7" s="4">
        <f>COUNTIF(D:D,D52)/78</f>
        <v>3.8461538461538464E-2</v>
      </c>
      <c r="K7" s="132">
        <f>COUNTIF('Febrero - 2'!D:D,'Febrero - 2'!D52)</f>
        <v>3</v>
      </c>
    </row>
    <row r="8" spans="1:27" ht="15.75">
      <c r="A8" s="127" t="s">
        <v>493</v>
      </c>
      <c r="B8" s="123" t="s">
        <v>496</v>
      </c>
      <c r="C8" s="123" t="s">
        <v>201</v>
      </c>
      <c r="D8" s="123" t="s">
        <v>20</v>
      </c>
      <c r="E8" s="123" t="s">
        <v>203</v>
      </c>
      <c r="F8" s="123" t="s">
        <v>274</v>
      </c>
      <c r="G8" s="123" t="s">
        <v>238</v>
      </c>
      <c r="H8" s="125"/>
      <c r="I8" s="211" t="s">
        <v>6</v>
      </c>
      <c r="J8" s="4">
        <f>COUNTIF(D:D,D71)/78</f>
        <v>3.8461538461538464E-2</v>
      </c>
      <c r="K8" s="132">
        <f>COUNTIF('Febrero - 2'!D:D,'Febrero - 2'!D71)</f>
        <v>3</v>
      </c>
    </row>
    <row r="9" spans="1:27" ht="15.75">
      <c r="A9" s="127" t="s">
        <v>493</v>
      </c>
      <c r="B9" s="123" t="s">
        <v>497</v>
      </c>
      <c r="C9" s="123" t="s">
        <v>34</v>
      </c>
      <c r="D9" s="123" t="s">
        <v>0</v>
      </c>
      <c r="E9" s="123" t="s">
        <v>35</v>
      </c>
      <c r="F9" s="123" t="s">
        <v>36</v>
      </c>
      <c r="G9" s="123" t="s">
        <v>238</v>
      </c>
      <c r="H9" s="38"/>
      <c r="I9" s="211" t="s">
        <v>24</v>
      </c>
      <c r="J9" s="4">
        <f>COUNTIF(D:D,D21)/78</f>
        <v>6.4102564102564097E-2</v>
      </c>
      <c r="K9" s="132">
        <f>COUNTIF('Febrero - 2'!D:D,'Febrero - 2'!D21)</f>
        <v>5</v>
      </c>
    </row>
    <row r="10" spans="1:27" ht="15.75">
      <c r="A10" s="127" t="s">
        <v>493</v>
      </c>
      <c r="B10" s="123" t="s">
        <v>498</v>
      </c>
      <c r="C10" s="123" t="s">
        <v>54</v>
      </c>
      <c r="D10" s="123" t="s">
        <v>55</v>
      </c>
      <c r="E10" s="123" t="s">
        <v>56</v>
      </c>
      <c r="F10" s="123" t="s">
        <v>36</v>
      </c>
      <c r="G10" s="123" t="s">
        <v>240</v>
      </c>
      <c r="H10" s="125"/>
      <c r="I10" s="211" t="s">
        <v>225</v>
      </c>
      <c r="J10" s="4">
        <f>COUNTIF(D:D,)/78</f>
        <v>0</v>
      </c>
      <c r="K10" s="132">
        <f>COUNTIF('Febrero - 2'!D:D,)</f>
        <v>0</v>
      </c>
    </row>
    <row r="11" spans="1:27" ht="15.75">
      <c r="A11" s="127" t="s">
        <v>493</v>
      </c>
      <c r="B11" s="123" t="s">
        <v>499</v>
      </c>
      <c r="C11" s="123" t="s">
        <v>201</v>
      </c>
      <c r="D11" s="123" t="s">
        <v>20</v>
      </c>
      <c r="E11" s="123" t="s">
        <v>203</v>
      </c>
      <c r="F11" s="123" t="s">
        <v>274</v>
      </c>
      <c r="G11" s="123" t="s">
        <v>238</v>
      </c>
      <c r="H11" s="125"/>
      <c r="I11" s="211" t="s">
        <v>597</v>
      </c>
      <c r="J11" s="4">
        <f>COUNTIF(D:D,)/78</f>
        <v>0</v>
      </c>
      <c r="K11" s="132">
        <f>COUNTIF('Febrero - 2'!D:D,)</f>
        <v>0</v>
      </c>
    </row>
    <row r="12" spans="1:27" ht="15.75">
      <c r="A12" s="127" t="s">
        <v>493</v>
      </c>
      <c r="B12" s="123" t="s">
        <v>500</v>
      </c>
      <c r="C12" s="123" t="s">
        <v>126</v>
      </c>
      <c r="D12" s="123" t="s">
        <v>127</v>
      </c>
      <c r="E12" s="123" t="s">
        <v>128</v>
      </c>
      <c r="F12" s="123" t="s">
        <v>60</v>
      </c>
      <c r="G12" s="123" t="s">
        <v>238</v>
      </c>
      <c r="H12" s="125"/>
      <c r="I12" s="211" t="s">
        <v>2</v>
      </c>
      <c r="J12" s="4">
        <f>COUNTIF(D:D,D20)/78</f>
        <v>0</v>
      </c>
      <c r="K12" s="132">
        <f>COUNTIF('Febrero - 2'!D:D,'Febrero - 2'!D20)</f>
        <v>0</v>
      </c>
    </row>
    <row r="13" spans="1:27" ht="15.75">
      <c r="A13" s="127" t="s">
        <v>501</v>
      </c>
      <c r="B13" s="123" t="s">
        <v>502</v>
      </c>
      <c r="C13" s="123" t="s">
        <v>34</v>
      </c>
      <c r="D13" s="123" t="s">
        <v>0</v>
      </c>
      <c r="E13" s="123" t="s">
        <v>35</v>
      </c>
      <c r="F13" s="123" t="s">
        <v>36</v>
      </c>
      <c r="G13" s="123" t="s">
        <v>238</v>
      </c>
      <c r="H13" s="38"/>
      <c r="I13" s="211" t="s">
        <v>226</v>
      </c>
      <c r="J13" s="4">
        <f>COUNTIF(D:D,D92)/78</f>
        <v>2.564102564102564E-2</v>
      </c>
      <c r="K13" s="132">
        <f>COUNTIF('Febrero - 2'!D:D,'Febrero - 2'!D92)</f>
        <v>2</v>
      </c>
    </row>
    <row r="14" spans="1:27" ht="15.75">
      <c r="A14" s="127" t="s">
        <v>501</v>
      </c>
      <c r="B14" s="123" t="s">
        <v>503</v>
      </c>
      <c r="C14" s="123" t="s">
        <v>82</v>
      </c>
      <c r="D14" s="123" t="s">
        <v>399</v>
      </c>
      <c r="E14" s="123" t="s">
        <v>83</v>
      </c>
      <c r="F14" s="123" t="s">
        <v>60</v>
      </c>
      <c r="G14" s="123" t="s">
        <v>238</v>
      </c>
      <c r="H14" s="125"/>
      <c r="I14" s="211" t="s">
        <v>227</v>
      </c>
      <c r="J14" s="4">
        <f>COUNTIF(D:D,D72)/78</f>
        <v>5.128205128205128E-2</v>
      </c>
      <c r="K14" s="132">
        <f>COUNTIF('Febrero - 2'!D:D,'Febrero - 2'!D72)</f>
        <v>4</v>
      </c>
    </row>
    <row r="15" spans="1:27" ht="15.75">
      <c r="A15" s="127" t="s">
        <v>501</v>
      </c>
      <c r="B15" s="123" t="s">
        <v>504</v>
      </c>
      <c r="C15" s="123" t="s">
        <v>34</v>
      </c>
      <c r="D15" s="123" t="s">
        <v>0</v>
      </c>
      <c r="E15" s="123" t="s">
        <v>35</v>
      </c>
      <c r="F15" s="123" t="s">
        <v>36</v>
      </c>
      <c r="G15" s="123" t="s">
        <v>238</v>
      </c>
      <c r="H15" s="38"/>
      <c r="I15" s="211" t="s">
        <v>3</v>
      </c>
      <c r="J15" s="4">
        <f>COUNTIF(D:D,D90)/78</f>
        <v>3.8461538461538464E-2</v>
      </c>
      <c r="K15" s="132">
        <f>COUNTIF('Febrero - 2'!D:D,'Febrero - 2'!D90)</f>
        <v>3</v>
      </c>
    </row>
    <row r="16" spans="1:27" ht="15.75">
      <c r="A16" s="127" t="s">
        <v>505</v>
      </c>
      <c r="B16" s="123" t="s">
        <v>506</v>
      </c>
      <c r="C16" s="123" t="s">
        <v>266</v>
      </c>
      <c r="D16" s="123" t="s">
        <v>227</v>
      </c>
      <c r="E16" s="123" t="s">
        <v>267</v>
      </c>
      <c r="F16" s="123" t="s">
        <v>36</v>
      </c>
      <c r="G16" s="123" t="s">
        <v>240</v>
      </c>
      <c r="H16" s="125"/>
      <c r="I16" s="211" t="s">
        <v>595</v>
      </c>
      <c r="J16" s="4">
        <f>COUNTIF(D:D,)/78</f>
        <v>0</v>
      </c>
      <c r="K16" s="132">
        <f>COUNTIF('Febrero - 2'!D:D,)</f>
        <v>0</v>
      </c>
    </row>
    <row r="17" spans="1:23" ht="15.75">
      <c r="A17" s="127" t="s">
        <v>505</v>
      </c>
      <c r="B17" s="123" t="s">
        <v>92</v>
      </c>
      <c r="C17" s="123" t="s">
        <v>201</v>
      </c>
      <c r="D17" s="123" t="s">
        <v>20</v>
      </c>
      <c r="E17" s="123" t="s">
        <v>203</v>
      </c>
      <c r="F17" s="123" t="s">
        <v>274</v>
      </c>
      <c r="G17" s="123" t="s">
        <v>238</v>
      </c>
      <c r="H17" s="125"/>
      <c r="I17" s="211" t="s">
        <v>596</v>
      </c>
      <c r="J17" s="4">
        <f>COUNTIF(D:D,D4)/78</f>
        <v>0.25641025641025639</v>
      </c>
      <c r="K17" s="122">
        <f>COUNTIF('Febrero - 2'!D:D,'Febrero - 2'!D4)</f>
        <v>20</v>
      </c>
    </row>
    <row r="18" spans="1:23" ht="15.75">
      <c r="A18" s="127" t="s">
        <v>505</v>
      </c>
      <c r="B18" s="123" t="s">
        <v>507</v>
      </c>
      <c r="C18" s="123" t="s">
        <v>188</v>
      </c>
      <c r="D18" s="123" t="s">
        <v>189</v>
      </c>
      <c r="E18" s="123" t="s">
        <v>190</v>
      </c>
      <c r="F18" s="123" t="s">
        <v>137</v>
      </c>
      <c r="G18" s="123" t="s">
        <v>242</v>
      </c>
      <c r="H18" s="125"/>
      <c r="I18" s="211" t="s">
        <v>4</v>
      </c>
      <c r="J18" s="4">
        <f>COUNTIF(D:D,D26)/78</f>
        <v>5.128205128205128E-2</v>
      </c>
      <c r="K18" s="132">
        <f>COUNTIF('Febrero - 2'!D:D,'Febrero - 2'!D26)</f>
        <v>4</v>
      </c>
    </row>
    <row r="19" spans="1:23" ht="15.75">
      <c r="A19" s="127" t="s">
        <v>505</v>
      </c>
      <c r="B19" s="123" t="s">
        <v>508</v>
      </c>
      <c r="C19" s="123" t="s">
        <v>144</v>
      </c>
      <c r="D19" s="123" t="s">
        <v>21</v>
      </c>
      <c r="E19" s="123" t="s">
        <v>145</v>
      </c>
      <c r="F19" s="123" t="s">
        <v>43</v>
      </c>
      <c r="G19" s="123" t="s">
        <v>242</v>
      </c>
      <c r="H19" s="125"/>
      <c r="I19" s="211" t="s">
        <v>5</v>
      </c>
      <c r="J19" s="4">
        <f>COUNTIF(D:D,D42)/78</f>
        <v>1.282051282051282E-2</v>
      </c>
      <c r="K19" s="132">
        <f>COUNTIF('Febrero - 2'!D:D,'Febrero - 2'!D42)</f>
        <v>1</v>
      </c>
    </row>
    <row r="20" spans="1:23" ht="116.25" customHeight="1">
      <c r="A20" s="127"/>
      <c r="B20" s="123"/>
      <c r="C20" s="123"/>
      <c r="D20" s="123"/>
      <c r="E20" s="123"/>
      <c r="F20" s="123"/>
      <c r="G20" s="124"/>
      <c r="H20" s="125"/>
      <c r="I20" s="211" t="s">
        <v>7</v>
      </c>
      <c r="J20" s="4">
        <f>COUNTIF(D:D,)/78</f>
        <v>0</v>
      </c>
      <c r="K20" s="132">
        <f>COUNTIF('Febrero - 2'!D:D,)</f>
        <v>0</v>
      </c>
    </row>
    <row r="21" spans="1:23" ht="15.75">
      <c r="A21" s="127" t="s">
        <v>509</v>
      </c>
      <c r="B21" s="123" t="s">
        <v>504</v>
      </c>
      <c r="C21" s="123" t="s">
        <v>40</v>
      </c>
      <c r="D21" s="123" t="s">
        <v>41</v>
      </c>
      <c r="E21" s="123" t="s">
        <v>42</v>
      </c>
      <c r="F21" s="123" t="s">
        <v>43</v>
      </c>
      <c r="G21" s="123" t="s">
        <v>240</v>
      </c>
      <c r="H21" s="125"/>
      <c r="I21" s="211" t="s">
        <v>228</v>
      </c>
      <c r="J21" s="4">
        <f>COUNTIF(D:D,)/78</f>
        <v>0</v>
      </c>
      <c r="K21" s="132">
        <f>COUNTIF('Febrero - 2'!D:D,)</f>
        <v>0</v>
      </c>
    </row>
    <row r="22" spans="1:23" ht="15.75">
      <c r="A22" s="127" t="s">
        <v>510</v>
      </c>
      <c r="B22" s="123" t="s">
        <v>511</v>
      </c>
      <c r="C22" s="123" t="s">
        <v>144</v>
      </c>
      <c r="D22" s="123" t="s">
        <v>21</v>
      </c>
      <c r="E22" s="123" t="s">
        <v>145</v>
      </c>
      <c r="F22" s="123" t="s">
        <v>43</v>
      </c>
      <c r="G22" s="123" t="s">
        <v>242</v>
      </c>
      <c r="H22" s="125"/>
      <c r="I22" s="211" t="s">
        <v>8</v>
      </c>
      <c r="J22" s="4">
        <f>COUNTIF(D:D,)/78</f>
        <v>0</v>
      </c>
      <c r="K22" s="132">
        <f>COUNTIF('Febrero - 2'!D:D,)</f>
        <v>0</v>
      </c>
    </row>
    <row r="23" spans="1:23" ht="15.75">
      <c r="A23" s="127" t="s">
        <v>510</v>
      </c>
      <c r="B23" s="123" t="s">
        <v>512</v>
      </c>
      <c r="C23" s="123" t="s">
        <v>62</v>
      </c>
      <c r="D23" s="123" t="s">
        <v>151</v>
      </c>
      <c r="E23" s="123" t="s">
        <v>152</v>
      </c>
      <c r="F23" s="123" t="s">
        <v>65</v>
      </c>
      <c r="G23" s="123" t="s">
        <v>238</v>
      </c>
      <c r="H23" s="125"/>
      <c r="I23" s="211" t="s">
        <v>9</v>
      </c>
      <c r="J23" s="4">
        <f>COUNTIF(D:D,D7)/78</f>
        <v>0</v>
      </c>
      <c r="K23" s="132">
        <f>COUNTIF('Febrero - 2'!D:D,'Febrero - 2'!D7)</f>
        <v>0</v>
      </c>
    </row>
    <row r="24" spans="1:23" ht="15.75">
      <c r="A24" s="127" t="s">
        <v>510</v>
      </c>
      <c r="B24" s="123" t="s">
        <v>291</v>
      </c>
      <c r="C24" s="123" t="s">
        <v>62</v>
      </c>
      <c r="D24" s="123" t="s">
        <v>151</v>
      </c>
      <c r="E24" s="123" t="s">
        <v>152</v>
      </c>
      <c r="F24" s="123" t="s">
        <v>65</v>
      </c>
      <c r="G24" s="123" t="s">
        <v>238</v>
      </c>
      <c r="H24" s="125"/>
      <c r="I24" s="211" t="s">
        <v>229</v>
      </c>
      <c r="J24" s="4">
        <f>COUNTIF(D:D,)/78</f>
        <v>0</v>
      </c>
      <c r="K24" s="132">
        <f>COUNTIF('Febrero - 2'!D:D,)</f>
        <v>0</v>
      </c>
    </row>
    <row r="25" spans="1:23" ht="15.75">
      <c r="A25" s="127" t="s">
        <v>510</v>
      </c>
      <c r="B25" s="123" t="s">
        <v>513</v>
      </c>
      <c r="C25" s="123" t="s">
        <v>34</v>
      </c>
      <c r="D25" s="123" t="s">
        <v>0</v>
      </c>
      <c r="E25" s="123" t="s">
        <v>35</v>
      </c>
      <c r="F25" s="123" t="s">
        <v>36</v>
      </c>
      <c r="G25" s="123" t="s">
        <v>238</v>
      </c>
      <c r="H25" s="38"/>
      <c r="I25" s="211" t="s">
        <v>10</v>
      </c>
      <c r="J25" s="4">
        <f>COUNTIF(D:D,D69)/78</f>
        <v>1.282051282051282E-2</v>
      </c>
      <c r="K25" s="132">
        <f>COUNTIF('Febrero - 2'!D:D,'Febrero - 2'!D69)</f>
        <v>1</v>
      </c>
    </row>
    <row r="26" spans="1:23" ht="15.75">
      <c r="A26" s="127" t="s">
        <v>510</v>
      </c>
      <c r="B26" s="123" t="s">
        <v>513</v>
      </c>
      <c r="C26" s="123" t="s">
        <v>68</v>
      </c>
      <c r="D26" s="123" t="s">
        <v>4</v>
      </c>
      <c r="E26" s="123" t="s">
        <v>69</v>
      </c>
      <c r="F26" s="123" t="s">
        <v>36</v>
      </c>
      <c r="G26" s="123" t="s">
        <v>238</v>
      </c>
      <c r="H26" s="125"/>
      <c r="I26" s="211" t="s">
        <v>11</v>
      </c>
      <c r="J26" s="4">
        <f>COUNTIF(D:D,D27)/78</f>
        <v>3.8461538461538464E-2</v>
      </c>
      <c r="K26" s="132">
        <f>COUNTIF('Febrero - 2'!D:D,'Febrero - 2'!D27)</f>
        <v>3</v>
      </c>
    </row>
    <row r="27" spans="1:23" ht="15.75">
      <c r="A27" s="127" t="s">
        <v>510</v>
      </c>
      <c r="B27" s="123" t="s">
        <v>513</v>
      </c>
      <c r="C27" s="123" t="s">
        <v>57</v>
      </c>
      <c r="D27" s="123" t="s">
        <v>58</v>
      </c>
      <c r="E27" s="123" t="s">
        <v>59</v>
      </c>
      <c r="F27" s="123" t="s">
        <v>60</v>
      </c>
      <c r="G27" s="123" t="s">
        <v>242</v>
      </c>
      <c r="H27" s="125"/>
      <c r="I27" s="211" t="s">
        <v>12</v>
      </c>
      <c r="J27" s="4">
        <f>COUNTIF(D:D,)/78</f>
        <v>0</v>
      </c>
      <c r="K27" s="132">
        <f>COUNTIF('Febrero - 2'!D:D,)</f>
        <v>0</v>
      </c>
    </row>
    <row r="28" spans="1:23" ht="15.75">
      <c r="A28" s="127" t="s">
        <v>510</v>
      </c>
      <c r="B28" s="123" t="s">
        <v>514</v>
      </c>
      <c r="C28" s="123" t="s">
        <v>170</v>
      </c>
      <c r="D28" s="123" t="s">
        <v>171</v>
      </c>
      <c r="E28" s="123" t="s">
        <v>172</v>
      </c>
      <c r="F28" s="123" t="s">
        <v>60</v>
      </c>
      <c r="G28" s="123" t="s">
        <v>242</v>
      </c>
      <c r="H28" s="125"/>
      <c r="I28" s="211" t="s">
        <v>13</v>
      </c>
      <c r="J28" s="4">
        <f>COUNTIF(D:D,)/78</f>
        <v>0</v>
      </c>
      <c r="K28" s="132">
        <f>COUNTIF('Febrero - 2'!D:D,)</f>
        <v>0</v>
      </c>
    </row>
    <row r="29" spans="1:23" ht="15.75">
      <c r="A29" s="127" t="s">
        <v>510</v>
      </c>
      <c r="B29" s="123" t="s">
        <v>514</v>
      </c>
      <c r="C29" s="123" t="s">
        <v>115</v>
      </c>
      <c r="D29" s="123" t="s">
        <v>116</v>
      </c>
      <c r="E29" s="123" t="s">
        <v>435</v>
      </c>
      <c r="F29" s="123" t="s">
        <v>36</v>
      </c>
      <c r="G29" s="123" t="s">
        <v>242</v>
      </c>
      <c r="H29" s="125"/>
      <c r="I29" s="211" t="s">
        <v>14</v>
      </c>
      <c r="J29" s="4">
        <f>COUNTIF(D:D,D31)/78</f>
        <v>0</v>
      </c>
      <c r="K29" s="132">
        <f>COUNTIF('Febrero - 2'!D:D,'Febrero - 2'!D31)</f>
        <v>0</v>
      </c>
    </row>
    <row r="30" spans="1:23" ht="15.75">
      <c r="A30" s="127" t="s">
        <v>510</v>
      </c>
      <c r="B30" s="123" t="s">
        <v>515</v>
      </c>
      <c r="C30" s="123" t="s">
        <v>34</v>
      </c>
      <c r="D30" s="123" t="s">
        <v>0</v>
      </c>
      <c r="E30" s="123" t="s">
        <v>35</v>
      </c>
      <c r="F30" s="123" t="s">
        <v>36</v>
      </c>
      <c r="G30" s="123" t="s">
        <v>238</v>
      </c>
      <c r="H30" s="38"/>
      <c r="I30" s="211" t="s">
        <v>230</v>
      </c>
      <c r="J30" s="4">
        <f>COUNTIF(D:D,D61)/78</f>
        <v>3.8461538461538464E-2</v>
      </c>
      <c r="K30" s="132">
        <f>COUNTIF('Febrero - 2'!D:D,'Febrero - 2'!D61)</f>
        <v>3</v>
      </c>
    </row>
    <row r="31" spans="1:23" ht="108.75" customHeight="1">
      <c r="A31" s="127"/>
      <c r="B31" s="123"/>
      <c r="C31" s="123"/>
      <c r="D31" s="123"/>
      <c r="E31" s="123"/>
      <c r="F31" s="123"/>
      <c r="G31" s="124"/>
      <c r="H31" s="125"/>
      <c r="I31" s="211" t="s">
        <v>231</v>
      </c>
      <c r="J31" s="4">
        <f>COUNTIF(D:D,)/78</f>
        <v>0</v>
      </c>
      <c r="K31" s="132">
        <f>COUNTIF('Febrero - 2'!D:D,)</f>
        <v>0</v>
      </c>
      <c r="U31" s="238"/>
      <c r="V31" s="239"/>
      <c r="W31" s="238"/>
    </row>
    <row r="32" spans="1:23" ht="15.75">
      <c r="A32" s="127" t="s">
        <v>517</v>
      </c>
      <c r="B32" s="123" t="s">
        <v>518</v>
      </c>
      <c r="C32" s="123" t="s">
        <v>72</v>
      </c>
      <c r="D32" s="123" t="s">
        <v>2</v>
      </c>
      <c r="E32" s="123" t="s">
        <v>73</v>
      </c>
      <c r="F32" s="123" t="s">
        <v>43</v>
      </c>
      <c r="G32" s="123" t="s">
        <v>238</v>
      </c>
      <c r="H32" s="125"/>
      <c r="I32" s="211" t="s">
        <v>15</v>
      </c>
      <c r="J32" s="4">
        <f>COUNTIF(D:D,D39)/78</f>
        <v>5.128205128205128E-2</v>
      </c>
      <c r="K32" s="132">
        <f>COUNTIF('Febrero - 2'!D:D,'Febrero - 2'!D39)</f>
        <v>4</v>
      </c>
      <c r="U32" s="238"/>
      <c r="V32" s="239"/>
      <c r="W32" s="238"/>
    </row>
    <row r="33" spans="1:23" ht="15.75">
      <c r="A33" s="127" t="s">
        <v>517</v>
      </c>
      <c r="B33" s="123" t="s">
        <v>519</v>
      </c>
      <c r="C33" s="123" t="s">
        <v>170</v>
      </c>
      <c r="D33" s="123" t="s">
        <v>171</v>
      </c>
      <c r="E33" s="123" t="s">
        <v>172</v>
      </c>
      <c r="F33" s="123" t="s">
        <v>60</v>
      </c>
      <c r="G33" s="123" t="s">
        <v>242</v>
      </c>
      <c r="H33" s="125"/>
      <c r="I33" s="211" t="s">
        <v>16</v>
      </c>
      <c r="J33" s="4">
        <f>COUNTIF(D:D,D60)/78</f>
        <v>0</v>
      </c>
      <c r="K33" s="132">
        <f>COUNTIF('Febrero - 2'!D:D,'Febrero - 2'!D60)</f>
        <v>0</v>
      </c>
      <c r="U33" s="238"/>
      <c r="V33" s="239"/>
      <c r="W33" s="238"/>
    </row>
    <row r="34" spans="1:23" ht="15.75">
      <c r="A34" s="127" t="s">
        <v>517</v>
      </c>
      <c r="B34" s="123" t="s">
        <v>275</v>
      </c>
      <c r="C34" s="123" t="s">
        <v>34</v>
      </c>
      <c r="D34" s="123" t="s">
        <v>0</v>
      </c>
      <c r="E34" s="123" t="s">
        <v>35</v>
      </c>
      <c r="F34" s="123" t="s">
        <v>36</v>
      </c>
      <c r="G34" s="123" t="s">
        <v>238</v>
      </c>
      <c r="H34" s="38"/>
      <c r="I34" s="211" t="s">
        <v>376</v>
      </c>
      <c r="J34" s="4">
        <f>COUNTIF(D:D,D33)/78</f>
        <v>5.128205128205128E-2</v>
      </c>
      <c r="K34" s="132">
        <f>COUNTIF('Febrero - 2'!D:D,'Febrero - 2'!D33)</f>
        <v>4</v>
      </c>
      <c r="U34" s="238"/>
      <c r="V34" s="239"/>
      <c r="W34" s="238"/>
    </row>
    <row r="35" spans="1:23" ht="115.5" customHeight="1">
      <c r="A35" s="127"/>
      <c r="B35" s="123"/>
      <c r="C35" s="123"/>
      <c r="D35" s="123"/>
      <c r="E35" s="123"/>
      <c r="F35" s="123"/>
      <c r="G35" s="124"/>
      <c r="H35" s="125"/>
      <c r="I35" s="211" t="s">
        <v>17</v>
      </c>
      <c r="J35" s="4">
        <f>COUNTIF(D:D,D80)/78</f>
        <v>2.564102564102564E-2</v>
      </c>
      <c r="K35" s="132">
        <f>COUNTIF('Febrero - 2'!D:D,'Febrero - 2'!D80)</f>
        <v>2</v>
      </c>
      <c r="U35" s="238"/>
      <c r="V35" s="239"/>
      <c r="W35" s="238"/>
    </row>
    <row r="36" spans="1:23" ht="15.75">
      <c r="A36" s="127" t="s">
        <v>517</v>
      </c>
      <c r="B36" s="123" t="s">
        <v>298</v>
      </c>
      <c r="C36" s="123" t="s">
        <v>144</v>
      </c>
      <c r="D36" s="123" t="s">
        <v>21</v>
      </c>
      <c r="E36" s="123" t="s">
        <v>145</v>
      </c>
      <c r="F36" s="123" t="s">
        <v>43</v>
      </c>
      <c r="G36" s="123" t="s">
        <v>242</v>
      </c>
      <c r="H36" s="125"/>
      <c r="I36" s="211" t="s">
        <v>18</v>
      </c>
      <c r="J36" s="4">
        <f>COUNTIF(D:D,D18)/78</f>
        <v>1.282051282051282E-2</v>
      </c>
      <c r="K36" s="132">
        <f>COUNTIF('Febrero - 2'!D:D,'Febrero - 2'!D18)</f>
        <v>1</v>
      </c>
      <c r="U36" s="238"/>
      <c r="V36" s="239"/>
      <c r="W36" s="238"/>
    </row>
    <row r="37" spans="1:23" ht="15.75">
      <c r="A37" s="127" t="s">
        <v>517</v>
      </c>
      <c r="B37" s="123" t="s">
        <v>521</v>
      </c>
      <c r="C37" s="123" t="s">
        <v>46</v>
      </c>
      <c r="D37" s="123" t="s">
        <v>47</v>
      </c>
      <c r="E37" s="123" t="s">
        <v>48</v>
      </c>
      <c r="F37" s="123" t="s">
        <v>43</v>
      </c>
      <c r="G37" s="123" t="s">
        <v>242</v>
      </c>
      <c r="H37" s="125"/>
      <c r="I37" s="211" t="s">
        <v>19</v>
      </c>
      <c r="J37" s="4">
        <f>COUNTIF(D:D,)/78</f>
        <v>0</v>
      </c>
      <c r="K37" s="132">
        <f>COUNTIF('Febrero - 2'!D:D,)</f>
        <v>0</v>
      </c>
      <c r="U37" s="238"/>
      <c r="V37" s="239"/>
      <c r="W37" s="238"/>
    </row>
    <row r="38" spans="1:23" ht="15.75">
      <c r="A38" s="127" t="s">
        <v>517</v>
      </c>
      <c r="B38" s="123" t="s">
        <v>522</v>
      </c>
      <c r="C38" s="123" t="s">
        <v>201</v>
      </c>
      <c r="D38" s="123" t="s">
        <v>20</v>
      </c>
      <c r="E38" s="123" t="s">
        <v>203</v>
      </c>
      <c r="F38" s="123" t="s">
        <v>274</v>
      </c>
      <c r="G38" s="123" t="s">
        <v>238</v>
      </c>
      <c r="H38" s="125"/>
      <c r="I38" s="211" t="s">
        <v>598</v>
      </c>
      <c r="J38" s="4">
        <f>COUNTIF(D:D,)/78</f>
        <v>0</v>
      </c>
      <c r="K38" s="132">
        <f>COUNTIF('Febrero - 2'!D:D,)</f>
        <v>0</v>
      </c>
      <c r="U38" s="238"/>
      <c r="V38" s="239"/>
      <c r="W38" s="238"/>
    </row>
    <row r="39" spans="1:23" ht="15.75">
      <c r="A39" s="127" t="s">
        <v>523</v>
      </c>
      <c r="B39" s="123" t="s">
        <v>453</v>
      </c>
      <c r="C39" s="123" t="s">
        <v>62</v>
      </c>
      <c r="D39" s="123" t="s">
        <v>63</v>
      </c>
      <c r="E39" s="123" t="s">
        <v>64</v>
      </c>
      <c r="F39" s="123" t="s">
        <v>65</v>
      </c>
      <c r="G39" s="123" t="s">
        <v>240</v>
      </c>
      <c r="H39" s="125"/>
      <c r="I39" s="211" t="s">
        <v>20</v>
      </c>
      <c r="J39" s="4">
        <f>COUNTIF(D:D,D38)/78</f>
        <v>8.9743589743589744E-2</v>
      </c>
      <c r="K39" s="132">
        <f>COUNTIF('Febrero - 2'!D:D,'Febrero - 2'!D38)</f>
        <v>7</v>
      </c>
      <c r="U39" s="238"/>
      <c r="V39" s="239"/>
      <c r="W39" s="238"/>
    </row>
    <row r="40" spans="1:23" ht="15.75">
      <c r="A40" s="127" t="s">
        <v>523</v>
      </c>
      <c r="B40" s="123" t="s">
        <v>118</v>
      </c>
      <c r="C40" s="123" t="s">
        <v>62</v>
      </c>
      <c r="D40" s="123" t="s">
        <v>63</v>
      </c>
      <c r="E40" s="123" t="s">
        <v>64</v>
      </c>
      <c r="F40" s="123" t="s">
        <v>65</v>
      </c>
      <c r="G40" s="123" t="s">
        <v>240</v>
      </c>
      <c r="H40" s="125"/>
      <c r="I40" s="211" t="s">
        <v>599</v>
      </c>
      <c r="J40" s="4">
        <f>COUNTIF(D:D,D49)/78</f>
        <v>0.10256410256410256</v>
      </c>
      <c r="K40" s="132">
        <f>COUNTIF('Febrero - 2'!D:D,'Febrero - 2'!D49)</f>
        <v>8</v>
      </c>
      <c r="U40" s="238"/>
      <c r="V40" s="239"/>
      <c r="W40" s="238"/>
    </row>
    <row r="41" spans="1:23" ht="114.75" customHeight="1">
      <c r="A41" s="127" t="s">
        <v>523</v>
      </c>
      <c r="B41" s="123" t="s">
        <v>524</v>
      </c>
      <c r="C41" s="123"/>
      <c r="D41" s="123"/>
      <c r="E41" s="123"/>
      <c r="F41" s="123"/>
      <c r="G41" s="124"/>
      <c r="H41" s="38"/>
      <c r="K41" s="51">
        <f>SUM(K2:K40)</f>
        <v>78</v>
      </c>
      <c r="U41" s="238"/>
      <c r="V41" s="239"/>
      <c r="W41" s="238"/>
    </row>
    <row r="42" spans="1:23" ht="15.75">
      <c r="A42" s="127" t="s">
        <v>523</v>
      </c>
      <c r="B42" s="123" t="s">
        <v>525</v>
      </c>
      <c r="C42" s="123" t="s">
        <v>155</v>
      </c>
      <c r="D42" s="123" t="s">
        <v>156</v>
      </c>
      <c r="E42" s="123" t="s">
        <v>157</v>
      </c>
      <c r="F42" s="123" t="s">
        <v>60</v>
      </c>
      <c r="G42" s="123" t="s">
        <v>240</v>
      </c>
      <c r="H42" s="125"/>
      <c r="U42" s="238"/>
      <c r="V42" s="239"/>
      <c r="W42" s="238"/>
    </row>
    <row r="43" spans="1:23" ht="101.25" customHeight="1">
      <c r="A43" s="127"/>
      <c r="B43" s="123"/>
      <c r="C43" s="123"/>
      <c r="D43" s="123"/>
      <c r="E43" s="123"/>
      <c r="F43" s="123"/>
      <c r="G43" s="124"/>
      <c r="H43" s="125"/>
      <c r="U43" s="238"/>
      <c r="V43" s="239"/>
      <c r="W43" s="238"/>
    </row>
    <row r="44" spans="1:23" ht="15.75">
      <c r="A44" s="127" t="s">
        <v>526</v>
      </c>
      <c r="B44" s="123" t="s">
        <v>527</v>
      </c>
      <c r="C44" s="123" t="s">
        <v>34</v>
      </c>
      <c r="D44" s="123" t="s">
        <v>0</v>
      </c>
      <c r="E44" s="123" t="s">
        <v>35</v>
      </c>
      <c r="F44" s="123" t="s">
        <v>36</v>
      </c>
      <c r="G44" s="123" t="s">
        <v>234</v>
      </c>
      <c r="H44" s="125"/>
      <c r="U44" s="238"/>
      <c r="V44" s="239"/>
      <c r="W44" s="238"/>
    </row>
    <row r="45" spans="1:23" ht="15.75">
      <c r="A45" s="127" t="s">
        <v>526</v>
      </c>
      <c r="B45" s="123" t="s">
        <v>133</v>
      </c>
      <c r="C45" s="123" t="s">
        <v>201</v>
      </c>
      <c r="D45" s="123" t="s">
        <v>20</v>
      </c>
      <c r="E45" s="123" t="s">
        <v>203</v>
      </c>
      <c r="F45" s="123" t="s">
        <v>274</v>
      </c>
      <c r="G45" s="123" t="s">
        <v>240</v>
      </c>
      <c r="H45" s="125"/>
      <c r="U45" s="238"/>
      <c r="V45" s="239"/>
      <c r="W45" s="238"/>
    </row>
    <row r="46" spans="1:23" ht="15.75">
      <c r="A46" s="127" t="s">
        <v>526</v>
      </c>
      <c r="B46" s="123" t="s">
        <v>174</v>
      </c>
      <c r="C46" s="123" t="s">
        <v>170</v>
      </c>
      <c r="D46" s="123" t="s">
        <v>171</v>
      </c>
      <c r="E46" s="123" t="s">
        <v>172</v>
      </c>
      <c r="F46" s="123" t="s">
        <v>60</v>
      </c>
      <c r="G46" s="123" t="s">
        <v>238</v>
      </c>
      <c r="H46" s="125"/>
      <c r="U46" s="238"/>
      <c r="V46" s="239"/>
      <c r="W46" s="238"/>
    </row>
    <row r="47" spans="1:23" ht="15.75">
      <c r="A47" s="127" t="s">
        <v>526</v>
      </c>
      <c r="B47" s="123" t="s">
        <v>528</v>
      </c>
      <c r="C47" s="123" t="s">
        <v>40</v>
      </c>
      <c r="D47" s="123" t="s">
        <v>41</v>
      </c>
      <c r="E47" s="123" t="s">
        <v>42</v>
      </c>
      <c r="F47" s="123" t="s">
        <v>43</v>
      </c>
      <c r="G47" s="123" t="s">
        <v>240</v>
      </c>
      <c r="H47" s="125"/>
      <c r="U47" s="238"/>
      <c r="V47" s="239"/>
      <c r="W47" s="238"/>
    </row>
    <row r="48" spans="1:23" ht="15.75">
      <c r="A48" s="127" t="s">
        <v>526</v>
      </c>
      <c r="B48" s="123" t="s">
        <v>529</v>
      </c>
      <c r="C48" s="123" t="s">
        <v>34</v>
      </c>
      <c r="D48" s="123" t="s">
        <v>0</v>
      </c>
      <c r="E48" s="123" t="s">
        <v>35</v>
      </c>
      <c r="F48" s="123" t="s">
        <v>36</v>
      </c>
      <c r="G48" s="123" t="s">
        <v>234</v>
      </c>
      <c r="H48" s="125"/>
      <c r="U48" s="238"/>
      <c r="V48" s="239"/>
      <c r="W48" s="238"/>
    </row>
    <row r="49" spans="1:23" ht="15.75">
      <c r="A49" s="127" t="s">
        <v>530</v>
      </c>
      <c r="B49" s="123" t="s">
        <v>531</v>
      </c>
      <c r="C49" s="123" t="s">
        <v>144</v>
      </c>
      <c r="D49" s="123" t="s">
        <v>21</v>
      </c>
      <c r="E49" s="123" t="s">
        <v>145</v>
      </c>
      <c r="F49" s="123" t="s">
        <v>43</v>
      </c>
      <c r="G49" s="123" t="s">
        <v>240</v>
      </c>
      <c r="H49" s="125"/>
      <c r="U49" s="238"/>
      <c r="V49" s="239"/>
      <c r="W49" s="238"/>
    </row>
    <row r="50" spans="1:23" ht="15.75">
      <c r="A50" s="127" t="s">
        <v>530</v>
      </c>
      <c r="B50" s="123" t="s">
        <v>139</v>
      </c>
      <c r="C50" s="123" t="s">
        <v>144</v>
      </c>
      <c r="D50" s="123" t="s">
        <v>21</v>
      </c>
      <c r="E50" s="123" t="s">
        <v>145</v>
      </c>
      <c r="F50" s="123" t="s">
        <v>43</v>
      </c>
      <c r="G50" s="123" t="s">
        <v>240</v>
      </c>
      <c r="H50" s="125"/>
      <c r="U50" s="238"/>
      <c r="V50" s="239"/>
      <c r="W50" s="238"/>
    </row>
    <row r="51" spans="1:23" ht="15.75">
      <c r="A51" s="127" t="s">
        <v>530</v>
      </c>
      <c r="B51" s="123" t="s">
        <v>139</v>
      </c>
      <c r="C51" s="123" t="s">
        <v>34</v>
      </c>
      <c r="D51" s="123" t="s">
        <v>0</v>
      </c>
      <c r="E51" s="123" t="s">
        <v>35</v>
      </c>
      <c r="F51" s="123" t="s">
        <v>36</v>
      </c>
      <c r="G51" s="123" t="s">
        <v>240</v>
      </c>
      <c r="H51" s="125"/>
      <c r="U51" s="238"/>
      <c r="V51" s="239"/>
      <c r="W51" s="238"/>
    </row>
    <row r="52" spans="1:23" ht="15.75">
      <c r="A52" s="127" t="s">
        <v>530</v>
      </c>
      <c r="B52" s="123" t="s">
        <v>521</v>
      </c>
      <c r="C52" s="123" t="s">
        <v>98</v>
      </c>
      <c r="D52" s="123" t="s">
        <v>99</v>
      </c>
      <c r="E52" s="123" t="s">
        <v>100</v>
      </c>
      <c r="F52" s="123" t="s">
        <v>43</v>
      </c>
      <c r="G52" s="123" t="s">
        <v>240</v>
      </c>
      <c r="H52" s="125"/>
      <c r="U52" s="238"/>
      <c r="V52" s="239"/>
      <c r="W52" s="238"/>
    </row>
    <row r="53" spans="1:23" ht="15.75">
      <c r="A53" s="127" t="s">
        <v>532</v>
      </c>
      <c r="B53" s="123" t="s">
        <v>533</v>
      </c>
      <c r="C53" s="123" t="s">
        <v>34</v>
      </c>
      <c r="D53" s="123" t="s">
        <v>0</v>
      </c>
      <c r="E53" s="123" t="s">
        <v>35</v>
      </c>
      <c r="F53" s="123" t="s">
        <v>36</v>
      </c>
      <c r="G53" s="123" t="s">
        <v>234</v>
      </c>
      <c r="H53" s="125"/>
      <c r="U53" s="238"/>
      <c r="V53" s="239"/>
      <c r="W53" s="238"/>
    </row>
    <row r="54" spans="1:23" ht="81.75" customHeight="1">
      <c r="A54" s="127"/>
      <c r="B54" s="123"/>
      <c r="C54" s="123"/>
      <c r="D54" s="123"/>
      <c r="E54" s="123"/>
      <c r="F54" s="123"/>
      <c r="G54" s="124"/>
      <c r="H54" s="38"/>
      <c r="U54" s="238"/>
      <c r="V54" s="239"/>
      <c r="W54" s="238"/>
    </row>
    <row r="55" spans="1:23" ht="15.75">
      <c r="A55" s="127" t="s">
        <v>532</v>
      </c>
      <c r="B55" s="123" t="s">
        <v>534</v>
      </c>
      <c r="C55" s="123" t="s">
        <v>62</v>
      </c>
      <c r="D55" s="123" t="s">
        <v>63</v>
      </c>
      <c r="E55" s="123" t="s">
        <v>64</v>
      </c>
      <c r="F55" s="123" t="s">
        <v>65</v>
      </c>
      <c r="G55" s="123" t="s">
        <v>240</v>
      </c>
      <c r="H55" s="125"/>
      <c r="U55" s="238"/>
      <c r="V55" s="239"/>
      <c r="W55" s="238"/>
    </row>
    <row r="56" spans="1:23" ht="15.75">
      <c r="A56" s="127" t="s">
        <v>532</v>
      </c>
      <c r="B56" s="123" t="s">
        <v>535</v>
      </c>
      <c r="C56" s="123" t="s">
        <v>72</v>
      </c>
      <c r="D56" s="123" t="s">
        <v>2</v>
      </c>
      <c r="E56" s="123" t="s">
        <v>73</v>
      </c>
      <c r="F56" s="123" t="s">
        <v>43</v>
      </c>
      <c r="G56" s="123" t="s">
        <v>238</v>
      </c>
      <c r="H56" s="125"/>
      <c r="U56" s="238"/>
      <c r="V56" s="239"/>
      <c r="W56" s="238"/>
    </row>
    <row r="57" spans="1:23" ht="15.75">
      <c r="A57" s="127" t="s">
        <v>532</v>
      </c>
      <c r="B57" s="123" t="s">
        <v>368</v>
      </c>
      <c r="C57" s="123" t="s">
        <v>34</v>
      </c>
      <c r="D57" s="123" t="s">
        <v>0</v>
      </c>
      <c r="E57" s="123" t="s">
        <v>35</v>
      </c>
      <c r="F57" s="123" t="s">
        <v>36</v>
      </c>
      <c r="G57" s="123" t="s">
        <v>234</v>
      </c>
      <c r="H57" s="125"/>
      <c r="U57" s="238"/>
      <c r="V57" s="239"/>
      <c r="W57" s="238"/>
    </row>
    <row r="58" spans="1:23" ht="15.75">
      <c r="A58" s="127" t="s">
        <v>532</v>
      </c>
      <c r="B58" s="123" t="s">
        <v>536</v>
      </c>
      <c r="C58" s="123" t="s">
        <v>40</v>
      </c>
      <c r="D58" s="123" t="s">
        <v>41</v>
      </c>
      <c r="E58" s="123" t="s">
        <v>42</v>
      </c>
      <c r="F58" s="123" t="s">
        <v>43</v>
      </c>
      <c r="G58" s="123" t="s">
        <v>240</v>
      </c>
      <c r="H58" s="125"/>
      <c r="U58" s="238"/>
      <c r="V58" s="239"/>
      <c r="W58" s="238"/>
    </row>
    <row r="59" spans="1:23" ht="15.75">
      <c r="A59" s="127" t="s">
        <v>537</v>
      </c>
      <c r="B59" s="123" t="s">
        <v>45</v>
      </c>
      <c r="C59" s="123" t="s">
        <v>34</v>
      </c>
      <c r="D59" s="123" t="s">
        <v>0</v>
      </c>
      <c r="E59" s="123" t="s">
        <v>35</v>
      </c>
      <c r="F59" s="123" t="s">
        <v>36</v>
      </c>
      <c r="G59" s="123" t="s">
        <v>234</v>
      </c>
      <c r="H59" s="125"/>
      <c r="U59" s="238"/>
      <c r="V59" s="239"/>
      <c r="W59" s="238"/>
    </row>
    <row r="60" spans="1:23" ht="99" customHeight="1">
      <c r="A60" s="127"/>
      <c r="B60" s="123"/>
      <c r="C60" s="123"/>
      <c r="D60" s="123"/>
      <c r="E60" s="123"/>
      <c r="F60" s="123"/>
      <c r="G60" s="124"/>
      <c r="H60" s="125"/>
      <c r="U60" s="238"/>
      <c r="V60" s="239"/>
      <c r="W60" s="238"/>
    </row>
    <row r="61" spans="1:23" ht="15.75">
      <c r="A61" s="127" t="s">
        <v>537</v>
      </c>
      <c r="B61" s="123" t="s">
        <v>520</v>
      </c>
      <c r="C61" s="123" t="s">
        <v>108</v>
      </c>
      <c r="D61" s="123" t="s">
        <v>109</v>
      </c>
      <c r="E61" s="123" t="s">
        <v>110</v>
      </c>
      <c r="F61" s="123" t="s">
        <v>111</v>
      </c>
      <c r="G61" s="123" t="s">
        <v>240</v>
      </c>
      <c r="H61" s="125"/>
      <c r="U61" s="238"/>
      <c r="V61" s="239"/>
      <c r="W61" s="238"/>
    </row>
    <row r="62" spans="1:23" ht="15.75">
      <c r="A62" s="127" t="s">
        <v>537</v>
      </c>
      <c r="B62" s="123" t="s">
        <v>538</v>
      </c>
      <c r="C62" s="123" t="s">
        <v>34</v>
      </c>
      <c r="D62" s="123" t="s">
        <v>0</v>
      </c>
      <c r="E62" s="123" t="s">
        <v>35</v>
      </c>
      <c r="F62" s="123" t="s">
        <v>36</v>
      </c>
      <c r="G62" s="123" t="s">
        <v>234</v>
      </c>
      <c r="H62" s="125"/>
      <c r="U62" s="238"/>
      <c r="V62" s="239"/>
      <c r="W62" s="238"/>
    </row>
    <row r="63" spans="1:23" ht="15.75">
      <c r="A63" s="127" t="s">
        <v>537</v>
      </c>
      <c r="B63" s="123" t="s">
        <v>539</v>
      </c>
      <c r="C63" s="123" t="s">
        <v>144</v>
      </c>
      <c r="D63" s="123" t="s">
        <v>21</v>
      </c>
      <c r="E63" s="123" t="s">
        <v>145</v>
      </c>
      <c r="F63" s="123" t="s">
        <v>43</v>
      </c>
      <c r="G63" s="123" t="s">
        <v>240</v>
      </c>
      <c r="H63" s="125"/>
      <c r="U63" s="238"/>
      <c r="V63" s="239"/>
      <c r="W63" s="238"/>
    </row>
    <row r="64" spans="1:23" ht="15.75">
      <c r="A64" s="127" t="s">
        <v>537</v>
      </c>
      <c r="B64" s="123" t="s">
        <v>540</v>
      </c>
      <c r="C64" s="123" t="s">
        <v>108</v>
      </c>
      <c r="D64" s="123" t="s">
        <v>109</v>
      </c>
      <c r="E64" s="123" t="s">
        <v>110</v>
      </c>
      <c r="F64" s="123" t="s">
        <v>111</v>
      </c>
      <c r="G64" s="123" t="s">
        <v>240</v>
      </c>
      <c r="H64" s="125"/>
      <c r="U64" s="238"/>
      <c r="V64" s="239"/>
      <c r="W64" s="238"/>
    </row>
    <row r="65" spans="1:23" ht="135.75" customHeight="1">
      <c r="A65" s="127"/>
      <c r="B65" s="123"/>
      <c r="C65" s="123"/>
      <c r="D65" s="123"/>
      <c r="E65" s="123"/>
      <c r="F65" s="123"/>
      <c r="G65" s="124"/>
      <c r="H65" s="38"/>
      <c r="U65" s="238"/>
      <c r="V65" s="239"/>
      <c r="W65" s="238"/>
    </row>
    <row r="66" spans="1:23" ht="15.75">
      <c r="A66" s="127" t="s">
        <v>541</v>
      </c>
      <c r="B66" s="123" t="s">
        <v>542</v>
      </c>
      <c r="C66" s="123" t="s">
        <v>201</v>
      </c>
      <c r="D66" s="123" t="s">
        <v>20</v>
      </c>
      <c r="E66" s="123" t="s">
        <v>203</v>
      </c>
      <c r="F66" s="123" t="s">
        <v>274</v>
      </c>
      <c r="G66" s="123" t="s">
        <v>240</v>
      </c>
      <c r="H66" s="125"/>
      <c r="U66" s="238"/>
      <c r="V66" s="239"/>
      <c r="W66" s="238"/>
    </row>
    <row r="67" spans="1:23" ht="15.75">
      <c r="A67" s="127" t="s">
        <v>541</v>
      </c>
      <c r="B67" s="123" t="s">
        <v>496</v>
      </c>
      <c r="C67" s="123" t="s">
        <v>46</v>
      </c>
      <c r="D67" s="123" t="s">
        <v>47</v>
      </c>
      <c r="E67" s="123" t="s">
        <v>48</v>
      </c>
      <c r="F67" s="123" t="s">
        <v>43</v>
      </c>
      <c r="G67" s="123" t="s">
        <v>242</v>
      </c>
      <c r="H67" s="125"/>
      <c r="U67" s="238"/>
      <c r="V67" s="238"/>
      <c r="W67" s="240"/>
    </row>
    <row r="68" spans="1:23" ht="15.75">
      <c r="A68" s="127" t="s">
        <v>541</v>
      </c>
      <c r="B68" s="123" t="s">
        <v>367</v>
      </c>
      <c r="C68" s="123" t="s">
        <v>34</v>
      </c>
      <c r="D68" s="123" t="s">
        <v>0</v>
      </c>
      <c r="E68" s="123" t="s">
        <v>35</v>
      </c>
      <c r="F68" s="123" t="s">
        <v>36</v>
      </c>
      <c r="G68" s="123" t="s">
        <v>234</v>
      </c>
      <c r="H68" s="125"/>
    </row>
    <row r="69" spans="1:23" ht="15.75">
      <c r="A69" s="127" t="s">
        <v>541</v>
      </c>
      <c r="B69" s="123" t="s">
        <v>543</v>
      </c>
      <c r="C69" s="123" t="s">
        <v>166</v>
      </c>
      <c r="D69" s="123" t="s">
        <v>167</v>
      </c>
      <c r="E69" s="123" t="s">
        <v>165</v>
      </c>
      <c r="F69" s="123" t="s">
        <v>111</v>
      </c>
      <c r="G69" s="123" t="s">
        <v>234</v>
      </c>
      <c r="H69" s="125"/>
    </row>
    <row r="70" spans="1:23" ht="15.75">
      <c r="A70" s="127" t="s">
        <v>541</v>
      </c>
      <c r="B70" s="123" t="s">
        <v>544</v>
      </c>
      <c r="C70" s="123" t="s">
        <v>108</v>
      </c>
      <c r="D70" s="123" t="s">
        <v>109</v>
      </c>
      <c r="E70" s="123" t="s">
        <v>110</v>
      </c>
      <c r="F70" s="123" t="s">
        <v>111</v>
      </c>
      <c r="G70" s="123" t="s">
        <v>240</v>
      </c>
      <c r="H70" s="125"/>
    </row>
    <row r="71" spans="1:23" ht="15.75">
      <c r="A71" s="127" t="s">
        <v>541</v>
      </c>
      <c r="B71" s="123" t="s">
        <v>545</v>
      </c>
      <c r="C71" s="123" t="s">
        <v>147</v>
      </c>
      <c r="D71" s="123" t="s">
        <v>148</v>
      </c>
      <c r="E71" s="123" t="s">
        <v>149</v>
      </c>
      <c r="F71" s="123" t="s">
        <v>150</v>
      </c>
      <c r="G71" s="123" t="s">
        <v>242</v>
      </c>
      <c r="H71" s="125"/>
    </row>
    <row r="72" spans="1:23" ht="15.75">
      <c r="A72" s="127" t="s">
        <v>541</v>
      </c>
      <c r="B72" s="123" t="s">
        <v>546</v>
      </c>
      <c r="C72" s="123" t="s">
        <v>266</v>
      </c>
      <c r="D72" s="123" t="s">
        <v>227</v>
      </c>
      <c r="E72" s="123" t="s">
        <v>267</v>
      </c>
      <c r="F72" s="123" t="s">
        <v>36</v>
      </c>
      <c r="G72" s="123" t="s">
        <v>240</v>
      </c>
      <c r="H72" s="125"/>
    </row>
    <row r="73" spans="1:23" ht="120" customHeight="1">
      <c r="A73" s="127"/>
      <c r="B73" s="123"/>
      <c r="C73" s="123"/>
      <c r="D73" s="123"/>
      <c r="E73" s="123"/>
      <c r="F73" s="123"/>
      <c r="G73" s="124"/>
      <c r="H73" s="125"/>
    </row>
    <row r="74" spans="1:23" ht="15.75">
      <c r="A74" s="127" t="s">
        <v>541</v>
      </c>
      <c r="B74" s="123" t="s">
        <v>424</v>
      </c>
      <c r="C74" s="123" t="s">
        <v>68</v>
      </c>
      <c r="D74" s="123" t="s">
        <v>4</v>
      </c>
      <c r="E74" s="123" t="s">
        <v>69</v>
      </c>
      <c r="F74" s="123" t="s">
        <v>36</v>
      </c>
      <c r="G74" s="123" t="s">
        <v>238</v>
      </c>
      <c r="H74" s="125"/>
    </row>
    <row r="75" spans="1:23" ht="15.75">
      <c r="A75" s="127" t="s">
        <v>547</v>
      </c>
      <c r="B75" s="123" t="s">
        <v>548</v>
      </c>
      <c r="C75" s="123" t="s">
        <v>34</v>
      </c>
      <c r="D75" s="123" t="s">
        <v>0</v>
      </c>
      <c r="E75" s="123" t="s">
        <v>35</v>
      </c>
      <c r="F75" s="123" t="s">
        <v>36</v>
      </c>
      <c r="G75" s="123" t="s">
        <v>234</v>
      </c>
      <c r="H75" s="125"/>
    </row>
    <row r="76" spans="1:23" ht="76.5" customHeight="1">
      <c r="A76" s="127"/>
      <c r="B76" s="124"/>
      <c r="C76" s="124"/>
      <c r="D76" s="124"/>
      <c r="E76" s="124"/>
      <c r="F76" s="123"/>
      <c r="G76" s="124"/>
      <c r="H76" s="125"/>
    </row>
    <row r="77" spans="1:23" ht="105" customHeight="1">
      <c r="A77" s="127"/>
      <c r="B77" s="123"/>
      <c r="C77" s="123"/>
      <c r="D77" s="123"/>
      <c r="E77" s="123"/>
      <c r="F77" s="123"/>
      <c r="G77" s="124"/>
      <c r="H77" s="125"/>
    </row>
    <row r="78" spans="1:23" ht="15.75">
      <c r="A78" s="127" t="s">
        <v>547</v>
      </c>
      <c r="B78" s="123" t="s">
        <v>549</v>
      </c>
      <c r="C78" s="123" t="s">
        <v>72</v>
      </c>
      <c r="D78" s="123" t="s">
        <v>2</v>
      </c>
      <c r="E78" s="123" t="s">
        <v>73</v>
      </c>
      <c r="F78" s="123" t="s">
        <v>43</v>
      </c>
      <c r="G78" s="123" t="s">
        <v>240</v>
      </c>
      <c r="H78" s="125"/>
    </row>
    <row r="79" spans="1:23" ht="15.75">
      <c r="A79" s="127" t="s">
        <v>547</v>
      </c>
      <c r="B79" s="123" t="s">
        <v>550</v>
      </c>
      <c r="C79" s="123" t="s">
        <v>147</v>
      </c>
      <c r="D79" s="123" t="s">
        <v>148</v>
      </c>
      <c r="E79" s="123" t="s">
        <v>149</v>
      </c>
      <c r="F79" s="123" t="s">
        <v>150</v>
      </c>
      <c r="G79" s="123" t="s">
        <v>242</v>
      </c>
      <c r="H79" s="125"/>
    </row>
    <row r="80" spans="1:23" ht="15.75">
      <c r="A80" s="127" t="s">
        <v>547</v>
      </c>
      <c r="B80" s="123" t="s">
        <v>551</v>
      </c>
      <c r="C80" s="123" t="s">
        <v>82</v>
      </c>
      <c r="D80" s="123" t="s">
        <v>17</v>
      </c>
      <c r="E80" s="123" t="s">
        <v>83</v>
      </c>
      <c r="F80" s="123" t="s">
        <v>60</v>
      </c>
      <c r="G80" s="123" t="s">
        <v>240</v>
      </c>
      <c r="H80" s="125"/>
    </row>
    <row r="81" spans="1:8" ht="15.75">
      <c r="A81" s="127" t="s">
        <v>547</v>
      </c>
      <c r="B81" s="123" t="s">
        <v>432</v>
      </c>
      <c r="C81" s="123" t="s">
        <v>266</v>
      </c>
      <c r="D81" s="123" t="s">
        <v>227</v>
      </c>
      <c r="E81" s="123" t="s">
        <v>267</v>
      </c>
      <c r="F81" s="123" t="s">
        <v>36</v>
      </c>
      <c r="G81" s="123" t="s">
        <v>240</v>
      </c>
      <c r="H81" s="125"/>
    </row>
    <row r="82" spans="1:8" ht="100.5" customHeight="1">
      <c r="A82" s="127"/>
      <c r="B82" s="123"/>
      <c r="C82" s="123"/>
      <c r="D82" s="123"/>
      <c r="E82" s="123"/>
      <c r="F82" s="123"/>
      <c r="G82" s="124"/>
      <c r="H82" s="125"/>
    </row>
    <row r="83" spans="1:8" ht="15.75">
      <c r="A83" s="127" t="s">
        <v>552</v>
      </c>
      <c r="B83" s="123" t="s">
        <v>553</v>
      </c>
      <c r="C83" s="123" t="s">
        <v>40</v>
      </c>
      <c r="D83" s="123" t="s">
        <v>41</v>
      </c>
      <c r="E83" s="123" t="s">
        <v>42</v>
      </c>
      <c r="F83" s="123" t="s">
        <v>43</v>
      </c>
      <c r="G83" s="123" t="s">
        <v>554</v>
      </c>
      <c r="H83" s="125"/>
    </row>
    <row r="84" spans="1:8" ht="15.75">
      <c r="A84" s="127" t="s">
        <v>552</v>
      </c>
      <c r="B84" s="123" t="s">
        <v>107</v>
      </c>
      <c r="C84" s="123" t="s">
        <v>34</v>
      </c>
      <c r="D84" s="123" t="s">
        <v>0</v>
      </c>
      <c r="E84" s="123" t="s">
        <v>35</v>
      </c>
      <c r="F84" s="123" t="s">
        <v>36</v>
      </c>
      <c r="G84" s="123" t="s">
        <v>242</v>
      </c>
      <c r="H84" s="125"/>
    </row>
    <row r="85" spans="1:8" ht="15.75">
      <c r="A85" s="127" t="s">
        <v>552</v>
      </c>
      <c r="B85" s="123" t="s">
        <v>516</v>
      </c>
      <c r="C85" s="123" t="s">
        <v>555</v>
      </c>
      <c r="D85" s="123" t="s">
        <v>370</v>
      </c>
      <c r="E85" s="123" t="s">
        <v>556</v>
      </c>
      <c r="F85" s="123" t="s">
        <v>557</v>
      </c>
      <c r="G85" s="123" t="s">
        <v>242</v>
      </c>
      <c r="H85" s="125"/>
    </row>
    <row r="86" spans="1:8" ht="15.75">
      <c r="A86" s="127" t="s">
        <v>552</v>
      </c>
      <c r="B86" s="123" t="s">
        <v>464</v>
      </c>
      <c r="C86" s="123" t="s">
        <v>147</v>
      </c>
      <c r="D86" s="123" t="s">
        <v>148</v>
      </c>
      <c r="E86" s="123" t="s">
        <v>149</v>
      </c>
      <c r="F86" s="123" t="s">
        <v>150</v>
      </c>
      <c r="G86" s="123" t="s">
        <v>242</v>
      </c>
      <c r="H86" s="125"/>
    </row>
    <row r="87" spans="1:8" ht="15.75">
      <c r="A87" s="127" t="s">
        <v>558</v>
      </c>
      <c r="B87" s="123" t="s">
        <v>559</v>
      </c>
      <c r="C87" s="123" t="s">
        <v>34</v>
      </c>
      <c r="D87" s="123" t="s">
        <v>0</v>
      </c>
      <c r="E87" s="123" t="s">
        <v>35</v>
      </c>
      <c r="F87" s="123" t="s">
        <v>36</v>
      </c>
      <c r="G87" s="123" t="s">
        <v>234</v>
      </c>
      <c r="H87" s="125"/>
    </row>
    <row r="88" spans="1:8" ht="31.5">
      <c r="A88" s="127" t="s">
        <v>558</v>
      </c>
      <c r="B88" s="123" t="s">
        <v>94</v>
      </c>
      <c r="C88" s="124" t="s">
        <v>115</v>
      </c>
      <c r="D88" s="124" t="s">
        <v>116</v>
      </c>
      <c r="E88" s="124" t="s">
        <v>117</v>
      </c>
      <c r="F88" s="123" t="s">
        <v>36</v>
      </c>
      <c r="G88" s="123" t="s">
        <v>234</v>
      </c>
      <c r="H88" s="125"/>
    </row>
    <row r="89" spans="1:8" ht="15.75">
      <c r="A89" s="127" t="s">
        <v>558</v>
      </c>
      <c r="B89" s="123" t="s">
        <v>179</v>
      </c>
      <c r="C89" s="123" t="s">
        <v>266</v>
      </c>
      <c r="D89" s="123" t="s">
        <v>227</v>
      </c>
      <c r="E89" s="123" t="s">
        <v>267</v>
      </c>
      <c r="F89" s="123" t="s">
        <v>36</v>
      </c>
      <c r="G89" s="123" t="s">
        <v>240</v>
      </c>
      <c r="H89" s="125"/>
    </row>
    <row r="90" spans="1:8" ht="15.75">
      <c r="A90" s="127" t="s">
        <v>558</v>
      </c>
      <c r="B90" s="123" t="s">
        <v>560</v>
      </c>
      <c r="C90" s="123" t="s">
        <v>54</v>
      </c>
      <c r="D90" s="123" t="s">
        <v>55</v>
      </c>
      <c r="E90" s="123" t="s">
        <v>56</v>
      </c>
      <c r="F90" s="123" t="s">
        <v>36</v>
      </c>
      <c r="G90" s="123" t="s">
        <v>240</v>
      </c>
      <c r="H90" s="125"/>
    </row>
    <row r="91" spans="1:8" ht="15.75">
      <c r="A91" s="127" t="s">
        <v>558</v>
      </c>
      <c r="B91" s="123" t="s">
        <v>160</v>
      </c>
      <c r="C91" s="123" t="s">
        <v>170</v>
      </c>
      <c r="D91" s="123" t="s">
        <v>171</v>
      </c>
      <c r="E91" s="123" t="s">
        <v>172</v>
      </c>
      <c r="F91" s="123" t="s">
        <v>60</v>
      </c>
      <c r="G91" s="123" t="s">
        <v>240</v>
      </c>
      <c r="H91" s="125"/>
    </row>
    <row r="92" spans="1:8" ht="15.75">
      <c r="A92" s="127" t="s">
        <v>558</v>
      </c>
      <c r="B92" s="123" t="s">
        <v>561</v>
      </c>
      <c r="C92" s="123" t="s">
        <v>183</v>
      </c>
      <c r="D92" s="123" t="s">
        <v>184</v>
      </c>
      <c r="E92" s="123" t="s">
        <v>185</v>
      </c>
      <c r="F92" s="123" t="s">
        <v>186</v>
      </c>
      <c r="G92" s="123" t="s">
        <v>240</v>
      </c>
      <c r="H92" s="125"/>
    </row>
    <row r="93" spans="1:8" ht="15.75">
      <c r="A93" s="127" t="s">
        <v>562</v>
      </c>
      <c r="B93" s="123" t="s">
        <v>563</v>
      </c>
      <c r="C93" s="123" t="s">
        <v>183</v>
      </c>
      <c r="D93" s="123" t="s">
        <v>184</v>
      </c>
      <c r="E93" s="123" t="s">
        <v>185</v>
      </c>
      <c r="F93" s="123" t="s">
        <v>186</v>
      </c>
      <c r="G93" s="123" t="s">
        <v>240</v>
      </c>
      <c r="H93" s="125"/>
    </row>
    <row r="94" spans="1:8" ht="15.75">
      <c r="A94" s="127" t="s">
        <v>562</v>
      </c>
      <c r="B94" s="123" t="s">
        <v>564</v>
      </c>
      <c r="C94" s="123" t="s">
        <v>555</v>
      </c>
      <c r="D94" s="123" t="s">
        <v>370</v>
      </c>
      <c r="E94" s="123" t="s">
        <v>556</v>
      </c>
      <c r="F94" s="123" t="s">
        <v>557</v>
      </c>
      <c r="G94" s="123" t="s">
        <v>242</v>
      </c>
      <c r="H94" s="125"/>
    </row>
    <row r="95" spans="1:8" ht="15.75">
      <c r="A95" s="127" t="s">
        <v>562</v>
      </c>
      <c r="B95" s="123" t="s">
        <v>544</v>
      </c>
      <c r="C95" s="123" t="s">
        <v>57</v>
      </c>
      <c r="D95" s="123" t="s">
        <v>58</v>
      </c>
      <c r="E95" s="123" t="s">
        <v>59</v>
      </c>
      <c r="F95" s="123" t="s">
        <v>60</v>
      </c>
      <c r="G95" s="123" t="s">
        <v>242</v>
      </c>
      <c r="H95" s="125"/>
    </row>
    <row r="96" spans="1:8" ht="15.75">
      <c r="A96" s="127" t="s">
        <v>562</v>
      </c>
      <c r="B96" s="123" t="s">
        <v>498</v>
      </c>
      <c r="C96" s="123" t="s">
        <v>144</v>
      </c>
      <c r="D96" s="123" t="s">
        <v>21</v>
      </c>
      <c r="E96" s="123" t="s">
        <v>145</v>
      </c>
      <c r="F96" s="123" t="s">
        <v>43</v>
      </c>
      <c r="G96" s="123" t="s">
        <v>240</v>
      </c>
      <c r="H96" s="125"/>
    </row>
    <row r="97" spans="1:8" ht="15.75">
      <c r="A97" s="127" t="s">
        <v>562</v>
      </c>
      <c r="B97" s="123" t="s">
        <v>565</v>
      </c>
      <c r="C97" s="123" t="s">
        <v>72</v>
      </c>
      <c r="D97" s="123" t="s">
        <v>2</v>
      </c>
      <c r="E97" s="123" t="s">
        <v>73</v>
      </c>
      <c r="F97" s="123" t="s">
        <v>43</v>
      </c>
      <c r="G97" s="123" t="s">
        <v>240</v>
      </c>
      <c r="H97" s="125"/>
    </row>
    <row r="98" spans="1:8" ht="15.75">
      <c r="A98" s="127" t="s">
        <v>562</v>
      </c>
      <c r="B98" s="123" t="s">
        <v>566</v>
      </c>
      <c r="C98" s="123" t="s">
        <v>40</v>
      </c>
      <c r="D98" s="123" t="s">
        <v>41</v>
      </c>
      <c r="E98" s="123" t="s">
        <v>42</v>
      </c>
      <c r="F98" s="123" t="s">
        <v>43</v>
      </c>
      <c r="G98" s="123" t="s">
        <v>240</v>
      </c>
      <c r="H98" s="125"/>
    </row>
    <row r="99" spans="1:8" ht="15.75">
      <c r="A99" s="127" t="s">
        <v>567</v>
      </c>
      <c r="B99" s="123" t="s">
        <v>568</v>
      </c>
      <c r="C99" s="123" t="s">
        <v>34</v>
      </c>
      <c r="D99" s="123" t="s">
        <v>0</v>
      </c>
      <c r="E99" s="123" t="s">
        <v>35</v>
      </c>
      <c r="F99" s="123" t="s">
        <v>36</v>
      </c>
      <c r="G99" s="123" t="s">
        <v>234</v>
      </c>
      <c r="H99" s="125"/>
    </row>
    <row r="100" spans="1:8" ht="15.75">
      <c r="A100" s="127" t="s">
        <v>567</v>
      </c>
      <c r="B100" s="123" t="s">
        <v>569</v>
      </c>
      <c r="C100" s="123" t="s">
        <v>62</v>
      </c>
      <c r="D100" s="123" t="s">
        <v>63</v>
      </c>
      <c r="E100" s="123" t="s">
        <v>64</v>
      </c>
      <c r="F100" s="123" t="s">
        <v>65</v>
      </c>
      <c r="G100" s="123" t="s">
        <v>240</v>
      </c>
      <c r="H100" s="125"/>
    </row>
    <row r="101" spans="1:8" ht="15.75">
      <c r="A101" s="127" t="s">
        <v>567</v>
      </c>
      <c r="B101" s="123" t="s">
        <v>570</v>
      </c>
      <c r="C101" s="123" t="s">
        <v>98</v>
      </c>
      <c r="D101" s="123" t="s">
        <v>99</v>
      </c>
      <c r="E101" s="123" t="s">
        <v>100</v>
      </c>
      <c r="F101" s="123" t="s">
        <v>43</v>
      </c>
      <c r="G101" s="123" t="s">
        <v>240</v>
      </c>
      <c r="H101" s="125"/>
    </row>
    <row r="102" spans="1:8" ht="15.75">
      <c r="A102" s="127" t="s">
        <v>567</v>
      </c>
      <c r="B102" s="123" t="s">
        <v>571</v>
      </c>
      <c r="C102" s="123" t="s">
        <v>98</v>
      </c>
      <c r="D102" s="123" t="s">
        <v>99</v>
      </c>
      <c r="E102" s="123" t="s">
        <v>100</v>
      </c>
      <c r="F102" s="123" t="s">
        <v>43</v>
      </c>
      <c r="G102" s="123" t="s">
        <v>240</v>
      </c>
      <c r="H102" s="125"/>
    </row>
    <row r="103" spans="1:8" ht="15.75">
      <c r="A103" s="127" t="s">
        <v>572</v>
      </c>
      <c r="B103" s="123" t="s">
        <v>573</v>
      </c>
      <c r="C103" s="123" t="s">
        <v>68</v>
      </c>
      <c r="D103" s="123" t="s">
        <v>4</v>
      </c>
      <c r="E103" s="123" t="s">
        <v>69</v>
      </c>
      <c r="F103" s="123" t="s">
        <v>36</v>
      </c>
      <c r="G103" s="123" t="s">
        <v>238</v>
      </c>
      <c r="H103" s="125"/>
    </row>
    <row r="104" spans="1:8" ht="15.75">
      <c r="A104" s="127" t="s">
        <v>572</v>
      </c>
      <c r="B104" s="123" t="s">
        <v>574</v>
      </c>
      <c r="C104" s="123" t="s">
        <v>34</v>
      </c>
      <c r="D104" s="123" t="s">
        <v>0</v>
      </c>
      <c r="E104" s="123" t="s">
        <v>35</v>
      </c>
      <c r="F104" s="123" t="s">
        <v>36</v>
      </c>
      <c r="G104" s="123" t="s">
        <v>234</v>
      </c>
      <c r="H104" s="125"/>
    </row>
    <row r="105" spans="1:8" ht="15.75">
      <c r="A105" s="127" t="s">
        <v>572</v>
      </c>
      <c r="B105" s="123" t="s">
        <v>575</v>
      </c>
      <c r="C105" s="123" t="s">
        <v>54</v>
      </c>
      <c r="D105" s="123" t="s">
        <v>55</v>
      </c>
      <c r="E105" s="123" t="s">
        <v>56</v>
      </c>
      <c r="F105" s="123" t="s">
        <v>36</v>
      </c>
      <c r="G105" s="123" t="s">
        <v>240</v>
      </c>
      <c r="H105" s="125"/>
    </row>
    <row r="106" spans="1:8" ht="15.75">
      <c r="A106" s="127" t="s">
        <v>572</v>
      </c>
      <c r="B106" s="123" t="s">
        <v>576</v>
      </c>
      <c r="C106" s="123" t="s">
        <v>82</v>
      </c>
      <c r="D106" s="123" t="s">
        <v>17</v>
      </c>
      <c r="E106" s="123" t="s">
        <v>83</v>
      </c>
      <c r="F106" s="123" t="s">
        <v>60</v>
      </c>
      <c r="G106" s="123" t="s">
        <v>240</v>
      </c>
      <c r="H106" s="125"/>
    </row>
    <row r="107" spans="1:8" ht="15.75">
      <c r="A107" s="127" t="s">
        <v>572</v>
      </c>
      <c r="B107" s="123" t="s">
        <v>577</v>
      </c>
      <c r="C107" s="123" t="s">
        <v>144</v>
      </c>
      <c r="D107" s="123" t="s">
        <v>21</v>
      </c>
      <c r="E107" s="123" t="s">
        <v>145</v>
      </c>
      <c r="F107" s="123" t="s">
        <v>43</v>
      </c>
      <c r="G107" s="123" t="s">
        <v>240</v>
      </c>
      <c r="H107" s="125"/>
    </row>
    <row r="108" spans="1:8" ht="15.75">
      <c r="A108" s="127" t="s">
        <v>572</v>
      </c>
      <c r="B108" s="123" t="s">
        <v>566</v>
      </c>
      <c r="C108" s="123" t="s">
        <v>57</v>
      </c>
      <c r="D108" s="123" t="s">
        <v>58</v>
      </c>
      <c r="E108" s="123" t="s">
        <v>59</v>
      </c>
      <c r="F108" s="123" t="s">
        <v>60</v>
      </c>
      <c r="G108" s="123" t="s">
        <v>242</v>
      </c>
      <c r="H108" s="125"/>
    </row>
    <row r="109" spans="1:8">
      <c r="H109" s="126"/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B248"/>
  <sheetViews>
    <sheetView zoomScaleNormal="100" workbookViewId="0">
      <selection activeCell="L6" sqref="L6"/>
    </sheetView>
  </sheetViews>
  <sheetFormatPr baseColWidth="10" defaultRowHeight="15"/>
  <cols>
    <col min="1" max="1" width="14.140625" customWidth="1"/>
    <col min="3" max="3" width="18.7109375" customWidth="1"/>
    <col min="4" max="4" width="32.7109375" customWidth="1"/>
    <col min="5" max="5" width="24.7109375" customWidth="1"/>
    <col min="6" max="6" width="13.5703125" customWidth="1"/>
    <col min="7" max="7" width="14" customWidth="1"/>
    <col min="8" max="8" width="14.140625" customWidth="1"/>
    <col min="9" max="9" width="26.140625" customWidth="1"/>
    <col min="10" max="10" width="13.140625" customWidth="1"/>
    <col min="11" max="11" width="37.7109375" customWidth="1"/>
    <col min="12" max="12" width="17.42578125" customWidth="1"/>
    <col min="13" max="13" width="26.28515625" customWidth="1"/>
    <col min="14" max="14" width="19.5703125" customWidth="1"/>
    <col min="15" max="15" width="19.140625" customWidth="1"/>
    <col min="25" max="25" width="11.85546875" bestFit="1" customWidth="1"/>
  </cols>
  <sheetData>
    <row r="1" spans="1:28" ht="36.75" customHeight="1" thickBot="1">
      <c r="A1" s="73" t="s">
        <v>205</v>
      </c>
      <c r="B1" s="73" t="s">
        <v>25</v>
      </c>
      <c r="C1" s="72" t="s">
        <v>26</v>
      </c>
      <c r="D1" s="71" t="s">
        <v>27</v>
      </c>
      <c r="E1" s="70" t="s">
        <v>28</v>
      </c>
      <c r="F1" s="69" t="s">
        <v>29</v>
      </c>
      <c r="G1" s="72" t="s">
        <v>30</v>
      </c>
      <c r="H1" s="68" t="s">
        <v>31</v>
      </c>
      <c r="I1" s="210" t="s">
        <v>32</v>
      </c>
      <c r="K1" s="2" t="s">
        <v>22</v>
      </c>
      <c r="L1" s="1" t="s">
        <v>581</v>
      </c>
      <c r="M1" s="2" t="s">
        <v>23</v>
      </c>
      <c r="O1" s="60" t="s">
        <v>381</v>
      </c>
      <c r="P1" s="60" t="s">
        <v>382</v>
      </c>
      <c r="R1" s="60" t="s">
        <v>379</v>
      </c>
      <c r="S1" s="60" t="s">
        <v>380</v>
      </c>
      <c r="U1" s="60" t="s">
        <v>383</v>
      </c>
      <c r="V1" s="60" t="s">
        <v>384</v>
      </c>
      <c r="X1" s="60" t="s">
        <v>385</v>
      </c>
      <c r="Y1" s="60" t="s">
        <v>386</v>
      </c>
      <c r="AA1" s="60" t="s">
        <v>387</v>
      </c>
      <c r="AB1" s="60" t="s">
        <v>388</v>
      </c>
    </row>
    <row r="2" spans="1:28" ht="15.75">
      <c r="A2" s="75" t="s">
        <v>206</v>
      </c>
      <c r="B2" s="75" t="s">
        <v>33</v>
      </c>
      <c r="C2" s="75" t="s">
        <v>34</v>
      </c>
      <c r="D2" s="75" t="s">
        <v>0</v>
      </c>
      <c r="E2" s="75" t="s">
        <v>35</v>
      </c>
      <c r="F2" s="75" t="s">
        <v>36</v>
      </c>
      <c r="G2" s="75" t="s">
        <v>33</v>
      </c>
      <c r="H2" s="75" t="s">
        <v>37</v>
      </c>
      <c r="I2" s="212" t="s">
        <v>38</v>
      </c>
      <c r="K2" s="227" t="s">
        <v>648</v>
      </c>
      <c r="L2" s="4">
        <f>COUNTIF(D:D,)/125</f>
        <v>0</v>
      </c>
      <c r="M2" s="211">
        <f>COUNTIF(D:D,)</f>
        <v>0</v>
      </c>
      <c r="O2" s="86" t="s">
        <v>337</v>
      </c>
      <c r="P2" s="74">
        <f>COUNTIF(E:E,)</f>
        <v>0</v>
      </c>
      <c r="R2" s="86" t="s">
        <v>337</v>
      </c>
      <c r="S2" s="74">
        <f>COUNTIF(A:A,A13)</f>
        <v>5</v>
      </c>
      <c r="U2" s="86" t="s">
        <v>337</v>
      </c>
      <c r="V2" s="74">
        <f>COUNTIF(A:A,A56)</f>
        <v>6</v>
      </c>
      <c r="X2" s="86" t="s">
        <v>337</v>
      </c>
      <c r="Y2" s="74">
        <f>COUNTIF(A:A,A84)</f>
        <v>7</v>
      </c>
      <c r="AA2" s="86" t="s">
        <v>337</v>
      </c>
      <c r="AB2" s="74">
        <f>COUNTIF(A:A,A123)</f>
        <v>8</v>
      </c>
    </row>
    <row r="3" spans="1:28" ht="15.75">
      <c r="A3" s="75" t="s">
        <v>206</v>
      </c>
      <c r="B3" s="75" t="s">
        <v>39</v>
      </c>
      <c r="C3" s="75" t="s">
        <v>40</v>
      </c>
      <c r="D3" s="75" t="s">
        <v>41</v>
      </c>
      <c r="E3" s="75" t="s">
        <v>42</v>
      </c>
      <c r="F3" s="75" t="s">
        <v>43</v>
      </c>
      <c r="G3" s="75" t="s">
        <v>39</v>
      </c>
      <c r="H3" s="75" t="s">
        <v>44</v>
      </c>
      <c r="I3" s="212" t="s">
        <v>38</v>
      </c>
      <c r="K3" s="227" t="s">
        <v>647</v>
      </c>
      <c r="L3" s="4">
        <f>COUNTIF(D:D,)/125</f>
        <v>0</v>
      </c>
      <c r="M3" s="211">
        <f>COUNTIF(D:D,)</f>
        <v>0</v>
      </c>
      <c r="O3" s="86" t="s">
        <v>338</v>
      </c>
      <c r="P3" s="74">
        <f>COUNTIF(E:E,Q3)</f>
        <v>0</v>
      </c>
      <c r="R3" s="86" t="s">
        <v>338</v>
      </c>
      <c r="S3" s="74">
        <f>COUNTIF(A:A,A18)</f>
        <v>17</v>
      </c>
      <c r="U3" s="86" t="s">
        <v>338</v>
      </c>
      <c r="V3" s="74">
        <f>COUNTIF(A:A,A62)</f>
        <v>5</v>
      </c>
      <c r="X3" s="86" t="s">
        <v>338</v>
      </c>
      <c r="Y3" s="74">
        <f>COUNTIF(A:A,A91)</f>
        <v>10</v>
      </c>
      <c r="AA3" s="86" t="s">
        <v>338</v>
      </c>
      <c r="AB3" s="74">
        <f>COUNTIF(A:A,)</f>
        <v>0</v>
      </c>
    </row>
    <row r="4" spans="1:28" ht="15.75">
      <c r="A4" s="75" t="s">
        <v>207</v>
      </c>
      <c r="B4" s="75" t="s">
        <v>45</v>
      </c>
      <c r="C4" s="75" t="s">
        <v>46</v>
      </c>
      <c r="D4" s="75" t="s">
        <v>47</v>
      </c>
      <c r="E4" s="75" t="s">
        <v>48</v>
      </c>
      <c r="F4" s="75" t="s">
        <v>43</v>
      </c>
      <c r="G4" s="75" t="s">
        <v>45</v>
      </c>
      <c r="H4" s="75" t="s">
        <v>49</v>
      </c>
      <c r="I4" s="212" t="s">
        <v>50</v>
      </c>
      <c r="K4" s="227" t="s">
        <v>646</v>
      </c>
      <c r="L4" s="4">
        <f>COUNTIF(D:D,)/125</f>
        <v>0</v>
      </c>
      <c r="M4" s="211">
        <f>COUNTIF(D:D,)</f>
        <v>0</v>
      </c>
      <c r="O4" s="86" t="s">
        <v>339</v>
      </c>
      <c r="P4" s="74">
        <f>COUNTIF(A:A,A2)</f>
        <v>2</v>
      </c>
      <c r="R4" s="86" t="s">
        <v>339</v>
      </c>
      <c r="S4" s="74">
        <f>COUNTIF(A:A,A36)</f>
        <v>10</v>
      </c>
      <c r="U4" s="86" t="s">
        <v>339</v>
      </c>
      <c r="V4" s="74">
        <f>COUNTIF(A:A,)</f>
        <v>0</v>
      </c>
      <c r="X4" s="86" t="s">
        <v>339</v>
      </c>
      <c r="Y4" s="74">
        <f>COUNTIF(A:A,A101)</f>
        <v>10</v>
      </c>
      <c r="AA4" s="86" t="s">
        <v>339</v>
      </c>
      <c r="AB4" s="74">
        <f>COUNTIF(A:A,)</f>
        <v>0</v>
      </c>
    </row>
    <row r="5" spans="1:28" ht="15.75">
      <c r="A5" s="75" t="s">
        <v>207</v>
      </c>
      <c r="B5" s="75" t="s">
        <v>51</v>
      </c>
      <c r="C5" s="75" t="s">
        <v>34</v>
      </c>
      <c r="D5" s="75" t="s">
        <v>0</v>
      </c>
      <c r="E5" s="75" t="s">
        <v>35</v>
      </c>
      <c r="F5" s="75" t="s">
        <v>36</v>
      </c>
      <c r="G5" s="78">
        <v>0.40972222222222227</v>
      </c>
      <c r="H5" s="214">
        <v>0.53472222222222221</v>
      </c>
      <c r="I5" s="209" t="s">
        <v>52</v>
      </c>
      <c r="K5" s="227" t="s">
        <v>645</v>
      </c>
      <c r="L5" s="4">
        <f>COUNTIF(D:D,)/125</f>
        <v>0</v>
      </c>
      <c r="M5" s="211">
        <f>COUNTIF(D:D,)</f>
        <v>0</v>
      </c>
      <c r="O5" s="86" t="s">
        <v>340</v>
      </c>
      <c r="P5" s="74">
        <f>COUNTIF(A:A,A4)</f>
        <v>6</v>
      </c>
      <c r="R5" s="86" t="s">
        <v>340</v>
      </c>
      <c r="S5" s="74">
        <f>COUNTIF(A:A,A46)</f>
        <v>4</v>
      </c>
      <c r="U5" s="86" t="s">
        <v>340</v>
      </c>
      <c r="V5" s="74">
        <f>COUNTIF(A:A,A67)</f>
        <v>8</v>
      </c>
      <c r="X5" s="86" t="s">
        <v>340</v>
      </c>
      <c r="Y5" s="74">
        <f>COUNTIF(A:A,A111)</f>
        <v>4</v>
      </c>
      <c r="AA5" s="86" t="s">
        <v>340</v>
      </c>
      <c r="AB5" s="74">
        <f>COUNTIF(A:A,)</f>
        <v>0</v>
      </c>
    </row>
    <row r="6" spans="1:28" ht="15.75">
      <c r="A6" s="75" t="s">
        <v>207</v>
      </c>
      <c r="B6" s="75" t="s">
        <v>53</v>
      </c>
      <c r="C6" s="75" t="s">
        <v>54</v>
      </c>
      <c r="D6" s="75" t="s">
        <v>55</v>
      </c>
      <c r="E6" s="75" t="s">
        <v>56</v>
      </c>
      <c r="F6" s="75" t="s">
        <v>36</v>
      </c>
      <c r="G6" s="77">
        <v>6.25E-2</v>
      </c>
      <c r="H6" s="214">
        <v>0.22916666666666666</v>
      </c>
      <c r="I6" s="209" t="s">
        <v>38</v>
      </c>
      <c r="K6" s="227" t="s">
        <v>644</v>
      </c>
      <c r="L6" s="4">
        <f>COUNTIF(D:D,)/125</f>
        <v>0</v>
      </c>
      <c r="M6" s="211">
        <f>COUNTIF(D:D,)</f>
        <v>0</v>
      </c>
      <c r="O6" s="86" t="s">
        <v>341</v>
      </c>
      <c r="P6" s="74">
        <f>COUNTIF(A:A,A10)</f>
        <v>3</v>
      </c>
      <c r="R6" s="86" t="s">
        <v>341</v>
      </c>
      <c r="S6" s="74">
        <f>COUNTIF(A:A,A50)</f>
        <v>6</v>
      </c>
      <c r="U6" s="86" t="s">
        <v>341</v>
      </c>
      <c r="V6" s="74">
        <f>COUNTIF(A:A,A75)</f>
        <v>9</v>
      </c>
      <c r="X6" s="86" t="s">
        <v>341</v>
      </c>
      <c r="Y6" s="74">
        <f>COUNTIF(A:A,A115)</f>
        <v>8</v>
      </c>
      <c r="AA6" s="86" t="s">
        <v>341</v>
      </c>
      <c r="AB6" s="74">
        <f>COUNTIF(A:A,)</f>
        <v>0</v>
      </c>
    </row>
    <row r="7" spans="1:28" ht="15.75">
      <c r="A7" s="75" t="s">
        <v>207</v>
      </c>
      <c r="B7" s="75" t="s">
        <v>53</v>
      </c>
      <c r="C7" s="75" t="s">
        <v>57</v>
      </c>
      <c r="D7" s="75" t="s">
        <v>58</v>
      </c>
      <c r="E7" s="75" t="s">
        <v>59</v>
      </c>
      <c r="F7" s="75" t="s">
        <v>60</v>
      </c>
      <c r="G7" s="78">
        <v>6.25E-2</v>
      </c>
      <c r="H7" s="214">
        <v>0.22916666666666666</v>
      </c>
      <c r="I7" s="209" t="s">
        <v>38</v>
      </c>
      <c r="K7" s="211" t="s">
        <v>1</v>
      </c>
      <c r="L7" s="4">
        <f>COUNTIF('Marzo - 3'!D:D,'Marzo - 3'!D6)/125</f>
        <v>1.6E-2</v>
      </c>
      <c r="M7" s="211">
        <f>COUNTIF('Marzo - 3'!D:D,'Marzo - 3'!D6)</f>
        <v>2</v>
      </c>
    </row>
    <row r="8" spans="1:28" ht="15.75">
      <c r="A8" s="75" t="s">
        <v>207</v>
      </c>
      <c r="B8" s="75" t="s">
        <v>61</v>
      </c>
      <c r="C8" s="75" t="s">
        <v>62</v>
      </c>
      <c r="D8" s="75" t="s">
        <v>63</v>
      </c>
      <c r="E8" s="75" t="s">
        <v>64</v>
      </c>
      <c r="F8" s="75" t="s">
        <v>65</v>
      </c>
      <c r="G8" s="78">
        <v>9.7222222222222224E-2</v>
      </c>
      <c r="H8" s="214">
        <v>0.2638888888888889</v>
      </c>
      <c r="I8" s="209" t="s">
        <v>38</v>
      </c>
      <c r="K8" s="211" t="s">
        <v>6</v>
      </c>
      <c r="L8" s="4">
        <f>COUNTIF('Marzo - 3'!D:D,'Marzo - 3'!D54)/125</f>
        <v>4.8000000000000001E-2</v>
      </c>
      <c r="M8" s="211">
        <f>COUNTIF('Marzo - 3'!D:D,'Marzo - 3'!D54)</f>
        <v>6</v>
      </c>
    </row>
    <row r="9" spans="1:28" ht="15.75">
      <c r="A9" s="75" t="s">
        <v>207</v>
      </c>
      <c r="B9" s="75" t="s">
        <v>66</v>
      </c>
      <c r="C9" s="75" t="s">
        <v>40</v>
      </c>
      <c r="D9" s="75" t="s">
        <v>41</v>
      </c>
      <c r="E9" s="75" t="s">
        <v>42</v>
      </c>
      <c r="F9" s="75" t="s">
        <v>43</v>
      </c>
      <c r="G9" s="78">
        <v>0.1423611111111111</v>
      </c>
      <c r="H9" s="214">
        <v>0.30902777777777779</v>
      </c>
      <c r="I9" s="209" t="s">
        <v>38</v>
      </c>
      <c r="K9" s="211" t="s">
        <v>24</v>
      </c>
      <c r="L9" s="4">
        <f>COUNTIF('Marzo - 3'!D:D,'Marzo - 3'!D9)/125</f>
        <v>0.04</v>
      </c>
      <c r="M9" s="211">
        <f>COUNTIF('Marzo - 3'!D:D,'Marzo - 3'!D9)</f>
        <v>5</v>
      </c>
    </row>
    <row r="10" spans="1:28" ht="15.75">
      <c r="A10" s="75" t="s">
        <v>208</v>
      </c>
      <c r="B10" s="75" t="s">
        <v>67</v>
      </c>
      <c r="C10" s="75" t="s">
        <v>68</v>
      </c>
      <c r="D10" s="75" t="s">
        <v>4</v>
      </c>
      <c r="E10" s="75" t="s">
        <v>69</v>
      </c>
      <c r="F10" s="75" t="s">
        <v>36</v>
      </c>
      <c r="G10" s="78">
        <v>0.3576388888888889</v>
      </c>
      <c r="H10" s="214">
        <v>0.36805555555555558</v>
      </c>
      <c r="I10" s="209" t="s">
        <v>70</v>
      </c>
      <c r="K10" s="211" t="s">
        <v>225</v>
      </c>
      <c r="L10" s="4">
        <f>COUNTIF('Marzo - 3'!D:D,)/125</f>
        <v>0</v>
      </c>
      <c r="M10" s="211">
        <f>COUNTIF('Marzo - 3'!D:D,)</f>
        <v>0</v>
      </c>
    </row>
    <row r="11" spans="1:28" ht="15.75">
      <c r="A11" s="75" t="s">
        <v>208</v>
      </c>
      <c r="B11" s="75" t="s">
        <v>71</v>
      </c>
      <c r="C11" s="75" t="s">
        <v>72</v>
      </c>
      <c r="D11" s="75" t="s">
        <v>2</v>
      </c>
      <c r="E11" s="75" t="s">
        <v>73</v>
      </c>
      <c r="F11" s="75" t="s">
        <v>43</v>
      </c>
      <c r="G11" s="79">
        <v>0.5</v>
      </c>
      <c r="H11" s="214">
        <v>0.16666666666666666</v>
      </c>
      <c r="I11" s="209" t="s">
        <v>74</v>
      </c>
      <c r="K11" s="211" t="s">
        <v>597</v>
      </c>
      <c r="L11" s="4">
        <f>COUNTIF('Marzo - 3'!D:D,'Marzo - 3'!D83)/125</f>
        <v>1.6E-2</v>
      </c>
      <c r="M11" s="211">
        <f>COUNTIF('Marzo - 3'!D:D,'Marzo - 3'!D83)</f>
        <v>2</v>
      </c>
    </row>
    <row r="12" spans="1:28" ht="15.75">
      <c r="A12" s="75" t="s">
        <v>208</v>
      </c>
      <c r="B12" s="75" t="s">
        <v>75</v>
      </c>
      <c r="C12" s="75" t="s">
        <v>34</v>
      </c>
      <c r="D12" s="75" t="s">
        <v>0</v>
      </c>
      <c r="E12" s="75" t="s">
        <v>35</v>
      </c>
      <c r="F12" s="75" t="s">
        <v>36</v>
      </c>
      <c r="G12" s="78">
        <v>5.5555555555555552E-2</v>
      </c>
      <c r="H12" s="214">
        <v>0.22222222222222221</v>
      </c>
      <c r="I12" s="209" t="s">
        <v>74</v>
      </c>
      <c r="K12" s="211" t="s">
        <v>2</v>
      </c>
      <c r="L12" s="4">
        <f>COUNTIF('Marzo - 3'!D:D,'Marzo - 3'!D11)/125</f>
        <v>4.8000000000000001E-2</v>
      </c>
      <c r="M12" s="211">
        <f>COUNTIF('Marzo - 3'!D:D,'Marzo - 3'!D11)</f>
        <v>6</v>
      </c>
    </row>
    <row r="13" spans="1:28" ht="15.75">
      <c r="A13" s="75" t="s">
        <v>209</v>
      </c>
      <c r="B13" s="75" t="s">
        <v>76</v>
      </c>
      <c r="C13" s="75" t="s">
        <v>34</v>
      </c>
      <c r="D13" s="75" t="s">
        <v>0</v>
      </c>
      <c r="E13" s="75" t="s">
        <v>35</v>
      </c>
      <c r="F13" s="75" t="s">
        <v>36</v>
      </c>
      <c r="G13" s="78">
        <v>0.375</v>
      </c>
      <c r="H13" s="214">
        <v>0.5</v>
      </c>
      <c r="I13" s="209" t="s">
        <v>52</v>
      </c>
      <c r="K13" s="211" t="s">
        <v>226</v>
      </c>
      <c r="L13" s="4">
        <f>COUNTIF('Marzo - 3'!D:D,'Marzo - 3'!D84)/125</f>
        <v>3.2000000000000001E-2</v>
      </c>
      <c r="M13" s="211">
        <f>COUNTIF('Marzo - 3'!D:D,'Marzo - 3'!D84)</f>
        <v>4</v>
      </c>
    </row>
    <row r="14" spans="1:28" ht="15.75">
      <c r="A14" s="75" t="s">
        <v>209</v>
      </c>
      <c r="B14" s="75" t="s">
        <v>77</v>
      </c>
      <c r="C14" s="75" t="s">
        <v>68</v>
      </c>
      <c r="D14" s="75" t="s">
        <v>4</v>
      </c>
      <c r="E14" s="75" t="s">
        <v>69</v>
      </c>
      <c r="F14" s="75" t="s">
        <v>36</v>
      </c>
      <c r="G14" s="78">
        <v>0.51041666666666663</v>
      </c>
      <c r="H14" s="214">
        <v>0.51388888888888895</v>
      </c>
      <c r="I14" s="209" t="s">
        <v>78</v>
      </c>
      <c r="K14" s="211" t="s">
        <v>227</v>
      </c>
      <c r="L14" s="4">
        <f>COUNTIF('Marzo - 3'!D:D,)/125</f>
        <v>0</v>
      </c>
      <c r="M14" s="211">
        <f>COUNTIF('Marzo - 3'!D:D,)</f>
        <v>0</v>
      </c>
    </row>
    <row r="15" spans="1:28" ht="15.75">
      <c r="A15" s="75" t="s">
        <v>209</v>
      </c>
      <c r="B15" s="75" t="s">
        <v>79</v>
      </c>
      <c r="C15" s="75" t="s">
        <v>68</v>
      </c>
      <c r="D15" s="75" t="s">
        <v>4</v>
      </c>
      <c r="E15" s="75" t="s">
        <v>69</v>
      </c>
      <c r="F15" s="75" t="s">
        <v>36</v>
      </c>
      <c r="G15" s="79">
        <v>0.52430555555555558</v>
      </c>
      <c r="H15" s="214">
        <v>0.53125</v>
      </c>
      <c r="I15" s="209" t="s">
        <v>80</v>
      </c>
      <c r="K15" s="211" t="s">
        <v>3</v>
      </c>
      <c r="L15" s="4">
        <f>COUNTIF('Marzo - 3'!D:D,'Marzo - 3'!D33)/125</f>
        <v>1.6E-2</v>
      </c>
      <c r="M15" s="211">
        <f>COUNTIF('Marzo - 3'!D:D,'Marzo - 3'!D33)</f>
        <v>2</v>
      </c>
    </row>
    <row r="16" spans="1:28" ht="15.75">
      <c r="A16" s="75" t="s">
        <v>209</v>
      </c>
      <c r="B16" s="75" t="s">
        <v>37</v>
      </c>
      <c r="C16" s="75" t="s">
        <v>40</v>
      </c>
      <c r="D16" s="75" t="s">
        <v>41</v>
      </c>
      <c r="E16" s="75" t="s">
        <v>42</v>
      </c>
      <c r="F16" s="75" t="s">
        <v>43</v>
      </c>
      <c r="G16" s="78">
        <v>0.14583333333333334</v>
      </c>
      <c r="H16" s="214">
        <v>0.3125</v>
      </c>
      <c r="I16" s="209" t="s">
        <v>38</v>
      </c>
      <c r="K16" s="211" t="s">
        <v>595</v>
      </c>
      <c r="L16" s="4">
        <f>COUNTIF('Marzo - 3'!D:D,'Marzo - 3'!D38)/125</f>
        <v>1.6E-2</v>
      </c>
      <c r="M16" s="211">
        <f>COUNTIF('Marzo - 3'!D:D,'Marzo - 3'!D38)</f>
        <v>2</v>
      </c>
    </row>
    <row r="17" spans="1:13" ht="15.75">
      <c r="A17" s="75" t="s">
        <v>209</v>
      </c>
      <c r="B17" s="75" t="s">
        <v>81</v>
      </c>
      <c r="C17" s="75" t="s">
        <v>82</v>
      </c>
      <c r="D17" s="75" t="s">
        <v>17</v>
      </c>
      <c r="E17" s="75" t="s">
        <v>83</v>
      </c>
      <c r="F17" s="75" t="s">
        <v>60</v>
      </c>
      <c r="G17" s="78">
        <v>0.14930555555555555</v>
      </c>
      <c r="H17" s="214">
        <v>0.31597222222222221</v>
      </c>
      <c r="I17" s="209" t="s">
        <v>38</v>
      </c>
      <c r="K17" s="211" t="s">
        <v>596</v>
      </c>
      <c r="L17" s="4">
        <f>COUNTIF('Marzo - 3'!D:D,'Marzo - 3'!D2)/125</f>
        <v>0.24</v>
      </c>
      <c r="M17" s="3">
        <f>COUNTIF('Marzo - 3'!D:D,'Marzo - 3'!D2)</f>
        <v>30</v>
      </c>
    </row>
    <row r="18" spans="1:13" ht="30">
      <c r="A18" s="75" t="s">
        <v>210</v>
      </c>
      <c r="B18" s="75" t="s">
        <v>84</v>
      </c>
      <c r="C18" s="75" t="s">
        <v>34</v>
      </c>
      <c r="D18" s="75" t="s">
        <v>0</v>
      </c>
      <c r="E18" s="75" t="s">
        <v>35</v>
      </c>
      <c r="F18" s="75" t="s">
        <v>36</v>
      </c>
      <c r="G18" s="78">
        <v>0.33333333333333331</v>
      </c>
      <c r="H18" s="214">
        <v>0.3840277777777778</v>
      </c>
      <c r="I18" s="202" t="s">
        <v>85</v>
      </c>
      <c r="K18" s="211" t="s">
        <v>4</v>
      </c>
      <c r="L18" s="4">
        <f>COUNTIF('Marzo - 3'!D:D,'Marzo - 3'!D14)/125</f>
        <v>0.224</v>
      </c>
      <c r="M18" s="211">
        <f>COUNTIF('Marzo - 3'!D:D,'Marzo - 3'!D14)</f>
        <v>28</v>
      </c>
    </row>
    <row r="19" spans="1:13" ht="15.75">
      <c r="A19" s="75" t="s">
        <v>210</v>
      </c>
      <c r="B19" s="75" t="s">
        <v>86</v>
      </c>
      <c r="C19" s="75" t="s">
        <v>34</v>
      </c>
      <c r="D19" s="75" t="s">
        <v>0</v>
      </c>
      <c r="E19" s="75" t="s">
        <v>35</v>
      </c>
      <c r="F19" s="75" t="s">
        <v>36</v>
      </c>
      <c r="G19" s="78">
        <v>0.4236111111111111</v>
      </c>
      <c r="H19" s="214">
        <v>0.45347222222222222</v>
      </c>
      <c r="I19" s="209" t="s">
        <v>87</v>
      </c>
      <c r="K19" s="211" t="s">
        <v>5</v>
      </c>
      <c r="L19" s="4">
        <f>COUNTIF('Marzo - 3'!D:D,'Marzo - 3'!D59)/125</f>
        <v>8.0000000000000002E-3</v>
      </c>
      <c r="M19" s="211">
        <f>COUNTIF('Marzo - 3'!D:D,'Marzo - 3'!D59)</f>
        <v>1</v>
      </c>
    </row>
    <row r="20" spans="1:13" ht="15.75">
      <c r="A20" s="75" t="s">
        <v>210</v>
      </c>
      <c r="B20" s="75" t="s">
        <v>86</v>
      </c>
      <c r="C20" s="75" t="s">
        <v>68</v>
      </c>
      <c r="D20" s="75" t="s">
        <v>4</v>
      </c>
      <c r="E20" s="75" t="s">
        <v>69</v>
      </c>
      <c r="F20" s="75" t="s">
        <v>36</v>
      </c>
      <c r="G20" s="78">
        <v>0.4236111111111111</v>
      </c>
      <c r="H20" s="214">
        <v>0.42499999999999999</v>
      </c>
      <c r="I20" s="209" t="s">
        <v>88</v>
      </c>
      <c r="K20" s="211" t="s">
        <v>7</v>
      </c>
      <c r="L20" s="4">
        <f>COUNTIF('Marzo - 3'!D:D,'Marzo - 3'!D32)/125</f>
        <v>8.0000000000000002E-3</v>
      </c>
      <c r="M20" s="211">
        <f>COUNTIF('Marzo - 3'!D:D,'Marzo - 3'!D32)</f>
        <v>1</v>
      </c>
    </row>
    <row r="21" spans="1:13" ht="15.75">
      <c r="A21" s="75" t="s">
        <v>210</v>
      </c>
      <c r="B21" s="75" t="s">
        <v>89</v>
      </c>
      <c r="C21" s="75" t="s">
        <v>68</v>
      </c>
      <c r="D21" s="75" t="s">
        <v>4</v>
      </c>
      <c r="E21" s="75" t="s">
        <v>69</v>
      </c>
      <c r="F21" s="75" t="s">
        <v>36</v>
      </c>
      <c r="G21" s="78">
        <v>0.43055555555555558</v>
      </c>
      <c r="H21" s="214">
        <v>0.42499999999999999</v>
      </c>
      <c r="I21" s="209" t="s">
        <v>88</v>
      </c>
      <c r="K21" s="211" t="s">
        <v>228</v>
      </c>
      <c r="L21" s="4">
        <f>COUNTIF('Marzo - 3'!D:D,)/125</f>
        <v>0</v>
      </c>
      <c r="M21" s="211">
        <f>COUNTIF('Marzo - 3'!D:D,)</f>
        <v>0</v>
      </c>
    </row>
    <row r="22" spans="1:13" ht="15.75">
      <c r="A22" s="75" t="s">
        <v>211</v>
      </c>
      <c r="B22" s="75" t="s">
        <v>90</v>
      </c>
      <c r="C22" s="75" t="s">
        <v>68</v>
      </c>
      <c r="D22" s="75" t="s">
        <v>4</v>
      </c>
      <c r="E22" s="75" t="s">
        <v>69</v>
      </c>
      <c r="F22" s="75" t="s">
        <v>36</v>
      </c>
      <c r="G22" s="78">
        <v>0.44097222222222227</v>
      </c>
      <c r="H22" s="214">
        <v>0.44166666666666665</v>
      </c>
      <c r="I22" s="209" t="s">
        <v>91</v>
      </c>
      <c r="K22" s="211" t="s">
        <v>8</v>
      </c>
      <c r="L22" s="4">
        <f>COUNTIF('Marzo - 3'!D:D,)/125</f>
        <v>0</v>
      </c>
      <c r="M22" s="211">
        <f>COUNTIF('Marzo - 3'!D:D,)</f>
        <v>0</v>
      </c>
    </row>
    <row r="23" spans="1:13" ht="15.75">
      <c r="A23" s="75" t="s">
        <v>210</v>
      </c>
      <c r="B23" s="75" t="s">
        <v>92</v>
      </c>
      <c r="C23" s="75" t="s">
        <v>68</v>
      </c>
      <c r="D23" s="75" t="s">
        <v>4</v>
      </c>
      <c r="E23" s="75" t="s">
        <v>69</v>
      </c>
      <c r="F23" s="75" t="s">
        <v>36</v>
      </c>
      <c r="G23" s="78">
        <v>0.45208333333333334</v>
      </c>
      <c r="H23" s="214">
        <v>0.45277777777777778</v>
      </c>
      <c r="I23" s="209" t="s">
        <v>93</v>
      </c>
      <c r="K23" s="211" t="s">
        <v>9</v>
      </c>
      <c r="L23" s="4">
        <f>COUNTIF('Marzo - 3'!D:D,)/125</f>
        <v>0</v>
      </c>
      <c r="M23" s="211">
        <f>COUNTIF('Marzo - 3'!D:D,)</f>
        <v>0</v>
      </c>
    </row>
    <row r="24" spans="1:13" ht="15.75">
      <c r="A24" s="75" t="s">
        <v>210</v>
      </c>
      <c r="B24" s="75" t="s">
        <v>94</v>
      </c>
      <c r="C24" s="75" t="s">
        <v>68</v>
      </c>
      <c r="D24" s="75" t="s">
        <v>4</v>
      </c>
      <c r="E24" s="75" t="s">
        <v>69</v>
      </c>
      <c r="F24" s="75" t="s">
        <v>36</v>
      </c>
      <c r="G24" s="215">
        <v>0.46666666666666662</v>
      </c>
      <c r="H24" s="208">
        <v>0.46736111111111112</v>
      </c>
      <c r="I24" s="209" t="s">
        <v>93</v>
      </c>
      <c r="K24" s="211" t="s">
        <v>229</v>
      </c>
      <c r="L24" s="4">
        <f>COUNTIF('Marzo - 3'!D:D,)/125</f>
        <v>0</v>
      </c>
      <c r="M24" s="211">
        <f>COUNTIF('Marzo - 3'!D:D,)</f>
        <v>0</v>
      </c>
    </row>
    <row r="25" spans="1:13" ht="15.75">
      <c r="A25" s="75" t="s">
        <v>210</v>
      </c>
      <c r="B25" s="75" t="s">
        <v>94</v>
      </c>
      <c r="C25" s="75" t="s">
        <v>68</v>
      </c>
      <c r="D25" s="75" t="s">
        <v>4</v>
      </c>
      <c r="E25" s="75" t="s">
        <v>69</v>
      </c>
      <c r="F25" s="75" t="s">
        <v>36</v>
      </c>
      <c r="G25" s="78">
        <v>0.47083333333333338</v>
      </c>
      <c r="H25" s="214">
        <v>0.47152777777777777</v>
      </c>
      <c r="I25" s="209" t="s">
        <v>93</v>
      </c>
      <c r="K25" s="211" t="s">
        <v>10</v>
      </c>
      <c r="L25" s="4">
        <f>COUNTIF('Marzo - 3'!D:D,'Marzo - 3'!D70)/125</f>
        <v>8.0000000000000002E-3</v>
      </c>
      <c r="M25" s="211">
        <f>COUNTIF('Marzo - 3'!D:D,'Marzo - 3'!D70)</f>
        <v>1</v>
      </c>
    </row>
    <row r="26" spans="1:13" ht="15.75">
      <c r="A26" s="75" t="s">
        <v>210</v>
      </c>
      <c r="B26" s="75" t="s">
        <v>94</v>
      </c>
      <c r="C26" s="75" t="s">
        <v>68</v>
      </c>
      <c r="D26" s="75" t="s">
        <v>4</v>
      </c>
      <c r="E26" s="75" t="s">
        <v>69</v>
      </c>
      <c r="F26" s="75" t="s">
        <v>36</v>
      </c>
      <c r="G26" s="78">
        <v>0.47152777777777777</v>
      </c>
      <c r="H26" s="214">
        <v>0.47222222222222227</v>
      </c>
      <c r="I26" s="209" t="s">
        <v>91</v>
      </c>
      <c r="K26" s="211" t="s">
        <v>11</v>
      </c>
      <c r="L26" s="4">
        <f>COUNTIF('Marzo - 3'!D:D,'Marzo - 3'!D82)/125</f>
        <v>0.08</v>
      </c>
      <c r="M26" s="211">
        <f>COUNTIF('Marzo - 3'!D:D,'Marzo - 3'!D82)</f>
        <v>10</v>
      </c>
    </row>
    <row r="27" spans="1:13" ht="15.75">
      <c r="A27" s="75" t="s">
        <v>210</v>
      </c>
      <c r="B27" s="75" t="s">
        <v>95</v>
      </c>
      <c r="C27" s="75" t="s">
        <v>68</v>
      </c>
      <c r="D27" s="75" t="s">
        <v>4</v>
      </c>
      <c r="E27" s="75" t="s">
        <v>69</v>
      </c>
      <c r="F27" s="75" t="s">
        <v>36</v>
      </c>
      <c r="G27" s="78">
        <v>0.47916666666666669</v>
      </c>
      <c r="H27" s="214">
        <v>0.47986111111111113</v>
      </c>
      <c r="I27" s="209" t="s">
        <v>91</v>
      </c>
      <c r="K27" s="211" t="s">
        <v>12</v>
      </c>
      <c r="L27" s="4">
        <f>COUNTIF('Marzo - 3'!D:D,'Marzo - 3'!D69)/125</f>
        <v>1.6E-2</v>
      </c>
      <c r="M27" s="211">
        <f>COUNTIF('Marzo - 3'!D:D,'Marzo - 3'!D69)</f>
        <v>2</v>
      </c>
    </row>
    <row r="28" spans="1:13" ht="15.75">
      <c r="A28" s="75" t="s">
        <v>210</v>
      </c>
      <c r="B28" s="75" t="s">
        <v>96</v>
      </c>
      <c r="C28" s="75" t="s">
        <v>68</v>
      </c>
      <c r="D28" s="75" t="s">
        <v>4</v>
      </c>
      <c r="E28" s="75" t="s">
        <v>69</v>
      </c>
      <c r="F28" s="75" t="s">
        <v>36</v>
      </c>
      <c r="G28" s="78">
        <v>0.48125000000000001</v>
      </c>
      <c r="H28" s="214">
        <v>0.48194444444444445</v>
      </c>
      <c r="I28" s="209" t="s">
        <v>93</v>
      </c>
      <c r="K28" s="211" t="s">
        <v>13</v>
      </c>
      <c r="L28" s="4">
        <f>COUNTIF('Marzo - 3'!D:D,)/125</f>
        <v>0</v>
      </c>
      <c r="M28" s="211">
        <f>COUNTIF('Marzo - 3'!D:D,)</f>
        <v>0</v>
      </c>
    </row>
    <row r="29" spans="1:13" ht="15.75">
      <c r="A29" s="75" t="s">
        <v>210</v>
      </c>
      <c r="B29" s="75" t="s">
        <v>97</v>
      </c>
      <c r="C29" s="75" t="s">
        <v>68</v>
      </c>
      <c r="D29" s="75" t="s">
        <v>4</v>
      </c>
      <c r="E29" s="75" t="s">
        <v>69</v>
      </c>
      <c r="F29" s="75" t="s">
        <v>36</v>
      </c>
      <c r="G29" s="78">
        <v>0.4861111111111111</v>
      </c>
      <c r="H29" s="214">
        <v>0.48680555555555555</v>
      </c>
      <c r="I29" s="209" t="s">
        <v>93</v>
      </c>
      <c r="K29" s="211" t="s">
        <v>14</v>
      </c>
      <c r="L29" s="4">
        <f>COUNTIF('Marzo - 3'!D:D,'Marzo - 3'!D47)/125</f>
        <v>1.6E-2</v>
      </c>
      <c r="M29" s="211">
        <f>COUNTIF('Marzo - 3'!D:D,'Marzo - 3'!D47)</f>
        <v>2</v>
      </c>
    </row>
    <row r="30" spans="1:13" ht="15.75">
      <c r="A30" s="75" t="s">
        <v>210</v>
      </c>
      <c r="B30" s="75" t="s">
        <v>79</v>
      </c>
      <c r="C30" s="75" t="s">
        <v>40</v>
      </c>
      <c r="D30" s="75" t="s">
        <v>41</v>
      </c>
      <c r="E30" s="75" t="s">
        <v>42</v>
      </c>
      <c r="F30" s="75" t="s">
        <v>43</v>
      </c>
      <c r="G30" s="78">
        <v>0.53472222222222221</v>
      </c>
      <c r="H30" s="214">
        <v>0.20138888888888887</v>
      </c>
      <c r="I30" s="209" t="s">
        <v>38</v>
      </c>
      <c r="K30" s="211" t="s">
        <v>230</v>
      </c>
      <c r="L30" s="4">
        <f>COUNTIF('Marzo - 3'!D:D,'Marzo - 3'!D34)/125</f>
        <v>8.0000000000000002E-3</v>
      </c>
      <c r="M30" s="211">
        <f>COUNTIF('Marzo - 3'!D:D,'Marzo - 3'!D34)</f>
        <v>1</v>
      </c>
    </row>
    <row r="31" spans="1:13" ht="15.75">
      <c r="A31" s="75" t="s">
        <v>210</v>
      </c>
      <c r="B31" s="75" t="s">
        <v>79</v>
      </c>
      <c r="C31" s="75" t="s">
        <v>98</v>
      </c>
      <c r="D31" s="75" t="s">
        <v>99</v>
      </c>
      <c r="E31" s="75" t="s">
        <v>100</v>
      </c>
      <c r="F31" s="75" t="s">
        <v>43</v>
      </c>
      <c r="G31" s="78">
        <v>0.53472222222222221</v>
      </c>
      <c r="H31" s="214">
        <v>0.20138888888888887</v>
      </c>
      <c r="I31" s="209" t="s">
        <v>101</v>
      </c>
      <c r="K31" s="211" t="s">
        <v>231</v>
      </c>
      <c r="L31" s="4">
        <f>COUNTIF('Marzo - 3'!D:D,)/125</f>
        <v>0</v>
      </c>
      <c r="M31" s="211">
        <f>COUNTIF('Marzo - 3'!D:D,)</f>
        <v>0</v>
      </c>
    </row>
    <row r="32" spans="1:13" ht="15.75">
      <c r="A32" s="75" t="s">
        <v>210</v>
      </c>
      <c r="B32" s="75" t="s">
        <v>102</v>
      </c>
      <c r="C32" s="75" t="s">
        <v>103</v>
      </c>
      <c r="D32" s="75" t="s">
        <v>104</v>
      </c>
      <c r="E32" s="75" t="s">
        <v>105</v>
      </c>
      <c r="F32" s="75" t="s">
        <v>60</v>
      </c>
      <c r="G32" s="78">
        <v>6.25E-2</v>
      </c>
      <c r="H32" s="214">
        <v>8.4722222222222213E-2</v>
      </c>
      <c r="I32" s="209" t="s">
        <v>106</v>
      </c>
      <c r="K32" s="211" t="s">
        <v>15</v>
      </c>
      <c r="L32" s="4">
        <f>COUNTIF('Marzo - 3'!D:D,'Marzo - 3'!D56)/125</f>
        <v>3.2000000000000001E-2</v>
      </c>
      <c r="M32" s="211">
        <f>COUNTIF('Marzo - 3'!D:D,'Marzo - 3'!D56)</f>
        <v>4</v>
      </c>
    </row>
    <row r="33" spans="1:13" ht="15.75">
      <c r="A33" s="75" t="s">
        <v>210</v>
      </c>
      <c r="B33" s="75" t="s">
        <v>39</v>
      </c>
      <c r="C33" s="75" t="s">
        <v>54</v>
      </c>
      <c r="D33" s="75" t="s">
        <v>55</v>
      </c>
      <c r="E33" s="75" t="s">
        <v>56</v>
      </c>
      <c r="F33" s="75" t="s">
        <v>36</v>
      </c>
      <c r="G33" s="78">
        <v>0.10416666666666667</v>
      </c>
      <c r="H33" s="214">
        <v>0.27083333333333331</v>
      </c>
      <c r="I33" s="209" t="s">
        <v>38</v>
      </c>
      <c r="K33" s="211" t="s">
        <v>16</v>
      </c>
      <c r="L33" s="4">
        <f>COUNTIF('Marzo - 3'!D:D,'Marzo - 3'!D42)/125</f>
        <v>2.4E-2</v>
      </c>
      <c r="M33" s="211">
        <f>COUNTIF('Marzo - 3'!D:D,'Marzo - 3'!D42)</f>
        <v>3</v>
      </c>
    </row>
    <row r="34" spans="1:13" ht="15.75">
      <c r="A34" s="75" t="s">
        <v>210</v>
      </c>
      <c r="B34" s="75" t="s">
        <v>107</v>
      </c>
      <c r="C34" s="75" t="s">
        <v>108</v>
      </c>
      <c r="D34" s="75" t="s">
        <v>109</v>
      </c>
      <c r="E34" s="75" t="s">
        <v>110</v>
      </c>
      <c r="F34" s="75" t="s">
        <v>111</v>
      </c>
      <c r="G34" s="78">
        <v>0.13194444444444445</v>
      </c>
      <c r="H34" s="214">
        <v>0.13541666666666666</v>
      </c>
      <c r="I34" s="209" t="s">
        <v>78</v>
      </c>
      <c r="K34" s="211" t="s">
        <v>376</v>
      </c>
      <c r="L34" s="4">
        <f>COUNTIF('Marzo - 3'!D:D,'Marzo - 3'!D74)/125</f>
        <v>1.6E-2</v>
      </c>
      <c r="M34" s="211">
        <f>COUNTIF('Marzo - 3'!D:D,'Marzo - 3'!D74)</f>
        <v>2</v>
      </c>
    </row>
    <row r="35" spans="1:13" ht="15.75">
      <c r="A35" s="75" t="s">
        <v>210</v>
      </c>
      <c r="B35" s="75" t="s">
        <v>112</v>
      </c>
      <c r="C35" s="75" t="s">
        <v>34</v>
      </c>
      <c r="D35" s="75" t="s">
        <v>0</v>
      </c>
      <c r="E35" s="75" t="s">
        <v>35</v>
      </c>
      <c r="F35" s="75" t="s">
        <v>36</v>
      </c>
      <c r="G35" s="78">
        <v>0.15972222222222224</v>
      </c>
      <c r="H35" s="214">
        <v>0.16319444444444445</v>
      </c>
      <c r="I35" s="209" t="s">
        <v>78</v>
      </c>
      <c r="K35" s="211" t="s">
        <v>17</v>
      </c>
      <c r="L35" s="4">
        <f>COUNTIF('Marzo - 3'!D:D,'Marzo - 3'!D40)/125</f>
        <v>2.4E-2</v>
      </c>
      <c r="M35" s="211">
        <f>COUNTIF('Marzo - 3'!D:D,'Marzo - 3'!D40)</f>
        <v>3</v>
      </c>
    </row>
    <row r="36" spans="1:13" ht="15.75">
      <c r="A36" s="75" t="s">
        <v>212</v>
      </c>
      <c r="B36" s="75" t="s">
        <v>113</v>
      </c>
      <c r="C36" s="75" t="s">
        <v>34</v>
      </c>
      <c r="D36" s="75" t="s">
        <v>0</v>
      </c>
      <c r="E36" s="75" t="s">
        <v>35</v>
      </c>
      <c r="F36" s="75" t="s">
        <v>36</v>
      </c>
      <c r="G36" s="78">
        <v>0.3888888888888889</v>
      </c>
      <c r="H36" s="214">
        <v>0.51388888888888895</v>
      </c>
      <c r="I36" s="209" t="s">
        <v>52</v>
      </c>
      <c r="K36" s="211" t="s">
        <v>18</v>
      </c>
      <c r="L36" s="4">
        <f>COUNTIF('Marzo - 3'!D:D,'Marzo - 3'!D85)/125</f>
        <v>1.6E-2</v>
      </c>
      <c r="M36" s="211">
        <f>COUNTIF('Marzo - 3'!D:D,'Marzo - 3'!D85)</f>
        <v>2</v>
      </c>
    </row>
    <row r="37" spans="1:13" ht="15.75">
      <c r="A37" s="75" t="s">
        <v>212</v>
      </c>
      <c r="B37" s="75" t="s">
        <v>114</v>
      </c>
      <c r="C37" s="75" t="s">
        <v>68</v>
      </c>
      <c r="D37" s="75" t="s">
        <v>4</v>
      </c>
      <c r="E37" s="75" t="s">
        <v>69</v>
      </c>
      <c r="F37" s="75" t="s">
        <v>36</v>
      </c>
      <c r="G37" s="78">
        <v>0.39930555555555558</v>
      </c>
      <c r="H37" s="214">
        <v>0.40625</v>
      </c>
      <c r="I37" s="209" t="s">
        <v>80</v>
      </c>
      <c r="K37" s="211" t="s">
        <v>19</v>
      </c>
      <c r="L37" s="4">
        <f>COUNTIF('Marzo - 3'!D:D,)/125</f>
        <v>0</v>
      </c>
      <c r="M37" s="211">
        <f>COUNTIF('Marzo - 3'!D:D,)</f>
        <v>0</v>
      </c>
    </row>
    <row r="38" spans="1:13" ht="31.5">
      <c r="A38" s="75" t="s">
        <v>212</v>
      </c>
      <c r="B38" s="75" t="s">
        <v>71</v>
      </c>
      <c r="C38" s="76" t="s">
        <v>115</v>
      </c>
      <c r="D38" s="76" t="s">
        <v>116</v>
      </c>
      <c r="E38" s="76" t="s">
        <v>117</v>
      </c>
      <c r="F38" s="75" t="s">
        <v>36</v>
      </c>
      <c r="G38" s="75" t="s">
        <v>71</v>
      </c>
      <c r="H38" s="212" t="s">
        <v>118</v>
      </c>
      <c r="I38" s="209" t="s">
        <v>80</v>
      </c>
      <c r="K38" s="211" t="s">
        <v>598</v>
      </c>
      <c r="L38" s="4">
        <f>COUNTIF('Marzo - 3'!D:D,)/125</f>
        <v>0</v>
      </c>
      <c r="M38" s="211">
        <f>COUNTIF('Marzo - 3'!D:D,)</f>
        <v>0</v>
      </c>
    </row>
    <row r="39" spans="1:13" ht="31.5">
      <c r="A39" s="75" t="s">
        <v>212</v>
      </c>
      <c r="B39" s="75" t="s">
        <v>119</v>
      </c>
      <c r="C39" s="75" t="s">
        <v>68</v>
      </c>
      <c r="D39" s="75" t="s">
        <v>4</v>
      </c>
      <c r="E39" s="75" t="s">
        <v>69</v>
      </c>
      <c r="F39" s="75" t="s">
        <v>36</v>
      </c>
      <c r="G39" s="75" t="s">
        <v>119</v>
      </c>
      <c r="H39" s="212" t="s">
        <v>120</v>
      </c>
      <c r="I39" s="213" t="s">
        <v>121</v>
      </c>
      <c r="K39" s="211" t="s">
        <v>20</v>
      </c>
      <c r="L39" s="4">
        <f>COUNTIF('Marzo - 3'!D:D,'Marzo - 3'!D104)/125</f>
        <v>1.6E-2</v>
      </c>
      <c r="M39" s="211">
        <f>COUNTIF('Marzo - 3'!D:D,'Marzo - 3'!D104)</f>
        <v>2</v>
      </c>
    </row>
    <row r="40" spans="1:13" ht="15.75">
      <c r="A40" s="75" t="s">
        <v>212</v>
      </c>
      <c r="B40" s="75" t="s">
        <v>122</v>
      </c>
      <c r="C40" s="75" t="s">
        <v>82</v>
      </c>
      <c r="D40" s="75" t="s">
        <v>17</v>
      </c>
      <c r="E40" s="75" t="s">
        <v>83</v>
      </c>
      <c r="F40" s="75" t="s">
        <v>60</v>
      </c>
      <c r="G40" s="75" t="s">
        <v>122</v>
      </c>
      <c r="H40" s="212" t="s">
        <v>123</v>
      </c>
      <c r="I40" s="212" t="s">
        <v>124</v>
      </c>
      <c r="K40" s="211" t="s">
        <v>599</v>
      </c>
      <c r="L40" s="4">
        <f>COUNTIF('Marzo - 3'!D:D,'Marzo - 3'!D51)/125</f>
        <v>3.2000000000000001E-2</v>
      </c>
      <c r="M40" s="211">
        <f>COUNTIF('Marzo - 3'!D:D,'Marzo - 3'!D51)</f>
        <v>4</v>
      </c>
    </row>
    <row r="41" spans="1:13" ht="15.75">
      <c r="A41" s="75" t="s">
        <v>212</v>
      </c>
      <c r="B41" s="75" t="s">
        <v>61</v>
      </c>
      <c r="C41" s="75" t="s">
        <v>68</v>
      </c>
      <c r="D41" s="75" t="s">
        <v>4</v>
      </c>
      <c r="E41" s="75" t="s">
        <v>69</v>
      </c>
      <c r="F41" s="75" t="s">
        <v>36</v>
      </c>
      <c r="G41" s="75" t="s">
        <v>61</v>
      </c>
      <c r="H41" s="212" t="s">
        <v>125</v>
      </c>
      <c r="I41" s="212" t="s">
        <v>91</v>
      </c>
      <c r="M41" s="51">
        <f>SUM(M2:M40)</f>
        <v>125</v>
      </c>
    </row>
    <row r="42" spans="1:13" ht="15.75">
      <c r="A42" s="75" t="s">
        <v>212</v>
      </c>
      <c r="B42" s="75" t="s">
        <v>61</v>
      </c>
      <c r="C42" s="75" t="s">
        <v>126</v>
      </c>
      <c r="D42" s="75" t="s">
        <v>127</v>
      </c>
      <c r="E42" s="75" t="s">
        <v>128</v>
      </c>
      <c r="F42" s="75" t="s">
        <v>60</v>
      </c>
      <c r="G42" s="75" t="s">
        <v>61</v>
      </c>
      <c r="H42" s="212" t="s">
        <v>129</v>
      </c>
      <c r="I42" s="212" t="s">
        <v>78</v>
      </c>
    </row>
    <row r="43" spans="1:13" ht="15.75">
      <c r="A43" s="75" t="s">
        <v>212</v>
      </c>
      <c r="B43" s="75" t="s">
        <v>107</v>
      </c>
      <c r="C43" s="75" t="s">
        <v>68</v>
      </c>
      <c r="D43" s="75" t="s">
        <v>4</v>
      </c>
      <c r="E43" s="75" t="s">
        <v>69</v>
      </c>
      <c r="F43" s="75" t="s">
        <v>36</v>
      </c>
      <c r="G43" s="75" t="s">
        <v>107</v>
      </c>
      <c r="H43" s="212" t="s">
        <v>130</v>
      </c>
      <c r="I43" s="212" t="s">
        <v>124</v>
      </c>
    </row>
    <row r="44" spans="1:13" ht="15.75">
      <c r="A44" s="75" t="s">
        <v>212</v>
      </c>
      <c r="B44" s="75" t="s">
        <v>131</v>
      </c>
      <c r="C44" s="75" t="s">
        <v>126</v>
      </c>
      <c r="D44" s="75" t="s">
        <v>127</v>
      </c>
      <c r="E44" s="75" t="s">
        <v>128</v>
      </c>
      <c r="F44" s="75" t="s">
        <v>60</v>
      </c>
      <c r="G44" s="75" t="s">
        <v>131</v>
      </c>
      <c r="H44" s="212" t="s">
        <v>132</v>
      </c>
      <c r="I44" s="212" t="s">
        <v>78</v>
      </c>
    </row>
    <row r="45" spans="1:13" ht="15.75">
      <c r="A45" s="75" t="s">
        <v>212</v>
      </c>
      <c r="B45" s="75" t="s">
        <v>131</v>
      </c>
      <c r="C45" s="75" t="s">
        <v>34</v>
      </c>
      <c r="D45" s="75" t="s">
        <v>0</v>
      </c>
      <c r="E45" s="75" t="s">
        <v>35</v>
      </c>
      <c r="F45" s="75" t="s">
        <v>36</v>
      </c>
      <c r="G45" s="75" t="s">
        <v>131</v>
      </c>
      <c r="H45" s="212" t="s">
        <v>132</v>
      </c>
      <c r="I45" s="212" t="s">
        <v>78</v>
      </c>
    </row>
    <row r="46" spans="1:13" ht="15.75">
      <c r="A46" s="75" t="s">
        <v>213</v>
      </c>
      <c r="B46" s="75" t="s">
        <v>45</v>
      </c>
      <c r="C46" s="75" t="s">
        <v>34</v>
      </c>
      <c r="D46" s="75" t="s">
        <v>0</v>
      </c>
      <c r="E46" s="75" t="s">
        <v>35</v>
      </c>
      <c r="F46" s="75" t="s">
        <v>36</v>
      </c>
      <c r="G46" s="75" t="s">
        <v>45</v>
      </c>
      <c r="H46" s="212" t="s">
        <v>133</v>
      </c>
      <c r="I46" s="212" t="s">
        <v>134</v>
      </c>
    </row>
    <row r="47" spans="1:13" ht="15.75">
      <c r="A47" s="75" t="s">
        <v>213</v>
      </c>
      <c r="B47" s="75" t="s">
        <v>92</v>
      </c>
      <c r="C47" s="75" t="s">
        <v>135</v>
      </c>
      <c r="D47" s="75" t="s">
        <v>14</v>
      </c>
      <c r="E47" s="75" t="s">
        <v>136</v>
      </c>
      <c r="F47" s="75" t="s">
        <v>137</v>
      </c>
      <c r="G47" s="75" t="s">
        <v>138</v>
      </c>
      <c r="H47" s="212" t="s">
        <v>139</v>
      </c>
      <c r="I47" s="212" t="s">
        <v>124</v>
      </c>
    </row>
    <row r="48" spans="1:13" ht="15.75">
      <c r="A48" s="75" t="s">
        <v>213</v>
      </c>
      <c r="B48" s="75" t="s">
        <v>140</v>
      </c>
      <c r="C48" s="75" t="s">
        <v>68</v>
      </c>
      <c r="D48" s="75" t="s">
        <v>4</v>
      </c>
      <c r="E48" s="75" t="s">
        <v>69</v>
      </c>
      <c r="F48" s="75" t="s">
        <v>36</v>
      </c>
      <c r="G48" s="78">
        <v>0.52083333333333337</v>
      </c>
      <c r="H48" s="214">
        <v>0.12638888888888888</v>
      </c>
      <c r="I48" s="209" t="s">
        <v>52</v>
      </c>
    </row>
    <row r="49" spans="1:9" ht="15.75">
      <c r="A49" s="75" t="s">
        <v>213</v>
      </c>
      <c r="B49" s="75" t="s">
        <v>141</v>
      </c>
      <c r="C49" s="75" t="s">
        <v>126</v>
      </c>
      <c r="D49" s="75" t="s">
        <v>127</v>
      </c>
      <c r="E49" s="75" t="s">
        <v>128</v>
      </c>
      <c r="F49" s="75" t="s">
        <v>60</v>
      </c>
      <c r="G49" s="78">
        <v>0.52083333333333337</v>
      </c>
      <c r="H49" s="214">
        <v>0.5229166666666667</v>
      </c>
      <c r="I49" s="209" t="s">
        <v>142</v>
      </c>
    </row>
    <row r="50" spans="1:9" ht="15.75">
      <c r="A50" s="75" t="s">
        <v>214</v>
      </c>
      <c r="B50" s="75" t="s">
        <v>76</v>
      </c>
      <c r="C50" s="75" t="s">
        <v>34</v>
      </c>
      <c r="D50" s="75" t="s">
        <v>0</v>
      </c>
      <c r="E50" s="75" t="s">
        <v>35</v>
      </c>
      <c r="F50" s="75" t="s">
        <v>36</v>
      </c>
      <c r="G50" s="78">
        <v>0.375</v>
      </c>
      <c r="H50" s="209"/>
      <c r="I50" s="209"/>
    </row>
    <row r="51" spans="1:9" ht="15.75">
      <c r="A51" s="75" t="s">
        <v>214</v>
      </c>
      <c r="B51" s="75" t="s">
        <v>143</v>
      </c>
      <c r="C51" s="75" t="s">
        <v>144</v>
      </c>
      <c r="D51" s="75" t="s">
        <v>21</v>
      </c>
      <c r="E51" s="75" t="s">
        <v>145</v>
      </c>
      <c r="F51" s="75" t="s">
        <v>43</v>
      </c>
      <c r="G51" s="78">
        <v>0.40625</v>
      </c>
      <c r="H51" s="214">
        <v>0.40972222222222227</v>
      </c>
      <c r="I51" s="209" t="s">
        <v>78</v>
      </c>
    </row>
    <row r="52" spans="1:9" ht="31.5">
      <c r="A52" s="75" t="s">
        <v>214</v>
      </c>
      <c r="B52" s="75" t="s">
        <v>39</v>
      </c>
      <c r="C52" s="76" t="s">
        <v>115</v>
      </c>
      <c r="D52" s="76" t="s">
        <v>116</v>
      </c>
      <c r="E52" s="76" t="s">
        <v>117</v>
      </c>
      <c r="F52" s="75" t="s">
        <v>36</v>
      </c>
      <c r="G52" s="78">
        <v>0.10416666666666667</v>
      </c>
      <c r="H52" s="214">
        <v>0.1076388888888889</v>
      </c>
      <c r="I52" s="209" t="s">
        <v>78</v>
      </c>
    </row>
    <row r="53" spans="1:9" ht="15.75">
      <c r="A53" s="75" t="s">
        <v>214</v>
      </c>
      <c r="B53" s="75" t="s">
        <v>146</v>
      </c>
      <c r="C53" s="75" t="s">
        <v>68</v>
      </c>
      <c r="D53" s="75" t="s">
        <v>4</v>
      </c>
      <c r="E53" s="75" t="s">
        <v>69</v>
      </c>
      <c r="F53" s="75" t="s">
        <v>36</v>
      </c>
      <c r="G53" s="78">
        <v>0.125</v>
      </c>
      <c r="H53" s="214">
        <v>0.16666666666666666</v>
      </c>
      <c r="I53" s="209" t="s">
        <v>134</v>
      </c>
    </row>
    <row r="54" spans="1:9" ht="15.75">
      <c r="A54" s="75" t="s">
        <v>214</v>
      </c>
      <c r="B54" s="75" t="s">
        <v>146</v>
      </c>
      <c r="C54" s="75" t="s">
        <v>147</v>
      </c>
      <c r="D54" s="75" t="s">
        <v>148</v>
      </c>
      <c r="E54" s="75" t="s">
        <v>149</v>
      </c>
      <c r="F54" s="75" t="s">
        <v>150</v>
      </c>
      <c r="G54" s="78">
        <v>0.125</v>
      </c>
      <c r="H54" s="214">
        <v>0.16666666666666666</v>
      </c>
      <c r="I54" s="209" t="s">
        <v>134</v>
      </c>
    </row>
    <row r="55" spans="1:9" ht="15.75">
      <c r="A55" s="75" t="s">
        <v>214</v>
      </c>
      <c r="B55" s="75" t="s">
        <v>107</v>
      </c>
      <c r="C55" s="75" t="s">
        <v>34</v>
      </c>
      <c r="D55" s="75" t="s">
        <v>0</v>
      </c>
      <c r="E55" s="75" t="s">
        <v>35</v>
      </c>
      <c r="F55" s="75" t="s">
        <v>36</v>
      </c>
      <c r="G55" s="78">
        <v>0.13194444444444445</v>
      </c>
      <c r="H55" s="214">
        <v>0.17361111111111113</v>
      </c>
      <c r="I55" s="209" t="s">
        <v>134</v>
      </c>
    </row>
    <row r="56" spans="1:9" ht="15.75">
      <c r="A56" s="75" t="s">
        <v>215</v>
      </c>
      <c r="B56" s="75" t="s">
        <v>95</v>
      </c>
      <c r="C56" s="75" t="s">
        <v>62</v>
      </c>
      <c r="D56" s="75" t="s">
        <v>151</v>
      </c>
      <c r="E56" s="75" t="s">
        <v>152</v>
      </c>
      <c r="F56" s="75" t="s">
        <v>65</v>
      </c>
      <c r="G56" s="78">
        <v>0.47916666666666669</v>
      </c>
      <c r="H56" s="214">
        <v>0.16666666666666666</v>
      </c>
      <c r="I56" s="209" t="s">
        <v>153</v>
      </c>
    </row>
    <row r="57" spans="1:9" ht="15.75">
      <c r="A57" s="75" t="s">
        <v>215</v>
      </c>
      <c r="B57" s="75" t="s">
        <v>33</v>
      </c>
      <c r="C57" s="75" t="s">
        <v>34</v>
      </c>
      <c r="D57" s="75" t="s">
        <v>0</v>
      </c>
      <c r="E57" s="75" t="s">
        <v>35</v>
      </c>
      <c r="F57" s="75" t="s">
        <v>36</v>
      </c>
      <c r="G57" s="78">
        <v>0.5</v>
      </c>
      <c r="H57" s="214">
        <v>0.1277777777777778</v>
      </c>
      <c r="I57" s="209" t="s">
        <v>52</v>
      </c>
    </row>
    <row r="58" spans="1:9" ht="15.75">
      <c r="A58" s="75" t="s">
        <v>215</v>
      </c>
      <c r="B58" s="75" t="s">
        <v>33</v>
      </c>
      <c r="C58" s="75" t="s">
        <v>72</v>
      </c>
      <c r="D58" s="75" t="s">
        <v>2</v>
      </c>
      <c r="E58" s="75" t="s">
        <v>73</v>
      </c>
      <c r="F58" s="75" t="s">
        <v>43</v>
      </c>
      <c r="G58" s="78">
        <v>0.5</v>
      </c>
      <c r="H58" s="214">
        <v>0.15277777777777776</v>
      </c>
      <c r="I58" s="209" t="s">
        <v>52</v>
      </c>
    </row>
    <row r="59" spans="1:9" ht="15.75">
      <c r="A59" s="75" t="s">
        <v>215</v>
      </c>
      <c r="B59" s="75" t="s">
        <v>154</v>
      </c>
      <c r="C59" s="75" t="s">
        <v>155</v>
      </c>
      <c r="D59" s="75" t="s">
        <v>156</v>
      </c>
      <c r="E59" s="75" t="s">
        <v>157</v>
      </c>
      <c r="F59" s="75" t="s">
        <v>60</v>
      </c>
      <c r="G59" s="78">
        <v>0.51458333333333328</v>
      </c>
      <c r="H59" s="214">
        <v>0.53472222222222221</v>
      </c>
      <c r="I59" s="209" t="s">
        <v>158</v>
      </c>
    </row>
    <row r="60" spans="1:9" ht="15.75">
      <c r="A60" s="75" t="s">
        <v>215</v>
      </c>
      <c r="B60" s="75" t="s">
        <v>159</v>
      </c>
      <c r="C60" s="75" t="s">
        <v>144</v>
      </c>
      <c r="D60" s="75" t="s">
        <v>21</v>
      </c>
      <c r="E60" s="75" t="s">
        <v>145</v>
      </c>
      <c r="F60" s="75" t="s">
        <v>43</v>
      </c>
      <c r="G60" s="78">
        <v>0.11805555555555557</v>
      </c>
      <c r="H60" s="214">
        <v>0.28472222222222221</v>
      </c>
      <c r="I60" s="209" t="s">
        <v>38</v>
      </c>
    </row>
    <row r="61" spans="1:9" ht="15.75">
      <c r="A61" s="75" t="s">
        <v>215</v>
      </c>
      <c r="B61" s="75" t="s">
        <v>160</v>
      </c>
      <c r="C61" s="75" t="s">
        <v>147</v>
      </c>
      <c r="D61" s="75" t="s">
        <v>148</v>
      </c>
      <c r="E61" s="75" t="s">
        <v>149</v>
      </c>
      <c r="F61" s="75" t="s">
        <v>150</v>
      </c>
      <c r="G61" s="78">
        <v>0.16805555555555554</v>
      </c>
      <c r="H61" s="214">
        <v>0.20972222222222223</v>
      </c>
      <c r="I61" s="209" t="s">
        <v>134</v>
      </c>
    </row>
    <row r="62" spans="1:9" ht="15.75">
      <c r="A62" s="75" t="s">
        <v>216</v>
      </c>
      <c r="B62" s="75" t="s">
        <v>76</v>
      </c>
      <c r="C62" s="75" t="s">
        <v>34</v>
      </c>
      <c r="D62" s="75" t="s">
        <v>0</v>
      </c>
      <c r="E62" s="75" t="s">
        <v>35</v>
      </c>
      <c r="F62" s="75" t="s">
        <v>36</v>
      </c>
      <c r="G62" s="80">
        <v>0.375</v>
      </c>
      <c r="H62" s="216">
        <v>0.51388888888888895</v>
      </c>
      <c r="I62" s="201" t="s">
        <v>52</v>
      </c>
    </row>
    <row r="63" spans="1:9" ht="15.75">
      <c r="A63" s="75" t="s">
        <v>216</v>
      </c>
      <c r="B63" s="75" t="s">
        <v>118</v>
      </c>
      <c r="C63" s="75" t="s">
        <v>72</v>
      </c>
      <c r="D63" s="75" t="s">
        <v>2</v>
      </c>
      <c r="E63" s="75" t="s">
        <v>73</v>
      </c>
      <c r="F63" s="75" t="s">
        <v>43</v>
      </c>
      <c r="G63" s="78">
        <v>0.50694444444444442</v>
      </c>
      <c r="H63" s="214">
        <v>8.7500000000000008E-2</v>
      </c>
      <c r="I63" s="209" t="s">
        <v>124</v>
      </c>
    </row>
    <row r="64" spans="1:9" ht="15.75">
      <c r="A64" s="75" t="s">
        <v>216</v>
      </c>
      <c r="B64" s="75" t="s">
        <v>118</v>
      </c>
      <c r="C64" s="75" t="s">
        <v>135</v>
      </c>
      <c r="D64" s="75" t="s">
        <v>14</v>
      </c>
      <c r="E64" s="75" t="s">
        <v>136</v>
      </c>
      <c r="F64" s="75" t="s">
        <v>137</v>
      </c>
      <c r="G64" s="78">
        <v>0.50694444444444442</v>
      </c>
      <c r="H64" s="214">
        <v>0.17361111111111113</v>
      </c>
      <c r="I64" s="209" t="s">
        <v>38</v>
      </c>
    </row>
    <row r="65" spans="1:9" ht="15.75">
      <c r="A65" s="75" t="s">
        <v>216</v>
      </c>
      <c r="B65" s="75" t="s">
        <v>112</v>
      </c>
      <c r="C65" s="75" t="s">
        <v>40</v>
      </c>
      <c r="D65" s="75" t="s">
        <v>41</v>
      </c>
      <c r="E65" s="75" t="s">
        <v>42</v>
      </c>
      <c r="F65" s="75" t="s">
        <v>43</v>
      </c>
      <c r="G65" s="78">
        <v>0.15972222222222224</v>
      </c>
      <c r="H65" s="214">
        <v>0.3263888888888889</v>
      </c>
      <c r="I65" s="209" t="s">
        <v>101</v>
      </c>
    </row>
    <row r="66" spans="1:9" ht="15.75">
      <c r="A66" s="75" t="s">
        <v>216</v>
      </c>
      <c r="B66" s="75" t="s">
        <v>112</v>
      </c>
      <c r="C66" s="75" t="s">
        <v>34</v>
      </c>
      <c r="D66" s="75" t="s">
        <v>0</v>
      </c>
      <c r="E66" s="75" t="s">
        <v>35</v>
      </c>
      <c r="F66" s="75" t="s">
        <v>36</v>
      </c>
      <c r="G66" s="78">
        <v>0.15972222222222224</v>
      </c>
      <c r="H66" s="214">
        <v>0.20138888888888887</v>
      </c>
      <c r="I66" s="209" t="s">
        <v>134</v>
      </c>
    </row>
    <row r="67" spans="1:9" ht="15.75">
      <c r="A67" s="75" t="s">
        <v>217</v>
      </c>
      <c r="B67" s="75" t="s">
        <v>143</v>
      </c>
      <c r="C67" s="75" t="s">
        <v>72</v>
      </c>
      <c r="D67" s="75" t="s">
        <v>2</v>
      </c>
      <c r="E67" s="75" t="s">
        <v>73</v>
      </c>
      <c r="F67" s="75" t="s">
        <v>43</v>
      </c>
      <c r="G67" s="78">
        <v>0.40625</v>
      </c>
      <c r="H67" s="214">
        <v>0.40833333333333338</v>
      </c>
      <c r="I67" s="209" t="s">
        <v>142</v>
      </c>
    </row>
    <row r="68" spans="1:9" ht="15.75">
      <c r="A68" s="75" t="s">
        <v>217</v>
      </c>
      <c r="B68" s="75" t="s">
        <v>161</v>
      </c>
      <c r="C68" s="75" t="s">
        <v>34</v>
      </c>
      <c r="D68" s="75" t="s">
        <v>0</v>
      </c>
      <c r="E68" s="75" t="s">
        <v>162</v>
      </c>
      <c r="F68" s="75" t="s">
        <v>111</v>
      </c>
      <c r="G68" s="78">
        <v>0.41319444444444442</v>
      </c>
      <c r="H68" s="214">
        <v>0.50694444444444442</v>
      </c>
      <c r="I68" s="209" t="s">
        <v>52</v>
      </c>
    </row>
    <row r="69" spans="1:9" ht="15.75">
      <c r="A69" s="75" t="s">
        <v>217</v>
      </c>
      <c r="B69" s="75" t="s">
        <v>71</v>
      </c>
      <c r="C69" s="75" t="s">
        <v>163</v>
      </c>
      <c r="D69" s="75" t="s">
        <v>164</v>
      </c>
      <c r="E69" s="75" t="s">
        <v>165</v>
      </c>
      <c r="F69" s="75" t="s">
        <v>111</v>
      </c>
      <c r="G69" s="78">
        <v>0.5</v>
      </c>
      <c r="H69" s="214">
        <v>0.50069444444444444</v>
      </c>
      <c r="I69" s="209" t="s">
        <v>91</v>
      </c>
    </row>
    <row r="70" spans="1:9" ht="15.75">
      <c r="A70" s="75" t="s">
        <v>217</v>
      </c>
      <c r="B70" s="75" t="s">
        <v>141</v>
      </c>
      <c r="C70" s="75" t="s">
        <v>166</v>
      </c>
      <c r="D70" s="75" t="s">
        <v>167</v>
      </c>
      <c r="E70" s="75" t="s">
        <v>165</v>
      </c>
      <c r="F70" s="75" t="s">
        <v>111</v>
      </c>
      <c r="G70" s="78">
        <v>4.1666666666666664E-2</v>
      </c>
      <c r="H70" s="214">
        <v>4.3750000000000004E-2</v>
      </c>
      <c r="I70" s="209" t="s">
        <v>142</v>
      </c>
    </row>
    <row r="71" spans="1:9" ht="15.75">
      <c r="A71" s="75" t="s">
        <v>217</v>
      </c>
      <c r="B71" s="75" t="s">
        <v>102</v>
      </c>
      <c r="C71" s="75" t="s">
        <v>98</v>
      </c>
      <c r="D71" s="75" t="s">
        <v>99</v>
      </c>
      <c r="E71" s="75" t="s">
        <v>100</v>
      </c>
      <c r="F71" s="75" t="s">
        <v>43</v>
      </c>
      <c r="G71" s="78">
        <v>6.25E-2</v>
      </c>
      <c r="H71" s="214">
        <v>0.1875</v>
      </c>
      <c r="I71" s="209" t="s">
        <v>38</v>
      </c>
    </row>
    <row r="72" spans="1:9" ht="15.75">
      <c r="A72" s="75" t="s">
        <v>217</v>
      </c>
      <c r="B72" s="75" t="s">
        <v>168</v>
      </c>
      <c r="C72" s="75" t="s">
        <v>34</v>
      </c>
      <c r="D72" s="75" t="s">
        <v>0</v>
      </c>
      <c r="E72" s="75" t="s">
        <v>162</v>
      </c>
      <c r="F72" s="75" t="s">
        <v>111</v>
      </c>
      <c r="G72" s="78">
        <v>0.12708333333333333</v>
      </c>
      <c r="H72" s="214">
        <v>0.16874999999999998</v>
      </c>
      <c r="I72" s="209" t="s">
        <v>134</v>
      </c>
    </row>
    <row r="73" spans="1:9" ht="15.75">
      <c r="A73" s="75" t="s">
        <v>217</v>
      </c>
      <c r="B73" s="75" t="s">
        <v>131</v>
      </c>
      <c r="C73" s="75" t="s">
        <v>68</v>
      </c>
      <c r="D73" s="75" t="s">
        <v>4</v>
      </c>
      <c r="E73" s="75" t="s">
        <v>69</v>
      </c>
      <c r="F73" s="75" t="s">
        <v>36</v>
      </c>
      <c r="G73" s="78">
        <v>0.15277777777777776</v>
      </c>
      <c r="H73" s="214">
        <v>0.19444444444444445</v>
      </c>
      <c r="I73" s="209" t="s">
        <v>134</v>
      </c>
    </row>
    <row r="74" spans="1:9" ht="15.75">
      <c r="A74" s="75" t="s">
        <v>217</v>
      </c>
      <c r="B74" s="75" t="s">
        <v>169</v>
      </c>
      <c r="C74" s="75" t="s">
        <v>170</v>
      </c>
      <c r="D74" s="75" t="s">
        <v>171</v>
      </c>
      <c r="E74" s="75" t="s">
        <v>172</v>
      </c>
      <c r="F74" s="75" t="s">
        <v>60</v>
      </c>
      <c r="G74" s="78">
        <v>0.17013888888888887</v>
      </c>
      <c r="H74" s="214">
        <v>0.17430555555555557</v>
      </c>
      <c r="I74" s="209" t="s">
        <v>173</v>
      </c>
    </row>
    <row r="75" spans="1:9" ht="15.75">
      <c r="A75" s="75" t="s">
        <v>218</v>
      </c>
      <c r="B75" s="75" t="s">
        <v>45</v>
      </c>
      <c r="C75" s="75" t="s">
        <v>34</v>
      </c>
      <c r="D75" s="75" t="s">
        <v>0</v>
      </c>
      <c r="E75" s="75" t="s">
        <v>162</v>
      </c>
      <c r="F75" s="75" t="s">
        <v>111</v>
      </c>
      <c r="G75" s="78">
        <v>0.35416666666666669</v>
      </c>
      <c r="H75" s="214">
        <v>0.38055555555555554</v>
      </c>
      <c r="I75" s="209" t="s">
        <v>134</v>
      </c>
    </row>
    <row r="76" spans="1:9" ht="15.75">
      <c r="A76" s="75" t="s">
        <v>218</v>
      </c>
      <c r="B76" s="75" t="s">
        <v>174</v>
      </c>
      <c r="C76" s="75" t="s">
        <v>170</v>
      </c>
      <c r="D76" s="75" t="s">
        <v>171</v>
      </c>
      <c r="E76" s="75" t="s">
        <v>172</v>
      </c>
      <c r="F76" s="75" t="s">
        <v>60</v>
      </c>
      <c r="G76" s="78">
        <v>0.41666666666666669</v>
      </c>
      <c r="H76" s="214">
        <v>0.10555555555555556</v>
      </c>
      <c r="I76" s="209" t="s">
        <v>101</v>
      </c>
    </row>
    <row r="77" spans="1:9" ht="15.75">
      <c r="A77" s="75" t="s">
        <v>218</v>
      </c>
      <c r="B77" s="75" t="s">
        <v>89</v>
      </c>
      <c r="C77" s="75" t="s">
        <v>147</v>
      </c>
      <c r="D77" s="75" t="s">
        <v>148</v>
      </c>
      <c r="E77" s="75" t="s">
        <v>149</v>
      </c>
      <c r="F77" s="75" t="s">
        <v>150</v>
      </c>
      <c r="G77" s="78">
        <v>0.43055555555555558</v>
      </c>
      <c r="H77" s="214">
        <v>0.11458333333333333</v>
      </c>
      <c r="I77" s="209" t="s">
        <v>38</v>
      </c>
    </row>
    <row r="78" spans="1:9" ht="15.75">
      <c r="A78" s="75" t="s">
        <v>218</v>
      </c>
      <c r="B78" s="75" t="s">
        <v>175</v>
      </c>
      <c r="C78" s="75" t="s">
        <v>72</v>
      </c>
      <c r="D78" s="75" t="s">
        <v>2</v>
      </c>
      <c r="E78" s="75" t="s">
        <v>73</v>
      </c>
      <c r="F78" s="75" t="s">
        <v>43</v>
      </c>
      <c r="G78" s="78">
        <v>0.43055555555555558</v>
      </c>
      <c r="H78" s="214">
        <v>0.20833333333333334</v>
      </c>
      <c r="I78" s="209" t="s">
        <v>176</v>
      </c>
    </row>
    <row r="79" spans="1:9" ht="15.75">
      <c r="A79" s="75" t="s">
        <v>218</v>
      </c>
      <c r="B79" s="75" t="s">
        <v>118</v>
      </c>
      <c r="C79" s="75" t="s">
        <v>34</v>
      </c>
      <c r="D79" s="75" t="s">
        <v>0</v>
      </c>
      <c r="E79" s="75" t="s">
        <v>162</v>
      </c>
      <c r="F79" s="75" t="s">
        <v>111</v>
      </c>
      <c r="G79" s="78">
        <v>0.50694444444444442</v>
      </c>
      <c r="H79" s="214">
        <v>0.12916666666666668</v>
      </c>
      <c r="I79" s="209" t="s">
        <v>52</v>
      </c>
    </row>
    <row r="80" spans="1:9" ht="15.75">
      <c r="A80" s="75" t="s">
        <v>218</v>
      </c>
      <c r="B80" s="75" t="s">
        <v>177</v>
      </c>
      <c r="C80" s="75" t="s">
        <v>68</v>
      </c>
      <c r="D80" s="75" t="s">
        <v>4</v>
      </c>
      <c r="E80" s="75" t="s">
        <v>69</v>
      </c>
      <c r="F80" s="75" t="s">
        <v>36</v>
      </c>
      <c r="G80" s="78">
        <v>0.44444444444444442</v>
      </c>
      <c r="H80" s="214">
        <v>0.44722222222222219</v>
      </c>
      <c r="I80" s="209" t="s">
        <v>178</v>
      </c>
    </row>
    <row r="81" spans="1:9" ht="15.75">
      <c r="A81" s="75" t="s">
        <v>218</v>
      </c>
      <c r="B81" s="75" t="s">
        <v>179</v>
      </c>
      <c r="C81" s="75" t="s">
        <v>163</v>
      </c>
      <c r="D81" s="75" t="s">
        <v>180</v>
      </c>
      <c r="E81" s="75" t="s">
        <v>181</v>
      </c>
      <c r="F81" s="75" t="s">
        <v>111</v>
      </c>
      <c r="G81" s="78">
        <v>0.52430555555555558</v>
      </c>
      <c r="H81" s="214">
        <v>0.17083333333333331</v>
      </c>
      <c r="I81" s="209" t="s">
        <v>101</v>
      </c>
    </row>
    <row r="82" spans="1:9" ht="15.75">
      <c r="A82" s="75" t="s">
        <v>218</v>
      </c>
      <c r="B82" s="75" t="s">
        <v>182</v>
      </c>
      <c r="C82" s="75" t="s">
        <v>57</v>
      </c>
      <c r="D82" s="75" t="s">
        <v>58</v>
      </c>
      <c r="E82" s="75" t="s">
        <v>59</v>
      </c>
      <c r="F82" s="75" t="s">
        <v>60</v>
      </c>
      <c r="G82" s="78">
        <v>0.53125</v>
      </c>
      <c r="H82" s="214">
        <v>0.17083333333333331</v>
      </c>
      <c r="I82" s="209" t="s">
        <v>101</v>
      </c>
    </row>
    <row r="83" spans="1:9" ht="15.75">
      <c r="A83" s="75" t="s">
        <v>218</v>
      </c>
      <c r="B83" s="75" t="s">
        <v>107</v>
      </c>
      <c r="C83" s="75" t="s">
        <v>46</v>
      </c>
      <c r="D83" s="75" t="s">
        <v>47</v>
      </c>
      <c r="E83" s="75" t="s">
        <v>48</v>
      </c>
      <c r="F83" s="75" t="s">
        <v>43</v>
      </c>
      <c r="G83" s="78">
        <v>0.13194444444444445</v>
      </c>
      <c r="H83" s="214">
        <v>0.2986111111111111</v>
      </c>
      <c r="I83" s="209" t="s">
        <v>101</v>
      </c>
    </row>
    <row r="84" spans="1:9" ht="15.75">
      <c r="A84" s="75" t="s">
        <v>219</v>
      </c>
      <c r="B84" s="75" t="s">
        <v>49</v>
      </c>
      <c r="C84" s="75" t="s">
        <v>183</v>
      </c>
      <c r="D84" s="75" t="s">
        <v>184</v>
      </c>
      <c r="E84" s="75" t="s">
        <v>185</v>
      </c>
      <c r="F84" s="75" t="s">
        <v>186</v>
      </c>
      <c r="G84" s="79">
        <v>0.35416666666666669</v>
      </c>
      <c r="H84" s="215">
        <v>6.9444444444444434E-2</v>
      </c>
      <c r="I84" s="209" t="s">
        <v>153</v>
      </c>
    </row>
    <row r="85" spans="1:9" ht="15.75">
      <c r="A85" s="75" t="s">
        <v>219</v>
      </c>
      <c r="B85" s="75" t="s">
        <v>187</v>
      </c>
      <c r="C85" s="75" t="s">
        <v>188</v>
      </c>
      <c r="D85" s="75" t="s">
        <v>189</v>
      </c>
      <c r="E85" s="75" t="s">
        <v>190</v>
      </c>
      <c r="F85" s="75" t="s">
        <v>137</v>
      </c>
      <c r="G85" s="79">
        <v>0.36805555555555558</v>
      </c>
      <c r="H85" s="215">
        <v>0.50694444444444442</v>
      </c>
      <c r="I85" s="200" t="s">
        <v>52</v>
      </c>
    </row>
    <row r="86" spans="1:9" ht="15.75">
      <c r="A86" s="75" t="s">
        <v>219</v>
      </c>
      <c r="B86" s="75" t="s">
        <v>191</v>
      </c>
      <c r="C86" s="75" t="s">
        <v>68</v>
      </c>
      <c r="D86" s="75" t="s">
        <v>4</v>
      </c>
      <c r="E86" s="75" t="s">
        <v>69</v>
      </c>
      <c r="F86" s="75" t="s">
        <v>36</v>
      </c>
      <c r="G86" s="79">
        <v>0.38194444444444442</v>
      </c>
      <c r="H86" s="215">
        <v>0.50694444444444442</v>
      </c>
      <c r="I86" s="200" t="s">
        <v>52</v>
      </c>
    </row>
    <row r="87" spans="1:9" ht="15.75">
      <c r="A87" s="75" t="s">
        <v>219</v>
      </c>
      <c r="B87" s="75" t="s">
        <v>187</v>
      </c>
      <c r="C87" s="75" t="s">
        <v>34</v>
      </c>
      <c r="D87" s="75" t="s">
        <v>0</v>
      </c>
      <c r="E87" s="75" t="s">
        <v>162</v>
      </c>
      <c r="F87" s="75" t="s">
        <v>111</v>
      </c>
      <c r="G87" s="79">
        <v>0.3923611111111111</v>
      </c>
      <c r="H87" s="215">
        <v>0.50694444444444442</v>
      </c>
      <c r="I87" s="200" t="s">
        <v>52</v>
      </c>
    </row>
    <row r="88" spans="1:9" ht="15.75">
      <c r="A88" s="75" t="s">
        <v>219</v>
      </c>
      <c r="B88" s="75" t="s">
        <v>118</v>
      </c>
      <c r="C88" s="75" t="s">
        <v>62</v>
      </c>
      <c r="D88" s="75" t="s">
        <v>151</v>
      </c>
      <c r="E88" s="75" t="s">
        <v>152</v>
      </c>
      <c r="F88" s="75" t="s">
        <v>65</v>
      </c>
      <c r="G88" s="79">
        <v>0.50694444444444442</v>
      </c>
      <c r="H88" s="215">
        <v>0.17361111111111113</v>
      </c>
      <c r="I88" s="200" t="s">
        <v>38</v>
      </c>
    </row>
    <row r="89" spans="1:9" ht="15.75">
      <c r="A89" s="75" t="s">
        <v>219</v>
      </c>
      <c r="B89" s="75" t="s">
        <v>77</v>
      </c>
      <c r="C89" s="75" t="s">
        <v>57</v>
      </c>
      <c r="D89" s="75" t="s">
        <v>58</v>
      </c>
      <c r="E89" s="75" t="s">
        <v>59</v>
      </c>
      <c r="F89" s="75" t="s">
        <v>60</v>
      </c>
      <c r="G89" s="79">
        <v>0.51041666666666663</v>
      </c>
      <c r="H89" s="215">
        <v>0.51388888888888895</v>
      </c>
      <c r="I89" s="200" t="s">
        <v>78</v>
      </c>
    </row>
    <row r="90" spans="1:9" ht="15.75">
      <c r="A90" s="75" t="s">
        <v>219</v>
      </c>
      <c r="B90" s="75" t="s">
        <v>192</v>
      </c>
      <c r="C90" s="75" t="s">
        <v>72</v>
      </c>
      <c r="D90" s="75" t="s">
        <v>2</v>
      </c>
      <c r="E90" s="75" t="s">
        <v>73</v>
      </c>
      <c r="F90" s="75" t="s">
        <v>43</v>
      </c>
      <c r="G90" s="79">
        <v>7.2916666666666671E-2</v>
      </c>
      <c r="H90" s="215">
        <v>0.19791666666666666</v>
      </c>
      <c r="I90" s="200" t="s">
        <v>38</v>
      </c>
    </row>
    <row r="91" spans="1:9" ht="15.75">
      <c r="A91" s="75" t="s">
        <v>220</v>
      </c>
      <c r="B91" s="75" t="s">
        <v>49</v>
      </c>
      <c r="C91" s="75" t="s">
        <v>57</v>
      </c>
      <c r="D91" s="75" t="s">
        <v>58</v>
      </c>
      <c r="E91" s="75" t="s">
        <v>59</v>
      </c>
      <c r="F91" s="75" t="s">
        <v>60</v>
      </c>
      <c r="G91" s="75" t="s">
        <v>49</v>
      </c>
      <c r="H91" s="212" t="s">
        <v>174</v>
      </c>
      <c r="I91" s="212" t="s">
        <v>124</v>
      </c>
    </row>
    <row r="92" spans="1:9" ht="15.75">
      <c r="A92" s="75" t="s">
        <v>220</v>
      </c>
      <c r="B92" s="75" t="s">
        <v>49</v>
      </c>
      <c r="C92" s="75" t="s">
        <v>34</v>
      </c>
      <c r="D92" s="75" t="s">
        <v>0</v>
      </c>
      <c r="E92" s="75" t="s">
        <v>162</v>
      </c>
      <c r="F92" s="75" t="s">
        <v>111</v>
      </c>
      <c r="G92" s="75" t="s">
        <v>49</v>
      </c>
      <c r="H92" s="212" t="s">
        <v>193</v>
      </c>
      <c r="I92" s="212" t="s">
        <v>80</v>
      </c>
    </row>
    <row r="93" spans="1:9" ht="15.75">
      <c r="A93" s="75" t="s">
        <v>220</v>
      </c>
      <c r="B93" s="75" t="s">
        <v>49</v>
      </c>
      <c r="C93" s="75" t="s">
        <v>183</v>
      </c>
      <c r="D93" s="75" t="s">
        <v>184</v>
      </c>
      <c r="E93" s="75" t="s">
        <v>185</v>
      </c>
      <c r="F93" s="75" t="s">
        <v>186</v>
      </c>
      <c r="G93" s="75" t="s">
        <v>49</v>
      </c>
      <c r="H93" s="212" t="s">
        <v>194</v>
      </c>
      <c r="I93" s="212" t="s">
        <v>38</v>
      </c>
    </row>
    <row r="94" spans="1:9" ht="15.75">
      <c r="A94" s="75" t="s">
        <v>220</v>
      </c>
      <c r="B94" s="75" t="s">
        <v>174</v>
      </c>
      <c r="C94" s="75" t="s">
        <v>68</v>
      </c>
      <c r="D94" s="75" t="s">
        <v>4</v>
      </c>
      <c r="E94" s="75" t="s">
        <v>69</v>
      </c>
      <c r="F94" s="75" t="s">
        <v>36</v>
      </c>
      <c r="G94" s="75" t="s">
        <v>174</v>
      </c>
      <c r="H94" s="212" t="s">
        <v>195</v>
      </c>
      <c r="I94" s="212" t="s">
        <v>91</v>
      </c>
    </row>
    <row r="95" spans="1:9" ht="15.75">
      <c r="A95" s="75" t="s">
        <v>220</v>
      </c>
      <c r="B95" s="75" t="s">
        <v>196</v>
      </c>
      <c r="C95" s="75" t="s">
        <v>82</v>
      </c>
      <c r="D95" s="75" t="s">
        <v>17</v>
      </c>
      <c r="E95" s="75" t="s">
        <v>83</v>
      </c>
      <c r="F95" s="75" t="s">
        <v>60</v>
      </c>
      <c r="G95" s="75" t="s">
        <v>196</v>
      </c>
      <c r="H95" s="212" t="s">
        <v>197</v>
      </c>
      <c r="I95" s="212" t="s">
        <v>124</v>
      </c>
    </row>
    <row r="96" spans="1:9" ht="15.75">
      <c r="A96" s="75" t="s">
        <v>220</v>
      </c>
      <c r="B96" s="75" t="s">
        <v>71</v>
      </c>
      <c r="C96" s="75" t="s">
        <v>34</v>
      </c>
      <c r="D96" s="75" t="s">
        <v>0</v>
      </c>
      <c r="E96" s="75" t="s">
        <v>162</v>
      </c>
      <c r="F96" s="75" t="s">
        <v>111</v>
      </c>
      <c r="G96" s="75" t="s">
        <v>71</v>
      </c>
      <c r="H96" s="212" t="s">
        <v>123</v>
      </c>
      <c r="I96" s="212" t="s">
        <v>52</v>
      </c>
    </row>
    <row r="97" spans="1:9" ht="15.75">
      <c r="A97" s="75" t="s">
        <v>220</v>
      </c>
      <c r="B97" s="81">
        <v>0.5</v>
      </c>
      <c r="C97" s="75" t="s">
        <v>68</v>
      </c>
      <c r="D97" s="75" t="s">
        <v>4</v>
      </c>
      <c r="E97" s="75" t="s">
        <v>69</v>
      </c>
      <c r="F97" s="75" t="s">
        <v>36</v>
      </c>
      <c r="G97" s="81">
        <v>0.5</v>
      </c>
      <c r="H97" s="217">
        <v>0.53125</v>
      </c>
      <c r="I97" s="209" t="s">
        <v>198</v>
      </c>
    </row>
    <row r="98" spans="1:9" ht="15.75">
      <c r="A98" s="75" t="s">
        <v>220</v>
      </c>
      <c r="B98" s="81">
        <v>6.25E-2</v>
      </c>
      <c r="C98" s="75" t="s">
        <v>68</v>
      </c>
      <c r="D98" s="75" t="s">
        <v>4</v>
      </c>
      <c r="E98" s="75" t="s">
        <v>69</v>
      </c>
      <c r="F98" s="75" t="s">
        <v>36</v>
      </c>
      <c r="G98" s="78">
        <v>6.25E-2</v>
      </c>
      <c r="H98" s="214">
        <v>0.15625</v>
      </c>
      <c r="I98" s="209" t="s">
        <v>124</v>
      </c>
    </row>
    <row r="99" spans="1:9" ht="15.75">
      <c r="A99" s="75" t="s">
        <v>220</v>
      </c>
      <c r="B99" s="203" t="s">
        <v>199</v>
      </c>
      <c r="C99" s="75" t="s">
        <v>144</v>
      </c>
      <c r="D99" s="75" t="s">
        <v>21</v>
      </c>
      <c r="E99" s="75" t="s">
        <v>145</v>
      </c>
      <c r="F99" s="75" t="s">
        <v>43</v>
      </c>
      <c r="G99" s="214">
        <v>7.9861111111111105E-2</v>
      </c>
      <c r="H99" s="214">
        <v>8.6805555555555566E-2</v>
      </c>
      <c r="I99" s="209" t="s">
        <v>80</v>
      </c>
    </row>
    <row r="100" spans="1:9" ht="15.75">
      <c r="A100" s="75" t="s">
        <v>220</v>
      </c>
      <c r="B100" s="207">
        <v>0.1423611111111111</v>
      </c>
      <c r="C100" s="75" t="s">
        <v>188</v>
      </c>
      <c r="D100" s="82" t="s">
        <v>189</v>
      </c>
      <c r="E100" s="82" t="s">
        <v>190</v>
      </c>
      <c r="F100" s="82">
        <v>790</v>
      </c>
      <c r="G100" s="206">
        <v>0.1423611111111111</v>
      </c>
      <c r="H100" s="206">
        <v>0.14583333333333334</v>
      </c>
      <c r="I100" s="199" t="s">
        <v>78</v>
      </c>
    </row>
    <row r="101" spans="1:9" ht="15.75">
      <c r="A101" s="75" t="s">
        <v>221</v>
      </c>
      <c r="B101" s="81">
        <v>0.35416666666666669</v>
      </c>
      <c r="C101" s="75" t="s">
        <v>57</v>
      </c>
      <c r="D101" s="75" t="s">
        <v>58</v>
      </c>
      <c r="E101" s="75" t="s">
        <v>59</v>
      </c>
      <c r="F101" s="75" t="s">
        <v>60</v>
      </c>
      <c r="G101" s="217">
        <v>0.35416666666666669</v>
      </c>
      <c r="H101" s="217">
        <v>0.41666666666666669</v>
      </c>
      <c r="I101" s="218" t="s">
        <v>124</v>
      </c>
    </row>
    <row r="102" spans="1:9" ht="15.75">
      <c r="A102" s="75" t="s">
        <v>221</v>
      </c>
      <c r="B102" s="217">
        <v>0.37152777777777773</v>
      </c>
      <c r="C102" s="75" t="s">
        <v>34</v>
      </c>
      <c r="D102" s="75" t="s">
        <v>0</v>
      </c>
      <c r="E102" s="75" t="s">
        <v>162</v>
      </c>
      <c r="F102" s="75" t="s">
        <v>111</v>
      </c>
      <c r="G102" s="217">
        <v>0.37152777777777773</v>
      </c>
      <c r="H102" s="217">
        <v>0.50902777777777775</v>
      </c>
      <c r="I102" s="218" t="s">
        <v>38</v>
      </c>
    </row>
    <row r="103" spans="1:9" ht="15.75">
      <c r="A103" s="75" t="s">
        <v>221</v>
      </c>
      <c r="B103" s="207">
        <v>0.4236111111111111</v>
      </c>
      <c r="C103" s="75" t="s">
        <v>147</v>
      </c>
      <c r="D103" s="75" t="s">
        <v>148</v>
      </c>
      <c r="E103" s="75" t="s">
        <v>149</v>
      </c>
      <c r="F103" s="75" t="s">
        <v>150</v>
      </c>
      <c r="G103" s="207">
        <v>0.4236111111111111</v>
      </c>
      <c r="H103" s="207">
        <v>0.43263888888888885</v>
      </c>
      <c r="I103" s="198" t="s">
        <v>200</v>
      </c>
    </row>
    <row r="104" spans="1:9" ht="15.75">
      <c r="A104" s="75" t="s">
        <v>221</v>
      </c>
      <c r="B104" s="81">
        <v>0.46875</v>
      </c>
      <c r="C104" s="75" t="s">
        <v>201</v>
      </c>
      <c r="D104" s="83" t="s">
        <v>202</v>
      </c>
      <c r="E104" s="83" t="s">
        <v>203</v>
      </c>
      <c r="F104" s="83">
        <v>707</v>
      </c>
      <c r="G104" s="217">
        <v>0.46875</v>
      </c>
      <c r="H104" s="217">
        <v>0.47569444444444442</v>
      </c>
      <c r="I104" s="218" t="s">
        <v>80</v>
      </c>
    </row>
    <row r="105" spans="1:9" ht="15.75">
      <c r="A105" s="75" t="s">
        <v>221</v>
      </c>
      <c r="B105" s="217">
        <v>0.4826388888888889</v>
      </c>
      <c r="C105" s="75" t="s">
        <v>62</v>
      </c>
      <c r="D105" s="75" t="s">
        <v>151</v>
      </c>
      <c r="E105" s="75" t="s">
        <v>152</v>
      </c>
      <c r="F105" s="75" t="s">
        <v>65</v>
      </c>
      <c r="G105" s="217">
        <v>0.4826388888888889</v>
      </c>
      <c r="H105" s="217">
        <v>0.1423611111111111</v>
      </c>
      <c r="I105" s="218" t="s">
        <v>101</v>
      </c>
    </row>
    <row r="106" spans="1:9" ht="15.75">
      <c r="A106" s="75" t="s">
        <v>221</v>
      </c>
      <c r="B106" s="207">
        <v>0.51111111111111118</v>
      </c>
      <c r="C106" s="75" t="s">
        <v>34</v>
      </c>
      <c r="D106" s="75" t="s">
        <v>0</v>
      </c>
      <c r="E106" s="75" t="s">
        <v>162</v>
      </c>
      <c r="F106" s="75" t="s">
        <v>111</v>
      </c>
      <c r="G106" s="207">
        <v>0.51111111111111118</v>
      </c>
      <c r="H106" s="207">
        <v>5.2777777777777778E-2</v>
      </c>
      <c r="I106" s="198" t="s">
        <v>134</v>
      </c>
    </row>
    <row r="107" spans="1:9" ht="15.75">
      <c r="A107" s="75" t="s">
        <v>221</v>
      </c>
      <c r="B107" s="81">
        <v>5.5555555555555552E-2</v>
      </c>
      <c r="C107" s="75" t="s">
        <v>98</v>
      </c>
      <c r="D107" s="75" t="s">
        <v>99</v>
      </c>
      <c r="E107" s="75" t="s">
        <v>100</v>
      </c>
      <c r="F107" s="75" t="s">
        <v>43</v>
      </c>
      <c r="G107" s="214">
        <v>5.5555555555555552E-2</v>
      </c>
      <c r="H107" s="217">
        <v>0.17361111111111113</v>
      </c>
      <c r="I107" s="218" t="s">
        <v>52</v>
      </c>
    </row>
    <row r="108" spans="1:9" ht="15.75">
      <c r="A108" s="75" t="s">
        <v>221</v>
      </c>
      <c r="B108" s="217">
        <v>0.13541666666666666</v>
      </c>
      <c r="C108" s="75" t="s">
        <v>57</v>
      </c>
      <c r="D108" s="75" t="s">
        <v>58</v>
      </c>
      <c r="E108" s="75" t="s">
        <v>59</v>
      </c>
      <c r="F108" s="75" t="s">
        <v>60</v>
      </c>
      <c r="G108" s="217">
        <v>0.13541666666666666</v>
      </c>
      <c r="H108" s="217">
        <v>0.1361111111111111</v>
      </c>
      <c r="I108" s="218" t="s">
        <v>93</v>
      </c>
    </row>
    <row r="109" spans="1:9" ht="15.75">
      <c r="A109" s="75" t="s">
        <v>221</v>
      </c>
      <c r="B109" s="207">
        <v>0.1423611111111111</v>
      </c>
      <c r="C109" s="75" t="s">
        <v>34</v>
      </c>
      <c r="D109" s="75" t="s">
        <v>0</v>
      </c>
      <c r="E109" s="75" t="s">
        <v>162</v>
      </c>
      <c r="F109" s="75" t="s">
        <v>111</v>
      </c>
      <c r="G109" s="207">
        <v>0.1423611111111111</v>
      </c>
      <c r="H109" s="207">
        <v>0.18402777777777779</v>
      </c>
      <c r="I109" s="198" t="s">
        <v>134</v>
      </c>
    </row>
    <row r="110" spans="1:9" ht="15.75">
      <c r="A110" s="75" t="s">
        <v>221</v>
      </c>
      <c r="B110" s="81">
        <v>0.14930555555555555</v>
      </c>
      <c r="C110" s="75" t="s">
        <v>144</v>
      </c>
      <c r="D110" s="75" t="s">
        <v>21</v>
      </c>
      <c r="E110" s="75" t="s">
        <v>145</v>
      </c>
      <c r="F110" s="75" t="s">
        <v>43</v>
      </c>
      <c r="G110" s="217">
        <v>0.14930555555555555</v>
      </c>
      <c r="H110" s="217">
        <v>0.19097222222222221</v>
      </c>
      <c r="I110" s="218" t="s">
        <v>134</v>
      </c>
    </row>
    <row r="111" spans="1:9" ht="15.75">
      <c r="A111" s="75" t="s">
        <v>222</v>
      </c>
      <c r="B111" s="217">
        <v>0.33333333333333331</v>
      </c>
      <c r="C111" s="75" t="s">
        <v>34</v>
      </c>
      <c r="D111" s="75" t="s">
        <v>0</v>
      </c>
      <c r="E111" s="75" t="s">
        <v>162</v>
      </c>
      <c r="F111" s="75" t="s">
        <v>111</v>
      </c>
      <c r="G111" s="217">
        <v>0.33333333333333331</v>
      </c>
      <c r="H111" s="217">
        <v>0.375</v>
      </c>
      <c r="I111" s="218" t="s">
        <v>134</v>
      </c>
    </row>
    <row r="112" spans="1:9" ht="15.75">
      <c r="A112" s="75" t="s">
        <v>222</v>
      </c>
      <c r="B112" s="207">
        <v>0.51041666666666663</v>
      </c>
      <c r="C112" s="75" t="s">
        <v>68</v>
      </c>
      <c r="D112" s="75" t="s">
        <v>4</v>
      </c>
      <c r="E112" s="75" t="s">
        <v>69</v>
      </c>
      <c r="F112" s="75" t="s">
        <v>36</v>
      </c>
      <c r="G112" s="207">
        <v>0.51041666666666663</v>
      </c>
      <c r="H112" s="207">
        <v>0.125</v>
      </c>
      <c r="I112" s="218" t="s">
        <v>52</v>
      </c>
    </row>
    <row r="113" spans="1:9" ht="15.75">
      <c r="A113" s="75" t="s">
        <v>222</v>
      </c>
      <c r="B113" s="81">
        <v>0.51041666666666663</v>
      </c>
      <c r="C113" s="75" t="s">
        <v>34</v>
      </c>
      <c r="D113" s="75" t="s">
        <v>0</v>
      </c>
      <c r="E113" s="75" t="s">
        <v>162</v>
      </c>
      <c r="F113" s="75" t="s">
        <v>111</v>
      </c>
      <c r="G113" s="217">
        <v>0.51041666666666663</v>
      </c>
      <c r="H113" s="217">
        <v>0.13194444444444445</v>
      </c>
      <c r="I113" s="218" t="s">
        <v>52</v>
      </c>
    </row>
    <row r="114" spans="1:9" ht="15.75">
      <c r="A114" s="75" t="s">
        <v>222</v>
      </c>
      <c r="B114" s="217">
        <v>0.10069444444444443</v>
      </c>
      <c r="C114" s="75" t="s">
        <v>183</v>
      </c>
      <c r="D114" s="75" t="s">
        <v>184</v>
      </c>
      <c r="E114" s="75" t="s">
        <v>185</v>
      </c>
      <c r="F114" s="75" t="s">
        <v>186</v>
      </c>
      <c r="G114" s="217">
        <v>0.10069444444444443</v>
      </c>
      <c r="H114" s="217">
        <v>0.12152777777777778</v>
      </c>
      <c r="I114" s="218" t="s">
        <v>158</v>
      </c>
    </row>
    <row r="115" spans="1:9" ht="15.75">
      <c r="A115" s="75" t="s">
        <v>223</v>
      </c>
      <c r="B115" s="207">
        <v>0.34027777777777773</v>
      </c>
      <c r="C115" s="75" t="s">
        <v>183</v>
      </c>
      <c r="D115" s="75" t="s">
        <v>184</v>
      </c>
      <c r="E115" s="75" t="s">
        <v>185</v>
      </c>
      <c r="F115" s="75" t="s">
        <v>186</v>
      </c>
      <c r="G115" s="207">
        <v>0.34027777777777773</v>
      </c>
      <c r="H115" s="207">
        <v>7.2916666666666671E-2</v>
      </c>
      <c r="I115" s="198" t="s">
        <v>153</v>
      </c>
    </row>
    <row r="116" spans="1:9" ht="15.75">
      <c r="A116" s="75" t="s">
        <v>223</v>
      </c>
      <c r="B116" s="81">
        <v>0.38194444444444442</v>
      </c>
      <c r="C116" s="75" t="s">
        <v>34</v>
      </c>
      <c r="D116" s="75" t="s">
        <v>0</v>
      </c>
      <c r="E116" s="75" t="s">
        <v>162</v>
      </c>
      <c r="F116" s="75" t="s">
        <v>111</v>
      </c>
      <c r="G116" s="217">
        <v>0.38194444444444442</v>
      </c>
      <c r="H116" s="217">
        <v>0.51041666666666663</v>
      </c>
      <c r="I116" s="218" t="s">
        <v>52</v>
      </c>
    </row>
    <row r="117" spans="1:9" ht="15.75">
      <c r="A117" s="75" t="s">
        <v>223</v>
      </c>
      <c r="B117" s="217">
        <v>0.38194444444444442</v>
      </c>
      <c r="C117" s="75" t="s">
        <v>57</v>
      </c>
      <c r="D117" s="75" t="s">
        <v>58</v>
      </c>
      <c r="E117" s="75" t="s">
        <v>59</v>
      </c>
      <c r="F117" s="75" t="s">
        <v>60</v>
      </c>
      <c r="G117" s="217">
        <v>0.38194444444444442</v>
      </c>
      <c r="H117" s="217">
        <v>0.3833333333333333</v>
      </c>
      <c r="I117" s="218" t="s">
        <v>88</v>
      </c>
    </row>
    <row r="118" spans="1:9" ht="15.75">
      <c r="A118" s="75" t="s">
        <v>223</v>
      </c>
      <c r="B118" s="207">
        <v>0.44097222222222227</v>
      </c>
      <c r="C118" s="75" t="s">
        <v>147</v>
      </c>
      <c r="D118" s="75" t="s">
        <v>148</v>
      </c>
      <c r="E118" s="75" t="s">
        <v>149</v>
      </c>
      <c r="F118" s="75" t="s">
        <v>150</v>
      </c>
      <c r="G118" s="207">
        <v>0.44097222222222227</v>
      </c>
      <c r="H118" s="207">
        <v>0.12013888888888889</v>
      </c>
      <c r="I118" s="198" t="s">
        <v>38</v>
      </c>
    </row>
    <row r="119" spans="1:9" ht="15.75">
      <c r="A119" s="75" t="s">
        <v>223</v>
      </c>
      <c r="B119" s="81">
        <v>0.44791666666666669</v>
      </c>
      <c r="C119" s="75" t="s">
        <v>57</v>
      </c>
      <c r="D119" s="75" t="s">
        <v>58</v>
      </c>
      <c r="E119" s="75" t="s">
        <v>59</v>
      </c>
      <c r="F119" s="75" t="s">
        <v>60</v>
      </c>
      <c r="G119" s="81">
        <v>0.44791666666666669</v>
      </c>
      <c r="H119" s="217">
        <v>0.44861111111111113</v>
      </c>
      <c r="I119" s="218" t="s">
        <v>93</v>
      </c>
    </row>
    <row r="120" spans="1:9" ht="15.75">
      <c r="A120" s="75" t="s">
        <v>223</v>
      </c>
      <c r="B120" s="217">
        <v>0.53472222222222221</v>
      </c>
      <c r="C120" s="75" t="s">
        <v>68</v>
      </c>
      <c r="D120" s="75" t="s">
        <v>4</v>
      </c>
      <c r="E120" s="75" t="s">
        <v>69</v>
      </c>
      <c r="F120" s="75" t="s">
        <v>36</v>
      </c>
      <c r="G120" s="217">
        <v>0.53472222222222221</v>
      </c>
      <c r="H120" s="217">
        <v>0.53611111111111109</v>
      </c>
      <c r="I120" s="218" t="s">
        <v>88</v>
      </c>
    </row>
    <row r="121" spans="1:9" ht="15.75">
      <c r="A121" s="75" t="s">
        <v>223</v>
      </c>
      <c r="B121" s="207">
        <v>0.14930555555555555</v>
      </c>
      <c r="C121" s="75" t="s">
        <v>34</v>
      </c>
      <c r="D121" s="75" t="s">
        <v>0</v>
      </c>
      <c r="E121" s="75" t="s">
        <v>162</v>
      </c>
      <c r="F121" s="75" t="s">
        <v>111</v>
      </c>
      <c r="G121" s="206">
        <v>0.14930555555555555</v>
      </c>
      <c r="H121" s="206">
        <v>0.19791666666666666</v>
      </c>
      <c r="I121" s="198" t="s">
        <v>134</v>
      </c>
    </row>
    <row r="122" spans="1:9" ht="15.75">
      <c r="A122" s="75" t="s">
        <v>223</v>
      </c>
      <c r="B122" s="62">
        <v>0.15277777777777776</v>
      </c>
      <c r="C122" s="75" t="s">
        <v>68</v>
      </c>
      <c r="D122" s="75" t="s">
        <v>4</v>
      </c>
      <c r="E122" s="75" t="s">
        <v>69</v>
      </c>
      <c r="F122" s="75" t="s">
        <v>36</v>
      </c>
      <c r="G122" s="62">
        <v>0.15277777777777776</v>
      </c>
      <c r="H122" s="62">
        <v>0.19791666666666666</v>
      </c>
      <c r="I122" s="218" t="s">
        <v>134</v>
      </c>
    </row>
    <row r="123" spans="1:9" ht="15.75">
      <c r="A123" s="75" t="s">
        <v>224</v>
      </c>
      <c r="B123" s="62">
        <v>0.375</v>
      </c>
      <c r="C123" s="75" t="s">
        <v>57</v>
      </c>
      <c r="D123" s="75" t="s">
        <v>58</v>
      </c>
      <c r="E123" s="75" t="s">
        <v>59</v>
      </c>
      <c r="F123" s="75" t="s">
        <v>60</v>
      </c>
      <c r="G123" s="62">
        <v>0.375</v>
      </c>
      <c r="H123" s="62">
        <v>0.37916666666666665</v>
      </c>
      <c r="I123" s="64" t="s">
        <v>173</v>
      </c>
    </row>
    <row r="124" spans="1:9" ht="15.75">
      <c r="A124" s="75" t="s">
        <v>224</v>
      </c>
      <c r="B124" s="205">
        <v>0.4861111111111111</v>
      </c>
      <c r="C124" s="75" t="s">
        <v>201</v>
      </c>
      <c r="D124" s="83" t="s">
        <v>202</v>
      </c>
      <c r="E124" s="83" t="s">
        <v>203</v>
      </c>
      <c r="F124" s="83">
        <v>707</v>
      </c>
      <c r="G124" s="205">
        <v>0.4861111111111111</v>
      </c>
      <c r="H124" s="205">
        <v>0.52777777777777779</v>
      </c>
      <c r="I124" s="198" t="s">
        <v>134</v>
      </c>
    </row>
    <row r="125" spans="1:9" ht="15.75">
      <c r="A125" s="75" t="s">
        <v>224</v>
      </c>
      <c r="B125" s="62">
        <v>0.5</v>
      </c>
      <c r="C125" s="75" t="s">
        <v>34</v>
      </c>
      <c r="D125" s="75" t="s">
        <v>0</v>
      </c>
      <c r="E125" s="75" t="s">
        <v>162</v>
      </c>
      <c r="F125" s="75" t="s">
        <v>111</v>
      </c>
      <c r="G125" s="62">
        <v>0.5</v>
      </c>
      <c r="H125" s="62">
        <v>4.1666666666666664E-2</v>
      </c>
      <c r="I125" s="218" t="s">
        <v>134</v>
      </c>
    </row>
    <row r="126" spans="1:9" ht="15.75">
      <c r="A126" s="75" t="s">
        <v>224</v>
      </c>
      <c r="B126" s="62">
        <v>0.52083333333333337</v>
      </c>
      <c r="C126" s="75" t="s">
        <v>62</v>
      </c>
      <c r="D126" s="75" t="s">
        <v>151</v>
      </c>
      <c r="E126" s="75" t="s">
        <v>152</v>
      </c>
      <c r="F126" s="75" t="s">
        <v>65</v>
      </c>
      <c r="G126" s="62">
        <v>0.52083333333333337</v>
      </c>
      <c r="H126" s="62">
        <v>6.25E-2</v>
      </c>
      <c r="I126" s="218" t="s">
        <v>134</v>
      </c>
    </row>
    <row r="127" spans="1:9" ht="15.75">
      <c r="A127" s="75" t="s">
        <v>224</v>
      </c>
      <c r="B127" s="205">
        <v>0.52083333333333337</v>
      </c>
      <c r="C127" s="75" t="s">
        <v>147</v>
      </c>
      <c r="D127" s="75" t="s">
        <v>148</v>
      </c>
      <c r="E127" s="75" t="s">
        <v>149</v>
      </c>
      <c r="F127" s="75" t="s">
        <v>150</v>
      </c>
      <c r="G127" s="204">
        <v>0.52083333333333337</v>
      </c>
      <c r="H127" s="204">
        <v>6.25E-2</v>
      </c>
      <c r="I127" s="218" t="s">
        <v>134</v>
      </c>
    </row>
    <row r="128" spans="1:9" ht="31.5">
      <c r="A128" s="75" t="s">
        <v>224</v>
      </c>
      <c r="B128" s="62">
        <v>4.5138888888888888E-2</v>
      </c>
      <c r="C128" s="75" t="s">
        <v>68</v>
      </c>
      <c r="D128" s="63" t="s">
        <v>164</v>
      </c>
      <c r="E128" s="64" t="s">
        <v>181</v>
      </c>
      <c r="F128" s="64">
        <v>405</v>
      </c>
      <c r="G128" s="62">
        <v>4.5138888888888888E-2</v>
      </c>
      <c r="H128" s="62">
        <v>0.1111111111111111</v>
      </c>
      <c r="I128" s="197" t="s">
        <v>204</v>
      </c>
    </row>
    <row r="129" spans="1:9" ht="15.75">
      <c r="A129" s="75" t="s">
        <v>224</v>
      </c>
      <c r="B129" s="62">
        <v>0.10069444444444443</v>
      </c>
      <c r="C129" s="75" t="s">
        <v>98</v>
      </c>
      <c r="D129" s="75" t="s">
        <v>99</v>
      </c>
      <c r="E129" s="75" t="s">
        <v>100</v>
      </c>
      <c r="F129" s="75" t="s">
        <v>43</v>
      </c>
      <c r="G129" s="62">
        <v>0.10069444444444443</v>
      </c>
      <c r="H129" s="64"/>
      <c r="I129" s="64"/>
    </row>
    <row r="130" spans="1:9" ht="15.75">
      <c r="A130" s="61" t="s">
        <v>224</v>
      </c>
      <c r="B130" s="62">
        <v>0.1423611111111111</v>
      </c>
      <c r="C130" s="212" t="s">
        <v>57</v>
      </c>
      <c r="D130" s="212" t="s">
        <v>58</v>
      </c>
      <c r="E130" s="212" t="s">
        <v>59</v>
      </c>
      <c r="F130" s="212" t="s">
        <v>60</v>
      </c>
      <c r="G130" s="62">
        <v>0.1423611111111111</v>
      </c>
      <c r="H130" s="62">
        <v>0.14305555555555557</v>
      </c>
      <c r="I130" s="64" t="s">
        <v>91</v>
      </c>
    </row>
    <row r="131" spans="1:9" ht="15.75">
      <c r="A131" s="84"/>
      <c r="B131" s="84"/>
      <c r="C131" s="84"/>
      <c r="D131" s="84"/>
      <c r="E131" s="84"/>
      <c r="F131" s="84"/>
      <c r="G131" s="84"/>
      <c r="H131" s="84"/>
      <c r="I131" s="84"/>
    </row>
    <row r="132" spans="1:9" ht="15.75">
      <c r="A132" s="84"/>
      <c r="B132" s="84"/>
      <c r="C132" s="84"/>
      <c r="D132" s="84"/>
      <c r="E132" s="84"/>
      <c r="F132" s="84"/>
      <c r="G132" s="84"/>
      <c r="H132" s="84"/>
      <c r="I132" s="38"/>
    </row>
    <row r="133" spans="1:9" ht="15.75">
      <c r="A133" s="84"/>
      <c r="B133" s="84"/>
      <c r="C133" s="84"/>
      <c r="D133" s="84"/>
      <c r="E133" s="84"/>
      <c r="F133" s="84"/>
      <c r="G133" s="84"/>
      <c r="H133" s="84"/>
      <c r="I133" s="84"/>
    </row>
    <row r="134" spans="1:9" ht="15.75">
      <c r="A134" s="84"/>
      <c r="B134" s="84"/>
      <c r="C134" s="84"/>
      <c r="D134" s="84"/>
      <c r="E134" s="84"/>
      <c r="F134" s="84"/>
      <c r="G134" s="84"/>
      <c r="H134" s="84"/>
      <c r="I134" s="84"/>
    </row>
    <row r="135" spans="1:9" ht="15.75">
      <c r="A135" s="84"/>
      <c r="B135" s="84"/>
      <c r="C135" s="84"/>
      <c r="D135" s="84"/>
      <c r="E135" s="84"/>
      <c r="F135" s="84"/>
      <c r="G135" s="84"/>
      <c r="H135" s="84"/>
      <c r="I135" s="84"/>
    </row>
    <row r="136" spans="1:9" ht="15.75">
      <c r="A136" s="84"/>
      <c r="B136" s="84"/>
      <c r="C136" s="84"/>
      <c r="D136" s="84"/>
      <c r="E136" s="84"/>
      <c r="F136" s="84"/>
      <c r="G136" s="84"/>
      <c r="H136" s="84"/>
      <c r="I136" s="84"/>
    </row>
    <row r="137" spans="1:9" ht="15.75">
      <c r="A137" s="84"/>
      <c r="B137" s="84"/>
      <c r="C137" s="84"/>
      <c r="D137" s="84"/>
      <c r="E137" s="84"/>
      <c r="F137" s="84"/>
      <c r="G137" s="84"/>
      <c r="H137" s="84"/>
      <c r="I137" s="84"/>
    </row>
    <row r="138" spans="1:9" ht="15.75">
      <c r="A138" s="84"/>
      <c r="B138" s="84"/>
      <c r="C138" s="84"/>
      <c r="D138" s="84"/>
      <c r="E138" s="84"/>
      <c r="F138" s="84"/>
      <c r="G138" s="84"/>
      <c r="H138" s="84"/>
      <c r="I138" s="84"/>
    </row>
    <row r="139" spans="1:9" ht="15.75">
      <c r="A139" s="84"/>
      <c r="B139" s="84"/>
      <c r="C139" s="84"/>
      <c r="D139" s="84"/>
      <c r="E139" s="84"/>
      <c r="F139" s="84"/>
      <c r="G139" s="84"/>
      <c r="H139" s="84"/>
      <c r="I139" s="84"/>
    </row>
    <row r="140" spans="1:9" ht="15.75">
      <c r="A140" s="84"/>
      <c r="B140" s="84"/>
      <c r="C140" s="84"/>
      <c r="D140" s="84"/>
      <c r="E140" s="84"/>
      <c r="F140" s="84"/>
      <c r="G140" s="84"/>
      <c r="H140" s="84"/>
      <c r="I140" s="84"/>
    </row>
    <row r="141" spans="1:9" ht="15.75">
      <c r="A141" s="84"/>
      <c r="B141" s="84"/>
      <c r="C141" s="84"/>
      <c r="D141" s="84"/>
      <c r="E141" s="84"/>
      <c r="F141" s="84"/>
      <c r="G141" s="84"/>
      <c r="H141" s="84"/>
      <c r="I141" s="84"/>
    </row>
    <row r="142" spans="1:9" ht="15.75">
      <c r="A142" s="84"/>
      <c r="B142" s="84"/>
      <c r="C142" s="84"/>
      <c r="D142" s="84"/>
      <c r="E142" s="84"/>
      <c r="F142" s="84"/>
      <c r="G142" s="84"/>
      <c r="H142" s="84"/>
      <c r="I142" s="84"/>
    </row>
    <row r="143" spans="1:9" ht="15.75">
      <c r="A143" s="84"/>
      <c r="B143" s="84"/>
      <c r="C143" s="84"/>
      <c r="D143" s="84"/>
      <c r="E143" s="84"/>
      <c r="F143" s="84"/>
      <c r="G143" s="84"/>
      <c r="H143" s="84"/>
      <c r="I143" s="84"/>
    </row>
    <row r="144" spans="1:9" ht="15.75">
      <c r="A144" s="84"/>
      <c r="B144" s="84"/>
      <c r="C144" s="84"/>
      <c r="D144" s="84"/>
      <c r="E144" s="84"/>
      <c r="F144" s="84"/>
      <c r="G144" s="84"/>
      <c r="H144" s="84"/>
      <c r="I144" s="84"/>
    </row>
    <row r="145" spans="1:9" ht="15.75">
      <c r="A145" s="84"/>
      <c r="B145" s="84"/>
      <c r="C145" s="84"/>
      <c r="D145" s="84"/>
      <c r="E145" s="84"/>
      <c r="F145" s="84"/>
      <c r="G145" s="84"/>
      <c r="H145" s="84"/>
      <c r="I145" s="84"/>
    </row>
    <row r="146" spans="1:9" ht="15.75">
      <c r="A146" s="84"/>
      <c r="B146" s="84"/>
      <c r="C146" s="84"/>
      <c r="D146" s="84"/>
      <c r="E146" s="84"/>
      <c r="F146" s="84"/>
      <c r="G146" s="84"/>
      <c r="H146" s="84"/>
      <c r="I146" s="84"/>
    </row>
    <row r="147" spans="1:9" ht="15.75">
      <c r="A147" s="84"/>
      <c r="B147" s="84"/>
      <c r="C147" s="84"/>
      <c r="D147" s="84"/>
      <c r="E147" s="84"/>
      <c r="F147" s="84"/>
      <c r="G147" s="84"/>
      <c r="H147" s="84"/>
      <c r="I147" s="84"/>
    </row>
    <row r="148" spans="1:9" ht="15.75">
      <c r="A148" s="84"/>
      <c r="B148" s="84"/>
      <c r="C148" s="84"/>
      <c r="D148" s="84"/>
      <c r="E148" s="84"/>
      <c r="F148" s="84"/>
      <c r="G148" s="84"/>
      <c r="H148" s="84"/>
      <c r="I148" s="84"/>
    </row>
    <row r="149" spans="1:9" ht="15.75">
      <c r="A149" s="84"/>
      <c r="B149" s="84"/>
      <c r="C149" s="84"/>
      <c r="D149" s="84"/>
      <c r="E149" s="84"/>
      <c r="F149" s="84"/>
      <c r="G149" s="84"/>
      <c r="H149" s="84"/>
      <c r="I149" s="84"/>
    </row>
    <row r="150" spans="1:9" ht="15.75">
      <c r="A150" s="84"/>
      <c r="B150" s="84"/>
      <c r="C150" s="84"/>
      <c r="D150" s="84"/>
      <c r="E150" s="84"/>
      <c r="F150" s="84"/>
      <c r="G150" s="84"/>
      <c r="H150" s="84"/>
      <c r="I150" s="84"/>
    </row>
    <row r="151" spans="1:9" ht="15.75">
      <c r="A151" s="84"/>
      <c r="B151" s="84"/>
      <c r="C151" s="84"/>
      <c r="D151" s="84"/>
      <c r="E151" s="84"/>
      <c r="F151" s="84"/>
      <c r="G151" s="84"/>
      <c r="H151" s="84"/>
      <c r="I151" s="84"/>
    </row>
    <row r="152" spans="1:9" ht="15.75">
      <c r="A152" s="84"/>
      <c r="B152" s="84"/>
      <c r="C152" s="84"/>
      <c r="D152" s="84"/>
      <c r="E152" s="84"/>
      <c r="F152" s="84"/>
      <c r="G152" s="84"/>
      <c r="H152" s="84"/>
      <c r="I152" s="84"/>
    </row>
    <row r="153" spans="1:9" ht="15.75">
      <c r="A153" s="84"/>
      <c r="B153" s="84"/>
      <c r="C153" s="84"/>
      <c r="D153" s="84"/>
      <c r="E153" s="84"/>
      <c r="F153" s="84"/>
      <c r="G153" s="84"/>
      <c r="H153" s="84"/>
      <c r="I153" s="84"/>
    </row>
    <row r="154" spans="1:9" ht="15.75">
      <c r="A154" s="84"/>
      <c r="B154" s="84"/>
      <c r="C154" s="84"/>
      <c r="D154" s="84"/>
      <c r="E154" s="84"/>
      <c r="F154" s="84"/>
      <c r="G154" s="84"/>
      <c r="H154" s="84"/>
      <c r="I154" s="84"/>
    </row>
    <row r="155" spans="1:9" ht="15.75">
      <c r="A155" s="84"/>
      <c r="B155" s="84"/>
      <c r="C155" s="84"/>
      <c r="D155" s="84"/>
      <c r="E155" s="84"/>
      <c r="F155" s="84"/>
      <c r="G155" s="84"/>
      <c r="H155" s="84"/>
      <c r="I155" s="84"/>
    </row>
    <row r="156" spans="1:9" ht="15.75">
      <c r="A156" s="84"/>
      <c r="B156" s="84"/>
      <c r="C156" s="84"/>
      <c r="D156" s="84"/>
      <c r="E156" s="84"/>
      <c r="F156" s="84"/>
      <c r="G156" s="84"/>
      <c r="H156" s="84"/>
      <c r="I156" s="84"/>
    </row>
    <row r="157" spans="1:9" ht="15.75">
      <c r="A157" s="84"/>
      <c r="B157" s="84"/>
      <c r="C157" s="84"/>
      <c r="D157" s="84"/>
      <c r="E157" s="84"/>
      <c r="F157" s="84"/>
      <c r="G157" s="84"/>
      <c r="H157" s="84"/>
      <c r="I157" s="84"/>
    </row>
    <row r="158" spans="1:9" ht="15.75">
      <c r="A158" s="84"/>
      <c r="B158" s="84"/>
      <c r="C158" s="84"/>
      <c r="D158" s="84"/>
      <c r="E158" s="84"/>
      <c r="F158" s="84"/>
      <c r="G158" s="84"/>
      <c r="H158" s="84"/>
      <c r="I158" s="84"/>
    </row>
    <row r="159" spans="1:9" ht="15.75">
      <c r="A159" s="84"/>
      <c r="B159" s="84"/>
      <c r="C159" s="84"/>
      <c r="D159" s="84"/>
      <c r="E159" s="84"/>
      <c r="F159" s="84"/>
      <c r="G159" s="84"/>
      <c r="H159" s="84"/>
      <c r="I159" s="84"/>
    </row>
    <row r="160" spans="1:9" ht="15.75">
      <c r="A160" s="84"/>
      <c r="B160" s="84"/>
      <c r="C160" s="84"/>
      <c r="D160" s="84"/>
      <c r="E160" s="84"/>
      <c r="F160" s="84"/>
      <c r="G160" s="84"/>
      <c r="H160" s="84"/>
      <c r="I160" s="84"/>
    </row>
    <row r="161" spans="1:9" ht="15.75">
      <c r="A161" s="84"/>
      <c r="B161" s="84"/>
      <c r="C161" s="84"/>
      <c r="D161" s="84"/>
      <c r="E161" s="84"/>
      <c r="F161" s="84"/>
      <c r="G161" s="84"/>
      <c r="H161" s="84"/>
      <c r="I161" s="84"/>
    </row>
    <row r="162" spans="1:9" ht="15.75">
      <c r="A162" s="84"/>
      <c r="B162" s="84"/>
      <c r="C162" s="84"/>
      <c r="D162" s="84"/>
      <c r="E162" s="84"/>
      <c r="F162" s="84"/>
      <c r="G162" s="84"/>
      <c r="H162" s="84"/>
      <c r="I162" s="84"/>
    </row>
    <row r="163" spans="1:9" ht="15.75">
      <c r="A163" s="84"/>
      <c r="B163" s="84"/>
      <c r="C163" s="84"/>
      <c r="D163" s="84"/>
      <c r="E163" s="84"/>
      <c r="F163" s="84"/>
      <c r="G163" s="84"/>
      <c r="H163" s="84"/>
      <c r="I163" s="84"/>
    </row>
    <row r="164" spans="1:9" ht="15.75">
      <c r="A164" s="84"/>
      <c r="B164" s="84"/>
      <c r="C164" s="84"/>
      <c r="D164" s="84"/>
      <c r="E164" s="84"/>
      <c r="F164" s="84"/>
      <c r="G164" s="84"/>
      <c r="H164" s="84"/>
      <c r="I164" s="84"/>
    </row>
    <row r="165" spans="1:9" ht="15.75">
      <c r="A165" s="84"/>
      <c r="B165" s="84"/>
      <c r="C165" s="84"/>
      <c r="D165" s="84"/>
      <c r="E165" s="84"/>
      <c r="F165" s="84"/>
      <c r="G165" s="84"/>
      <c r="H165" s="84"/>
      <c r="I165" s="84"/>
    </row>
    <row r="166" spans="1:9" ht="15.75">
      <c r="A166" s="84"/>
      <c r="B166" s="84"/>
      <c r="C166" s="84"/>
      <c r="D166" s="84"/>
      <c r="E166" s="84"/>
      <c r="F166" s="84"/>
      <c r="G166" s="84"/>
      <c r="H166" s="84"/>
      <c r="I166" s="84"/>
    </row>
    <row r="167" spans="1:9" ht="15.75">
      <c r="A167" s="84"/>
      <c r="B167" s="84"/>
      <c r="C167" s="84"/>
      <c r="D167" s="84"/>
      <c r="E167" s="84"/>
      <c r="F167" s="84"/>
      <c r="G167" s="84"/>
      <c r="H167" s="84"/>
      <c r="I167" s="38"/>
    </row>
    <row r="168" spans="1:9" ht="15.75">
      <c r="A168" s="84"/>
      <c r="B168" s="84"/>
      <c r="C168" s="84"/>
      <c r="D168" s="84"/>
      <c r="E168" s="84"/>
      <c r="F168" s="84"/>
      <c r="G168" s="84"/>
      <c r="H168" s="84"/>
      <c r="I168" s="84"/>
    </row>
    <row r="169" spans="1:9" ht="15.75">
      <c r="A169" s="84"/>
      <c r="B169" s="84"/>
      <c r="C169" s="84"/>
      <c r="D169" s="84"/>
      <c r="E169" s="84"/>
      <c r="F169" s="84"/>
      <c r="G169" s="84"/>
      <c r="H169" s="84"/>
      <c r="I169" s="84"/>
    </row>
    <row r="170" spans="1:9" ht="15.75">
      <c r="A170" s="84"/>
      <c r="B170" s="84"/>
      <c r="C170" s="84"/>
      <c r="D170" s="84"/>
      <c r="E170" s="84"/>
      <c r="F170" s="84"/>
      <c r="G170" s="84"/>
      <c r="H170" s="84"/>
      <c r="I170" s="84"/>
    </row>
    <row r="171" spans="1:9" ht="15.75">
      <c r="A171" s="84"/>
      <c r="B171" s="84"/>
      <c r="C171" s="84"/>
      <c r="D171" s="84"/>
      <c r="E171" s="84"/>
      <c r="F171" s="84"/>
      <c r="G171" s="84"/>
      <c r="H171" s="84"/>
      <c r="I171" s="84"/>
    </row>
    <row r="172" spans="1:9" ht="15.75">
      <c r="A172" s="84"/>
      <c r="B172" s="84"/>
      <c r="C172" s="84"/>
      <c r="D172" s="84"/>
      <c r="E172" s="84"/>
      <c r="F172" s="84"/>
      <c r="G172" s="84"/>
      <c r="H172" s="84"/>
      <c r="I172" s="84"/>
    </row>
    <row r="173" spans="1:9" ht="15.75">
      <c r="A173" s="84"/>
      <c r="B173" s="84"/>
      <c r="C173" s="84"/>
      <c r="D173" s="84"/>
      <c r="E173" s="84"/>
      <c r="F173" s="84"/>
      <c r="G173" s="84"/>
      <c r="H173" s="84"/>
      <c r="I173" s="38"/>
    </row>
    <row r="174" spans="1:9" ht="15.75">
      <c r="A174" s="84"/>
      <c r="B174" s="84"/>
      <c r="C174" s="84"/>
      <c r="D174" s="84"/>
      <c r="E174" s="84"/>
      <c r="F174" s="84"/>
      <c r="G174" s="84"/>
      <c r="H174" s="38"/>
      <c r="I174" s="38"/>
    </row>
    <row r="175" spans="1:9" ht="15.75">
      <c r="A175" s="84"/>
      <c r="B175" s="84"/>
      <c r="C175" s="84"/>
      <c r="D175" s="84"/>
      <c r="E175" s="84"/>
      <c r="F175" s="84"/>
      <c r="G175" s="84"/>
      <c r="H175" s="84"/>
      <c r="I175" s="84"/>
    </row>
    <row r="176" spans="1:9" ht="15.75">
      <c r="A176" s="84"/>
      <c r="B176" s="84"/>
      <c r="C176" s="84"/>
      <c r="D176" s="84"/>
      <c r="E176" s="84"/>
      <c r="F176" s="84"/>
      <c r="G176" s="84"/>
      <c r="H176" s="38"/>
      <c r="I176" s="38"/>
    </row>
    <row r="177" spans="1:9" ht="15.75">
      <c r="A177" s="84"/>
      <c r="B177" s="84"/>
      <c r="C177" s="84"/>
      <c r="D177" s="84"/>
      <c r="E177" s="84"/>
      <c r="F177" s="84"/>
      <c r="G177" s="84"/>
      <c r="H177" s="84"/>
      <c r="I177" s="84"/>
    </row>
    <row r="178" spans="1:9" ht="15.75">
      <c r="A178" s="84"/>
      <c r="B178" s="84"/>
      <c r="C178" s="84"/>
      <c r="D178" s="84"/>
      <c r="E178" s="84"/>
      <c r="F178" s="84"/>
      <c r="G178" s="84"/>
      <c r="H178" s="84"/>
      <c r="I178" s="84"/>
    </row>
    <row r="179" spans="1:9" ht="15.75">
      <c r="A179" s="84"/>
      <c r="B179" s="84"/>
      <c r="C179" s="84"/>
      <c r="D179" s="84"/>
      <c r="E179" s="84"/>
      <c r="F179" s="84"/>
      <c r="G179" s="84"/>
      <c r="H179" s="84"/>
      <c r="I179" s="84"/>
    </row>
    <row r="180" spans="1:9" ht="15.75">
      <c r="A180" s="84"/>
      <c r="B180" s="84"/>
      <c r="C180" s="84"/>
      <c r="D180" s="84"/>
      <c r="E180" s="84"/>
      <c r="F180" s="84"/>
      <c r="G180" s="84"/>
      <c r="H180" s="84"/>
      <c r="I180" s="84"/>
    </row>
    <row r="181" spans="1:9" ht="15.75">
      <c r="A181" s="84"/>
      <c r="B181" s="84"/>
      <c r="C181" s="84"/>
      <c r="D181" s="84"/>
      <c r="E181" s="84"/>
      <c r="F181" s="84"/>
      <c r="G181" s="84"/>
      <c r="H181" s="84"/>
      <c r="I181" s="84"/>
    </row>
    <row r="182" spans="1:9" ht="15.75">
      <c r="A182" s="84"/>
      <c r="B182" s="84"/>
      <c r="C182" s="84"/>
      <c r="D182" s="84"/>
      <c r="E182" s="84"/>
      <c r="F182" s="84"/>
      <c r="G182" s="84"/>
      <c r="H182" s="84"/>
      <c r="I182" s="84"/>
    </row>
    <row r="183" spans="1:9" ht="15.75">
      <c r="A183" s="84"/>
      <c r="B183" s="84"/>
      <c r="C183" s="84"/>
      <c r="D183" s="84"/>
      <c r="E183" s="84"/>
      <c r="F183" s="84"/>
      <c r="G183" s="84"/>
      <c r="H183" s="84"/>
      <c r="I183" s="38"/>
    </row>
    <row r="184" spans="1:9" ht="15.75">
      <c r="A184" s="84"/>
      <c r="B184" s="84"/>
      <c r="C184" s="84"/>
      <c r="D184" s="84"/>
      <c r="E184" s="84"/>
      <c r="F184" s="84"/>
      <c r="G184" s="84"/>
      <c r="H184" s="84"/>
      <c r="I184" s="84"/>
    </row>
    <row r="185" spans="1:9" ht="15.75">
      <c r="A185" s="84"/>
      <c r="B185" s="84"/>
      <c r="C185" s="84"/>
      <c r="D185" s="84"/>
      <c r="E185" s="84"/>
      <c r="F185" s="84"/>
      <c r="G185" s="84"/>
      <c r="H185" s="84"/>
      <c r="I185" s="84"/>
    </row>
    <row r="186" spans="1:9" ht="15.75">
      <c r="A186" s="84"/>
      <c r="B186" s="84"/>
      <c r="C186" s="84"/>
      <c r="D186" s="84"/>
      <c r="E186" s="84"/>
      <c r="F186" s="84"/>
      <c r="G186" s="84"/>
      <c r="H186" s="84"/>
      <c r="I186" s="84"/>
    </row>
    <row r="187" spans="1:9" ht="15.75">
      <c r="A187" s="84"/>
      <c r="B187" s="84"/>
      <c r="C187" s="84"/>
      <c r="D187" s="84"/>
      <c r="E187" s="84"/>
      <c r="F187" s="84"/>
      <c r="G187" s="84"/>
      <c r="H187" s="84"/>
      <c r="I187" s="84"/>
    </row>
    <row r="188" spans="1:9" ht="15.75">
      <c r="A188" s="84"/>
      <c r="B188" s="84"/>
      <c r="C188" s="84"/>
      <c r="D188" s="84"/>
      <c r="E188" s="84"/>
      <c r="F188" s="84"/>
      <c r="G188" s="84"/>
      <c r="H188" s="84"/>
      <c r="I188" s="84"/>
    </row>
    <row r="189" spans="1:9" ht="15.75">
      <c r="A189" s="84"/>
      <c r="B189" s="84"/>
      <c r="C189" s="84"/>
      <c r="D189" s="84"/>
      <c r="E189" s="84"/>
      <c r="F189" s="84"/>
      <c r="G189" s="84"/>
      <c r="H189" s="84"/>
      <c r="I189" s="84"/>
    </row>
    <row r="190" spans="1:9" ht="15.75">
      <c r="A190" s="84"/>
      <c r="B190" s="84"/>
      <c r="C190" s="84"/>
      <c r="D190" s="84"/>
      <c r="E190" s="84"/>
      <c r="F190" s="84"/>
      <c r="G190" s="84"/>
      <c r="H190" s="84"/>
      <c r="I190" s="84"/>
    </row>
    <row r="191" spans="1:9" ht="15.75">
      <c r="A191" s="84"/>
      <c r="B191" s="84"/>
      <c r="C191" s="84"/>
      <c r="D191" s="84"/>
      <c r="E191" s="84"/>
      <c r="F191" s="84"/>
      <c r="G191" s="84"/>
      <c r="H191" s="84"/>
      <c r="I191" s="84"/>
    </row>
    <row r="192" spans="1:9" ht="15.75">
      <c r="A192" s="84"/>
      <c r="B192" s="84"/>
      <c r="C192" s="84"/>
      <c r="D192" s="84"/>
      <c r="E192" s="84"/>
      <c r="F192" s="84"/>
      <c r="G192" s="84"/>
      <c r="H192" s="84"/>
      <c r="I192" s="84"/>
    </row>
    <row r="193" spans="1:9" ht="15.75">
      <c r="A193" s="84"/>
      <c r="B193" s="84"/>
      <c r="C193" s="84"/>
      <c r="D193" s="84"/>
      <c r="E193" s="84"/>
      <c r="F193" s="84"/>
      <c r="G193" s="84"/>
      <c r="H193" s="84"/>
      <c r="I193" s="84"/>
    </row>
    <row r="194" spans="1:9" ht="15.75">
      <c r="A194" s="84"/>
      <c r="B194" s="84"/>
      <c r="C194" s="84"/>
      <c r="D194" s="84"/>
      <c r="E194" s="84"/>
      <c r="F194" s="84"/>
      <c r="G194" s="84"/>
      <c r="H194" s="84"/>
      <c r="I194" s="84"/>
    </row>
    <row r="195" spans="1:9" ht="15.75">
      <c r="A195" s="84"/>
      <c r="B195" s="84"/>
      <c r="C195" s="84"/>
      <c r="D195" s="84"/>
      <c r="E195" s="84"/>
      <c r="F195" s="84"/>
      <c r="G195" s="84"/>
      <c r="H195" s="84"/>
      <c r="I195" s="84"/>
    </row>
    <row r="196" spans="1:9" ht="15.75">
      <c r="A196" s="84"/>
      <c r="B196" s="84"/>
      <c r="C196" s="84"/>
      <c r="D196" s="84"/>
      <c r="E196" s="84"/>
      <c r="F196" s="84"/>
      <c r="G196" s="84"/>
      <c r="H196" s="84"/>
      <c r="I196" s="84"/>
    </row>
    <row r="197" spans="1:9" ht="15.75">
      <c r="A197" s="84"/>
      <c r="B197" s="84"/>
      <c r="C197" s="84"/>
      <c r="D197" s="84"/>
      <c r="E197" s="84"/>
      <c r="F197" s="84"/>
      <c r="G197" s="84"/>
      <c r="H197" s="84"/>
      <c r="I197" s="84"/>
    </row>
    <row r="198" spans="1:9" ht="15.75">
      <c r="A198" s="84"/>
      <c r="B198" s="84"/>
      <c r="C198" s="84"/>
      <c r="D198" s="84"/>
      <c r="E198" s="84"/>
      <c r="F198" s="84"/>
      <c r="G198" s="84"/>
      <c r="H198" s="84"/>
      <c r="I198" s="84"/>
    </row>
    <row r="199" spans="1:9" ht="15.75">
      <c r="A199" s="84"/>
      <c r="B199" s="84"/>
      <c r="C199" s="84"/>
      <c r="D199" s="84"/>
      <c r="E199" s="84"/>
      <c r="F199" s="84"/>
      <c r="G199" s="84"/>
      <c r="H199" s="84"/>
      <c r="I199" s="84"/>
    </row>
    <row r="200" spans="1:9" ht="15.75">
      <c r="A200" s="84"/>
      <c r="B200" s="84"/>
      <c r="C200" s="84"/>
      <c r="D200" s="84"/>
      <c r="E200" s="84"/>
      <c r="F200" s="84"/>
      <c r="G200" s="84"/>
      <c r="H200" s="84"/>
      <c r="I200" s="84"/>
    </row>
    <row r="201" spans="1:9" ht="15.75">
      <c r="A201" s="84"/>
      <c r="B201" s="84"/>
      <c r="C201" s="84"/>
      <c r="D201" s="84"/>
      <c r="E201" s="84"/>
      <c r="F201" s="84"/>
      <c r="G201" s="84"/>
      <c r="H201" s="84"/>
      <c r="I201" s="84"/>
    </row>
    <row r="202" spans="1:9" ht="15.75">
      <c r="A202" s="84"/>
      <c r="B202" s="84"/>
      <c r="C202" s="84"/>
      <c r="D202" s="84"/>
      <c r="E202" s="84"/>
      <c r="F202" s="84"/>
      <c r="G202" s="84"/>
      <c r="H202" s="84"/>
      <c r="I202" s="84"/>
    </row>
    <row r="203" spans="1:9" ht="15.75">
      <c r="A203" s="84"/>
      <c r="B203" s="84"/>
      <c r="C203" s="84"/>
      <c r="D203" s="84"/>
      <c r="E203" s="84"/>
      <c r="F203" s="84"/>
      <c r="G203" s="84"/>
      <c r="H203" s="84"/>
      <c r="I203" s="84"/>
    </row>
    <row r="204" spans="1:9" ht="15.75">
      <c r="A204" s="84"/>
      <c r="B204" s="84"/>
      <c r="C204" s="84"/>
      <c r="D204" s="84"/>
      <c r="E204" s="84"/>
      <c r="F204" s="84"/>
      <c r="G204" s="84"/>
      <c r="H204" s="84"/>
      <c r="I204" s="84"/>
    </row>
    <row r="205" spans="1:9" ht="15.75">
      <c r="A205" s="84"/>
      <c r="B205" s="84"/>
      <c r="C205" s="84"/>
      <c r="D205" s="84"/>
      <c r="E205" s="84"/>
      <c r="F205" s="84"/>
      <c r="G205" s="84"/>
      <c r="H205" s="84"/>
      <c r="I205" s="84"/>
    </row>
    <row r="206" spans="1:9" ht="15.75">
      <c r="A206" s="84"/>
      <c r="B206" s="84"/>
      <c r="C206" s="84"/>
      <c r="D206" s="84"/>
      <c r="E206" s="84"/>
      <c r="F206" s="84"/>
      <c r="G206" s="84"/>
      <c r="H206" s="84"/>
      <c r="I206" s="84"/>
    </row>
    <row r="207" spans="1:9" ht="15.75">
      <c r="A207" s="84"/>
      <c r="B207" s="84"/>
      <c r="C207" s="84"/>
      <c r="D207" s="84"/>
      <c r="E207" s="84"/>
      <c r="F207" s="84"/>
      <c r="G207" s="84"/>
      <c r="H207" s="84"/>
      <c r="I207" s="84"/>
    </row>
    <row r="208" spans="1:9" ht="15.75">
      <c r="A208" s="84"/>
      <c r="B208" s="84"/>
      <c r="C208" s="84"/>
      <c r="D208" s="84"/>
      <c r="E208" s="84"/>
      <c r="F208" s="84"/>
      <c r="G208" s="84"/>
      <c r="H208" s="84"/>
      <c r="I208" s="84"/>
    </row>
    <row r="209" spans="1:9" ht="15.75">
      <c r="A209" s="84"/>
      <c r="B209" s="84"/>
      <c r="C209" s="84"/>
      <c r="D209" s="84"/>
      <c r="E209" s="84"/>
      <c r="F209" s="84"/>
      <c r="G209" s="84"/>
      <c r="H209" s="84"/>
      <c r="I209" s="38"/>
    </row>
    <row r="210" spans="1:9" ht="15.75">
      <c r="A210" s="84"/>
      <c r="B210" s="84"/>
      <c r="C210" s="84"/>
      <c r="D210" s="84"/>
      <c r="E210" s="84"/>
      <c r="F210" s="84"/>
      <c r="G210" s="84"/>
      <c r="H210" s="84"/>
      <c r="I210" s="84"/>
    </row>
    <row r="211" spans="1:9" ht="15.75">
      <c r="A211" s="84"/>
      <c r="B211" s="84"/>
      <c r="C211" s="84"/>
      <c r="D211" s="84"/>
      <c r="E211" s="84"/>
      <c r="F211" s="84"/>
      <c r="G211" s="84"/>
      <c r="H211" s="84"/>
      <c r="I211" s="84"/>
    </row>
    <row r="212" spans="1:9" ht="15.75">
      <c r="A212" s="84"/>
      <c r="B212" s="84"/>
      <c r="C212" s="84"/>
      <c r="D212" s="84"/>
      <c r="E212" s="84"/>
      <c r="F212" s="84"/>
      <c r="G212" s="84"/>
      <c r="H212" s="84"/>
      <c r="I212" s="84"/>
    </row>
    <row r="213" spans="1:9" ht="15.75">
      <c r="A213" s="84"/>
      <c r="B213" s="84"/>
      <c r="C213" s="84"/>
      <c r="D213" s="84"/>
      <c r="E213" s="84"/>
      <c r="F213" s="84"/>
      <c r="G213" s="84"/>
      <c r="H213" s="84"/>
      <c r="I213" s="84"/>
    </row>
    <row r="214" spans="1:9" ht="15.75">
      <c r="A214" s="84"/>
      <c r="B214" s="84"/>
      <c r="C214" s="84"/>
      <c r="D214" s="84"/>
      <c r="E214" s="84"/>
      <c r="F214" s="84"/>
      <c r="G214" s="84"/>
      <c r="H214" s="84"/>
      <c r="I214" s="84"/>
    </row>
    <row r="215" spans="1:9" ht="15.75">
      <c r="A215" s="84"/>
      <c r="B215" s="84"/>
      <c r="C215" s="84"/>
      <c r="D215" s="84"/>
      <c r="E215" s="84"/>
      <c r="F215" s="84"/>
      <c r="G215" s="84"/>
      <c r="H215" s="84"/>
      <c r="I215" s="84"/>
    </row>
    <row r="216" spans="1:9" ht="15.75">
      <c r="A216" s="84"/>
      <c r="B216" s="84"/>
      <c r="C216" s="84"/>
      <c r="D216" s="84"/>
      <c r="E216" s="84"/>
      <c r="F216" s="84"/>
      <c r="G216" s="84"/>
      <c r="H216" s="84"/>
      <c r="I216" s="84"/>
    </row>
    <row r="217" spans="1:9" ht="15.75">
      <c r="A217" s="84"/>
      <c r="B217" s="84"/>
      <c r="C217" s="84"/>
      <c r="D217" s="84"/>
      <c r="E217" s="84"/>
      <c r="F217" s="84"/>
      <c r="G217" s="84"/>
      <c r="H217" s="84"/>
      <c r="I217" s="84"/>
    </row>
    <row r="218" spans="1:9" ht="15.75">
      <c r="A218" s="84"/>
      <c r="B218" s="84"/>
      <c r="C218" s="84"/>
      <c r="D218" s="84"/>
      <c r="E218" s="84"/>
      <c r="F218" s="84"/>
      <c r="G218" s="84"/>
      <c r="H218" s="38"/>
      <c r="I218" s="38"/>
    </row>
    <row r="219" spans="1:9" ht="15.75">
      <c r="A219" s="84"/>
      <c r="B219" s="84"/>
      <c r="C219" s="84"/>
      <c r="D219" s="84"/>
      <c r="E219" s="84"/>
      <c r="F219" s="84"/>
      <c r="G219" s="84"/>
      <c r="H219" s="38"/>
      <c r="I219" s="38"/>
    </row>
    <row r="220" spans="1:9" ht="15.75">
      <c r="A220" s="84"/>
      <c r="B220" s="84"/>
      <c r="C220" s="84"/>
      <c r="D220" s="84"/>
      <c r="E220" s="84"/>
      <c r="F220" s="84"/>
      <c r="G220" s="84"/>
      <c r="H220" s="38"/>
      <c r="I220" s="38"/>
    </row>
    <row r="221" spans="1:9" ht="15.75">
      <c r="A221" s="84"/>
      <c r="B221" s="84"/>
      <c r="C221" s="84"/>
      <c r="D221" s="84"/>
      <c r="E221" s="84"/>
      <c r="F221" s="84"/>
      <c r="G221" s="84"/>
      <c r="H221" s="84"/>
      <c r="I221" s="38"/>
    </row>
    <row r="222" spans="1:9" ht="15.75">
      <c r="A222" s="84"/>
      <c r="B222" s="84"/>
      <c r="C222" s="84"/>
      <c r="D222" s="84"/>
      <c r="E222" s="84"/>
      <c r="F222" s="84"/>
      <c r="G222" s="84"/>
      <c r="H222" s="84"/>
      <c r="I222" s="38"/>
    </row>
    <row r="223" spans="1:9" ht="15.75">
      <c r="A223" s="84"/>
      <c r="B223" s="84"/>
      <c r="C223" s="84"/>
      <c r="D223" s="84"/>
      <c r="E223" s="84"/>
      <c r="F223" s="84"/>
      <c r="G223" s="84"/>
      <c r="H223" s="84"/>
      <c r="I223" s="84"/>
    </row>
    <row r="224" spans="1:9" ht="15.75">
      <c r="A224" s="84"/>
      <c r="B224" s="84"/>
      <c r="C224" s="84"/>
      <c r="D224" s="84"/>
      <c r="E224" s="84"/>
      <c r="F224" s="84"/>
      <c r="G224" s="84"/>
      <c r="H224" s="84"/>
      <c r="I224" s="84"/>
    </row>
    <row r="225" spans="1:9" ht="15.75">
      <c r="A225" s="84"/>
      <c r="B225" s="84"/>
      <c r="C225" s="84"/>
      <c r="D225" s="84"/>
      <c r="E225" s="84"/>
      <c r="F225" s="84"/>
      <c r="G225" s="84"/>
      <c r="H225" s="84"/>
      <c r="I225" s="84"/>
    </row>
    <row r="226" spans="1:9" ht="15.75">
      <c r="A226" s="84"/>
      <c r="B226" s="84"/>
      <c r="C226" s="84"/>
      <c r="D226" s="84"/>
      <c r="E226" s="84"/>
      <c r="F226" s="84"/>
      <c r="G226" s="84"/>
      <c r="H226" s="84"/>
      <c r="I226" s="84"/>
    </row>
    <row r="227" spans="1:9" ht="15.75">
      <c r="A227" s="84"/>
      <c r="B227" s="84"/>
      <c r="C227" s="84"/>
      <c r="D227" s="84"/>
      <c r="E227" s="84"/>
      <c r="F227" s="84"/>
      <c r="G227" s="84"/>
      <c r="H227" s="84"/>
      <c r="I227" s="84"/>
    </row>
    <row r="228" spans="1:9" ht="15.75">
      <c r="A228" s="84"/>
      <c r="B228" s="84"/>
      <c r="C228" s="84"/>
      <c r="D228" s="84"/>
      <c r="E228" s="84"/>
      <c r="F228" s="84"/>
      <c r="G228" s="84"/>
      <c r="H228" s="84"/>
      <c r="I228" s="84"/>
    </row>
    <row r="229" spans="1:9" ht="15.75">
      <c r="A229" s="84"/>
      <c r="B229" s="84"/>
      <c r="C229" s="84"/>
      <c r="D229" s="84"/>
      <c r="E229" s="84"/>
      <c r="F229" s="84"/>
      <c r="G229" s="84"/>
      <c r="H229" s="84"/>
      <c r="I229" s="84"/>
    </row>
    <row r="230" spans="1:9" ht="15.75">
      <c r="A230" s="84"/>
      <c r="B230" s="84"/>
      <c r="C230" s="84"/>
      <c r="D230" s="84"/>
      <c r="E230" s="84"/>
      <c r="F230" s="84"/>
      <c r="G230" s="84"/>
      <c r="H230" s="84"/>
      <c r="I230" s="84"/>
    </row>
    <row r="231" spans="1:9" ht="15.75">
      <c r="A231" s="84"/>
      <c r="B231" s="84"/>
      <c r="C231" s="84"/>
      <c r="D231" s="84"/>
      <c r="E231" s="84"/>
      <c r="F231" s="84"/>
      <c r="G231" s="84"/>
      <c r="H231" s="84"/>
      <c r="I231" s="84"/>
    </row>
    <row r="232" spans="1:9" ht="15.75">
      <c r="A232" s="84"/>
      <c r="B232" s="84"/>
      <c r="C232" s="84"/>
      <c r="D232" s="84"/>
      <c r="E232" s="84"/>
      <c r="F232" s="84"/>
      <c r="G232" s="84"/>
      <c r="H232" s="84"/>
      <c r="I232" s="84"/>
    </row>
    <row r="233" spans="1:9" ht="15.75">
      <c r="A233" s="84"/>
      <c r="B233" s="84"/>
      <c r="C233" s="84"/>
      <c r="D233" s="84"/>
      <c r="E233" s="84"/>
      <c r="F233" s="84"/>
      <c r="G233" s="84"/>
      <c r="H233" s="84"/>
      <c r="I233" s="38"/>
    </row>
    <row r="234" spans="1:9" ht="15.75">
      <c r="A234" s="84"/>
      <c r="B234" s="84"/>
      <c r="C234" s="84"/>
      <c r="D234" s="84"/>
      <c r="E234" s="84"/>
      <c r="F234" s="84"/>
      <c r="G234" s="84"/>
      <c r="H234" s="84"/>
      <c r="I234" s="84"/>
    </row>
    <row r="235" spans="1:9" ht="15.75">
      <c r="A235" s="84"/>
      <c r="B235" s="84"/>
      <c r="C235" s="84"/>
      <c r="D235" s="84"/>
      <c r="E235" s="84"/>
      <c r="F235" s="84"/>
      <c r="G235" s="84"/>
      <c r="H235" s="84"/>
      <c r="I235" s="84"/>
    </row>
    <row r="236" spans="1:9" ht="15.75">
      <c r="A236" s="84"/>
      <c r="B236" s="84"/>
      <c r="C236" s="84"/>
      <c r="D236" s="84"/>
      <c r="E236" s="84"/>
      <c r="F236" s="84"/>
      <c r="G236" s="84"/>
      <c r="H236" s="84"/>
      <c r="I236" s="84"/>
    </row>
    <row r="237" spans="1:9" ht="15.75">
      <c r="A237" s="84"/>
      <c r="B237" s="84"/>
      <c r="C237" s="84"/>
      <c r="D237" s="84"/>
      <c r="E237" s="84"/>
      <c r="F237" s="84"/>
      <c r="G237" s="84"/>
      <c r="H237" s="84"/>
      <c r="I237" s="84"/>
    </row>
    <row r="238" spans="1:9" ht="15.75">
      <c r="A238" s="84"/>
      <c r="B238" s="84"/>
      <c r="C238" s="84"/>
      <c r="D238" s="84"/>
      <c r="E238" s="84"/>
      <c r="F238" s="84"/>
      <c r="G238" s="84"/>
      <c r="H238" s="84"/>
      <c r="I238" s="84"/>
    </row>
    <row r="239" spans="1:9" ht="15.75">
      <c r="A239" s="84"/>
      <c r="B239" s="84"/>
      <c r="C239" s="84"/>
      <c r="D239" s="84"/>
      <c r="E239" s="84"/>
      <c r="F239" s="84"/>
      <c r="G239" s="84"/>
      <c r="H239" s="84"/>
      <c r="I239" s="84"/>
    </row>
    <row r="240" spans="1:9" ht="15.75">
      <c r="A240" s="84"/>
      <c r="B240" s="84"/>
      <c r="C240" s="84"/>
      <c r="D240" s="84"/>
      <c r="E240" s="84"/>
      <c r="F240" s="84"/>
      <c r="G240" s="84"/>
      <c r="H240" s="84"/>
      <c r="I240" s="84"/>
    </row>
    <row r="241" spans="1:9" ht="15.75">
      <c r="A241" s="84"/>
      <c r="B241" s="84"/>
      <c r="C241" s="84"/>
      <c r="D241" s="84"/>
      <c r="E241" s="84"/>
      <c r="F241" s="84"/>
      <c r="G241" s="84"/>
      <c r="H241" s="84"/>
      <c r="I241" s="84"/>
    </row>
    <row r="242" spans="1:9" ht="15.75">
      <c r="A242" s="84"/>
      <c r="B242" s="84"/>
      <c r="C242" s="84"/>
      <c r="D242" s="84"/>
      <c r="E242" s="84"/>
      <c r="F242" s="84"/>
      <c r="G242" s="84"/>
      <c r="H242" s="84"/>
      <c r="I242" s="38"/>
    </row>
    <row r="243" spans="1:9" ht="15.75">
      <c r="A243" s="84"/>
      <c r="B243" s="84"/>
      <c r="C243" s="84"/>
      <c r="D243" s="84"/>
      <c r="E243" s="84"/>
      <c r="F243" s="84"/>
      <c r="G243" s="84"/>
      <c r="H243" s="84"/>
      <c r="I243" s="84"/>
    </row>
    <row r="244" spans="1:9" ht="15.75">
      <c r="A244" s="84"/>
      <c r="B244" s="84"/>
      <c r="C244" s="84"/>
      <c r="D244" s="84"/>
      <c r="E244" s="84"/>
      <c r="F244" s="84"/>
      <c r="G244" s="84"/>
      <c r="H244" s="84"/>
      <c r="I244" s="84"/>
    </row>
    <row r="245" spans="1:9" ht="15.75">
      <c r="A245" s="84"/>
      <c r="B245" s="84"/>
      <c r="C245" s="84"/>
      <c r="D245" s="84"/>
      <c r="E245" s="84"/>
      <c r="F245" s="84"/>
      <c r="G245" s="84"/>
      <c r="H245" s="84"/>
      <c r="I245" s="84"/>
    </row>
    <row r="246" spans="1:9">
      <c r="A246" s="85"/>
      <c r="B246" s="85"/>
      <c r="C246" s="85"/>
      <c r="D246" s="85"/>
      <c r="E246" s="85"/>
      <c r="F246" s="85"/>
      <c r="G246" s="85"/>
      <c r="H246" s="85"/>
      <c r="I246" s="85"/>
    </row>
    <row r="247" spans="1:9">
      <c r="A247" s="85"/>
      <c r="B247" s="85"/>
      <c r="C247" s="85"/>
      <c r="D247" s="85"/>
      <c r="E247" s="85"/>
      <c r="F247" s="85"/>
      <c r="G247" s="85"/>
      <c r="H247" s="85"/>
      <c r="I247" s="85"/>
    </row>
    <row r="248" spans="1:9">
      <c r="A248" s="85"/>
      <c r="B248" s="85"/>
      <c r="C248" s="85"/>
      <c r="D248" s="85"/>
      <c r="E248" s="85"/>
      <c r="F248" s="85"/>
      <c r="G248" s="85"/>
      <c r="H248" s="85"/>
      <c r="I248" s="85"/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AC130"/>
  <sheetViews>
    <sheetView topLeftCell="H22" zoomScaleNormal="100" workbookViewId="0">
      <selection activeCell="M41" sqref="M41"/>
    </sheetView>
  </sheetViews>
  <sheetFormatPr baseColWidth="10" defaultRowHeight="15"/>
  <cols>
    <col min="1" max="1" width="15.85546875" customWidth="1"/>
    <col min="2" max="2" width="12.7109375" customWidth="1"/>
    <col min="3" max="3" width="16.7109375" customWidth="1"/>
    <col min="4" max="4" width="39.28515625" customWidth="1"/>
    <col min="5" max="5" width="16.85546875" customWidth="1"/>
    <col min="8" max="8" width="13.5703125" customWidth="1"/>
    <col min="9" max="9" width="26.42578125" customWidth="1"/>
    <col min="11" max="11" width="37.28515625" customWidth="1"/>
    <col min="12" max="12" width="11.85546875" customWidth="1"/>
    <col min="13" max="13" width="19.28515625" customWidth="1"/>
  </cols>
  <sheetData>
    <row r="1" spans="1:29" ht="32.25" thickBot="1">
      <c r="A1" s="5" t="s">
        <v>205</v>
      </c>
      <c r="B1" s="5" t="s">
        <v>25</v>
      </c>
      <c r="C1" s="6" t="s">
        <v>26</v>
      </c>
      <c r="D1" s="7" t="s">
        <v>27</v>
      </c>
      <c r="E1" s="8" t="s">
        <v>28</v>
      </c>
      <c r="F1" s="9" t="s">
        <v>29</v>
      </c>
      <c r="G1" s="6" t="s">
        <v>30</v>
      </c>
      <c r="H1" s="10" t="s">
        <v>31</v>
      </c>
      <c r="I1" s="11" t="s">
        <v>32</v>
      </c>
      <c r="K1" s="2" t="s">
        <v>22</v>
      </c>
      <c r="L1" s="1" t="s">
        <v>582</v>
      </c>
      <c r="M1" s="2" t="s">
        <v>23</v>
      </c>
      <c r="P1" s="60" t="s">
        <v>381</v>
      </c>
      <c r="Q1" s="60" t="s">
        <v>382</v>
      </c>
      <c r="S1" s="60" t="s">
        <v>379</v>
      </c>
      <c r="T1" s="60" t="s">
        <v>380</v>
      </c>
      <c r="V1" s="60" t="s">
        <v>383</v>
      </c>
      <c r="W1" s="60" t="s">
        <v>384</v>
      </c>
      <c r="Y1" s="60" t="s">
        <v>385</v>
      </c>
      <c r="Z1" s="60" t="s">
        <v>386</v>
      </c>
      <c r="AB1" s="60" t="s">
        <v>387</v>
      </c>
      <c r="AC1" s="60" t="s">
        <v>388</v>
      </c>
    </row>
    <row r="2" spans="1:29" ht="15.75">
      <c r="A2" s="33" t="s">
        <v>232</v>
      </c>
      <c r="B2" s="35" t="s">
        <v>233</v>
      </c>
      <c r="C2" s="35" t="s">
        <v>34</v>
      </c>
      <c r="D2" s="35" t="s">
        <v>0</v>
      </c>
      <c r="E2" s="35" t="s">
        <v>162</v>
      </c>
      <c r="F2" s="35" t="s">
        <v>111</v>
      </c>
      <c r="G2" s="35"/>
      <c r="H2" s="31"/>
      <c r="I2" s="31" t="s">
        <v>234</v>
      </c>
      <c r="K2" s="227" t="s">
        <v>648</v>
      </c>
      <c r="L2" s="211">
        <f>COUNTIF(D:D,)/112</f>
        <v>0</v>
      </c>
      <c r="M2" s="211">
        <f>COUNTIF(D:D,)</f>
        <v>0</v>
      </c>
      <c r="P2" s="59" t="s">
        <v>337</v>
      </c>
      <c r="Q2" s="56">
        <f>COUNTIF(A:A,)</f>
        <v>0</v>
      </c>
      <c r="S2" s="86" t="s">
        <v>337</v>
      </c>
      <c r="T2" s="74">
        <f>COUNTIF(A:A,A29)</f>
        <v>3</v>
      </c>
      <c r="V2" s="86" t="s">
        <v>337</v>
      </c>
      <c r="W2" s="74">
        <f>COUNTIF(A:A,A71)</f>
        <v>5</v>
      </c>
      <c r="Y2" s="86" t="s">
        <v>337</v>
      </c>
      <c r="Z2" s="74">
        <f>COUNTIF(A:A,A89)</f>
        <v>0</v>
      </c>
      <c r="AB2" s="86" t="s">
        <v>337</v>
      </c>
      <c r="AC2" s="74">
        <f>COUNTIF(A:A,A114)</f>
        <v>4</v>
      </c>
    </row>
    <row r="3" spans="1:29" ht="15.75">
      <c r="A3" s="33"/>
      <c r="B3" s="31"/>
      <c r="C3" s="31"/>
      <c r="D3" s="31"/>
      <c r="E3" s="31"/>
      <c r="F3" s="31"/>
      <c r="G3" s="31"/>
      <c r="H3" s="31"/>
      <c r="I3" s="32"/>
      <c r="K3" s="227" t="s">
        <v>647</v>
      </c>
      <c r="L3" s="211">
        <f>COUNTIF(D:D,)/112</f>
        <v>0</v>
      </c>
      <c r="M3" s="211">
        <f t="shared" ref="M3:M6" si="0">COUNTIF(D:D,)</f>
        <v>0</v>
      </c>
      <c r="P3" s="59" t="s">
        <v>338</v>
      </c>
      <c r="Q3" s="56">
        <f>COUNTIF(A:A,A2)</f>
        <v>1</v>
      </c>
      <c r="S3" s="86" t="s">
        <v>338</v>
      </c>
      <c r="T3" s="74">
        <f>COUNTIF(A:A,A32)</f>
        <v>11</v>
      </c>
      <c r="V3" s="86" t="s">
        <v>338</v>
      </c>
      <c r="W3" s="74">
        <f>COUNTIF(A:A,A76)</f>
        <v>8</v>
      </c>
      <c r="Y3" s="86" t="s">
        <v>338</v>
      </c>
      <c r="Z3" s="74">
        <f>COUNTIF(A:A,A95)</f>
        <v>7</v>
      </c>
      <c r="AB3" s="86" t="s">
        <v>338</v>
      </c>
      <c r="AC3" s="74">
        <f>COUNTIF(A:A,A120)</f>
        <v>0</v>
      </c>
    </row>
    <row r="4" spans="1:29" ht="15.75">
      <c r="A4" s="33" t="s">
        <v>236</v>
      </c>
      <c r="B4" s="31" t="s">
        <v>177</v>
      </c>
      <c r="C4" s="31" t="s">
        <v>237</v>
      </c>
      <c r="D4" s="31" t="s">
        <v>63</v>
      </c>
      <c r="E4" s="31" t="s">
        <v>64</v>
      </c>
      <c r="F4" s="31" t="s">
        <v>65</v>
      </c>
      <c r="G4" s="31"/>
      <c r="H4" s="31"/>
      <c r="I4" s="31" t="s">
        <v>234</v>
      </c>
      <c r="K4" s="227" t="s">
        <v>646</v>
      </c>
      <c r="L4" s="211">
        <f>COUNTIF(D:D,)/112</f>
        <v>0</v>
      </c>
      <c r="M4" s="211">
        <f t="shared" si="0"/>
        <v>0</v>
      </c>
      <c r="P4" s="59" t="s">
        <v>339</v>
      </c>
      <c r="Q4" s="56">
        <f>COUNTIF(A:A,A4)</f>
        <v>7</v>
      </c>
      <c r="S4" s="86" t="s">
        <v>339</v>
      </c>
      <c r="T4" s="74">
        <f>COUNTIF(A:A,A44)</f>
        <v>0</v>
      </c>
      <c r="V4" s="86" t="s">
        <v>339</v>
      </c>
      <c r="W4" s="74">
        <f>COUNTIF(A:A,A85)</f>
        <v>4</v>
      </c>
      <c r="Y4" s="86" t="s">
        <v>339</v>
      </c>
      <c r="Z4" s="74">
        <f>COUNTIF(A:A,A102)</f>
        <v>7</v>
      </c>
      <c r="AB4" s="86" t="s">
        <v>339</v>
      </c>
      <c r="AC4" s="74">
        <f>COUNTIF(A:A,A125)</f>
        <v>5</v>
      </c>
    </row>
    <row r="5" spans="1:29" ht="15.75">
      <c r="A5" s="33" t="s">
        <v>236</v>
      </c>
      <c r="B5" s="31" t="s">
        <v>119</v>
      </c>
      <c r="C5" s="31" t="s">
        <v>34</v>
      </c>
      <c r="D5" s="31" t="s">
        <v>0</v>
      </c>
      <c r="E5" s="31" t="s">
        <v>162</v>
      </c>
      <c r="F5" s="31" t="s">
        <v>111</v>
      </c>
      <c r="G5" s="31"/>
      <c r="H5" s="31"/>
      <c r="I5" s="31" t="s">
        <v>234</v>
      </c>
      <c r="K5" s="227" t="s">
        <v>645</v>
      </c>
      <c r="L5" s="211">
        <f>COUNTIF(D:D,)/112</f>
        <v>0</v>
      </c>
      <c r="M5" s="211">
        <f t="shared" si="0"/>
        <v>0</v>
      </c>
      <c r="P5" s="59" t="s">
        <v>340</v>
      </c>
      <c r="Q5" s="56">
        <f>COUNTIF(A:A,A11)</f>
        <v>10</v>
      </c>
      <c r="S5" s="86" t="s">
        <v>340</v>
      </c>
      <c r="T5" s="74">
        <f>COUNTIF(A:A,A52)</f>
        <v>2</v>
      </c>
      <c r="V5" s="86" t="s">
        <v>340</v>
      </c>
      <c r="W5" s="74">
        <f>COUNTIF(A:A,)</f>
        <v>0</v>
      </c>
      <c r="Y5" s="86" t="s">
        <v>340</v>
      </c>
      <c r="Z5" s="74">
        <f>COUNTIF(A:A,A110)</f>
        <v>2</v>
      </c>
      <c r="AB5" s="86" t="s">
        <v>340</v>
      </c>
      <c r="AC5" s="74">
        <f>COUNTIF(A:A,)</f>
        <v>0</v>
      </c>
    </row>
    <row r="6" spans="1:29" ht="15.75">
      <c r="A6" s="33" t="s">
        <v>236</v>
      </c>
      <c r="B6" s="31" t="s">
        <v>119</v>
      </c>
      <c r="C6" s="31" t="s">
        <v>68</v>
      </c>
      <c r="D6" s="31" t="s">
        <v>4</v>
      </c>
      <c r="E6" s="31" t="s">
        <v>69</v>
      </c>
      <c r="F6" s="31" t="s">
        <v>36</v>
      </c>
      <c r="G6" s="31"/>
      <c r="H6" s="31"/>
      <c r="I6" s="31" t="s">
        <v>238</v>
      </c>
      <c r="K6" s="227" t="s">
        <v>644</v>
      </c>
      <c r="L6" s="211">
        <f>COUNTIF(D:D,)/112</f>
        <v>0</v>
      </c>
      <c r="M6" s="211">
        <f t="shared" si="0"/>
        <v>0</v>
      </c>
      <c r="P6" s="59" t="s">
        <v>341</v>
      </c>
      <c r="Q6" s="56">
        <f>COUNTIF(A:A,A21)</f>
        <v>8</v>
      </c>
      <c r="S6" s="86" t="s">
        <v>341</v>
      </c>
      <c r="T6" s="74">
        <f>COUNTIF(A:A,A54)</f>
        <v>17</v>
      </c>
      <c r="V6" s="86" t="s">
        <v>341</v>
      </c>
      <c r="W6" s="74">
        <f>COUNTIF(A:A,)</f>
        <v>0</v>
      </c>
      <c r="Y6" s="86" t="s">
        <v>341</v>
      </c>
      <c r="Z6" s="74">
        <f>COUNTIF(A:A,A112)</f>
        <v>2</v>
      </c>
      <c r="AB6" s="86" t="s">
        <v>341</v>
      </c>
      <c r="AC6" s="74">
        <f>COUNTIF(A:A,)</f>
        <v>0</v>
      </c>
    </row>
    <row r="7" spans="1:29" ht="15.75">
      <c r="A7" s="33" t="s">
        <v>236</v>
      </c>
      <c r="B7" s="31" t="s">
        <v>119</v>
      </c>
      <c r="C7" s="31" t="s">
        <v>72</v>
      </c>
      <c r="D7" s="31" t="s">
        <v>2</v>
      </c>
      <c r="E7" s="31" t="s">
        <v>73</v>
      </c>
      <c r="F7" s="31" t="s">
        <v>43</v>
      </c>
      <c r="G7" s="31"/>
      <c r="H7" s="31"/>
      <c r="I7" s="31" t="s">
        <v>238</v>
      </c>
      <c r="K7" s="211" t="s">
        <v>1</v>
      </c>
      <c r="L7" s="4">
        <f>COUNTIF(D:D,D93)/112</f>
        <v>0</v>
      </c>
      <c r="M7" s="74">
        <f>COUNTIF('Abril - 4'!D:D,'Abril - 4'!D93)</f>
        <v>0</v>
      </c>
    </row>
    <row r="8" spans="1:29" ht="15.75">
      <c r="A8" s="33" t="s">
        <v>236</v>
      </c>
      <c r="B8" s="31" t="s">
        <v>239</v>
      </c>
      <c r="C8" s="31" t="s">
        <v>82</v>
      </c>
      <c r="D8" s="31" t="s">
        <v>17</v>
      </c>
      <c r="E8" s="31" t="s">
        <v>83</v>
      </c>
      <c r="F8" s="31" t="s">
        <v>60</v>
      </c>
      <c r="G8" s="31"/>
      <c r="H8" s="31"/>
      <c r="I8" s="31" t="s">
        <v>240</v>
      </c>
      <c r="K8" s="211" t="s">
        <v>6</v>
      </c>
      <c r="L8" s="4">
        <f>COUNTIF(D:D,D52)/112</f>
        <v>3.5714285714285712E-2</v>
      </c>
      <c r="M8" s="74">
        <f>COUNTIF('Abril - 4'!D:D,'Abril - 4'!D52)</f>
        <v>4</v>
      </c>
    </row>
    <row r="9" spans="1:29" ht="15.75">
      <c r="A9" s="33" t="s">
        <v>236</v>
      </c>
      <c r="B9" s="31" t="s">
        <v>122</v>
      </c>
      <c r="C9" s="31" t="s">
        <v>57</v>
      </c>
      <c r="D9" s="31" t="s">
        <v>58</v>
      </c>
      <c r="E9" s="31" t="s">
        <v>59</v>
      </c>
      <c r="F9" s="31" t="s">
        <v>60</v>
      </c>
      <c r="G9" s="31"/>
      <c r="H9" s="31"/>
      <c r="I9" s="31" t="s">
        <v>234</v>
      </c>
      <c r="K9" s="211" t="s">
        <v>24</v>
      </c>
      <c r="L9" s="4">
        <f>COUNTIF(D:D,)/112</f>
        <v>0</v>
      </c>
      <c r="M9" s="74">
        <f>COUNTIF('Abril - 4'!D:D,)</f>
        <v>0</v>
      </c>
    </row>
    <row r="10" spans="1:29" ht="15.75">
      <c r="A10" s="33" t="s">
        <v>236</v>
      </c>
      <c r="B10" s="31" t="s">
        <v>241</v>
      </c>
      <c r="C10" s="31" t="s">
        <v>46</v>
      </c>
      <c r="D10" s="31" t="s">
        <v>47</v>
      </c>
      <c r="E10" s="31" t="s">
        <v>48</v>
      </c>
      <c r="F10" s="31" t="s">
        <v>43</v>
      </c>
      <c r="G10" s="31"/>
      <c r="H10" s="31"/>
      <c r="I10" s="31" t="s">
        <v>242</v>
      </c>
      <c r="K10" s="211" t="s">
        <v>225</v>
      </c>
      <c r="L10" s="4">
        <f>COUNTIF(D:D,D110)/112</f>
        <v>8.9285714285714281E-3</v>
      </c>
      <c r="M10" s="74">
        <f>COUNTIF('Abril - 4'!D:D,'Abril - 4'!D110)</f>
        <v>1</v>
      </c>
    </row>
    <row r="11" spans="1:29" ht="15.75">
      <c r="A11" s="33" t="s">
        <v>243</v>
      </c>
      <c r="B11" s="31" t="s">
        <v>45</v>
      </c>
      <c r="C11" s="31" t="s">
        <v>82</v>
      </c>
      <c r="D11" s="31" t="s">
        <v>17</v>
      </c>
      <c r="E11" s="31" t="s">
        <v>83</v>
      </c>
      <c r="F11" s="31" t="s">
        <v>60</v>
      </c>
      <c r="G11" s="31"/>
      <c r="H11" s="31"/>
      <c r="I11" s="31" t="s">
        <v>240</v>
      </c>
      <c r="K11" s="211" t="s">
        <v>597</v>
      </c>
      <c r="L11" s="4">
        <f>COUNTIF(D:D,D10)/112</f>
        <v>1.7857142857142856E-2</v>
      </c>
      <c r="M11" s="74">
        <f>COUNTIF('Abril - 4'!D:D,'Abril - 4'!D10)</f>
        <v>2</v>
      </c>
    </row>
    <row r="12" spans="1:29" ht="15.75">
      <c r="A12" s="33" t="s">
        <v>243</v>
      </c>
      <c r="B12" s="31" t="s">
        <v>244</v>
      </c>
      <c r="C12" s="31" t="s">
        <v>34</v>
      </c>
      <c r="D12" s="31" t="s">
        <v>0</v>
      </c>
      <c r="E12" s="31" t="s">
        <v>162</v>
      </c>
      <c r="F12" s="31" t="s">
        <v>111</v>
      </c>
      <c r="G12" s="31"/>
      <c r="H12" s="31"/>
      <c r="I12" s="31" t="s">
        <v>234</v>
      </c>
      <c r="K12" s="211" t="s">
        <v>2</v>
      </c>
      <c r="L12" s="4">
        <f>COUNTIF(D:D,D7)/112</f>
        <v>8.9285714285714288E-2</v>
      </c>
      <c r="M12" s="74">
        <f>COUNTIF('Abril - 4'!D:D,'Abril - 4'!D7)</f>
        <v>10</v>
      </c>
    </row>
    <row r="13" spans="1:29" ht="15.75">
      <c r="A13" s="33" t="s">
        <v>243</v>
      </c>
      <c r="B13" s="31" t="s">
        <v>245</v>
      </c>
      <c r="C13" s="31" t="s">
        <v>46</v>
      </c>
      <c r="D13" s="31" t="s">
        <v>47</v>
      </c>
      <c r="E13" s="31" t="s">
        <v>48</v>
      </c>
      <c r="F13" s="31" t="s">
        <v>43</v>
      </c>
      <c r="G13" s="31"/>
      <c r="H13" s="31"/>
      <c r="I13" s="31" t="s">
        <v>242</v>
      </c>
      <c r="K13" s="211" t="s">
        <v>226</v>
      </c>
      <c r="L13" s="4">
        <f>COUNTIF(D:D,D28)/112</f>
        <v>1.7857142857142856E-2</v>
      </c>
      <c r="M13" s="74">
        <f>COUNTIF('Abril - 4'!D:D,'Abril - 4'!D20)</f>
        <v>10</v>
      </c>
    </row>
    <row r="14" spans="1:29" ht="15.75">
      <c r="A14" s="33" t="s">
        <v>243</v>
      </c>
      <c r="B14" s="31" t="s">
        <v>119</v>
      </c>
      <c r="C14" s="31" t="s">
        <v>166</v>
      </c>
      <c r="D14" s="31" t="s">
        <v>167</v>
      </c>
      <c r="E14" s="31" t="s">
        <v>165</v>
      </c>
      <c r="F14" s="31" t="s">
        <v>111</v>
      </c>
      <c r="G14" s="31"/>
      <c r="H14" s="31"/>
      <c r="I14" s="31" t="s">
        <v>242</v>
      </c>
      <c r="K14" s="211" t="s">
        <v>227</v>
      </c>
      <c r="L14" s="4">
        <f>COUNTIF(D:D,D10)/112</f>
        <v>1.7857142857142856E-2</v>
      </c>
      <c r="M14" s="74">
        <f>COUNTIF('Abril - 4'!D:D,'Abril - 4'!D10)</f>
        <v>2</v>
      </c>
    </row>
    <row r="15" spans="1:29" ht="15.75">
      <c r="A15" s="33" t="s">
        <v>243</v>
      </c>
      <c r="B15" s="31" t="s">
        <v>140</v>
      </c>
      <c r="C15" s="31" t="s">
        <v>188</v>
      </c>
      <c r="D15" s="31" t="s">
        <v>189</v>
      </c>
      <c r="E15" s="31" t="s">
        <v>190</v>
      </c>
      <c r="F15" s="31" t="s">
        <v>137</v>
      </c>
      <c r="G15" s="31"/>
      <c r="H15" s="31"/>
      <c r="I15" s="31" t="s">
        <v>242</v>
      </c>
      <c r="K15" s="211" t="s">
        <v>3</v>
      </c>
      <c r="L15" s="4">
        <f>COUNTIF(D:D,D61)/112</f>
        <v>8.9285714285714281E-3</v>
      </c>
      <c r="M15" s="74">
        <f>COUNTIF('Abril - 4'!D:D,'Abril - 4'!D61)</f>
        <v>1</v>
      </c>
    </row>
    <row r="16" spans="1:29" ht="15.75">
      <c r="A16" s="33" t="s">
        <v>243</v>
      </c>
      <c r="B16" s="31" t="s">
        <v>61</v>
      </c>
      <c r="C16" s="31" t="s">
        <v>62</v>
      </c>
      <c r="D16" s="31" t="s">
        <v>151</v>
      </c>
      <c r="E16" s="31" t="s">
        <v>64</v>
      </c>
      <c r="F16" s="31" t="s">
        <v>65</v>
      </c>
      <c r="G16" s="31"/>
      <c r="H16" s="31"/>
      <c r="I16" s="31" t="s">
        <v>242</v>
      </c>
      <c r="K16" s="211" t="s">
        <v>595</v>
      </c>
      <c r="L16" s="4">
        <f>COUNTIF(D:D,D42)/112</f>
        <v>4.4642857142857144E-2</v>
      </c>
      <c r="M16" s="74">
        <f>COUNTIF('Abril - 4'!D:D,'Abril - 4'!D42)</f>
        <v>5</v>
      </c>
    </row>
    <row r="17" spans="1:13" ht="15.75">
      <c r="A17" s="33" t="s">
        <v>243</v>
      </c>
      <c r="B17" s="31" t="s">
        <v>239</v>
      </c>
      <c r="C17" s="31" t="s">
        <v>103</v>
      </c>
      <c r="D17" s="31" t="s">
        <v>104</v>
      </c>
      <c r="E17" s="31" t="s">
        <v>105</v>
      </c>
      <c r="F17" s="31" t="s">
        <v>60</v>
      </c>
      <c r="G17" s="31"/>
      <c r="H17" s="31"/>
      <c r="I17" s="31" t="s">
        <v>242</v>
      </c>
      <c r="K17" s="211" t="s">
        <v>596</v>
      </c>
      <c r="L17" s="4">
        <f>COUNTIF(D:D,D2)/112</f>
        <v>0.19642857142857142</v>
      </c>
      <c r="M17" s="27">
        <f>COUNTIF('Abril - 4'!D:D,'Abril - 4'!D2)</f>
        <v>22</v>
      </c>
    </row>
    <row r="18" spans="1:13" ht="15.75">
      <c r="A18" s="33" t="s">
        <v>243</v>
      </c>
      <c r="B18" s="31" t="s">
        <v>246</v>
      </c>
      <c r="C18" s="31" t="s">
        <v>108</v>
      </c>
      <c r="D18" s="31" t="s">
        <v>109</v>
      </c>
      <c r="E18" s="31" t="s">
        <v>247</v>
      </c>
      <c r="F18" s="31" t="s">
        <v>111</v>
      </c>
      <c r="G18" s="31"/>
      <c r="H18" s="31"/>
      <c r="I18" s="31" t="s">
        <v>242</v>
      </c>
      <c r="K18" s="211" t="s">
        <v>4</v>
      </c>
      <c r="L18" s="4">
        <f>COUNTIF(D:D,D6)/112</f>
        <v>8.9285714285714288E-2</v>
      </c>
      <c r="M18" s="74">
        <f>COUNTIF('Abril - 4'!D:D,'Abril - 4'!D6)</f>
        <v>10</v>
      </c>
    </row>
    <row r="19" spans="1:13" ht="15.75">
      <c r="A19" s="33" t="s">
        <v>243</v>
      </c>
      <c r="B19" s="31" t="s">
        <v>248</v>
      </c>
      <c r="C19" s="31" t="s">
        <v>34</v>
      </c>
      <c r="D19" s="31" t="s">
        <v>0</v>
      </c>
      <c r="E19" s="31" t="s">
        <v>249</v>
      </c>
      <c r="F19" s="31" t="s">
        <v>36</v>
      </c>
      <c r="G19" s="31"/>
      <c r="H19" s="31"/>
      <c r="I19" s="31" t="s">
        <v>242</v>
      </c>
      <c r="K19" s="211" t="s">
        <v>5</v>
      </c>
      <c r="L19" s="4">
        <f>COUNTIF(D:D,D67)/112</f>
        <v>2.6785714285714284E-2</v>
      </c>
      <c r="M19" s="74">
        <f>COUNTIF('Abril - 4'!D:D,'Abril - 4'!D67)</f>
        <v>3</v>
      </c>
    </row>
    <row r="20" spans="1:13" ht="15.75">
      <c r="A20" s="33" t="s">
        <v>243</v>
      </c>
      <c r="B20" s="31" t="s">
        <v>248</v>
      </c>
      <c r="C20" s="31" t="s">
        <v>68</v>
      </c>
      <c r="D20" s="31" t="s">
        <v>4</v>
      </c>
      <c r="E20" s="31" t="s">
        <v>69</v>
      </c>
      <c r="F20" s="31" t="s">
        <v>36</v>
      </c>
      <c r="G20" s="31"/>
      <c r="H20" s="31"/>
      <c r="I20" s="31" t="s">
        <v>242</v>
      </c>
      <c r="K20" s="211" t="s">
        <v>7</v>
      </c>
      <c r="L20" s="4">
        <f>COUNTIF(D:D,D17)/112</f>
        <v>8.9285714285714281E-3</v>
      </c>
      <c r="M20" s="74">
        <f>COUNTIF('Abril - 4'!D:D,'Abril - 4'!D17)</f>
        <v>1</v>
      </c>
    </row>
    <row r="21" spans="1:13" ht="15.75">
      <c r="A21" s="33" t="s">
        <v>250</v>
      </c>
      <c r="B21" s="31" t="s">
        <v>84</v>
      </c>
      <c r="C21" s="31" t="s">
        <v>166</v>
      </c>
      <c r="D21" s="31" t="s">
        <v>167</v>
      </c>
      <c r="E21" s="31" t="s">
        <v>165</v>
      </c>
      <c r="F21" s="31" t="s">
        <v>111</v>
      </c>
      <c r="G21" s="31"/>
      <c r="H21" s="31"/>
      <c r="I21" s="31" t="s">
        <v>242</v>
      </c>
      <c r="K21" s="211" t="s">
        <v>228</v>
      </c>
      <c r="L21" s="4">
        <f>COUNTIF(D:D,)/112</f>
        <v>0</v>
      </c>
      <c r="M21" s="74">
        <f>COUNTIF('Abril - 4'!D:D,)</f>
        <v>0</v>
      </c>
    </row>
    <row r="22" spans="1:13" ht="15.75">
      <c r="A22" s="33" t="s">
        <v>250</v>
      </c>
      <c r="B22" s="31" t="s">
        <v>251</v>
      </c>
      <c r="C22" s="31" t="s">
        <v>188</v>
      </c>
      <c r="D22" s="31" t="s">
        <v>189</v>
      </c>
      <c r="E22" s="31" t="s">
        <v>190</v>
      </c>
      <c r="F22" s="31" t="s">
        <v>137</v>
      </c>
      <c r="G22" s="31"/>
      <c r="H22" s="31"/>
      <c r="I22" s="31" t="s">
        <v>242</v>
      </c>
      <c r="K22" s="211" t="s">
        <v>8</v>
      </c>
      <c r="L22" s="4">
        <f>COUNTIF(D:D,)/112</f>
        <v>0</v>
      </c>
      <c r="M22" s="74">
        <f>COUNTIF('Abril - 4'!D:D,)</f>
        <v>0</v>
      </c>
    </row>
    <row r="23" spans="1:13" ht="15.75">
      <c r="A23" s="33" t="s">
        <v>250</v>
      </c>
      <c r="B23" s="31" t="s">
        <v>89</v>
      </c>
      <c r="C23" s="31" t="s">
        <v>166</v>
      </c>
      <c r="D23" s="31" t="s">
        <v>167</v>
      </c>
      <c r="E23" s="31" t="s">
        <v>165</v>
      </c>
      <c r="F23" s="31" t="s">
        <v>111</v>
      </c>
      <c r="G23" s="31"/>
      <c r="H23" s="31"/>
      <c r="I23" s="31" t="s">
        <v>242</v>
      </c>
      <c r="K23" s="211" t="s">
        <v>9</v>
      </c>
      <c r="L23" s="4">
        <f>COUNTIF(D:D,)/112</f>
        <v>0</v>
      </c>
      <c r="M23" s="74">
        <f>COUNTIF('Abril - 4'!D:D,)</f>
        <v>0</v>
      </c>
    </row>
    <row r="24" spans="1:13" ht="15.75">
      <c r="A24" s="33" t="s">
        <v>250</v>
      </c>
      <c r="B24" s="31" t="s">
        <v>252</v>
      </c>
      <c r="C24" s="31" t="s">
        <v>34</v>
      </c>
      <c r="D24" s="31" t="s">
        <v>0</v>
      </c>
      <c r="E24" s="31" t="s">
        <v>249</v>
      </c>
      <c r="F24" s="31" t="s">
        <v>36</v>
      </c>
      <c r="G24" s="31"/>
      <c r="H24" s="31"/>
      <c r="I24" s="31" t="s">
        <v>242</v>
      </c>
      <c r="K24" s="211" t="s">
        <v>229</v>
      </c>
      <c r="L24" s="4">
        <f>COUNTIF(D:D,D105)/112</f>
        <v>8.9285714285714281E-3</v>
      </c>
      <c r="M24" s="74">
        <f>COUNTIF('Abril - 4'!D:D,'Abril - 4'!D105)</f>
        <v>1</v>
      </c>
    </row>
    <row r="25" spans="1:13" ht="15.75">
      <c r="A25" s="33" t="s">
        <v>250</v>
      </c>
      <c r="B25" s="31" t="s">
        <v>53</v>
      </c>
      <c r="C25" s="31" t="s">
        <v>72</v>
      </c>
      <c r="D25" s="31" t="s">
        <v>2</v>
      </c>
      <c r="E25" s="31" t="s">
        <v>73</v>
      </c>
      <c r="F25" s="31" t="s">
        <v>43</v>
      </c>
      <c r="G25" s="31"/>
      <c r="H25" s="31"/>
      <c r="I25" s="31" t="s">
        <v>238</v>
      </c>
      <c r="K25" s="211" t="s">
        <v>10</v>
      </c>
      <c r="L25" s="4">
        <f>COUNTIF(D:D,D21)/112</f>
        <v>3.5714285714285712E-2</v>
      </c>
      <c r="M25" s="74">
        <f>COUNTIF('Abril - 4'!D:D,'Abril - 4'!D21)</f>
        <v>4</v>
      </c>
    </row>
    <row r="26" spans="1:13" ht="15.75">
      <c r="A26" s="33" t="s">
        <v>250</v>
      </c>
      <c r="B26" s="31" t="s">
        <v>253</v>
      </c>
      <c r="C26" s="31" t="s">
        <v>188</v>
      </c>
      <c r="D26" s="31" t="s">
        <v>189</v>
      </c>
      <c r="E26" s="31" t="s">
        <v>190</v>
      </c>
      <c r="F26" s="31" t="s">
        <v>137</v>
      </c>
      <c r="G26" s="31"/>
      <c r="H26" s="31"/>
      <c r="I26" s="31" t="s">
        <v>242</v>
      </c>
      <c r="K26" s="211" t="s">
        <v>11</v>
      </c>
      <c r="L26" s="4">
        <f>COUNTIF(D:D,D9)/112</f>
        <v>5.3571428571428568E-2</v>
      </c>
      <c r="M26" s="74">
        <f>COUNTIF('Abril - 4'!D:D,'Abril - 4'!D9)</f>
        <v>6</v>
      </c>
    </row>
    <row r="27" spans="1:13" ht="15.75">
      <c r="A27" s="33" t="s">
        <v>250</v>
      </c>
      <c r="B27" s="31" t="s">
        <v>254</v>
      </c>
      <c r="C27" s="31" t="s">
        <v>34</v>
      </c>
      <c r="D27" s="31" t="s">
        <v>0</v>
      </c>
      <c r="E27" s="31" t="s">
        <v>249</v>
      </c>
      <c r="F27" s="31" t="s">
        <v>36</v>
      </c>
      <c r="G27" s="31"/>
      <c r="H27" s="31"/>
      <c r="I27" s="31" t="s">
        <v>242</v>
      </c>
      <c r="K27" s="211" t="s">
        <v>12</v>
      </c>
      <c r="L27" s="4">
        <f>COUNTIF(D:D,D109)/112</f>
        <v>1.7857142857142856E-2</v>
      </c>
      <c r="M27" s="74">
        <f>COUNTIF('Abril - 4'!D:D,'Abril - 4'!D109)</f>
        <v>2</v>
      </c>
    </row>
    <row r="28" spans="1:13" ht="15.75">
      <c r="A28" s="33" t="s">
        <v>250</v>
      </c>
      <c r="B28" s="31" t="s">
        <v>255</v>
      </c>
      <c r="C28" s="31" t="s">
        <v>183</v>
      </c>
      <c r="D28" s="31" t="s">
        <v>184</v>
      </c>
      <c r="E28" s="31" t="s">
        <v>185</v>
      </c>
      <c r="F28" s="31" t="s">
        <v>186</v>
      </c>
      <c r="G28" s="31"/>
      <c r="H28" s="31"/>
      <c r="I28" s="31" t="s">
        <v>242</v>
      </c>
      <c r="K28" s="211" t="s">
        <v>13</v>
      </c>
      <c r="L28" s="4">
        <f>COUNTIF(D:D,)/112</f>
        <v>0</v>
      </c>
      <c r="M28" s="74">
        <f>COUNTIF('Abril - 4'!D:D,)</f>
        <v>0</v>
      </c>
    </row>
    <row r="29" spans="1:13" ht="15.75">
      <c r="A29" s="33" t="s">
        <v>256</v>
      </c>
      <c r="B29" s="31" t="s">
        <v>257</v>
      </c>
      <c r="C29" s="31" t="s">
        <v>188</v>
      </c>
      <c r="D29" s="31" t="s">
        <v>189</v>
      </c>
      <c r="E29" s="31" t="s">
        <v>190</v>
      </c>
      <c r="F29" s="31" t="s">
        <v>137</v>
      </c>
      <c r="G29" s="31"/>
      <c r="H29" s="31"/>
      <c r="I29" s="31" t="s">
        <v>242</v>
      </c>
      <c r="K29" s="211" t="s">
        <v>14</v>
      </c>
      <c r="L29" s="4">
        <f>COUNTIF(D:D,)/112</f>
        <v>0</v>
      </c>
      <c r="M29" s="74">
        <f>COUNTIF('Abril - 4'!D:D,)</f>
        <v>0</v>
      </c>
    </row>
    <row r="30" spans="1:13" ht="15.75">
      <c r="A30" s="33" t="s">
        <v>256</v>
      </c>
      <c r="B30" s="31" t="s">
        <v>89</v>
      </c>
      <c r="C30" s="31" t="s">
        <v>34</v>
      </c>
      <c r="D30" s="31" t="s">
        <v>0</v>
      </c>
      <c r="E30" s="31" t="s">
        <v>249</v>
      </c>
      <c r="F30" s="31" t="s">
        <v>36</v>
      </c>
      <c r="G30" s="31"/>
      <c r="H30" s="31"/>
      <c r="I30" s="31" t="s">
        <v>242</v>
      </c>
      <c r="K30" s="211" t="s">
        <v>230</v>
      </c>
      <c r="L30" s="4">
        <f>COUNTIF(D:D,D18)/112</f>
        <v>8.9285714285714281E-3</v>
      </c>
      <c r="M30" s="74">
        <f>COUNTIF('Abril - 4'!D:D,'Abril - 4'!D18)</f>
        <v>1</v>
      </c>
    </row>
    <row r="31" spans="1:13" ht="15.75">
      <c r="A31" s="33" t="s">
        <v>256</v>
      </c>
      <c r="B31" s="31" t="s">
        <v>258</v>
      </c>
      <c r="C31" s="31" t="s">
        <v>259</v>
      </c>
      <c r="D31" s="31" t="s">
        <v>260</v>
      </c>
      <c r="E31" s="31" t="s">
        <v>261</v>
      </c>
      <c r="F31" s="31" t="s">
        <v>150</v>
      </c>
      <c r="G31" s="31"/>
      <c r="H31" s="31"/>
      <c r="I31" s="31" t="s">
        <v>242</v>
      </c>
      <c r="K31" s="211" t="s">
        <v>231</v>
      </c>
      <c r="L31" s="4">
        <f>COUNTIF(D:D,D35)/112</f>
        <v>8.9285714285714281E-3</v>
      </c>
      <c r="M31" s="74">
        <f>COUNTIF('Abril - 4'!D:D,'Abril - 4'!D35)</f>
        <v>1</v>
      </c>
    </row>
    <row r="32" spans="1:13" ht="15.75">
      <c r="A32" s="33" t="s">
        <v>262</v>
      </c>
      <c r="B32" s="31" t="s">
        <v>263</v>
      </c>
      <c r="C32" s="31" t="s">
        <v>115</v>
      </c>
      <c r="D32" s="31" t="s">
        <v>116</v>
      </c>
      <c r="E32" s="31" t="s">
        <v>117</v>
      </c>
      <c r="F32" s="31" t="s">
        <v>36</v>
      </c>
      <c r="G32" s="31"/>
      <c r="H32" s="31"/>
      <c r="I32" s="31" t="s">
        <v>242</v>
      </c>
      <c r="K32" s="211" t="s">
        <v>15</v>
      </c>
      <c r="L32" s="4">
        <f>COUNTIF(D:D,D39)/112</f>
        <v>6.25E-2</v>
      </c>
      <c r="M32" s="74">
        <f>COUNTIF('Abril - 4'!D:D,'Abril - 4'!D39)</f>
        <v>7</v>
      </c>
    </row>
    <row r="33" spans="1:13" ht="15.75">
      <c r="A33" s="33" t="s">
        <v>262</v>
      </c>
      <c r="B33" s="31" t="s">
        <v>264</v>
      </c>
      <c r="C33" s="31" t="s">
        <v>34</v>
      </c>
      <c r="D33" s="31" t="s">
        <v>0</v>
      </c>
      <c r="E33" s="31" t="s">
        <v>249</v>
      </c>
      <c r="F33" s="31" t="s">
        <v>36</v>
      </c>
      <c r="G33" s="31"/>
      <c r="H33" s="31"/>
      <c r="I33" s="31" t="s">
        <v>242</v>
      </c>
      <c r="K33" s="211" t="s">
        <v>16</v>
      </c>
      <c r="L33" s="4">
        <f>COUNTIF(D:D,D55)/112</f>
        <v>8.9285714285714281E-3</v>
      </c>
      <c r="M33" s="74">
        <f>COUNTIF('Abril - 4'!D:D,'Abril - 4'!D55)</f>
        <v>1</v>
      </c>
    </row>
    <row r="34" spans="1:13" ht="15.75">
      <c r="A34" s="33" t="s">
        <v>262</v>
      </c>
      <c r="B34" s="31" t="s">
        <v>265</v>
      </c>
      <c r="C34" s="31" t="s">
        <v>266</v>
      </c>
      <c r="D34" s="31" t="s">
        <v>227</v>
      </c>
      <c r="E34" s="31" t="s">
        <v>267</v>
      </c>
      <c r="F34" s="31" t="s">
        <v>36</v>
      </c>
      <c r="G34" s="31"/>
      <c r="H34" s="31"/>
      <c r="I34" s="31" t="s">
        <v>242</v>
      </c>
      <c r="K34" s="211" t="s">
        <v>376</v>
      </c>
      <c r="L34" s="4">
        <f>COUNTIF(D:D,D38)/112</f>
        <v>0</v>
      </c>
      <c r="M34" s="74">
        <f>COUNTIF('Abril - 4'!D:D,'Abril - 4'!D38)</f>
        <v>0</v>
      </c>
    </row>
    <row r="35" spans="1:13" ht="15.75">
      <c r="A35" s="33" t="s">
        <v>262</v>
      </c>
      <c r="B35" s="31" t="s">
        <v>268</v>
      </c>
      <c r="C35" s="31" t="s">
        <v>269</v>
      </c>
      <c r="D35" s="31" t="s">
        <v>270</v>
      </c>
      <c r="E35" s="31" t="s">
        <v>271</v>
      </c>
      <c r="F35" s="31" t="s">
        <v>137</v>
      </c>
      <c r="G35" s="31"/>
      <c r="H35" s="31"/>
      <c r="I35" s="31" t="s">
        <v>242</v>
      </c>
      <c r="K35" s="211" t="s">
        <v>17</v>
      </c>
      <c r="L35" s="4">
        <f>COUNTIF(D:D,D11)/112</f>
        <v>3.5714285714285712E-2</v>
      </c>
      <c r="M35" s="74">
        <f>COUNTIF('Abril - 4'!D:D,'Abril - 4'!D11)</f>
        <v>4</v>
      </c>
    </row>
    <row r="36" spans="1:13" ht="15.75">
      <c r="A36" s="33" t="s">
        <v>262</v>
      </c>
      <c r="B36" s="31" t="s">
        <v>272</v>
      </c>
      <c r="C36" s="31" t="s">
        <v>188</v>
      </c>
      <c r="D36" s="31" t="s">
        <v>189</v>
      </c>
      <c r="E36" s="31" t="s">
        <v>190</v>
      </c>
      <c r="F36" s="31" t="s">
        <v>137</v>
      </c>
      <c r="G36" s="31"/>
      <c r="H36" s="31"/>
      <c r="I36" s="31" t="s">
        <v>242</v>
      </c>
      <c r="K36" s="211" t="s">
        <v>18</v>
      </c>
      <c r="L36" s="4">
        <f>COUNTIF(D:D,D111)/112</f>
        <v>7.1428571428571425E-2</v>
      </c>
      <c r="M36" s="74">
        <f>COUNTIF('Abril - 4'!D:D,'Abril - 4'!D111)</f>
        <v>8</v>
      </c>
    </row>
    <row r="37" spans="1:13" ht="15.75">
      <c r="A37" s="33" t="s">
        <v>262</v>
      </c>
      <c r="B37" s="31" t="s">
        <v>273</v>
      </c>
      <c r="C37" s="31" t="s">
        <v>201</v>
      </c>
      <c r="D37" s="31" t="s">
        <v>20</v>
      </c>
      <c r="E37" s="31" t="s">
        <v>203</v>
      </c>
      <c r="F37" s="31" t="s">
        <v>274</v>
      </c>
      <c r="G37" s="31"/>
      <c r="H37" s="31"/>
      <c r="I37" s="31" t="s">
        <v>234</v>
      </c>
      <c r="K37" s="211" t="s">
        <v>19</v>
      </c>
      <c r="L37" s="4">
        <f>COUNTIF(D:D,D31)/112</f>
        <v>1.7857142857142856E-2</v>
      </c>
      <c r="M37" s="74">
        <f>COUNTIF('Abril - 4'!D:D,'Abril - 4'!D31)</f>
        <v>2</v>
      </c>
    </row>
    <row r="38" spans="1:13" ht="15.75">
      <c r="A38" s="33"/>
      <c r="B38" s="31"/>
      <c r="C38" s="31"/>
      <c r="D38" s="31"/>
      <c r="E38" s="31"/>
      <c r="F38" s="31"/>
      <c r="G38" s="31"/>
      <c r="H38" s="31"/>
      <c r="I38" s="32"/>
      <c r="K38" s="211" t="s">
        <v>598</v>
      </c>
      <c r="L38" s="4">
        <f>COUNTIF(D:D,)/112</f>
        <v>0</v>
      </c>
      <c r="M38" s="74">
        <f>COUNTIF('Abril - 4'!D:D,)</f>
        <v>0</v>
      </c>
    </row>
    <row r="39" spans="1:13" ht="15.75">
      <c r="A39" s="33" t="s">
        <v>262</v>
      </c>
      <c r="B39" s="31" t="s">
        <v>90</v>
      </c>
      <c r="C39" s="31" t="s">
        <v>62</v>
      </c>
      <c r="D39" s="31" t="s">
        <v>151</v>
      </c>
      <c r="E39" s="31" t="s">
        <v>64</v>
      </c>
      <c r="F39" s="31" t="s">
        <v>65</v>
      </c>
      <c r="G39" s="31"/>
      <c r="H39" s="31"/>
      <c r="I39" s="31" t="s">
        <v>242</v>
      </c>
      <c r="K39" s="211" t="s">
        <v>20</v>
      </c>
      <c r="L39" s="4">
        <f>COUNTIF(D:D,D37)/112</f>
        <v>1.7857142857142856E-2</v>
      </c>
      <c r="M39" s="74">
        <f>COUNTIF('Abril - 4'!D:D,'Abril - 4'!D37)</f>
        <v>2</v>
      </c>
    </row>
    <row r="40" spans="1:13" ht="15.75">
      <c r="A40" s="33" t="s">
        <v>262</v>
      </c>
      <c r="B40" s="31" t="s">
        <v>276</v>
      </c>
      <c r="C40" s="31" t="s">
        <v>115</v>
      </c>
      <c r="D40" s="31" t="s">
        <v>116</v>
      </c>
      <c r="E40" s="31" t="s">
        <v>117</v>
      </c>
      <c r="F40" s="31" t="s">
        <v>36</v>
      </c>
      <c r="G40" s="31"/>
      <c r="H40" s="31"/>
      <c r="I40" s="31" t="s">
        <v>242</v>
      </c>
      <c r="K40" s="211" t="s">
        <v>599</v>
      </c>
      <c r="L40" s="4">
        <f>COUNTIF(D:D,D95)/112</f>
        <v>1.7857142857142856E-2</v>
      </c>
      <c r="M40" s="74">
        <f>COUNTIF('Abril - 4'!D:D,'Abril - 4'!D95)</f>
        <v>2</v>
      </c>
    </row>
    <row r="41" spans="1:13" ht="15.75">
      <c r="A41" s="33" t="s">
        <v>262</v>
      </c>
      <c r="B41" s="31" t="s">
        <v>71</v>
      </c>
      <c r="C41" s="31" t="s">
        <v>34</v>
      </c>
      <c r="D41" s="31" t="s">
        <v>0</v>
      </c>
      <c r="E41" s="31" t="s">
        <v>249</v>
      </c>
      <c r="F41" s="31" t="s">
        <v>36</v>
      </c>
      <c r="G41" s="31"/>
      <c r="H41" s="31"/>
      <c r="I41" s="31" t="s">
        <v>242</v>
      </c>
      <c r="M41" s="51">
        <f>SUM(M2:M40)</f>
        <v>112</v>
      </c>
    </row>
    <row r="42" spans="1:13" ht="15.75">
      <c r="A42" s="33" t="s">
        <v>262</v>
      </c>
      <c r="B42" s="31" t="s">
        <v>277</v>
      </c>
      <c r="C42" s="31" t="s">
        <v>115</v>
      </c>
      <c r="D42" s="31" t="s">
        <v>116</v>
      </c>
      <c r="E42" s="31" t="s">
        <v>117</v>
      </c>
      <c r="F42" s="31" t="s">
        <v>36</v>
      </c>
      <c r="G42" s="31"/>
      <c r="H42" s="31"/>
      <c r="I42" s="31" t="s">
        <v>242</v>
      </c>
    </row>
    <row r="43" spans="1:13" ht="15.75">
      <c r="A43" s="33" t="s">
        <v>262</v>
      </c>
      <c r="B43" s="31" t="s">
        <v>278</v>
      </c>
      <c r="C43" s="31" t="s">
        <v>259</v>
      </c>
      <c r="D43" s="31" t="s">
        <v>260</v>
      </c>
      <c r="E43" s="31" t="s">
        <v>261</v>
      </c>
      <c r="F43" s="31" t="s">
        <v>150</v>
      </c>
      <c r="G43" s="31"/>
      <c r="H43" s="31"/>
      <c r="I43" s="31" t="s">
        <v>242</v>
      </c>
    </row>
    <row r="44" spans="1:13" ht="15.75">
      <c r="A44" s="33"/>
      <c r="B44" s="31"/>
      <c r="C44" s="31"/>
      <c r="D44" s="31"/>
      <c r="E44" s="31"/>
      <c r="F44" s="31"/>
      <c r="G44" s="31"/>
      <c r="H44" s="31"/>
      <c r="I44" s="32"/>
    </row>
    <row r="45" spans="1:13" ht="15.75">
      <c r="A45" s="33"/>
      <c r="B45" s="31"/>
      <c r="C45" s="31"/>
      <c r="D45" s="31"/>
      <c r="E45" s="31"/>
      <c r="F45" s="31"/>
      <c r="G45" s="31"/>
      <c r="H45" s="32"/>
      <c r="I45" s="32"/>
    </row>
    <row r="46" spans="1:13" ht="15.75">
      <c r="A46" s="33" t="s">
        <v>279</v>
      </c>
      <c r="B46" s="31" t="s">
        <v>285</v>
      </c>
      <c r="C46" s="31" t="s">
        <v>34</v>
      </c>
      <c r="D46" s="31" t="s">
        <v>0</v>
      </c>
      <c r="E46" s="31" t="s">
        <v>249</v>
      </c>
      <c r="F46" s="31" t="s">
        <v>36</v>
      </c>
      <c r="G46" s="31"/>
      <c r="H46" s="31"/>
      <c r="I46" s="31" t="s">
        <v>242</v>
      </c>
    </row>
    <row r="47" spans="1:13" ht="15.75">
      <c r="A47" s="33"/>
      <c r="B47" s="31"/>
      <c r="C47" s="31"/>
      <c r="D47" s="31"/>
      <c r="E47" s="31"/>
      <c r="F47" s="31"/>
      <c r="G47" s="31"/>
      <c r="H47" s="32"/>
      <c r="I47" s="32"/>
    </row>
    <row r="48" spans="1:13" ht="15.75">
      <c r="A48" s="33" t="s">
        <v>290</v>
      </c>
      <c r="B48" s="31" t="s">
        <v>291</v>
      </c>
      <c r="C48" s="31" t="s">
        <v>72</v>
      </c>
      <c r="D48" s="31" t="s">
        <v>2</v>
      </c>
      <c r="E48" s="31" t="s">
        <v>73</v>
      </c>
      <c r="F48" s="31" t="s">
        <v>43</v>
      </c>
      <c r="G48" s="31"/>
      <c r="H48" s="31"/>
      <c r="I48" s="31" t="s">
        <v>238</v>
      </c>
    </row>
    <row r="49" spans="1:9" ht="15.75">
      <c r="A49" s="33" t="s">
        <v>279</v>
      </c>
      <c r="B49" s="31" t="s">
        <v>248</v>
      </c>
      <c r="C49" s="31" t="s">
        <v>147</v>
      </c>
      <c r="D49" s="31" t="s">
        <v>148</v>
      </c>
      <c r="E49" s="31" t="s">
        <v>149</v>
      </c>
      <c r="F49" s="31" t="s">
        <v>150</v>
      </c>
      <c r="G49" s="31"/>
      <c r="H49" s="31"/>
      <c r="I49" s="31" t="s">
        <v>242</v>
      </c>
    </row>
    <row r="50" spans="1:9" ht="15.75">
      <c r="A50" s="33" t="s">
        <v>279</v>
      </c>
      <c r="B50" s="31" t="s">
        <v>292</v>
      </c>
      <c r="C50" s="31" t="s">
        <v>34</v>
      </c>
      <c r="D50" s="31" t="s">
        <v>0</v>
      </c>
      <c r="E50" s="31" t="s">
        <v>249</v>
      </c>
      <c r="F50" s="31" t="s">
        <v>36</v>
      </c>
      <c r="G50" s="31"/>
      <c r="H50" s="31"/>
      <c r="I50" s="31" t="s">
        <v>242</v>
      </c>
    </row>
    <row r="51" spans="1:9" ht="15.75">
      <c r="A51" s="33" t="s">
        <v>279</v>
      </c>
      <c r="B51" s="31" t="s">
        <v>292</v>
      </c>
      <c r="C51" s="31" t="s">
        <v>68</v>
      </c>
      <c r="D51" s="31" t="s">
        <v>4</v>
      </c>
      <c r="E51" s="31" t="s">
        <v>69</v>
      </c>
      <c r="F51" s="31" t="s">
        <v>36</v>
      </c>
      <c r="G51" s="31"/>
      <c r="H51" s="31"/>
      <c r="I51" s="31" t="s">
        <v>242</v>
      </c>
    </row>
    <row r="52" spans="1:9" ht="15.75">
      <c r="A52" s="33" t="s">
        <v>293</v>
      </c>
      <c r="B52" s="31" t="s">
        <v>294</v>
      </c>
      <c r="C52" s="31" t="s">
        <v>147</v>
      </c>
      <c r="D52" s="31" t="s">
        <v>148</v>
      </c>
      <c r="E52" s="31" t="s">
        <v>149</v>
      </c>
      <c r="F52" s="31" t="s">
        <v>150</v>
      </c>
      <c r="G52" s="31"/>
      <c r="H52" s="31"/>
      <c r="I52" s="31" t="s">
        <v>242</v>
      </c>
    </row>
    <row r="53" spans="1:9" ht="15.75">
      <c r="A53" s="33" t="s">
        <v>293</v>
      </c>
      <c r="B53" s="31"/>
      <c r="C53" s="31"/>
      <c r="D53" s="31"/>
      <c r="E53" s="31"/>
      <c r="F53" s="31"/>
      <c r="G53" s="31"/>
      <c r="H53" s="31"/>
      <c r="I53" s="31"/>
    </row>
    <row r="54" spans="1:9" ht="78.75">
      <c r="A54" s="33" t="s">
        <v>295</v>
      </c>
      <c r="B54" s="31" t="s">
        <v>296</v>
      </c>
      <c r="C54" s="31" t="s">
        <v>170</v>
      </c>
      <c r="D54" s="31" t="s">
        <v>171</v>
      </c>
      <c r="E54" s="31" t="s">
        <v>172</v>
      </c>
      <c r="F54" s="31" t="s">
        <v>281</v>
      </c>
      <c r="G54" s="31"/>
      <c r="H54" s="31"/>
      <c r="I54" s="32" t="s">
        <v>235</v>
      </c>
    </row>
    <row r="55" spans="1:9" ht="15.75">
      <c r="A55" s="33" t="s">
        <v>295</v>
      </c>
      <c r="B55" s="31" t="s">
        <v>297</v>
      </c>
      <c r="C55" s="31" t="s">
        <v>126</v>
      </c>
      <c r="D55" s="31" t="s">
        <v>127</v>
      </c>
      <c r="E55" s="31" t="s">
        <v>128</v>
      </c>
      <c r="F55" s="31" t="s">
        <v>60</v>
      </c>
      <c r="G55" s="31"/>
      <c r="H55" s="31"/>
      <c r="I55" s="31" t="s">
        <v>238</v>
      </c>
    </row>
    <row r="56" spans="1:9" ht="15.75">
      <c r="A56" s="33" t="s">
        <v>295</v>
      </c>
      <c r="B56" s="31" t="s">
        <v>258</v>
      </c>
      <c r="C56" s="31" t="s">
        <v>34</v>
      </c>
      <c r="D56" s="31" t="s">
        <v>0</v>
      </c>
      <c r="E56" s="31" t="s">
        <v>249</v>
      </c>
      <c r="F56" s="31" t="s">
        <v>36</v>
      </c>
      <c r="G56" s="31"/>
      <c r="H56" s="31"/>
      <c r="I56" s="31" t="s">
        <v>242</v>
      </c>
    </row>
    <row r="57" spans="1:9" ht="15.75">
      <c r="A57" s="33" t="s">
        <v>295</v>
      </c>
      <c r="B57" s="31" t="s">
        <v>298</v>
      </c>
      <c r="C57" s="31" t="s">
        <v>183</v>
      </c>
      <c r="D57" s="31" t="s">
        <v>184</v>
      </c>
      <c r="E57" s="31" t="s">
        <v>185</v>
      </c>
      <c r="F57" s="31" t="s">
        <v>186</v>
      </c>
      <c r="G57" s="31"/>
      <c r="H57" s="31"/>
      <c r="I57" s="31" t="s">
        <v>242</v>
      </c>
    </row>
    <row r="58" spans="1:9" ht="15.75">
      <c r="A58" s="33" t="s">
        <v>295</v>
      </c>
      <c r="B58" s="31" t="s">
        <v>119</v>
      </c>
      <c r="C58" s="31" t="s">
        <v>166</v>
      </c>
      <c r="D58" s="31" t="s">
        <v>167</v>
      </c>
      <c r="E58" s="31" t="s">
        <v>165</v>
      </c>
      <c r="F58" s="31" t="s">
        <v>111</v>
      </c>
      <c r="G58" s="31"/>
      <c r="H58" s="31"/>
      <c r="I58" s="31" t="s">
        <v>242</v>
      </c>
    </row>
    <row r="59" spans="1:9" ht="15.75">
      <c r="A59" s="33" t="s">
        <v>295</v>
      </c>
      <c r="B59" s="31" t="s">
        <v>299</v>
      </c>
      <c r="C59" s="31" t="s">
        <v>170</v>
      </c>
      <c r="D59" s="31" t="s">
        <v>171</v>
      </c>
      <c r="E59" s="31" t="s">
        <v>172</v>
      </c>
      <c r="F59" s="31"/>
      <c r="G59" s="31"/>
      <c r="H59" s="31"/>
      <c r="I59" s="31" t="s">
        <v>234</v>
      </c>
    </row>
    <row r="60" spans="1:9" ht="15.75">
      <c r="A60" s="33" t="s">
        <v>295</v>
      </c>
      <c r="B60" s="31" t="s">
        <v>254</v>
      </c>
      <c r="C60" s="31" t="s">
        <v>57</v>
      </c>
      <c r="D60" s="31" t="s">
        <v>58</v>
      </c>
      <c r="E60" s="31" t="s">
        <v>59</v>
      </c>
      <c r="F60" s="31" t="s">
        <v>60</v>
      </c>
      <c r="G60" s="31"/>
      <c r="H60" s="31"/>
      <c r="I60" s="31" t="s">
        <v>234</v>
      </c>
    </row>
    <row r="61" spans="1:9" ht="15.75">
      <c r="A61" s="33" t="s">
        <v>295</v>
      </c>
      <c r="B61" s="31" t="s">
        <v>300</v>
      </c>
      <c r="C61" s="31" t="s">
        <v>54</v>
      </c>
      <c r="D61" s="31" t="s">
        <v>301</v>
      </c>
      <c r="E61" s="31" t="s">
        <v>302</v>
      </c>
      <c r="F61" s="31" t="s">
        <v>36</v>
      </c>
      <c r="G61" s="31"/>
      <c r="H61" s="31"/>
      <c r="I61" s="31" t="s">
        <v>234</v>
      </c>
    </row>
    <row r="62" spans="1:9" ht="15.75">
      <c r="A62" s="33" t="s">
        <v>295</v>
      </c>
      <c r="B62" s="31" t="s">
        <v>300</v>
      </c>
      <c r="C62" s="31" t="s">
        <v>72</v>
      </c>
      <c r="D62" s="31" t="s">
        <v>2</v>
      </c>
      <c r="E62" s="31" t="s">
        <v>73</v>
      </c>
      <c r="F62" s="31" t="s">
        <v>43</v>
      </c>
      <c r="G62" s="31"/>
      <c r="H62" s="31"/>
      <c r="I62" s="31" t="s">
        <v>238</v>
      </c>
    </row>
    <row r="63" spans="1:9" ht="15.75">
      <c r="A63" s="33" t="s">
        <v>295</v>
      </c>
      <c r="B63" s="31" t="s">
        <v>303</v>
      </c>
      <c r="C63" s="31" t="s">
        <v>115</v>
      </c>
      <c r="D63" s="31" t="s">
        <v>116</v>
      </c>
      <c r="E63" s="31" t="s">
        <v>117</v>
      </c>
      <c r="F63" s="31" t="s">
        <v>36</v>
      </c>
      <c r="G63" s="31"/>
      <c r="H63" s="31"/>
      <c r="I63" s="31"/>
    </row>
    <row r="64" spans="1:9" ht="15.75">
      <c r="A64" s="33" t="s">
        <v>295</v>
      </c>
      <c r="B64" s="31" t="s">
        <v>125</v>
      </c>
      <c r="C64" s="31" t="s">
        <v>72</v>
      </c>
      <c r="D64" s="31" t="s">
        <v>2</v>
      </c>
      <c r="E64" s="31" t="s">
        <v>73</v>
      </c>
      <c r="F64" s="31" t="s">
        <v>43</v>
      </c>
      <c r="G64" s="31"/>
      <c r="H64" s="31"/>
      <c r="I64" s="31" t="s">
        <v>238</v>
      </c>
    </row>
    <row r="65" spans="1:9" ht="15.75">
      <c r="A65" s="33" t="s">
        <v>295</v>
      </c>
      <c r="B65" s="31" t="s">
        <v>304</v>
      </c>
      <c r="C65" s="31" t="s">
        <v>188</v>
      </c>
      <c r="D65" s="31" t="s">
        <v>189</v>
      </c>
      <c r="E65" s="31" t="s">
        <v>190</v>
      </c>
      <c r="F65" s="31" t="s">
        <v>137</v>
      </c>
      <c r="G65" s="31"/>
      <c r="H65" s="31"/>
      <c r="I65" s="31" t="s">
        <v>242</v>
      </c>
    </row>
    <row r="66" spans="1:9" ht="15.75">
      <c r="A66" s="33" t="s">
        <v>295</v>
      </c>
      <c r="B66" s="31" t="s">
        <v>305</v>
      </c>
      <c r="C66" s="31" t="s">
        <v>68</v>
      </c>
      <c r="D66" s="31" t="s">
        <v>4</v>
      </c>
      <c r="E66" s="31" t="s">
        <v>69</v>
      </c>
      <c r="F66" s="31" t="s">
        <v>36</v>
      </c>
      <c r="G66" s="31"/>
      <c r="H66" s="31"/>
      <c r="I66" s="31" t="s">
        <v>242</v>
      </c>
    </row>
    <row r="67" spans="1:9" ht="15.75">
      <c r="A67" s="33" t="s">
        <v>295</v>
      </c>
      <c r="B67" s="31" t="s">
        <v>305</v>
      </c>
      <c r="C67" s="31" t="s">
        <v>155</v>
      </c>
      <c r="D67" s="31" t="s">
        <v>306</v>
      </c>
      <c r="E67" s="31" t="s">
        <v>157</v>
      </c>
      <c r="F67" s="31" t="s">
        <v>60</v>
      </c>
      <c r="G67" s="31"/>
      <c r="H67" s="31"/>
      <c r="I67" s="31" t="s">
        <v>242</v>
      </c>
    </row>
    <row r="68" spans="1:9" ht="15.75">
      <c r="A68" s="33" t="s">
        <v>295</v>
      </c>
      <c r="B68" s="31" t="s">
        <v>307</v>
      </c>
      <c r="C68" s="31" t="s">
        <v>266</v>
      </c>
      <c r="D68" s="31" t="s">
        <v>227</v>
      </c>
      <c r="E68" s="31" t="s">
        <v>267</v>
      </c>
      <c r="F68" s="31" t="s">
        <v>36</v>
      </c>
      <c r="G68" s="31"/>
      <c r="H68" s="31"/>
      <c r="I68" s="31" t="s">
        <v>242</v>
      </c>
    </row>
    <row r="69" spans="1:9" ht="15.75">
      <c r="A69" s="33" t="s">
        <v>295</v>
      </c>
      <c r="B69" s="31" t="s">
        <v>308</v>
      </c>
      <c r="C69" s="31" t="s">
        <v>68</v>
      </c>
      <c r="D69" s="31" t="s">
        <v>4</v>
      </c>
      <c r="E69" s="31" t="s">
        <v>69</v>
      </c>
      <c r="F69" s="31" t="s">
        <v>36</v>
      </c>
      <c r="G69" s="31"/>
      <c r="H69" s="31"/>
      <c r="I69" s="31" t="s">
        <v>242</v>
      </c>
    </row>
    <row r="70" spans="1:9" ht="15.75">
      <c r="A70" s="33" t="s">
        <v>295</v>
      </c>
      <c r="B70" s="31" t="s">
        <v>146</v>
      </c>
      <c r="C70" s="31" t="s">
        <v>34</v>
      </c>
      <c r="D70" s="31" t="s">
        <v>0</v>
      </c>
      <c r="E70" s="31" t="s">
        <v>249</v>
      </c>
      <c r="F70" s="31" t="s">
        <v>36</v>
      </c>
      <c r="G70" s="31"/>
      <c r="H70" s="31"/>
      <c r="I70" s="31" t="s">
        <v>242</v>
      </c>
    </row>
    <row r="71" spans="1:9" ht="15.75">
      <c r="A71" s="33" t="s">
        <v>309</v>
      </c>
      <c r="B71" s="31" t="s">
        <v>310</v>
      </c>
      <c r="C71" s="31" t="s">
        <v>57</v>
      </c>
      <c r="D71" s="31" t="s">
        <v>58</v>
      </c>
      <c r="E71" s="31" t="s">
        <v>59</v>
      </c>
      <c r="F71" s="31" t="s">
        <v>60</v>
      </c>
      <c r="G71" s="31"/>
      <c r="H71" s="31"/>
      <c r="I71" s="31" t="s">
        <v>240</v>
      </c>
    </row>
    <row r="72" spans="1:9" ht="15.75">
      <c r="A72" s="33" t="s">
        <v>309</v>
      </c>
      <c r="B72" s="31" t="s">
        <v>311</v>
      </c>
      <c r="C72" s="31" t="s">
        <v>163</v>
      </c>
      <c r="D72" s="31" t="s">
        <v>58</v>
      </c>
      <c r="E72" s="31" t="s">
        <v>312</v>
      </c>
      <c r="F72" s="31" t="s">
        <v>313</v>
      </c>
      <c r="G72" s="31"/>
      <c r="H72" s="31"/>
      <c r="I72" s="31" t="s">
        <v>240</v>
      </c>
    </row>
    <row r="73" spans="1:9" ht="15.75">
      <c r="A73" s="33" t="s">
        <v>309</v>
      </c>
      <c r="B73" s="31" t="s">
        <v>86</v>
      </c>
      <c r="C73" s="31" t="s">
        <v>314</v>
      </c>
      <c r="D73" s="31" t="s">
        <v>58</v>
      </c>
      <c r="E73" s="31" t="s">
        <v>315</v>
      </c>
      <c r="F73" s="31" t="s">
        <v>316</v>
      </c>
      <c r="G73" s="31"/>
      <c r="H73" s="31"/>
      <c r="I73" s="31" t="s">
        <v>240</v>
      </c>
    </row>
    <row r="74" spans="1:9" ht="15.75">
      <c r="A74" s="33" t="s">
        <v>309</v>
      </c>
      <c r="B74" s="31" t="s">
        <v>318</v>
      </c>
      <c r="C74" s="31" t="s">
        <v>319</v>
      </c>
      <c r="D74" s="31" t="s">
        <v>189</v>
      </c>
      <c r="E74" s="31" t="s">
        <v>320</v>
      </c>
      <c r="F74" s="31" t="s">
        <v>321</v>
      </c>
      <c r="G74" s="31"/>
      <c r="H74" s="31"/>
      <c r="I74" s="31" t="s">
        <v>240</v>
      </c>
    </row>
    <row r="75" spans="1:9" ht="15.75">
      <c r="A75" s="33" t="s">
        <v>309</v>
      </c>
      <c r="B75" s="31" t="s">
        <v>245</v>
      </c>
      <c r="C75" s="31" t="s">
        <v>135</v>
      </c>
      <c r="D75" s="31" t="s">
        <v>317</v>
      </c>
      <c r="E75" s="31" t="s">
        <v>322</v>
      </c>
      <c r="F75" s="31" t="s">
        <v>323</v>
      </c>
      <c r="G75" s="31"/>
      <c r="H75" s="31"/>
      <c r="I75" s="31" t="s">
        <v>240</v>
      </c>
    </row>
    <row r="76" spans="1:9" ht="15.75">
      <c r="A76" s="42" t="s">
        <v>342</v>
      </c>
      <c r="B76" s="40" t="s">
        <v>76</v>
      </c>
      <c r="C76" s="40" t="s">
        <v>82</v>
      </c>
      <c r="D76" s="40" t="s">
        <v>17</v>
      </c>
      <c r="E76" s="40" t="s">
        <v>83</v>
      </c>
      <c r="F76" s="40" t="s">
        <v>60</v>
      </c>
      <c r="G76" s="40"/>
      <c r="H76" s="40"/>
      <c r="I76" s="40" t="s">
        <v>240</v>
      </c>
    </row>
    <row r="77" spans="1:9" ht="15.75">
      <c r="A77" s="42" t="s">
        <v>342</v>
      </c>
      <c r="B77" s="40" t="s">
        <v>191</v>
      </c>
      <c r="C77" s="40" t="s">
        <v>34</v>
      </c>
      <c r="D77" s="40" t="s">
        <v>0</v>
      </c>
      <c r="E77" s="40" t="s">
        <v>249</v>
      </c>
      <c r="F77" s="40" t="s">
        <v>36</v>
      </c>
      <c r="G77" s="40"/>
      <c r="H77" s="40"/>
      <c r="I77" s="40" t="s">
        <v>242</v>
      </c>
    </row>
    <row r="78" spans="1:9" ht="15.75">
      <c r="A78" s="42" t="s">
        <v>342</v>
      </c>
      <c r="B78" s="40" t="s">
        <v>89</v>
      </c>
      <c r="C78" s="40" t="s">
        <v>72</v>
      </c>
      <c r="D78" s="40" t="s">
        <v>2</v>
      </c>
      <c r="E78" s="40" t="s">
        <v>73</v>
      </c>
      <c r="F78" s="40" t="s">
        <v>43</v>
      </c>
      <c r="G78" s="40"/>
      <c r="H78" s="40"/>
      <c r="I78" s="40" t="s">
        <v>238</v>
      </c>
    </row>
    <row r="79" spans="1:9" ht="15.75">
      <c r="A79" s="42" t="s">
        <v>342</v>
      </c>
      <c r="B79" s="40" t="s">
        <v>196</v>
      </c>
      <c r="C79" s="40" t="s">
        <v>62</v>
      </c>
      <c r="D79" s="40" t="s">
        <v>151</v>
      </c>
      <c r="E79" s="40" t="s">
        <v>64</v>
      </c>
      <c r="F79" s="40" t="s">
        <v>65</v>
      </c>
      <c r="G79" s="40"/>
      <c r="H79" s="40"/>
      <c r="I79" s="40" t="s">
        <v>242</v>
      </c>
    </row>
    <row r="80" spans="1:9" ht="15.75">
      <c r="A80" s="42"/>
      <c r="B80" s="40"/>
      <c r="C80" s="40"/>
      <c r="D80" s="40"/>
      <c r="E80" s="40"/>
      <c r="F80" s="40"/>
      <c r="G80" s="40"/>
      <c r="H80" s="40"/>
      <c r="I80" s="41"/>
    </row>
    <row r="81" spans="1:9" ht="15.75">
      <c r="A81" s="42" t="s">
        <v>342</v>
      </c>
      <c r="B81" s="40" t="s">
        <v>344</v>
      </c>
      <c r="C81" s="40" t="s">
        <v>34</v>
      </c>
      <c r="D81" s="40" t="s">
        <v>0</v>
      </c>
      <c r="E81" s="40" t="s">
        <v>249</v>
      </c>
      <c r="F81" s="40" t="s">
        <v>36</v>
      </c>
      <c r="G81" s="40"/>
      <c r="H81" s="40"/>
      <c r="I81" s="40" t="s">
        <v>242</v>
      </c>
    </row>
    <row r="82" spans="1:9" ht="15.75">
      <c r="A82" s="42" t="s">
        <v>342</v>
      </c>
      <c r="B82" s="40" t="s">
        <v>107</v>
      </c>
      <c r="C82" s="40" t="s">
        <v>72</v>
      </c>
      <c r="D82" s="40" t="s">
        <v>2</v>
      </c>
      <c r="E82" s="40" t="s">
        <v>73</v>
      </c>
      <c r="F82" s="40" t="s">
        <v>43</v>
      </c>
      <c r="G82" s="40"/>
      <c r="H82" s="40"/>
      <c r="I82" s="40" t="s">
        <v>238</v>
      </c>
    </row>
    <row r="83" spans="1:9" ht="15.75">
      <c r="A83" s="42" t="s">
        <v>342</v>
      </c>
      <c r="B83" s="40" t="s">
        <v>107</v>
      </c>
      <c r="C83" s="40" t="s">
        <v>201</v>
      </c>
      <c r="D83" s="40" t="s">
        <v>20</v>
      </c>
      <c r="E83" s="40" t="s">
        <v>203</v>
      </c>
      <c r="F83" s="40" t="s">
        <v>274</v>
      </c>
      <c r="G83" s="40"/>
      <c r="H83" s="40"/>
      <c r="I83" s="40" t="s">
        <v>240</v>
      </c>
    </row>
    <row r="84" spans="1:9" ht="15.75">
      <c r="A84" s="42" t="s">
        <v>342</v>
      </c>
      <c r="B84" s="40" t="s">
        <v>345</v>
      </c>
      <c r="C84" s="40" t="s">
        <v>68</v>
      </c>
      <c r="D84" s="40" t="s">
        <v>4</v>
      </c>
      <c r="E84" s="40" t="s">
        <v>69</v>
      </c>
      <c r="F84" s="40" t="s">
        <v>36</v>
      </c>
      <c r="G84" s="40"/>
      <c r="H84" s="40"/>
      <c r="I84" s="40" t="s">
        <v>242</v>
      </c>
    </row>
    <row r="85" spans="1:9" ht="15.75">
      <c r="A85" s="42" t="s">
        <v>346</v>
      </c>
      <c r="B85" s="40" t="s">
        <v>277</v>
      </c>
      <c r="C85" s="40" t="s">
        <v>68</v>
      </c>
      <c r="D85" s="40" t="s">
        <v>4</v>
      </c>
      <c r="E85" s="40" t="s">
        <v>69</v>
      </c>
      <c r="F85" s="40" t="s">
        <v>36</v>
      </c>
      <c r="G85" s="40"/>
      <c r="H85" s="40"/>
      <c r="I85" s="40" t="s">
        <v>242</v>
      </c>
    </row>
    <row r="86" spans="1:9" ht="15.75">
      <c r="A86" s="42" t="s">
        <v>346</v>
      </c>
      <c r="B86" s="40" t="s">
        <v>347</v>
      </c>
      <c r="C86" s="40" t="s">
        <v>34</v>
      </c>
      <c r="D86" s="40" t="s">
        <v>0</v>
      </c>
      <c r="E86" s="40" t="s">
        <v>249</v>
      </c>
      <c r="F86" s="40" t="s">
        <v>36</v>
      </c>
      <c r="G86" s="40"/>
      <c r="H86" s="40"/>
      <c r="I86" s="40" t="s">
        <v>242</v>
      </c>
    </row>
    <row r="87" spans="1:9" ht="15.75">
      <c r="A87" s="42" t="s">
        <v>346</v>
      </c>
      <c r="B87" s="40" t="s">
        <v>348</v>
      </c>
      <c r="C87" s="40" t="s">
        <v>115</v>
      </c>
      <c r="D87" s="40" t="s">
        <v>116</v>
      </c>
      <c r="E87" s="40" t="s">
        <v>117</v>
      </c>
      <c r="F87" s="40" t="s">
        <v>36</v>
      </c>
      <c r="G87" s="40"/>
      <c r="H87" s="40"/>
      <c r="I87" s="40" t="s">
        <v>238</v>
      </c>
    </row>
    <row r="88" spans="1:9" ht="15.75">
      <c r="A88" s="42" t="s">
        <v>346</v>
      </c>
      <c r="B88" s="40" t="s">
        <v>349</v>
      </c>
      <c r="C88" s="40" t="s">
        <v>155</v>
      </c>
      <c r="D88" s="40" t="s">
        <v>306</v>
      </c>
      <c r="E88" s="40" t="s">
        <v>157</v>
      </c>
      <c r="F88" s="40" t="s">
        <v>60</v>
      </c>
      <c r="G88" s="40"/>
      <c r="H88" s="40"/>
      <c r="I88" s="40" t="s">
        <v>242</v>
      </c>
    </row>
    <row r="89" spans="1:9" ht="15.75">
      <c r="A89" s="45"/>
      <c r="B89" s="43"/>
      <c r="C89" s="43"/>
      <c r="D89" s="43"/>
      <c r="E89" s="43"/>
      <c r="F89" s="43"/>
      <c r="G89" s="43"/>
      <c r="H89" s="44"/>
      <c r="I89" s="44"/>
    </row>
    <row r="90" spans="1:9" ht="15.75">
      <c r="A90" s="45"/>
      <c r="B90" s="43"/>
      <c r="C90" s="43"/>
      <c r="D90" s="43"/>
      <c r="E90" s="43"/>
      <c r="F90" s="43"/>
      <c r="G90" s="43"/>
      <c r="H90" s="44"/>
      <c r="I90" s="44"/>
    </row>
    <row r="91" spans="1:9" ht="15.75">
      <c r="A91" s="45"/>
      <c r="B91" s="43"/>
      <c r="C91" s="43"/>
      <c r="D91" s="43"/>
      <c r="E91" s="43"/>
      <c r="F91" s="43"/>
      <c r="G91" s="43"/>
      <c r="H91" s="44"/>
      <c r="I91" s="44"/>
    </row>
    <row r="92" spans="1:9" ht="15.75">
      <c r="A92" s="45"/>
      <c r="B92" s="43"/>
      <c r="C92" s="43"/>
      <c r="D92" s="43"/>
      <c r="E92" s="43"/>
      <c r="F92" s="43"/>
      <c r="G92" s="43"/>
      <c r="H92" s="43"/>
      <c r="I92" s="44"/>
    </row>
    <row r="93" spans="1:9" ht="15.75">
      <c r="A93" s="45"/>
      <c r="B93" s="43"/>
      <c r="C93" s="43"/>
      <c r="D93" s="43"/>
      <c r="E93" s="43"/>
      <c r="F93" s="43"/>
      <c r="G93" s="43"/>
      <c r="H93" s="43"/>
      <c r="I93" s="44"/>
    </row>
    <row r="94" spans="1:9" ht="15.75">
      <c r="A94" s="45" t="s">
        <v>324</v>
      </c>
      <c r="B94" s="43" t="s">
        <v>131</v>
      </c>
      <c r="C94" s="43" t="s">
        <v>34</v>
      </c>
      <c r="D94" s="43" t="s">
        <v>0</v>
      </c>
      <c r="E94" s="43" t="s">
        <v>249</v>
      </c>
      <c r="F94" s="43" t="s">
        <v>36</v>
      </c>
      <c r="G94" s="43"/>
      <c r="H94" s="43"/>
      <c r="I94" s="43" t="s">
        <v>242</v>
      </c>
    </row>
    <row r="95" spans="1:9" ht="15.75">
      <c r="A95" s="45" t="s">
        <v>360</v>
      </c>
      <c r="B95" s="43" t="s">
        <v>361</v>
      </c>
      <c r="C95" s="43" t="s">
        <v>144</v>
      </c>
      <c r="D95" s="43" t="s">
        <v>21</v>
      </c>
      <c r="E95" s="43" t="s">
        <v>145</v>
      </c>
      <c r="F95" s="43" t="s">
        <v>43</v>
      </c>
      <c r="G95" s="43"/>
      <c r="H95" s="43"/>
      <c r="I95" s="43" t="s">
        <v>240</v>
      </c>
    </row>
    <row r="96" spans="1:9" ht="15.75">
      <c r="A96" s="45" t="s">
        <v>360</v>
      </c>
      <c r="B96" s="43" t="s">
        <v>362</v>
      </c>
      <c r="C96" s="43" t="s">
        <v>82</v>
      </c>
      <c r="D96" s="43" t="s">
        <v>17</v>
      </c>
      <c r="E96" s="43" t="s">
        <v>83</v>
      </c>
      <c r="F96" s="43" t="s">
        <v>60</v>
      </c>
      <c r="G96" s="43"/>
      <c r="H96" s="43"/>
      <c r="I96" s="43" t="s">
        <v>240</v>
      </c>
    </row>
    <row r="97" spans="1:9" ht="15.75">
      <c r="A97" s="45" t="s">
        <v>360</v>
      </c>
      <c r="B97" s="43" t="s">
        <v>363</v>
      </c>
      <c r="C97" s="43" t="s">
        <v>155</v>
      </c>
      <c r="D97" s="43" t="s">
        <v>306</v>
      </c>
      <c r="E97" s="43" t="s">
        <v>157</v>
      </c>
      <c r="F97" s="43" t="s">
        <v>60</v>
      </c>
      <c r="G97" s="43"/>
      <c r="H97" s="43"/>
      <c r="I97" s="43" t="s">
        <v>242</v>
      </c>
    </row>
    <row r="98" spans="1:9" ht="15.75">
      <c r="A98" s="45" t="s">
        <v>360</v>
      </c>
      <c r="B98" s="43" t="s">
        <v>364</v>
      </c>
      <c r="C98" s="43" t="s">
        <v>62</v>
      </c>
      <c r="D98" s="43" t="s">
        <v>151</v>
      </c>
      <c r="E98" s="43" t="s">
        <v>64</v>
      </c>
      <c r="F98" s="43" t="s">
        <v>65</v>
      </c>
      <c r="G98" s="43"/>
      <c r="H98" s="43"/>
      <c r="I98" s="43"/>
    </row>
    <row r="99" spans="1:9" ht="15.75">
      <c r="A99" s="45" t="s">
        <v>360</v>
      </c>
      <c r="B99" s="43" t="s">
        <v>365</v>
      </c>
      <c r="C99" s="43" t="s">
        <v>144</v>
      </c>
      <c r="D99" s="43" t="s">
        <v>21</v>
      </c>
      <c r="E99" s="43" t="s">
        <v>145</v>
      </c>
      <c r="F99" s="43" t="s">
        <v>43</v>
      </c>
      <c r="G99" s="43"/>
      <c r="H99" s="43"/>
      <c r="I99" s="43" t="s">
        <v>240</v>
      </c>
    </row>
    <row r="100" spans="1:9" ht="15.75">
      <c r="A100" s="45" t="s">
        <v>360</v>
      </c>
      <c r="B100" s="43" t="s">
        <v>33</v>
      </c>
      <c r="C100" s="43" t="s">
        <v>68</v>
      </c>
      <c r="D100" s="43" t="s">
        <v>4</v>
      </c>
      <c r="E100" s="43" t="s">
        <v>69</v>
      </c>
      <c r="F100" s="43" t="s">
        <v>36</v>
      </c>
      <c r="G100" s="43"/>
      <c r="H100" s="43"/>
      <c r="I100" s="43" t="s">
        <v>242</v>
      </c>
    </row>
    <row r="101" spans="1:9" ht="15.75">
      <c r="A101" s="45" t="s">
        <v>360</v>
      </c>
      <c r="B101" s="43" t="s">
        <v>182</v>
      </c>
      <c r="C101" s="43" t="s">
        <v>72</v>
      </c>
      <c r="D101" s="43" t="s">
        <v>2</v>
      </c>
      <c r="E101" s="43" t="s">
        <v>73</v>
      </c>
      <c r="F101" s="43" t="s">
        <v>43</v>
      </c>
      <c r="G101" s="43"/>
      <c r="H101" s="43"/>
      <c r="I101" s="43" t="s">
        <v>238</v>
      </c>
    </row>
    <row r="102" spans="1:9" ht="15.75">
      <c r="A102" s="45" t="s">
        <v>350</v>
      </c>
      <c r="B102" s="43" t="s">
        <v>366</v>
      </c>
      <c r="C102" s="43" t="s">
        <v>266</v>
      </c>
      <c r="D102" s="43" t="s">
        <v>227</v>
      </c>
      <c r="E102" s="43" t="s">
        <v>267</v>
      </c>
      <c r="F102" s="43" t="s">
        <v>36</v>
      </c>
      <c r="G102" s="43"/>
      <c r="H102" s="43"/>
      <c r="I102" s="43" t="s">
        <v>242</v>
      </c>
    </row>
    <row r="103" spans="1:9" ht="15.75">
      <c r="A103" s="45" t="s">
        <v>350</v>
      </c>
      <c r="B103" s="43" t="s">
        <v>367</v>
      </c>
      <c r="C103" s="43" t="s">
        <v>34</v>
      </c>
      <c r="D103" s="43" t="s">
        <v>0</v>
      </c>
      <c r="E103" s="43" t="s">
        <v>249</v>
      </c>
      <c r="F103" s="43" t="s">
        <v>36</v>
      </c>
      <c r="G103" s="43"/>
      <c r="H103" s="43"/>
      <c r="I103" s="43" t="s">
        <v>242</v>
      </c>
    </row>
    <row r="104" spans="1:9" ht="15.75">
      <c r="A104" s="45"/>
      <c r="B104" s="43"/>
      <c r="C104" s="43"/>
      <c r="D104" s="43"/>
      <c r="E104" s="43"/>
      <c r="F104" s="43"/>
      <c r="G104" s="43"/>
      <c r="H104" s="43"/>
      <c r="I104" s="44"/>
    </row>
    <row r="105" spans="1:9" ht="15.75">
      <c r="A105" s="45" t="s">
        <v>350</v>
      </c>
      <c r="B105" s="43" t="s">
        <v>368</v>
      </c>
      <c r="C105" s="43" t="s">
        <v>369</v>
      </c>
      <c r="D105" s="43" t="s">
        <v>370</v>
      </c>
      <c r="E105" s="43" t="s">
        <v>371</v>
      </c>
      <c r="F105" s="43" t="s">
        <v>65</v>
      </c>
      <c r="G105" s="43"/>
      <c r="H105" s="43"/>
      <c r="I105" s="43" t="s">
        <v>242</v>
      </c>
    </row>
    <row r="106" spans="1:9" ht="15.75">
      <c r="A106" s="45" t="s">
        <v>350</v>
      </c>
      <c r="B106" s="43" t="s">
        <v>131</v>
      </c>
      <c r="C106" s="43" t="s">
        <v>34</v>
      </c>
      <c r="D106" s="43" t="s">
        <v>0</v>
      </c>
      <c r="E106" s="43" t="s">
        <v>249</v>
      </c>
      <c r="F106" s="43" t="s">
        <v>36</v>
      </c>
      <c r="G106" s="43"/>
      <c r="H106" s="43"/>
      <c r="I106" s="43" t="s">
        <v>242</v>
      </c>
    </row>
    <row r="107" spans="1:9" ht="15.75">
      <c r="A107" s="45" t="s">
        <v>350</v>
      </c>
      <c r="B107" s="43" t="s">
        <v>132</v>
      </c>
      <c r="C107" s="43" t="s">
        <v>72</v>
      </c>
      <c r="D107" s="43" t="s">
        <v>2</v>
      </c>
      <c r="E107" s="43" t="s">
        <v>73</v>
      </c>
      <c r="F107" s="43" t="s">
        <v>43</v>
      </c>
      <c r="G107" s="43"/>
      <c r="H107" s="43"/>
      <c r="I107" s="43" t="s">
        <v>238</v>
      </c>
    </row>
    <row r="108" spans="1:9" ht="15.75">
      <c r="A108" s="45" t="s">
        <v>350</v>
      </c>
      <c r="B108" s="43" t="s">
        <v>132</v>
      </c>
      <c r="C108" s="43" t="s">
        <v>68</v>
      </c>
      <c r="D108" s="43" t="s">
        <v>4</v>
      </c>
      <c r="E108" s="43" t="s">
        <v>69</v>
      </c>
      <c r="F108" s="43" t="s">
        <v>36</v>
      </c>
      <c r="G108" s="43"/>
      <c r="H108" s="43"/>
      <c r="I108" s="43" t="s">
        <v>242</v>
      </c>
    </row>
    <row r="109" spans="1:9" ht="15.75">
      <c r="A109" s="45" t="s">
        <v>350</v>
      </c>
      <c r="B109" s="43" t="s">
        <v>160</v>
      </c>
      <c r="C109" s="43" t="s">
        <v>163</v>
      </c>
      <c r="D109" s="43" t="s">
        <v>164</v>
      </c>
      <c r="E109" s="43" t="s">
        <v>372</v>
      </c>
      <c r="F109" s="43" t="s">
        <v>111</v>
      </c>
      <c r="G109" s="43"/>
      <c r="H109" s="43"/>
      <c r="I109" s="43" t="s">
        <v>242</v>
      </c>
    </row>
    <row r="110" spans="1:9" ht="15.75">
      <c r="A110" s="45" t="s">
        <v>356</v>
      </c>
      <c r="B110" s="43" t="s">
        <v>244</v>
      </c>
      <c r="C110" s="43" t="s">
        <v>357</v>
      </c>
      <c r="D110" s="43" t="s">
        <v>358</v>
      </c>
      <c r="E110" s="43" t="s">
        <v>359</v>
      </c>
      <c r="F110" s="43" t="s">
        <v>150</v>
      </c>
      <c r="G110" s="43"/>
      <c r="H110" s="43"/>
      <c r="I110" s="43" t="s">
        <v>242</v>
      </c>
    </row>
    <row r="111" spans="1:9" ht="15.75">
      <c r="A111" s="55" t="s">
        <v>356</v>
      </c>
      <c r="B111" s="54" t="s">
        <v>192</v>
      </c>
      <c r="C111" s="54" t="s">
        <v>188</v>
      </c>
      <c r="D111" s="54" t="s">
        <v>189</v>
      </c>
      <c r="E111" s="54" t="s">
        <v>190</v>
      </c>
      <c r="F111" s="54" t="s">
        <v>137</v>
      </c>
      <c r="G111" s="54"/>
      <c r="H111" s="54"/>
      <c r="I111" s="54" t="s">
        <v>242</v>
      </c>
    </row>
    <row r="112" spans="1:9" ht="15.75">
      <c r="A112" s="65" t="s">
        <v>377</v>
      </c>
      <c r="B112" s="61" t="s">
        <v>378</v>
      </c>
      <c r="C112" s="61" t="s">
        <v>266</v>
      </c>
      <c r="D112" s="61" t="s">
        <v>227</v>
      </c>
      <c r="E112" s="61" t="s">
        <v>267</v>
      </c>
      <c r="F112" s="61" t="s">
        <v>36</v>
      </c>
      <c r="G112" s="61"/>
      <c r="H112" s="61"/>
      <c r="I112" s="61" t="s">
        <v>242</v>
      </c>
    </row>
    <row r="113" spans="1:9" ht="15.75">
      <c r="A113" s="35" t="s">
        <v>377</v>
      </c>
      <c r="B113" s="87">
        <v>0.45902777777777781</v>
      </c>
      <c r="C113" s="35" t="s">
        <v>62</v>
      </c>
      <c r="D113" s="35" t="s">
        <v>151</v>
      </c>
      <c r="E113" s="35" t="s">
        <v>64</v>
      </c>
      <c r="F113" s="35" t="s">
        <v>65</v>
      </c>
      <c r="G113" s="87"/>
      <c r="H113" s="87"/>
      <c r="I113" s="88" t="s">
        <v>242</v>
      </c>
    </row>
    <row r="114" spans="1:9" ht="15.75">
      <c r="A114" s="117" t="s">
        <v>483</v>
      </c>
      <c r="B114" s="115" t="s">
        <v>484</v>
      </c>
      <c r="C114" s="115" t="s">
        <v>62</v>
      </c>
      <c r="D114" s="115" t="s">
        <v>151</v>
      </c>
      <c r="E114" s="115" t="s">
        <v>64</v>
      </c>
      <c r="F114" s="115" t="s">
        <v>65</v>
      </c>
      <c r="G114" s="115"/>
      <c r="H114" s="115"/>
      <c r="I114" s="115" t="s">
        <v>242</v>
      </c>
    </row>
    <row r="115" spans="1:9" ht="15.75">
      <c r="A115" s="117"/>
      <c r="B115" s="115"/>
      <c r="C115" s="115"/>
      <c r="D115" s="115"/>
      <c r="E115" s="115"/>
      <c r="F115" s="115"/>
      <c r="G115" s="115"/>
      <c r="H115" s="115"/>
      <c r="I115" s="116"/>
    </row>
    <row r="116" spans="1:9" ht="15.75">
      <c r="A116" s="117" t="s">
        <v>483</v>
      </c>
      <c r="B116" s="115" t="s">
        <v>140</v>
      </c>
      <c r="C116" s="115" t="s">
        <v>34</v>
      </c>
      <c r="D116" s="115" t="s">
        <v>0</v>
      </c>
      <c r="E116" s="115" t="s">
        <v>249</v>
      </c>
      <c r="F116" s="115" t="s">
        <v>36</v>
      </c>
      <c r="G116" s="115"/>
      <c r="H116" s="115"/>
      <c r="I116" s="115" t="s">
        <v>242</v>
      </c>
    </row>
    <row r="117" spans="1:9" ht="15.75">
      <c r="A117" s="117"/>
      <c r="B117" s="115"/>
      <c r="C117" s="115"/>
      <c r="D117" s="115"/>
      <c r="E117" s="115"/>
      <c r="F117" s="115"/>
      <c r="G117" s="115"/>
      <c r="H117" s="115"/>
      <c r="I117" s="116"/>
    </row>
    <row r="118" spans="1:9" ht="15.75">
      <c r="A118" s="35" t="s">
        <v>483</v>
      </c>
      <c r="B118" s="87">
        <v>0.13194444444444445</v>
      </c>
      <c r="C118" s="35" t="s">
        <v>147</v>
      </c>
      <c r="D118" s="35" t="s">
        <v>148</v>
      </c>
      <c r="E118" s="35" t="s">
        <v>149</v>
      </c>
      <c r="F118" s="35" t="s">
        <v>150</v>
      </c>
      <c r="G118" s="87"/>
      <c r="H118" s="87"/>
      <c r="I118" s="88" t="s">
        <v>242</v>
      </c>
    </row>
    <row r="119" spans="1:9" ht="15.75">
      <c r="A119" s="35" t="s">
        <v>483</v>
      </c>
      <c r="B119" s="87">
        <v>0.14375000000000002</v>
      </c>
      <c r="C119" s="35" t="s">
        <v>163</v>
      </c>
      <c r="D119" s="35" t="s">
        <v>164</v>
      </c>
      <c r="E119" s="35" t="s">
        <v>372</v>
      </c>
      <c r="F119" s="35" t="s">
        <v>111</v>
      </c>
      <c r="G119" s="87"/>
      <c r="H119" s="87"/>
      <c r="I119" s="88" t="s">
        <v>242</v>
      </c>
    </row>
    <row r="120" spans="1:9" ht="15.75">
      <c r="A120" s="131"/>
      <c r="B120" s="129"/>
      <c r="C120" s="129"/>
      <c r="D120" s="129"/>
      <c r="E120" s="129"/>
      <c r="F120" s="129"/>
      <c r="G120" s="129"/>
      <c r="H120" s="129"/>
      <c r="I120" s="130"/>
    </row>
    <row r="121" spans="1:9" ht="15.75">
      <c r="A121" s="137" t="s">
        <v>578</v>
      </c>
      <c r="B121" s="136" t="s">
        <v>77</v>
      </c>
      <c r="C121" s="136" t="s">
        <v>72</v>
      </c>
      <c r="D121" s="136" t="s">
        <v>2</v>
      </c>
      <c r="E121" s="136" t="s">
        <v>73</v>
      </c>
      <c r="F121" s="136" t="s">
        <v>43</v>
      </c>
      <c r="G121" s="136"/>
      <c r="H121" s="136"/>
      <c r="I121" s="136" t="s">
        <v>238</v>
      </c>
    </row>
    <row r="122" spans="1:9" ht="15.75">
      <c r="A122" s="137" t="s">
        <v>578</v>
      </c>
      <c r="B122" s="136" t="s">
        <v>497</v>
      </c>
      <c r="C122" s="136" t="s">
        <v>57</v>
      </c>
      <c r="D122" s="136" t="s">
        <v>58</v>
      </c>
      <c r="E122" s="136" t="s">
        <v>59</v>
      </c>
      <c r="F122" s="136" t="s">
        <v>60</v>
      </c>
      <c r="G122" s="136"/>
      <c r="H122" s="136"/>
      <c r="I122" s="136" t="s">
        <v>238</v>
      </c>
    </row>
    <row r="123" spans="1:9" ht="15.75">
      <c r="A123" s="141" t="s">
        <v>578</v>
      </c>
      <c r="B123" s="140" t="s">
        <v>591</v>
      </c>
      <c r="C123" s="140" t="s">
        <v>34</v>
      </c>
      <c r="D123" s="140" t="s">
        <v>0</v>
      </c>
      <c r="E123" s="140" t="s">
        <v>249</v>
      </c>
      <c r="F123" s="140" t="s">
        <v>36</v>
      </c>
      <c r="G123" s="140"/>
      <c r="H123" s="140"/>
      <c r="I123" s="140" t="s">
        <v>242</v>
      </c>
    </row>
    <row r="124" spans="1:9" ht="15.75">
      <c r="A124" s="141" t="s">
        <v>578</v>
      </c>
      <c r="B124" s="140" t="s">
        <v>592</v>
      </c>
      <c r="C124" s="140" t="s">
        <v>68</v>
      </c>
      <c r="D124" s="140" t="s">
        <v>4</v>
      </c>
      <c r="E124" s="140" t="s">
        <v>69</v>
      </c>
      <c r="F124" s="140" t="s">
        <v>36</v>
      </c>
      <c r="G124" s="140"/>
      <c r="H124" s="140"/>
      <c r="I124" s="140" t="s">
        <v>242</v>
      </c>
    </row>
    <row r="125" spans="1:9" ht="15.75">
      <c r="A125" s="151" t="s">
        <v>593</v>
      </c>
      <c r="B125" s="149" t="s">
        <v>244</v>
      </c>
      <c r="C125" s="149" t="s">
        <v>266</v>
      </c>
      <c r="D125" s="149" t="s">
        <v>227</v>
      </c>
      <c r="E125" s="149" t="s">
        <v>267</v>
      </c>
      <c r="F125" s="149" t="s">
        <v>36</v>
      </c>
      <c r="G125" s="149"/>
      <c r="H125" s="149"/>
      <c r="I125" s="149" t="s">
        <v>242</v>
      </c>
    </row>
    <row r="126" spans="1:9" ht="15.75">
      <c r="A126" s="151" t="s">
        <v>593</v>
      </c>
      <c r="B126" s="149" t="s">
        <v>94</v>
      </c>
      <c r="C126" s="149" t="s">
        <v>62</v>
      </c>
      <c r="D126" s="149" t="s">
        <v>151</v>
      </c>
      <c r="E126" s="149" t="s">
        <v>64</v>
      </c>
      <c r="F126" s="149" t="s">
        <v>65</v>
      </c>
      <c r="G126" s="149"/>
      <c r="H126" s="149"/>
      <c r="I126" s="149" t="s">
        <v>242</v>
      </c>
    </row>
    <row r="127" spans="1:9" ht="15.75">
      <c r="A127" s="151" t="s">
        <v>593</v>
      </c>
      <c r="B127" s="150">
        <v>0.49861111111111112</v>
      </c>
      <c r="C127" s="149" t="s">
        <v>147</v>
      </c>
      <c r="D127" s="149" t="s">
        <v>148</v>
      </c>
      <c r="E127" s="149" t="s">
        <v>149</v>
      </c>
      <c r="F127" s="149">
        <v>728</v>
      </c>
      <c r="G127" s="149"/>
      <c r="H127" s="149"/>
      <c r="I127" s="149" t="s">
        <v>242</v>
      </c>
    </row>
    <row r="128" spans="1:9" ht="15.75">
      <c r="A128" s="151" t="s">
        <v>593</v>
      </c>
      <c r="B128" s="150">
        <v>0.52083333333333337</v>
      </c>
      <c r="C128" s="149" t="s">
        <v>34</v>
      </c>
      <c r="D128" s="149" t="s">
        <v>0</v>
      </c>
      <c r="E128" s="149" t="s">
        <v>249</v>
      </c>
      <c r="F128" s="149" t="s">
        <v>36</v>
      </c>
      <c r="G128" s="149"/>
      <c r="H128" s="149"/>
      <c r="I128" s="149" t="s">
        <v>242</v>
      </c>
    </row>
    <row r="129" spans="1:9" ht="15.75">
      <c r="A129" s="153" t="s">
        <v>593</v>
      </c>
      <c r="B129" s="152" t="s">
        <v>594</v>
      </c>
      <c r="C129" s="152" t="s">
        <v>98</v>
      </c>
      <c r="D129" s="152" t="s">
        <v>99</v>
      </c>
      <c r="E129" s="152" t="s">
        <v>100</v>
      </c>
      <c r="F129" s="152" t="s">
        <v>43</v>
      </c>
      <c r="G129" s="152"/>
      <c r="H129" s="152"/>
      <c r="I129" s="152" t="s">
        <v>234</v>
      </c>
    </row>
    <row r="130" spans="1:9">
      <c r="A130" s="85"/>
      <c r="B130" s="85"/>
      <c r="C130" s="85"/>
      <c r="D130" s="85"/>
      <c r="E130" s="85"/>
      <c r="F130" s="85"/>
      <c r="G130" s="85"/>
      <c r="H130" s="85"/>
      <c r="I130" s="85"/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AC100"/>
  <sheetViews>
    <sheetView topLeftCell="H1" zoomScaleNormal="100" workbookViewId="0">
      <selection activeCell="L41" sqref="L41"/>
    </sheetView>
  </sheetViews>
  <sheetFormatPr baseColWidth="10" defaultRowHeight="15"/>
  <cols>
    <col min="1" max="1" width="15.85546875" customWidth="1"/>
    <col min="2" max="2" width="14.28515625" customWidth="1"/>
    <col min="3" max="3" width="16.28515625" customWidth="1"/>
    <col min="4" max="4" width="34.140625" customWidth="1"/>
    <col min="5" max="5" width="17.5703125" customWidth="1"/>
    <col min="7" max="7" width="33" customWidth="1"/>
    <col min="8" max="8" width="24.42578125" customWidth="1"/>
    <col min="9" max="9" width="19" customWidth="1"/>
    <col min="10" max="10" width="13" customWidth="1"/>
    <col min="11" max="11" width="38.5703125" customWidth="1"/>
    <col min="12" max="12" width="12.7109375" customWidth="1"/>
    <col min="13" max="13" width="19" customWidth="1"/>
  </cols>
  <sheetData>
    <row r="1" spans="1:29" ht="43.5" customHeight="1" thickBot="1">
      <c r="A1" s="73" t="s">
        <v>205</v>
      </c>
      <c r="B1" s="73" t="s">
        <v>25</v>
      </c>
      <c r="C1" s="72" t="s">
        <v>26</v>
      </c>
      <c r="D1" s="71" t="s">
        <v>27</v>
      </c>
      <c r="E1" s="70" t="s">
        <v>28</v>
      </c>
      <c r="F1" s="69" t="s">
        <v>29</v>
      </c>
      <c r="G1" s="72" t="s">
        <v>30</v>
      </c>
      <c r="H1" s="251" t="s">
        <v>31</v>
      </c>
      <c r="I1" s="120"/>
      <c r="K1" s="2" t="s">
        <v>22</v>
      </c>
      <c r="L1" s="1" t="s">
        <v>583</v>
      </c>
      <c r="M1" s="188" t="s">
        <v>23</v>
      </c>
      <c r="P1" s="60" t="s">
        <v>381</v>
      </c>
      <c r="Q1" s="60" t="s">
        <v>382</v>
      </c>
      <c r="R1" s="121"/>
      <c r="S1" s="60" t="s">
        <v>379</v>
      </c>
      <c r="T1" s="60" t="s">
        <v>380</v>
      </c>
      <c r="U1" s="121"/>
      <c r="V1" s="60" t="s">
        <v>383</v>
      </c>
      <c r="W1" s="60" t="s">
        <v>384</v>
      </c>
      <c r="X1" s="121"/>
      <c r="Y1" s="60" t="s">
        <v>385</v>
      </c>
      <c r="Z1" s="60" t="s">
        <v>386</v>
      </c>
      <c r="AB1" s="60" t="s">
        <v>387</v>
      </c>
      <c r="AC1" s="60" t="s">
        <v>388</v>
      </c>
    </row>
    <row r="2" spans="1:29" ht="15.75">
      <c r="A2" s="294" t="s">
        <v>600</v>
      </c>
      <c r="B2" s="292" t="s">
        <v>694</v>
      </c>
      <c r="C2" s="292" t="s">
        <v>62</v>
      </c>
      <c r="D2" s="292" t="s">
        <v>151</v>
      </c>
      <c r="E2" s="292" t="s">
        <v>64</v>
      </c>
      <c r="F2" s="292" t="s">
        <v>65</v>
      </c>
      <c r="G2" s="292" t="s">
        <v>242</v>
      </c>
      <c r="H2" s="292"/>
      <c r="K2" s="227" t="s">
        <v>648</v>
      </c>
      <c r="L2" s="4">
        <f>COUNTIF(D:D,)/92</f>
        <v>0</v>
      </c>
      <c r="M2" s="211">
        <f t="shared" ref="M2:M6" si="0">COUNTIF(D:D,)</f>
        <v>0</v>
      </c>
      <c r="P2" s="128" t="s">
        <v>337</v>
      </c>
      <c r="Q2" s="132">
        <f>COUNTIF(A:A,)</f>
        <v>0</v>
      </c>
      <c r="R2" s="121"/>
      <c r="S2" s="128" t="s">
        <v>337</v>
      </c>
      <c r="T2" s="132">
        <f>COUNTIF(A:A,A10)</f>
        <v>9</v>
      </c>
      <c r="U2" s="121"/>
      <c r="V2" s="128" t="s">
        <v>337</v>
      </c>
      <c r="W2" s="132">
        <f>COUNTIF(A:A,A33)</f>
        <v>8</v>
      </c>
      <c r="X2" s="121"/>
      <c r="Y2" s="128" t="s">
        <v>337</v>
      </c>
      <c r="Z2" s="132">
        <f>COUNTIF(A:A,A56)</f>
        <v>4</v>
      </c>
      <c r="AB2" s="169" t="s">
        <v>337</v>
      </c>
      <c r="AC2" s="165">
        <f>COUNTIF(A:A,A77)</f>
        <v>7</v>
      </c>
    </row>
    <row r="3" spans="1:29" ht="15.75">
      <c r="A3" s="294" t="s">
        <v>600</v>
      </c>
      <c r="B3" s="292" t="s">
        <v>601</v>
      </c>
      <c r="C3" s="292" t="s">
        <v>188</v>
      </c>
      <c r="D3" s="292" t="s">
        <v>189</v>
      </c>
      <c r="E3" s="292" t="s">
        <v>190</v>
      </c>
      <c r="F3" s="292" t="s">
        <v>137</v>
      </c>
      <c r="G3" s="292" t="s">
        <v>242</v>
      </c>
      <c r="H3" s="292"/>
      <c r="K3" s="227" t="s">
        <v>647</v>
      </c>
      <c r="L3" s="4">
        <f>COUNTIF(D:D,)/92</f>
        <v>0</v>
      </c>
      <c r="M3" s="211">
        <f t="shared" si="0"/>
        <v>0</v>
      </c>
      <c r="P3" s="128" t="s">
        <v>338</v>
      </c>
      <c r="Q3" s="132">
        <f>COUNTIF(A:A,)</f>
        <v>0</v>
      </c>
      <c r="R3" s="121"/>
      <c r="S3" s="128" t="s">
        <v>338</v>
      </c>
      <c r="T3" s="132">
        <f>COUNTIF(A:A,A15)</f>
        <v>6</v>
      </c>
      <c r="U3" s="121"/>
      <c r="V3" s="128" t="s">
        <v>338</v>
      </c>
      <c r="W3" s="132">
        <f>COUNTIF(A:A,A39)</f>
        <v>5</v>
      </c>
      <c r="X3" s="121"/>
      <c r="Y3" s="128" t="s">
        <v>338</v>
      </c>
      <c r="Z3" s="132">
        <f>COUNTIF(A:A,A58)</f>
        <v>4</v>
      </c>
      <c r="AB3" s="169" t="s">
        <v>338</v>
      </c>
      <c r="AC3" s="165">
        <f>COUNTIF(A:A,A80)</f>
        <v>7</v>
      </c>
    </row>
    <row r="4" spans="1:29" ht="15.75">
      <c r="A4" s="294" t="s">
        <v>600</v>
      </c>
      <c r="B4" s="292" t="s">
        <v>95</v>
      </c>
      <c r="C4" s="292" t="s">
        <v>266</v>
      </c>
      <c r="D4" s="292" t="s">
        <v>227</v>
      </c>
      <c r="E4" s="292" t="s">
        <v>267</v>
      </c>
      <c r="F4" s="292" t="s">
        <v>36</v>
      </c>
      <c r="G4" s="292" t="s">
        <v>242</v>
      </c>
      <c r="H4" s="292"/>
      <c r="K4" s="227" t="s">
        <v>646</v>
      </c>
      <c r="L4" s="4">
        <f>COUNTIF(D:D,)/92</f>
        <v>0</v>
      </c>
      <c r="M4" s="211">
        <f t="shared" si="0"/>
        <v>0</v>
      </c>
      <c r="P4" s="128" t="s">
        <v>339</v>
      </c>
      <c r="Q4" s="132">
        <f>COUNTIF(A:A,)</f>
        <v>0</v>
      </c>
      <c r="R4" s="121"/>
      <c r="S4" s="128" t="s">
        <v>339</v>
      </c>
      <c r="T4" s="132">
        <f>COUNTIF(A:A,A18)</f>
        <v>3</v>
      </c>
      <c r="U4" s="121"/>
      <c r="V4" s="128" t="s">
        <v>339</v>
      </c>
      <c r="W4" s="132">
        <f>COUNTIF(A:A,A42)</f>
        <v>5</v>
      </c>
      <c r="X4" s="121"/>
      <c r="Y4" s="128" t="s">
        <v>339</v>
      </c>
      <c r="Z4" s="132">
        <f>COUNTIF(A:A,A59)</f>
        <v>4</v>
      </c>
      <c r="AB4" s="169" t="s">
        <v>339</v>
      </c>
      <c r="AC4" s="165">
        <f>COUNTIF(A:A,A83)</f>
        <v>3</v>
      </c>
    </row>
    <row r="5" spans="1:29" ht="15.75">
      <c r="A5" s="294" t="s">
        <v>600</v>
      </c>
      <c r="B5" s="292" t="s">
        <v>445</v>
      </c>
      <c r="C5" s="292" t="s">
        <v>54</v>
      </c>
      <c r="D5" s="292" t="s">
        <v>301</v>
      </c>
      <c r="E5" s="292" t="s">
        <v>302</v>
      </c>
      <c r="F5" s="292" t="s">
        <v>36</v>
      </c>
      <c r="G5" s="292" t="s">
        <v>240</v>
      </c>
      <c r="H5" s="292"/>
      <c r="K5" s="227" t="s">
        <v>645</v>
      </c>
      <c r="L5" s="4">
        <f>COUNTIF(D:D,)/92</f>
        <v>0</v>
      </c>
      <c r="M5" s="211">
        <f t="shared" si="0"/>
        <v>0</v>
      </c>
      <c r="P5" s="128" t="s">
        <v>340</v>
      </c>
      <c r="Q5" s="132">
        <f>COUNTIF(A:A,)</f>
        <v>0</v>
      </c>
      <c r="R5" s="121"/>
      <c r="S5" s="128" t="s">
        <v>340</v>
      </c>
      <c r="T5" s="132">
        <f>COUNTIF(A:A,A20)</f>
        <v>3</v>
      </c>
      <c r="U5" s="121"/>
      <c r="V5" s="128" t="s">
        <v>340</v>
      </c>
      <c r="W5" s="132">
        <f>COUNTIF(A:A,A49)</f>
        <v>0</v>
      </c>
      <c r="X5" s="121"/>
      <c r="Y5" s="128" t="s">
        <v>340</v>
      </c>
      <c r="Z5" s="132">
        <f>COUNTIF(A:A,A67)</f>
        <v>8</v>
      </c>
      <c r="AB5" s="169" t="s">
        <v>340</v>
      </c>
      <c r="AC5" s="165">
        <f>COUNTIF(A:A,A85)</f>
        <v>3</v>
      </c>
    </row>
    <row r="6" spans="1:29" s="163" customFormat="1" ht="15.75">
      <c r="A6" s="294" t="s">
        <v>600</v>
      </c>
      <c r="B6" s="292" t="s">
        <v>431</v>
      </c>
      <c r="C6" s="292" t="s">
        <v>34</v>
      </c>
      <c r="D6" s="292" t="s">
        <v>0</v>
      </c>
      <c r="E6" s="292" t="s">
        <v>249</v>
      </c>
      <c r="F6" s="292" t="s">
        <v>36</v>
      </c>
      <c r="G6" s="292" t="s">
        <v>242</v>
      </c>
      <c r="H6" s="292"/>
      <c r="K6" s="227" t="s">
        <v>644</v>
      </c>
      <c r="L6" s="4">
        <f>COUNTIF(D:D,)/92</f>
        <v>0</v>
      </c>
      <c r="M6" s="211">
        <f t="shared" si="0"/>
        <v>0</v>
      </c>
      <c r="P6" s="169" t="s">
        <v>341</v>
      </c>
      <c r="Q6" s="165">
        <f>COUNTIF(A:A,A2)</f>
        <v>9</v>
      </c>
      <c r="S6" s="169" t="s">
        <v>341</v>
      </c>
      <c r="T6" s="184">
        <f>COUNTIF(A:A,A25)</f>
        <v>5</v>
      </c>
      <c r="V6" s="169" t="s">
        <v>341</v>
      </c>
      <c r="W6" s="165">
        <f>COUNTIF(A:A,A52)</f>
        <v>6</v>
      </c>
      <c r="Y6" s="169" t="s">
        <v>341</v>
      </c>
      <c r="Z6" s="165">
        <f>COUNTIF(A:A,A70)</f>
        <v>8</v>
      </c>
      <c r="AB6" s="169" t="s">
        <v>341</v>
      </c>
      <c r="AC6" s="165">
        <f>COUNTIF(A:A,A90)</f>
        <v>4</v>
      </c>
    </row>
    <row r="7" spans="1:29" s="163" customFormat="1" ht="15.75">
      <c r="A7" s="294" t="s">
        <v>600</v>
      </c>
      <c r="B7" s="292" t="s">
        <v>607</v>
      </c>
      <c r="C7" s="292" t="s">
        <v>163</v>
      </c>
      <c r="D7" s="292" t="s">
        <v>164</v>
      </c>
      <c r="E7" s="292" t="s">
        <v>372</v>
      </c>
      <c r="F7" s="292" t="s">
        <v>111</v>
      </c>
      <c r="G7" s="292" t="s">
        <v>242</v>
      </c>
      <c r="H7" s="292"/>
      <c r="K7" s="211" t="s">
        <v>1</v>
      </c>
      <c r="L7" s="4">
        <f>COUNTIF(D:D,D8)/92</f>
        <v>4.3478260869565216E-2</v>
      </c>
      <c r="M7" s="211">
        <f>COUNTIF(D:D,D8)</f>
        <v>4</v>
      </c>
      <c r="P7" s="37"/>
      <c r="Q7" s="167"/>
      <c r="R7" s="167"/>
      <c r="S7" s="37"/>
      <c r="T7" s="167"/>
      <c r="U7" s="167"/>
      <c r="V7" s="37"/>
      <c r="W7" s="167"/>
      <c r="X7" s="167"/>
      <c r="Y7" s="37"/>
      <c r="Z7" s="167"/>
      <c r="AA7" s="167"/>
      <c r="AB7" s="37"/>
      <c r="AC7" s="167"/>
    </row>
    <row r="8" spans="1:29" s="163" customFormat="1" ht="15.75">
      <c r="A8" s="294" t="s">
        <v>600</v>
      </c>
      <c r="B8" s="292" t="s">
        <v>102</v>
      </c>
      <c r="C8" s="292" t="s">
        <v>98</v>
      </c>
      <c r="D8" s="292" t="s">
        <v>99</v>
      </c>
      <c r="E8" s="292" t="s">
        <v>100</v>
      </c>
      <c r="F8" s="292" t="s">
        <v>43</v>
      </c>
      <c r="G8" s="292" t="s">
        <v>240</v>
      </c>
      <c r="H8" s="292"/>
      <c r="K8" s="211" t="s">
        <v>6</v>
      </c>
      <c r="L8" s="4">
        <f>COUNTIF(D:D,D69)/92</f>
        <v>1.0869565217391304E-2</v>
      </c>
      <c r="M8" s="211">
        <f>COUNTIF(D:D,D69)</f>
        <v>1</v>
      </c>
      <c r="P8" s="37"/>
      <c r="Q8" s="167"/>
      <c r="R8" s="167"/>
      <c r="S8" s="37"/>
      <c r="T8" s="167"/>
      <c r="U8" s="167"/>
      <c r="V8" s="37"/>
      <c r="W8" s="167"/>
      <c r="X8" s="167"/>
      <c r="Y8" s="37"/>
      <c r="Z8" s="167"/>
      <c r="AA8" s="167"/>
      <c r="AB8" s="37"/>
      <c r="AC8" s="167"/>
    </row>
    <row r="9" spans="1:29" s="163" customFormat="1" ht="15.75">
      <c r="A9" s="294" t="s">
        <v>600</v>
      </c>
      <c r="B9" s="292" t="s">
        <v>608</v>
      </c>
      <c r="C9" s="292" t="s">
        <v>98</v>
      </c>
      <c r="D9" s="292" t="s">
        <v>99</v>
      </c>
      <c r="E9" s="292" t="s">
        <v>100</v>
      </c>
      <c r="F9" s="292" t="s">
        <v>43</v>
      </c>
      <c r="G9" s="292" t="s">
        <v>240</v>
      </c>
      <c r="H9" s="292"/>
      <c r="K9" s="211" t="s">
        <v>24</v>
      </c>
      <c r="L9" s="4">
        <f>COUNTIF(D:D,)/92</f>
        <v>0</v>
      </c>
      <c r="M9" s="211">
        <f>COUNTIF(D:D,)</f>
        <v>0</v>
      </c>
      <c r="P9" s="37"/>
      <c r="Q9" s="167"/>
      <c r="R9" s="167"/>
      <c r="S9" s="37"/>
      <c r="T9" s="167"/>
      <c r="U9" s="167"/>
      <c r="V9" s="37"/>
      <c r="W9" s="167"/>
      <c r="X9" s="167"/>
      <c r="Y9" s="37"/>
      <c r="Z9" s="167"/>
      <c r="AA9" s="167"/>
      <c r="AB9" s="37"/>
      <c r="AC9" s="167"/>
    </row>
    <row r="10" spans="1:29" ht="15.75">
      <c r="A10" s="294" t="s">
        <v>600</v>
      </c>
      <c r="B10" s="292" t="s">
        <v>609</v>
      </c>
      <c r="C10" s="292" t="s">
        <v>82</v>
      </c>
      <c r="D10" s="292" t="s">
        <v>17</v>
      </c>
      <c r="E10" s="292" t="s">
        <v>83</v>
      </c>
      <c r="F10" s="292" t="s">
        <v>60</v>
      </c>
      <c r="G10" s="292" t="s">
        <v>240</v>
      </c>
      <c r="H10" s="292"/>
      <c r="K10" s="211" t="s">
        <v>225</v>
      </c>
      <c r="L10" s="4">
        <f>COUNTIF(D:D,D46)/92</f>
        <v>1.0869565217391304E-2</v>
      </c>
      <c r="M10" s="211">
        <f>COUNTIF(D:D,D46)</f>
        <v>1</v>
      </c>
      <c r="R10" s="121"/>
      <c r="U10" s="121"/>
      <c r="X10" s="121"/>
    </row>
    <row r="11" spans="1:29" ht="15.75">
      <c r="A11" s="294"/>
      <c r="B11" s="292"/>
      <c r="C11" s="292"/>
      <c r="D11" s="292"/>
      <c r="E11" s="292"/>
      <c r="F11" s="292"/>
      <c r="G11" s="293"/>
      <c r="H11" s="292"/>
      <c r="K11" s="211" t="s">
        <v>597</v>
      </c>
      <c r="L11" s="4">
        <f>COUNTIF(D:D,D61)/92</f>
        <v>3.2608695652173912E-2</v>
      </c>
      <c r="M11" s="211">
        <f>COUNTIF(D:D,D61)</f>
        <v>3</v>
      </c>
    </row>
    <row r="12" spans="1:29" ht="15.75">
      <c r="A12" s="294" t="s">
        <v>602</v>
      </c>
      <c r="B12" s="292" t="s">
        <v>603</v>
      </c>
      <c r="C12" s="292" t="s">
        <v>34</v>
      </c>
      <c r="D12" s="292" t="s">
        <v>0</v>
      </c>
      <c r="E12" s="292" t="s">
        <v>249</v>
      </c>
      <c r="F12" s="292" t="s">
        <v>36</v>
      </c>
      <c r="G12" s="292" t="s">
        <v>242</v>
      </c>
      <c r="H12" s="292"/>
      <c r="K12" s="211" t="s">
        <v>2</v>
      </c>
      <c r="L12" s="4">
        <f>COUNTIF(D:D,D44)/92</f>
        <v>2.1739130434782608E-2</v>
      </c>
      <c r="M12" s="211">
        <f>COUNTIF(D:D,D44)</f>
        <v>2</v>
      </c>
    </row>
    <row r="13" spans="1:29" ht="15.75">
      <c r="A13" s="294" t="s">
        <v>602</v>
      </c>
      <c r="B13" s="292" t="s">
        <v>565</v>
      </c>
      <c r="C13" s="292" t="s">
        <v>163</v>
      </c>
      <c r="D13" s="292" t="s">
        <v>164</v>
      </c>
      <c r="E13" s="292" t="s">
        <v>181</v>
      </c>
      <c r="F13" s="292" t="s">
        <v>111</v>
      </c>
      <c r="G13" s="292" t="s">
        <v>606</v>
      </c>
      <c r="H13" s="292"/>
      <c r="K13" s="211" t="s">
        <v>226</v>
      </c>
      <c r="L13" s="4">
        <f>COUNTIF(D:D,)/92</f>
        <v>0</v>
      </c>
      <c r="M13" s="211">
        <f>COUNTIF(D:D,)</f>
        <v>0</v>
      </c>
    </row>
    <row r="14" spans="1:29" ht="15.75">
      <c r="A14" s="294" t="s">
        <v>602</v>
      </c>
      <c r="B14" s="292" t="s">
        <v>604</v>
      </c>
      <c r="C14" s="292" t="s">
        <v>163</v>
      </c>
      <c r="D14" s="292" t="s">
        <v>164</v>
      </c>
      <c r="E14" s="292" t="s">
        <v>181</v>
      </c>
      <c r="F14" s="292" t="s">
        <v>111</v>
      </c>
      <c r="G14" s="292" t="s">
        <v>606</v>
      </c>
      <c r="H14" s="292"/>
      <c r="K14" s="211" t="s">
        <v>227</v>
      </c>
      <c r="L14" s="4">
        <f>COUNTIF(D:D,D22)/92</f>
        <v>8.6956521739130432E-2</v>
      </c>
      <c r="M14" s="211">
        <f>COUNTIF(D:D,D22)</f>
        <v>8</v>
      </c>
    </row>
    <row r="15" spans="1:29" ht="109.5" customHeight="1">
      <c r="A15" s="294" t="s">
        <v>602</v>
      </c>
      <c r="B15" s="292" t="s">
        <v>278</v>
      </c>
      <c r="C15" s="292" t="s">
        <v>82</v>
      </c>
      <c r="D15" s="292" t="s">
        <v>399</v>
      </c>
      <c r="E15" s="292" t="s">
        <v>83</v>
      </c>
      <c r="F15" s="292" t="s">
        <v>60</v>
      </c>
      <c r="G15" s="292" t="s">
        <v>606</v>
      </c>
      <c r="H15" s="292"/>
      <c r="K15" s="211" t="s">
        <v>3</v>
      </c>
      <c r="L15" s="4">
        <f>COUNTIF(D:D,D20)/92</f>
        <v>3.2608695652173912E-2</v>
      </c>
      <c r="M15" s="211">
        <f>COUNTIF(D:D,D20)</f>
        <v>3</v>
      </c>
    </row>
    <row r="16" spans="1:29" ht="15.75">
      <c r="A16" s="294" t="s">
        <v>602</v>
      </c>
      <c r="B16" s="292" t="s">
        <v>605</v>
      </c>
      <c r="C16" s="292" t="s">
        <v>98</v>
      </c>
      <c r="D16" s="292" t="s">
        <v>99</v>
      </c>
      <c r="E16" s="292" t="s">
        <v>100</v>
      </c>
      <c r="F16" s="292" t="s">
        <v>43</v>
      </c>
      <c r="G16" s="292" t="s">
        <v>234</v>
      </c>
      <c r="H16" s="292"/>
      <c r="K16" s="211" t="s">
        <v>595</v>
      </c>
      <c r="L16" s="4">
        <f>COUNTIF(D:D,D40)/92</f>
        <v>2.1739130434782608E-2</v>
      </c>
      <c r="M16" s="211">
        <f>COUNTIF(D:D,D40)</f>
        <v>2</v>
      </c>
    </row>
    <row r="17" spans="1:13" ht="47.25">
      <c r="A17" s="294" t="s">
        <v>602</v>
      </c>
      <c r="B17" s="292" t="s">
        <v>592</v>
      </c>
      <c r="C17" s="292" t="s">
        <v>62</v>
      </c>
      <c r="D17" s="292" t="s">
        <v>151</v>
      </c>
      <c r="E17" s="292" t="s">
        <v>64</v>
      </c>
      <c r="F17" s="292" t="s">
        <v>65</v>
      </c>
      <c r="G17" s="293" t="s">
        <v>695</v>
      </c>
      <c r="H17" s="293" t="s">
        <v>330</v>
      </c>
      <c r="K17" s="211" t="s">
        <v>596</v>
      </c>
      <c r="L17" s="4">
        <f>COUNTIF(D:D,D43)/92</f>
        <v>4.3478260869565216E-2</v>
      </c>
      <c r="M17" s="211">
        <f>COUNTIF(D:D,D43)</f>
        <v>4</v>
      </c>
    </row>
    <row r="18" spans="1:13" ht="31.5">
      <c r="A18" s="294" t="s">
        <v>610</v>
      </c>
      <c r="B18" s="292" t="s">
        <v>113</v>
      </c>
      <c r="C18" s="292" t="s">
        <v>108</v>
      </c>
      <c r="D18" s="292" t="s">
        <v>109</v>
      </c>
      <c r="E18" s="292" t="s">
        <v>247</v>
      </c>
      <c r="F18" s="292" t="s">
        <v>111</v>
      </c>
      <c r="G18" s="293" t="s">
        <v>697</v>
      </c>
      <c r="H18" s="293" t="s">
        <v>696</v>
      </c>
      <c r="K18" s="211" t="s">
        <v>4</v>
      </c>
      <c r="L18" s="4">
        <f>COUNTIF(D:D,D29)/92</f>
        <v>3.2608695652173912E-2</v>
      </c>
      <c r="M18" s="211">
        <f>COUNTIF(D:D,D29)</f>
        <v>3</v>
      </c>
    </row>
    <row r="19" spans="1:13" ht="15.75">
      <c r="A19" s="294" t="s">
        <v>610</v>
      </c>
      <c r="B19" s="292" t="s">
        <v>71</v>
      </c>
      <c r="C19" s="292" t="s">
        <v>144</v>
      </c>
      <c r="D19" s="292" t="s">
        <v>21</v>
      </c>
      <c r="E19" s="292" t="s">
        <v>145</v>
      </c>
      <c r="F19" s="292" t="s">
        <v>43</v>
      </c>
      <c r="G19" s="292" t="s">
        <v>240</v>
      </c>
      <c r="H19" s="292"/>
      <c r="K19" s="211" t="s">
        <v>5</v>
      </c>
      <c r="L19" s="4">
        <f>COUNTIF(D:D,D45)/92</f>
        <v>2.1739130434782608E-2</v>
      </c>
      <c r="M19" s="211">
        <f>COUNTIF(D:D,D45)</f>
        <v>2</v>
      </c>
    </row>
    <row r="20" spans="1:13" ht="15.75">
      <c r="A20" s="294" t="s">
        <v>610</v>
      </c>
      <c r="B20" s="292" t="s">
        <v>373</v>
      </c>
      <c r="C20" s="292" t="s">
        <v>54</v>
      </c>
      <c r="D20" s="292" t="s">
        <v>301</v>
      </c>
      <c r="E20" s="292" t="s">
        <v>302</v>
      </c>
      <c r="F20" s="292" t="s">
        <v>36</v>
      </c>
      <c r="G20" s="292" t="s">
        <v>240</v>
      </c>
      <c r="H20" s="292"/>
      <c r="K20" s="211" t="s">
        <v>7</v>
      </c>
      <c r="L20" s="4">
        <f>COUNTIF(D:D,D81)/92</f>
        <v>1.0869565217391304E-2</v>
      </c>
      <c r="M20" s="211">
        <f>COUNTIF(D:D,D81)</f>
        <v>1</v>
      </c>
    </row>
    <row r="21" spans="1:13" ht="15.75">
      <c r="A21" s="294" t="s">
        <v>613</v>
      </c>
      <c r="B21" s="292" t="s">
        <v>614</v>
      </c>
      <c r="C21" s="292" t="s">
        <v>98</v>
      </c>
      <c r="D21" s="292" t="s">
        <v>99</v>
      </c>
      <c r="E21" s="292" t="s">
        <v>100</v>
      </c>
      <c r="F21" s="292" t="s">
        <v>43</v>
      </c>
      <c r="G21" s="292" t="s">
        <v>240</v>
      </c>
      <c r="H21" s="292"/>
      <c r="K21" s="211" t="s">
        <v>228</v>
      </c>
      <c r="L21" s="4">
        <f>COUNTIF(D:D,D58)/92</f>
        <v>2.1739130434782608E-2</v>
      </c>
      <c r="M21" s="211">
        <f>COUNTIF(D:D,D58)</f>
        <v>2</v>
      </c>
    </row>
    <row r="22" spans="1:13" ht="15.75">
      <c r="A22" s="294" t="s">
        <v>613</v>
      </c>
      <c r="B22" s="292" t="s">
        <v>615</v>
      </c>
      <c r="C22" s="292" t="s">
        <v>266</v>
      </c>
      <c r="D22" s="292" t="s">
        <v>227</v>
      </c>
      <c r="E22" s="292" t="s">
        <v>267</v>
      </c>
      <c r="F22" s="292" t="s">
        <v>36</v>
      </c>
      <c r="G22" s="292" t="s">
        <v>242</v>
      </c>
      <c r="H22" s="292"/>
      <c r="K22" s="211" t="s">
        <v>8</v>
      </c>
      <c r="L22" s="4">
        <f>COUNTIF(D:D,)/92</f>
        <v>0</v>
      </c>
      <c r="M22" s="211">
        <f>COUNTIF(D:D,)</f>
        <v>0</v>
      </c>
    </row>
    <row r="23" spans="1:13" ht="15.75">
      <c r="A23" s="294" t="s">
        <v>613</v>
      </c>
      <c r="B23" s="292" t="s">
        <v>160</v>
      </c>
      <c r="C23" s="292" t="s">
        <v>144</v>
      </c>
      <c r="D23" s="292" t="s">
        <v>21</v>
      </c>
      <c r="E23" s="292" t="s">
        <v>145</v>
      </c>
      <c r="F23" s="292" t="s">
        <v>43</v>
      </c>
      <c r="G23" s="292" t="s">
        <v>240</v>
      </c>
      <c r="H23" s="292"/>
      <c r="K23" s="211" t="s">
        <v>9</v>
      </c>
      <c r="L23" s="4">
        <f>COUNTIF(D:D,D24)/92</f>
        <v>2.1739130434782608E-2</v>
      </c>
      <c r="M23" s="211">
        <f>COUNTIF(D:D,D24)</f>
        <v>2</v>
      </c>
    </row>
    <row r="24" spans="1:13" ht="15.75">
      <c r="A24" s="294" t="s">
        <v>616</v>
      </c>
      <c r="B24" s="292" t="s">
        <v>49</v>
      </c>
      <c r="C24" s="292" t="s">
        <v>494</v>
      </c>
      <c r="D24" s="292" t="s">
        <v>617</v>
      </c>
      <c r="E24" s="292" t="s">
        <v>495</v>
      </c>
      <c r="F24" s="292" t="s">
        <v>150</v>
      </c>
      <c r="G24" s="292" t="s">
        <v>240</v>
      </c>
      <c r="H24" s="292"/>
      <c r="K24" s="211" t="s">
        <v>229</v>
      </c>
      <c r="L24" s="4">
        <f>COUNTIF(D:D,)/92</f>
        <v>0</v>
      </c>
      <c r="M24" s="211">
        <f>COUNTIF(D:D,)</f>
        <v>0</v>
      </c>
    </row>
    <row r="25" spans="1:13" ht="15.75">
      <c r="A25" s="294" t="s">
        <v>616</v>
      </c>
      <c r="B25" s="292" t="s">
        <v>174</v>
      </c>
      <c r="C25" s="292" t="s">
        <v>135</v>
      </c>
      <c r="D25" s="292" t="s">
        <v>14</v>
      </c>
      <c r="E25" s="292" t="s">
        <v>136</v>
      </c>
      <c r="F25" s="292" t="s">
        <v>137</v>
      </c>
      <c r="G25" s="292" t="s">
        <v>242</v>
      </c>
      <c r="H25" s="292"/>
      <c r="K25" s="211" t="s">
        <v>10</v>
      </c>
      <c r="L25" s="4">
        <f>COUNTIF(D:D,D38)/92</f>
        <v>1.0869565217391304E-2</v>
      </c>
      <c r="M25" s="211">
        <f>COUNTIF(D:D,D38)</f>
        <v>1</v>
      </c>
    </row>
    <row r="26" spans="1:13" ht="15.75">
      <c r="A26" s="294" t="s">
        <v>616</v>
      </c>
      <c r="B26" s="292" t="s">
        <v>245</v>
      </c>
      <c r="C26" s="292" t="s">
        <v>201</v>
      </c>
      <c r="D26" s="292" t="s">
        <v>20</v>
      </c>
      <c r="E26" s="292" t="s">
        <v>203</v>
      </c>
      <c r="F26" s="292" t="s">
        <v>274</v>
      </c>
      <c r="G26" s="292" t="s">
        <v>242</v>
      </c>
      <c r="H26" s="292"/>
      <c r="K26" s="211" t="s">
        <v>11</v>
      </c>
      <c r="L26" s="4">
        <f>COUNTIF(D:D,D34)/92</f>
        <v>4.3478260869565216E-2</v>
      </c>
      <c r="M26" s="211">
        <f>COUNTIF(D:D,D34)</f>
        <v>4</v>
      </c>
    </row>
    <row r="27" spans="1:13" ht="15.75">
      <c r="A27" s="294" t="s">
        <v>616</v>
      </c>
      <c r="B27" s="292" t="s">
        <v>53</v>
      </c>
      <c r="C27" s="292" t="s">
        <v>54</v>
      </c>
      <c r="D27" s="292" t="s">
        <v>301</v>
      </c>
      <c r="E27" s="292" t="s">
        <v>302</v>
      </c>
      <c r="F27" s="292" t="s">
        <v>36</v>
      </c>
      <c r="G27" s="292" t="s">
        <v>240</v>
      </c>
      <c r="H27" s="292"/>
      <c r="K27" s="211" t="s">
        <v>12</v>
      </c>
      <c r="L27" s="4">
        <f>COUNTIF(D:D,D31)/92</f>
        <v>7.6086956521739135E-2</v>
      </c>
      <c r="M27" s="211">
        <f>COUNTIF(D:D,D31)</f>
        <v>7</v>
      </c>
    </row>
    <row r="28" spans="1:13" ht="15.75">
      <c r="A28" s="294" t="s">
        <v>616</v>
      </c>
      <c r="B28" s="292" t="s">
        <v>37</v>
      </c>
      <c r="C28" s="292" t="s">
        <v>201</v>
      </c>
      <c r="D28" s="292" t="s">
        <v>20</v>
      </c>
      <c r="E28" s="292" t="s">
        <v>203</v>
      </c>
      <c r="F28" s="292" t="s">
        <v>274</v>
      </c>
      <c r="G28" s="292" t="s">
        <v>240</v>
      </c>
      <c r="H28" s="292"/>
      <c r="K28" s="211" t="s">
        <v>13</v>
      </c>
      <c r="L28" s="4">
        <f>COUNTIF(D:D,)/92</f>
        <v>0</v>
      </c>
      <c r="M28" s="211">
        <f>COUNTIF(D:D,)</f>
        <v>0</v>
      </c>
    </row>
    <row r="29" spans="1:13" ht="15.75">
      <c r="A29" s="294" t="s">
        <v>618</v>
      </c>
      <c r="B29" s="292" t="s">
        <v>619</v>
      </c>
      <c r="C29" s="292" t="s">
        <v>68</v>
      </c>
      <c r="D29" s="292" t="s">
        <v>4</v>
      </c>
      <c r="E29" s="292" t="s">
        <v>69</v>
      </c>
      <c r="F29" s="292" t="s">
        <v>36</v>
      </c>
      <c r="G29" s="292" t="s">
        <v>242</v>
      </c>
      <c r="H29" s="292"/>
      <c r="K29" s="211" t="s">
        <v>14</v>
      </c>
      <c r="L29" s="4">
        <f>COUNTIF(D:D,D25)/92</f>
        <v>1.0869565217391304E-2</v>
      </c>
      <c r="M29" s="211">
        <f>COUNTIF(D:D,D25)</f>
        <v>1</v>
      </c>
    </row>
    <row r="30" spans="1:13" ht="15.75">
      <c r="A30" s="294" t="s">
        <v>618</v>
      </c>
      <c r="B30" s="292" t="s">
        <v>303</v>
      </c>
      <c r="C30" s="292" t="s">
        <v>201</v>
      </c>
      <c r="D30" s="292" t="s">
        <v>20</v>
      </c>
      <c r="E30" s="292" t="s">
        <v>203</v>
      </c>
      <c r="F30" s="292" t="s">
        <v>274</v>
      </c>
      <c r="G30" s="292" t="s">
        <v>240</v>
      </c>
      <c r="H30" s="292"/>
      <c r="K30" s="211" t="s">
        <v>230</v>
      </c>
      <c r="L30" s="4">
        <f>COUNTIF(D:D,D66)/92</f>
        <v>3.2608695652173912E-2</v>
      </c>
      <c r="M30" s="211">
        <f>COUNTIF(D:D,D66)</f>
        <v>3</v>
      </c>
    </row>
    <row r="31" spans="1:13" ht="15.75">
      <c r="A31" s="294" t="s">
        <v>618</v>
      </c>
      <c r="B31" s="292" t="s">
        <v>303</v>
      </c>
      <c r="C31" s="292" t="s">
        <v>163</v>
      </c>
      <c r="D31" s="292" t="s">
        <v>164</v>
      </c>
      <c r="E31" s="292" t="s">
        <v>181</v>
      </c>
      <c r="F31" s="292" t="s">
        <v>111</v>
      </c>
      <c r="G31" s="292" t="s">
        <v>606</v>
      </c>
      <c r="H31" s="292"/>
      <c r="K31" s="211" t="s">
        <v>231</v>
      </c>
      <c r="L31" s="4">
        <f>COUNTIF(D:D,D83)/92</f>
        <v>1.0869565217391304E-2</v>
      </c>
      <c r="M31" s="211">
        <f>COUNTIF(D:D,D83)</f>
        <v>1</v>
      </c>
    </row>
    <row r="32" spans="1:13" ht="15.75">
      <c r="A32" s="294" t="s">
        <v>618</v>
      </c>
      <c r="B32" s="292" t="s">
        <v>61</v>
      </c>
      <c r="C32" s="292" t="s">
        <v>188</v>
      </c>
      <c r="D32" s="292" t="s">
        <v>189</v>
      </c>
      <c r="E32" s="292" t="s">
        <v>190</v>
      </c>
      <c r="F32" s="292" t="s">
        <v>137</v>
      </c>
      <c r="G32" s="292" t="s">
        <v>242</v>
      </c>
      <c r="H32" s="292"/>
      <c r="K32" s="211" t="s">
        <v>15</v>
      </c>
      <c r="L32" s="4">
        <f>COUNTIF(D:D,D36)/92</f>
        <v>7.6086956521739135E-2</v>
      </c>
      <c r="M32" s="211">
        <f>COUNTIF(D:D,D36)</f>
        <v>7</v>
      </c>
    </row>
    <row r="33" spans="1:13" ht="15.75">
      <c r="A33" s="294" t="s">
        <v>618</v>
      </c>
      <c r="B33" s="292" t="s">
        <v>61</v>
      </c>
      <c r="C33" s="292" t="s">
        <v>126</v>
      </c>
      <c r="D33" s="292" t="s">
        <v>127</v>
      </c>
      <c r="E33" s="292" t="s">
        <v>128</v>
      </c>
      <c r="F33" s="292" t="s">
        <v>60</v>
      </c>
      <c r="G33" s="292" t="s">
        <v>242</v>
      </c>
      <c r="H33" s="292"/>
      <c r="K33" s="211" t="s">
        <v>16</v>
      </c>
      <c r="L33" s="4">
        <f>COUNTIF(D:D,D41)/92</f>
        <v>0</v>
      </c>
      <c r="M33" s="211">
        <f>COUNTIF(D:D,D41)</f>
        <v>0</v>
      </c>
    </row>
    <row r="34" spans="1:13" ht="15.75">
      <c r="A34" s="294" t="s">
        <v>618</v>
      </c>
      <c r="B34" s="292" t="s">
        <v>304</v>
      </c>
      <c r="C34" s="292" t="s">
        <v>57</v>
      </c>
      <c r="D34" s="292" t="s">
        <v>58</v>
      </c>
      <c r="E34" s="292" t="s">
        <v>59</v>
      </c>
      <c r="F34" s="292" t="s">
        <v>60</v>
      </c>
      <c r="G34" s="292" t="s">
        <v>242</v>
      </c>
      <c r="H34" s="292"/>
      <c r="K34" s="211" t="s">
        <v>376</v>
      </c>
      <c r="L34" s="4">
        <f>COUNTIF(D:D,)/92</f>
        <v>0</v>
      </c>
      <c r="M34" s="211">
        <f>COUNTIF(D:D,)</f>
        <v>0</v>
      </c>
    </row>
    <row r="35" spans="1:13" ht="15.75">
      <c r="A35" s="294" t="s">
        <v>618</v>
      </c>
      <c r="B35" s="292" t="s">
        <v>307</v>
      </c>
      <c r="C35" s="292" t="s">
        <v>266</v>
      </c>
      <c r="D35" s="292" t="s">
        <v>227</v>
      </c>
      <c r="E35" s="292" t="s">
        <v>267</v>
      </c>
      <c r="F35" s="292" t="s">
        <v>36</v>
      </c>
      <c r="G35" s="292" t="s">
        <v>242</v>
      </c>
      <c r="H35" s="292"/>
      <c r="K35" s="211" t="s">
        <v>17</v>
      </c>
      <c r="L35" s="4">
        <f>COUNTIF(D:D,D54)/92</f>
        <v>6.5217391304347824E-2</v>
      </c>
      <c r="M35" s="211">
        <f>COUNTIF(D:D,D54)</f>
        <v>6</v>
      </c>
    </row>
    <row r="36" spans="1:13" ht="15.75">
      <c r="A36" s="294" t="s">
        <v>618</v>
      </c>
      <c r="B36" s="292" t="s">
        <v>620</v>
      </c>
      <c r="C36" s="292" t="s">
        <v>62</v>
      </c>
      <c r="D36" s="292" t="s">
        <v>151</v>
      </c>
      <c r="E36" s="292" t="s">
        <v>64</v>
      </c>
      <c r="F36" s="292" t="s">
        <v>65</v>
      </c>
      <c r="G36" s="292" t="s">
        <v>242</v>
      </c>
      <c r="H36" s="292"/>
      <c r="K36" s="211" t="s">
        <v>18</v>
      </c>
      <c r="L36" s="4">
        <f>COUNTIF(D:D,D65)/92</f>
        <v>5.434782608695652E-2</v>
      </c>
      <c r="M36" s="211">
        <f>COUNTIF(D:D,D65)</f>
        <v>5</v>
      </c>
    </row>
    <row r="37" spans="1:13" ht="47.25">
      <c r="A37" s="294" t="s">
        <v>621</v>
      </c>
      <c r="B37" s="292" t="s">
        <v>622</v>
      </c>
      <c r="C37" s="292" t="s">
        <v>201</v>
      </c>
      <c r="D37" s="292" t="s">
        <v>20</v>
      </c>
      <c r="E37" s="292" t="s">
        <v>203</v>
      </c>
      <c r="F37" s="292" t="s">
        <v>274</v>
      </c>
      <c r="G37" s="293" t="s">
        <v>623</v>
      </c>
      <c r="H37" s="292"/>
      <c r="K37" s="211" t="s">
        <v>19</v>
      </c>
      <c r="L37" s="4">
        <f>COUNTIF(D:D,D56)/92</f>
        <v>6.5217391304347824E-2</v>
      </c>
      <c r="M37" s="211">
        <f>COUNTIF(D:D,D56)</f>
        <v>6</v>
      </c>
    </row>
    <row r="38" spans="1:13" ht="63">
      <c r="A38" s="294" t="s">
        <v>621</v>
      </c>
      <c r="B38" s="292" t="s">
        <v>325</v>
      </c>
      <c r="C38" s="292" t="s">
        <v>166</v>
      </c>
      <c r="D38" s="292" t="s">
        <v>167</v>
      </c>
      <c r="E38" s="292" t="s">
        <v>165</v>
      </c>
      <c r="F38" s="292" t="s">
        <v>111</v>
      </c>
      <c r="G38" s="293" t="s">
        <v>698</v>
      </c>
      <c r="H38" s="292"/>
      <c r="K38" s="211" t="s">
        <v>598</v>
      </c>
      <c r="L38" s="4">
        <f>COUNTIF(D:D,D77)/92</f>
        <v>1.0869565217391304E-2</v>
      </c>
      <c r="M38" s="211">
        <f>COUNTIF(D:D,D77)</f>
        <v>1</v>
      </c>
    </row>
    <row r="39" spans="1:13" ht="15.75">
      <c r="A39" s="294" t="s">
        <v>621</v>
      </c>
      <c r="B39" s="292" t="s">
        <v>575</v>
      </c>
      <c r="C39" s="292" t="s">
        <v>62</v>
      </c>
      <c r="D39" s="292" t="s">
        <v>151</v>
      </c>
      <c r="E39" s="292" t="s">
        <v>64</v>
      </c>
      <c r="F39" s="292" t="s">
        <v>65</v>
      </c>
      <c r="G39" s="292" t="s">
        <v>242</v>
      </c>
      <c r="H39" s="292"/>
      <c r="K39" s="211" t="s">
        <v>20</v>
      </c>
      <c r="L39" s="4">
        <f>COUNTIF(D:D,D42)/92</f>
        <v>7.6086956521739135E-2</v>
      </c>
      <c r="M39" s="211">
        <f>COUNTIF(D:D,D42)</f>
        <v>7</v>
      </c>
    </row>
    <row r="40" spans="1:13" ht="15.75">
      <c r="A40" s="294" t="s">
        <v>621</v>
      </c>
      <c r="B40" s="292" t="s">
        <v>514</v>
      </c>
      <c r="C40" s="292" t="s">
        <v>115</v>
      </c>
      <c r="D40" s="292" t="s">
        <v>116</v>
      </c>
      <c r="E40" s="292" t="s">
        <v>117</v>
      </c>
      <c r="F40" s="292" t="s">
        <v>36</v>
      </c>
      <c r="G40" s="292" t="s">
        <v>238</v>
      </c>
      <c r="H40" s="292"/>
      <c r="K40" s="211" t="s">
        <v>599</v>
      </c>
      <c r="L40" s="4">
        <f>COUNTIF(D:D, D74)/92</f>
        <v>5.434782608695652E-2</v>
      </c>
      <c r="M40" s="211">
        <f>COUNTIF(D:D,D74)</f>
        <v>5</v>
      </c>
    </row>
    <row r="41" spans="1:13" ht="15.75">
      <c r="A41" s="294"/>
      <c r="B41" s="292"/>
      <c r="C41" s="292"/>
      <c r="D41" s="292"/>
      <c r="E41" s="292"/>
      <c r="F41" s="292"/>
      <c r="G41" s="293"/>
      <c r="H41" s="292"/>
      <c r="M41" s="226">
        <f>SUM(M2:M40)</f>
        <v>92</v>
      </c>
    </row>
    <row r="42" spans="1:13" ht="15.75">
      <c r="A42" s="294" t="s">
        <v>621</v>
      </c>
      <c r="B42" s="292" t="s">
        <v>626</v>
      </c>
      <c r="C42" s="292" t="s">
        <v>201</v>
      </c>
      <c r="D42" s="292" t="s">
        <v>20</v>
      </c>
      <c r="E42" s="292" t="s">
        <v>203</v>
      </c>
      <c r="F42" s="292" t="s">
        <v>274</v>
      </c>
      <c r="G42" s="292" t="s">
        <v>242</v>
      </c>
      <c r="H42" s="292"/>
    </row>
    <row r="43" spans="1:13" ht="15.75">
      <c r="A43" s="294" t="s">
        <v>627</v>
      </c>
      <c r="B43" s="292" t="s">
        <v>291</v>
      </c>
      <c r="C43" s="292" t="s">
        <v>34</v>
      </c>
      <c r="D43" s="292" t="s">
        <v>0</v>
      </c>
      <c r="E43" s="292" t="s">
        <v>249</v>
      </c>
      <c r="F43" s="292" t="s">
        <v>36</v>
      </c>
      <c r="G43" s="292" t="s">
        <v>242</v>
      </c>
      <c r="H43" s="292"/>
    </row>
    <row r="44" spans="1:13" ht="15.75">
      <c r="A44" s="294" t="s">
        <v>627</v>
      </c>
      <c r="B44" s="292" t="s">
        <v>484</v>
      </c>
      <c r="C44" s="292" t="s">
        <v>72</v>
      </c>
      <c r="D44" s="292" t="s">
        <v>2</v>
      </c>
      <c r="E44" s="292" t="s">
        <v>73</v>
      </c>
      <c r="F44" s="292" t="s">
        <v>43</v>
      </c>
      <c r="G44" s="292" t="s">
        <v>238</v>
      </c>
      <c r="H44" s="292"/>
      <c r="K44" s="163"/>
      <c r="L44" s="163"/>
      <c r="M44" s="163"/>
    </row>
    <row r="45" spans="1:13" ht="15.75">
      <c r="A45" s="294" t="s">
        <v>627</v>
      </c>
      <c r="B45" s="292" t="s">
        <v>304</v>
      </c>
      <c r="C45" s="292" t="s">
        <v>155</v>
      </c>
      <c r="D45" s="292" t="s">
        <v>306</v>
      </c>
      <c r="E45" s="292" t="s">
        <v>157</v>
      </c>
      <c r="F45" s="292" t="s">
        <v>60</v>
      </c>
      <c r="G45" s="292" t="s">
        <v>242</v>
      </c>
      <c r="H45" s="292"/>
      <c r="K45" s="163"/>
      <c r="L45" s="163"/>
      <c r="M45" s="163"/>
    </row>
    <row r="46" spans="1:13" ht="15.75">
      <c r="A46" s="294" t="s">
        <v>628</v>
      </c>
      <c r="B46" s="292" t="s">
        <v>629</v>
      </c>
      <c r="C46" s="292" t="s">
        <v>357</v>
      </c>
      <c r="D46" s="292" t="s">
        <v>358</v>
      </c>
      <c r="E46" s="292" t="s">
        <v>630</v>
      </c>
      <c r="F46" s="292" t="s">
        <v>150</v>
      </c>
      <c r="G46" s="292" t="s">
        <v>242</v>
      </c>
      <c r="H46" s="292"/>
      <c r="K46" s="163"/>
      <c r="L46" s="163"/>
      <c r="M46" s="163"/>
    </row>
    <row r="47" spans="1:13" ht="15.75">
      <c r="A47" s="294" t="s">
        <v>628</v>
      </c>
      <c r="B47" s="292" t="s">
        <v>631</v>
      </c>
      <c r="C47" s="292" t="s">
        <v>266</v>
      </c>
      <c r="D47" s="292" t="s">
        <v>227</v>
      </c>
      <c r="E47" s="292" t="s">
        <v>267</v>
      </c>
      <c r="F47" s="292" t="s">
        <v>36</v>
      </c>
      <c r="G47" s="292" t="s">
        <v>242</v>
      </c>
      <c r="H47" s="292"/>
    </row>
    <row r="48" spans="1:13" ht="15.75">
      <c r="A48" s="294" t="s">
        <v>628</v>
      </c>
      <c r="B48" s="292" t="s">
        <v>632</v>
      </c>
      <c r="C48" s="292" t="s">
        <v>62</v>
      </c>
      <c r="D48" s="292" t="s">
        <v>151</v>
      </c>
      <c r="E48" s="292" t="s">
        <v>64</v>
      </c>
      <c r="F48" s="292" t="s">
        <v>65</v>
      </c>
      <c r="G48" s="292" t="s">
        <v>242</v>
      </c>
      <c r="H48" s="292"/>
    </row>
    <row r="49" spans="1:8" ht="15.75">
      <c r="A49" s="294"/>
      <c r="B49" s="292"/>
      <c r="C49" s="292"/>
      <c r="D49" s="292"/>
      <c r="E49" s="292"/>
      <c r="F49" s="292"/>
      <c r="G49" s="293"/>
      <c r="H49" s="292"/>
    </row>
    <row r="50" spans="1:8" ht="15.75">
      <c r="A50" s="294" t="s">
        <v>628</v>
      </c>
      <c r="B50" s="292" t="s">
        <v>570</v>
      </c>
      <c r="C50" s="292" t="s">
        <v>62</v>
      </c>
      <c r="D50" s="292" t="s">
        <v>151</v>
      </c>
      <c r="E50" s="292" t="s">
        <v>64</v>
      </c>
      <c r="F50" s="292" t="s">
        <v>65</v>
      </c>
      <c r="G50" s="292" t="s">
        <v>242</v>
      </c>
      <c r="H50" s="292"/>
    </row>
    <row r="51" spans="1:8" ht="15.75">
      <c r="A51" s="294" t="s">
        <v>628</v>
      </c>
      <c r="B51" s="292" t="s">
        <v>432</v>
      </c>
      <c r="C51" s="292" t="s">
        <v>201</v>
      </c>
      <c r="D51" s="292" t="s">
        <v>20</v>
      </c>
      <c r="E51" s="292" t="s">
        <v>203</v>
      </c>
      <c r="F51" s="292" t="s">
        <v>274</v>
      </c>
      <c r="G51" s="292" t="s">
        <v>242</v>
      </c>
      <c r="H51" s="292"/>
    </row>
    <row r="52" spans="1:8" ht="15.75">
      <c r="A52" s="294" t="s">
        <v>628</v>
      </c>
      <c r="B52" s="292" t="s">
        <v>292</v>
      </c>
      <c r="C52" s="292" t="s">
        <v>155</v>
      </c>
      <c r="D52" s="292" t="s">
        <v>306</v>
      </c>
      <c r="E52" s="292" t="s">
        <v>157</v>
      </c>
      <c r="F52" s="292" t="s">
        <v>60</v>
      </c>
      <c r="G52" s="292" t="s">
        <v>242</v>
      </c>
      <c r="H52" s="292"/>
    </row>
    <row r="53" spans="1:8" ht="15.75">
      <c r="A53" s="294" t="s">
        <v>635</v>
      </c>
      <c r="B53" s="292" t="s">
        <v>113</v>
      </c>
      <c r="C53" s="292" t="s">
        <v>266</v>
      </c>
      <c r="D53" s="292" t="s">
        <v>227</v>
      </c>
      <c r="E53" s="292" t="s">
        <v>267</v>
      </c>
      <c r="F53" s="292" t="s">
        <v>36</v>
      </c>
      <c r="G53" s="292" t="s">
        <v>242</v>
      </c>
      <c r="H53" s="292"/>
    </row>
    <row r="54" spans="1:8" ht="15.75">
      <c r="A54" s="294" t="s">
        <v>635</v>
      </c>
      <c r="B54" s="292" t="s">
        <v>636</v>
      </c>
      <c r="C54" s="292" t="s">
        <v>82</v>
      </c>
      <c r="D54" s="292" t="s">
        <v>399</v>
      </c>
      <c r="E54" s="292" t="s">
        <v>83</v>
      </c>
      <c r="F54" s="292" t="s">
        <v>60</v>
      </c>
      <c r="G54" s="292" t="s">
        <v>606</v>
      </c>
      <c r="H54" s="292"/>
    </row>
    <row r="55" spans="1:8" ht="15.75">
      <c r="A55" s="294" t="s">
        <v>635</v>
      </c>
      <c r="B55" s="292" t="s">
        <v>182</v>
      </c>
      <c r="C55" s="292" t="s">
        <v>494</v>
      </c>
      <c r="D55" s="292" t="s">
        <v>617</v>
      </c>
      <c r="E55" s="292" t="s">
        <v>495</v>
      </c>
      <c r="F55" s="292" t="s">
        <v>150</v>
      </c>
      <c r="G55" s="292" t="s">
        <v>240</v>
      </c>
      <c r="H55" s="292"/>
    </row>
    <row r="56" spans="1:8" ht="15.75">
      <c r="A56" s="294" t="s">
        <v>637</v>
      </c>
      <c r="B56" s="292" t="s">
        <v>191</v>
      </c>
      <c r="C56" s="292" t="s">
        <v>259</v>
      </c>
      <c r="D56" s="292" t="s">
        <v>260</v>
      </c>
      <c r="E56" s="292" t="s">
        <v>486</v>
      </c>
      <c r="F56" s="292" t="s">
        <v>150</v>
      </c>
      <c r="G56" s="292" t="s">
        <v>240</v>
      </c>
      <c r="H56" s="292"/>
    </row>
    <row r="57" spans="1:8" ht="15.75">
      <c r="A57" s="294" t="s">
        <v>637</v>
      </c>
      <c r="B57" s="292" t="s">
        <v>113</v>
      </c>
      <c r="C57" s="292" t="s">
        <v>266</v>
      </c>
      <c r="D57" s="292" t="s">
        <v>227</v>
      </c>
      <c r="E57" s="292" t="s">
        <v>267</v>
      </c>
      <c r="F57" s="292" t="s">
        <v>36</v>
      </c>
      <c r="G57" s="292" t="s">
        <v>242</v>
      </c>
      <c r="H57" s="292"/>
    </row>
    <row r="58" spans="1:8" ht="15.75">
      <c r="A58" s="294" t="s">
        <v>637</v>
      </c>
      <c r="B58" s="292" t="s">
        <v>461</v>
      </c>
      <c r="C58" s="292" t="s">
        <v>638</v>
      </c>
      <c r="D58" s="292" t="s">
        <v>228</v>
      </c>
      <c r="E58" s="292" t="s">
        <v>639</v>
      </c>
      <c r="F58" s="292" t="s">
        <v>36</v>
      </c>
      <c r="G58" s="292" t="s">
        <v>242</v>
      </c>
      <c r="H58" s="292"/>
    </row>
    <row r="59" spans="1:8" ht="15.75">
      <c r="A59" s="294" t="s">
        <v>637</v>
      </c>
      <c r="B59" s="292" t="s">
        <v>640</v>
      </c>
      <c r="C59" s="292" t="s">
        <v>57</v>
      </c>
      <c r="D59" s="292" t="s">
        <v>58</v>
      </c>
      <c r="E59" s="292" t="s">
        <v>59</v>
      </c>
      <c r="F59" s="292" t="s">
        <v>60</v>
      </c>
      <c r="G59" s="292" t="s">
        <v>242</v>
      </c>
      <c r="H59" s="292"/>
    </row>
    <row r="60" spans="1:8" ht="15.75">
      <c r="A60" s="294" t="s">
        <v>641</v>
      </c>
      <c r="B60" s="292" t="s">
        <v>642</v>
      </c>
      <c r="C60" s="292" t="s">
        <v>369</v>
      </c>
      <c r="D60" s="292" t="s">
        <v>370</v>
      </c>
      <c r="E60" s="292" t="s">
        <v>371</v>
      </c>
      <c r="F60" s="292" t="s">
        <v>65</v>
      </c>
      <c r="G60" s="292" t="s">
        <v>242</v>
      </c>
      <c r="H60" s="292"/>
    </row>
    <row r="61" spans="1:8" ht="15.75">
      <c r="A61" s="294" t="s">
        <v>641</v>
      </c>
      <c r="B61" s="292" t="s">
        <v>75</v>
      </c>
      <c r="C61" s="292" t="s">
        <v>46</v>
      </c>
      <c r="D61" s="292" t="s">
        <v>47</v>
      </c>
      <c r="E61" s="292" t="s">
        <v>48</v>
      </c>
      <c r="F61" s="292" t="s">
        <v>43</v>
      </c>
      <c r="G61" s="292" t="s">
        <v>242</v>
      </c>
      <c r="H61" s="292"/>
    </row>
    <row r="62" spans="1:8" ht="15.75">
      <c r="A62" s="294" t="s">
        <v>643</v>
      </c>
      <c r="B62" s="292" t="s">
        <v>49</v>
      </c>
      <c r="C62" s="292" t="s">
        <v>259</v>
      </c>
      <c r="D62" s="292" t="s">
        <v>260</v>
      </c>
      <c r="E62" s="292" t="s">
        <v>486</v>
      </c>
      <c r="F62" s="292" t="s">
        <v>150</v>
      </c>
      <c r="G62" s="292" t="s">
        <v>240</v>
      </c>
      <c r="H62" s="292"/>
    </row>
    <row r="63" spans="1:8" ht="15.75">
      <c r="A63" s="294" t="s">
        <v>643</v>
      </c>
      <c r="B63" s="292" t="s">
        <v>187</v>
      </c>
      <c r="C63" s="292" t="s">
        <v>163</v>
      </c>
      <c r="D63" s="292" t="s">
        <v>164</v>
      </c>
      <c r="E63" s="292" t="s">
        <v>181</v>
      </c>
      <c r="F63" s="292" t="s">
        <v>111</v>
      </c>
      <c r="G63" s="292" t="s">
        <v>606</v>
      </c>
      <c r="H63" s="292"/>
    </row>
    <row r="64" spans="1:8" ht="15.75">
      <c r="A64" s="294" t="s">
        <v>649</v>
      </c>
      <c r="B64" s="292" t="s">
        <v>699</v>
      </c>
      <c r="C64" s="292" t="s">
        <v>259</v>
      </c>
      <c r="D64" s="292" t="s">
        <v>260</v>
      </c>
      <c r="E64" s="292" t="s">
        <v>486</v>
      </c>
      <c r="F64" s="292" t="s">
        <v>150</v>
      </c>
      <c r="G64" s="292" t="s">
        <v>240</v>
      </c>
      <c r="H64" s="292"/>
    </row>
    <row r="65" spans="1:8" ht="15.75">
      <c r="A65" s="294" t="s">
        <v>649</v>
      </c>
      <c r="B65" s="292" t="s">
        <v>297</v>
      </c>
      <c r="C65" s="292" t="s">
        <v>188</v>
      </c>
      <c r="D65" s="292" t="s">
        <v>189</v>
      </c>
      <c r="E65" s="292" t="s">
        <v>190</v>
      </c>
      <c r="F65" s="292" t="s">
        <v>137</v>
      </c>
      <c r="G65" s="292" t="s">
        <v>242</v>
      </c>
      <c r="H65" s="292"/>
    </row>
    <row r="66" spans="1:8" ht="15.75">
      <c r="A66" s="294" t="s">
        <v>649</v>
      </c>
      <c r="B66" s="292" t="s">
        <v>297</v>
      </c>
      <c r="C66" s="292" t="s">
        <v>108</v>
      </c>
      <c r="D66" s="292" t="s">
        <v>109</v>
      </c>
      <c r="E66" s="292" t="s">
        <v>247</v>
      </c>
      <c r="F66" s="292" t="s">
        <v>111</v>
      </c>
      <c r="G66" s="292" t="s">
        <v>240</v>
      </c>
      <c r="H66" s="292"/>
    </row>
    <row r="67" spans="1:8" ht="15.75">
      <c r="A67" s="294" t="s">
        <v>649</v>
      </c>
      <c r="B67" s="292" t="s">
        <v>86</v>
      </c>
      <c r="C67" s="292" t="s">
        <v>188</v>
      </c>
      <c r="D67" s="292" t="s">
        <v>189</v>
      </c>
      <c r="E67" s="292" t="s">
        <v>190</v>
      </c>
      <c r="F67" s="292" t="s">
        <v>137</v>
      </c>
      <c r="G67" s="292" t="s">
        <v>242</v>
      </c>
      <c r="H67" s="292"/>
    </row>
    <row r="68" spans="1:8" ht="15.75">
      <c r="A68" s="294" t="s">
        <v>649</v>
      </c>
      <c r="B68" s="292" t="s">
        <v>650</v>
      </c>
      <c r="C68" s="292" t="s">
        <v>108</v>
      </c>
      <c r="D68" s="292" t="s">
        <v>109</v>
      </c>
      <c r="E68" s="292" t="s">
        <v>247</v>
      </c>
      <c r="F68" s="292" t="s">
        <v>111</v>
      </c>
      <c r="G68" s="292" t="s">
        <v>240</v>
      </c>
      <c r="H68" s="292"/>
    </row>
    <row r="69" spans="1:8" ht="15.75">
      <c r="A69" s="294" t="s">
        <v>649</v>
      </c>
      <c r="B69" s="292" t="s">
        <v>650</v>
      </c>
      <c r="C69" s="292" t="s">
        <v>147</v>
      </c>
      <c r="D69" s="292" t="s">
        <v>148</v>
      </c>
      <c r="E69" s="292" t="s">
        <v>149</v>
      </c>
      <c r="F69" s="292" t="s">
        <v>150</v>
      </c>
      <c r="G69" s="292" t="s">
        <v>242</v>
      </c>
      <c r="H69" s="292"/>
    </row>
    <row r="70" spans="1:8" ht="15.75">
      <c r="A70" s="294" t="s">
        <v>649</v>
      </c>
      <c r="B70" s="292" t="s">
        <v>119</v>
      </c>
      <c r="C70" s="292" t="s">
        <v>188</v>
      </c>
      <c r="D70" s="292" t="s">
        <v>189</v>
      </c>
      <c r="E70" s="292" t="s">
        <v>190</v>
      </c>
      <c r="F70" s="292" t="s">
        <v>137</v>
      </c>
      <c r="G70" s="292" t="s">
        <v>242</v>
      </c>
      <c r="H70" s="292"/>
    </row>
    <row r="71" spans="1:8" ht="15.75">
      <c r="A71" s="294" t="s">
        <v>649</v>
      </c>
      <c r="B71" s="292" t="s">
        <v>159</v>
      </c>
      <c r="C71" s="292" t="s">
        <v>46</v>
      </c>
      <c r="D71" s="292" t="s">
        <v>47</v>
      </c>
      <c r="E71" s="292" t="s">
        <v>48</v>
      </c>
      <c r="F71" s="292" t="s">
        <v>43</v>
      </c>
      <c r="G71" s="292" t="s">
        <v>242</v>
      </c>
      <c r="H71" s="292"/>
    </row>
    <row r="72" spans="1:8" ht="15.75">
      <c r="A72" s="294" t="s">
        <v>665</v>
      </c>
      <c r="B72" s="292" t="s">
        <v>138</v>
      </c>
      <c r="C72" s="292" t="s">
        <v>72</v>
      </c>
      <c r="D72" s="292" t="s">
        <v>2</v>
      </c>
      <c r="E72" s="292" t="s">
        <v>73</v>
      </c>
      <c r="F72" s="292" t="s">
        <v>43</v>
      </c>
      <c r="G72" s="292" t="s">
        <v>238</v>
      </c>
      <c r="H72" s="292"/>
    </row>
    <row r="73" spans="1:8" ht="15.75">
      <c r="A73" s="294" t="s">
        <v>665</v>
      </c>
      <c r="B73" s="292" t="s">
        <v>291</v>
      </c>
      <c r="C73" s="292" t="s">
        <v>115</v>
      </c>
      <c r="D73" s="292" t="s">
        <v>116</v>
      </c>
      <c r="E73" s="292" t="s">
        <v>435</v>
      </c>
      <c r="F73" s="292" t="s">
        <v>36</v>
      </c>
      <c r="G73" s="292" t="s">
        <v>242</v>
      </c>
      <c r="H73" s="292"/>
    </row>
    <row r="74" spans="1:8" ht="15.75">
      <c r="A74" s="294" t="s">
        <v>665</v>
      </c>
      <c r="B74" s="292" t="s">
        <v>594</v>
      </c>
      <c r="C74" s="292" t="s">
        <v>144</v>
      </c>
      <c r="D74" s="292" t="s">
        <v>21</v>
      </c>
      <c r="E74" s="292" t="s">
        <v>145</v>
      </c>
      <c r="F74" s="292" t="s">
        <v>43</v>
      </c>
      <c r="G74" s="292" t="s">
        <v>240</v>
      </c>
      <c r="H74" s="292"/>
    </row>
    <row r="75" spans="1:8" ht="15.75">
      <c r="A75" s="294" t="s">
        <v>665</v>
      </c>
      <c r="B75" s="292" t="s">
        <v>132</v>
      </c>
      <c r="C75" s="292" t="s">
        <v>163</v>
      </c>
      <c r="D75" s="292" t="s">
        <v>164</v>
      </c>
      <c r="E75" s="292" t="s">
        <v>181</v>
      </c>
      <c r="F75" s="292" t="s">
        <v>111</v>
      </c>
      <c r="G75" s="292" t="s">
        <v>606</v>
      </c>
      <c r="H75" s="292"/>
    </row>
    <row r="76" spans="1:8" ht="15.75">
      <c r="A76" s="294" t="s">
        <v>666</v>
      </c>
      <c r="B76" s="292" t="s">
        <v>667</v>
      </c>
      <c r="C76" s="292" t="s">
        <v>259</v>
      </c>
      <c r="D76" s="292" t="s">
        <v>260</v>
      </c>
      <c r="E76" s="292" t="s">
        <v>486</v>
      </c>
      <c r="F76" s="292" t="s">
        <v>150</v>
      </c>
      <c r="G76" s="292" t="s">
        <v>240</v>
      </c>
      <c r="H76" s="292"/>
    </row>
    <row r="77" spans="1:8" ht="15.75">
      <c r="A77" s="294" t="s">
        <v>666</v>
      </c>
      <c r="B77" s="292" t="s">
        <v>668</v>
      </c>
      <c r="C77" s="292" t="s">
        <v>669</v>
      </c>
      <c r="D77" s="292" t="s">
        <v>670</v>
      </c>
      <c r="E77" s="292" t="s">
        <v>671</v>
      </c>
      <c r="F77" s="292" t="s">
        <v>150</v>
      </c>
      <c r="G77" s="292" t="s">
        <v>240</v>
      </c>
      <c r="H77" s="292"/>
    </row>
    <row r="78" spans="1:8" ht="15.75">
      <c r="A78" s="294" t="s">
        <v>666</v>
      </c>
      <c r="B78" s="292" t="s">
        <v>672</v>
      </c>
      <c r="C78" s="292" t="s">
        <v>68</v>
      </c>
      <c r="D78" s="292" t="s">
        <v>4</v>
      </c>
      <c r="E78" s="292" t="s">
        <v>69</v>
      </c>
      <c r="F78" s="292" t="s">
        <v>36</v>
      </c>
      <c r="G78" s="292" t="s">
        <v>242</v>
      </c>
      <c r="H78" s="292"/>
    </row>
    <row r="79" spans="1:8" ht="15.75">
      <c r="A79" s="294" t="s">
        <v>666</v>
      </c>
      <c r="B79" s="292" t="s">
        <v>672</v>
      </c>
      <c r="C79" s="292" t="s">
        <v>163</v>
      </c>
      <c r="D79" s="292" t="s">
        <v>164</v>
      </c>
      <c r="E79" s="292" t="s">
        <v>181</v>
      </c>
      <c r="F79" s="292" t="s">
        <v>111</v>
      </c>
      <c r="G79" s="292" t="s">
        <v>606</v>
      </c>
      <c r="H79" s="292"/>
    </row>
    <row r="80" spans="1:8" ht="15.75">
      <c r="A80" s="294" t="s">
        <v>666</v>
      </c>
      <c r="B80" s="292" t="s">
        <v>672</v>
      </c>
      <c r="C80" s="292" t="s">
        <v>82</v>
      </c>
      <c r="D80" s="292" t="s">
        <v>399</v>
      </c>
      <c r="E80" s="292" t="s">
        <v>83</v>
      </c>
      <c r="F80" s="292" t="s">
        <v>60</v>
      </c>
      <c r="G80" s="292" t="s">
        <v>606</v>
      </c>
      <c r="H80" s="292"/>
    </row>
    <row r="81" spans="1:8" ht="15.75">
      <c r="A81" s="294" t="s">
        <v>666</v>
      </c>
      <c r="B81" s="292" t="s">
        <v>672</v>
      </c>
      <c r="C81" s="292" t="s">
        <v>103</v>
      </c>
      <c r="D81" s="292" t="s">
        <v>104</v>
      </c>
      <c r="E81" s="292" t="s">
        <v>105</v>
      </c>
      <c r="F81" s="292" t="s">
        <v>60</v>
      </c>
      <c r="G81" s="292" t="s">
        <v>242</v>
      </c>
      <c r="H81" s="292"/>
    </row>
    <row r="82" spans="1:8" ht="15.75">
      <c r="A82" s="294" t="s">
        <v>666</v>
      </c>
      <c r="B82" s="292" t="s">
        <v>672</v>
      </c>
      <c r="C82" s="292" t="s">
        <v>57</v>
      </c>
      <c r="D82" s="292" t="s">
        <v>58</v>
      </c>
      <c r="E82" s="292" t="s">
        <v>59</v>
      </c>
      <c r="F82" s="292" t="s">
        <v>60</v>
      </c>
      <c r="G82" s="292" t="s">
        <v>242</v>
      </c>
      <c r="H82" s="292"/>
    </row>
    <row r="83" spans="1:8" ht="15.75">
      <c r="A83" s="294" t="s">
        <v>677</v>
      </c>
      <c r="B83" s="292" t="s">
        <v>76</v>
      </c>
      <c r="C83" s="292" t="s">
        <v>269</v>
      </c>
      <c r="D83" s="292" t="s">
        <v>678</v>
      </c>
      <c r="E83" s="292" t="s">
        <v>679</v>
      </c>
      <c r="F83" s="292" t="s">
        <v>274</v>
      </c>
      <c r="G83" s="292" t="s">
        <v>242</v>
      </c>
      <c r="H83" s="292"/>
    </row>
    <row r="84" spans="1:8" ht="15.75">
      <c r="A84" s="294" t="s">
        <v>677</v>
      </c>
      <c r="B84" s="292" t="s">
        <v>297</v>
      </c>
      <c r="C84" s="292" t="s">
        <v>266</v>
      </c>
      <c r="D84" s="292" t="s">
        <v>227</v>
      </c>
      <c r="E84" s="292" t="s">
        <v>267</v>
      </c>
      <c r="F84" s="292" t="s">
        <v>36</v>
      </c>
      <c r="G84" s="292" t="s">
        <v>242</v>
      </c>
      <c r="H84" s="292"/>
    </row>
    <row r="85" spans="1:8" ht="15.75">
      <c r="A85" s="294" t="s">
        <v>677</v>
      </c>
      <c r="B85" s="292" t="s">
        <v>432</v>
      </c>
      <c r="C85" s="292" t="s">
        <v>82</v>
      </c>
      <c r="D85" s="292" t="s">
        <v>399</v>
      </c>
      <c r="E85" s="292" t="s">
        <v>83</v>
      </c>
      <c r="F85" s="292" t="s">
        <v>60</v>
      </c>
      <c r="G85" s="292" t="s">
        <v>606</v>
      </c>
      <c r="H85" s="292"/>
    </row>
    <row r="86" spans="1:8" ht="15.75">
      <c r="A86" s="294" t="s">
        <v>680</v>
      </c>
      <c r="B86" s="292" t="s">
        <v>143</v>
      </c>
      <c r="C86" s="292" t="s">
        <v>201</v>
      </c>
      <c r="D86" s="293" t="s">
        <v>20</v>
      </c>
      <c r="E86" s="293" t="s">
        <v>203</v>
      </c>
      <c r="F86" s="293">
        <v>707</v>
      </c>
      <c r="G86" s="292" t="s">
        <v>238</v>
      </c>
      <c r="H86" s="293"/>
    </row>
    <row r="87" spans="1:8" ht="15.75">
      <c r="A87" s="294" t="s">
        <v>680</v>
      </c>
      <c r="B87" s="292" t="s">
        <v>239</v>
      </c>
      <c r="C87" s="292" t="s">
        <v>82</v>
      </c>
      <c r="D87" s="292" t="s">
        <v>399</v>
      </c>
      <c r="E87" s="292" t="s">
        <v>83</v>
      </c>
      <c r="F87" s="292" t="s">
        <v>60</v>
      </c>
      <c r="G87" s="292" t="s">
        <v>606</v>
      </c>
      <c r="H87" s="292"/>
    </row>
    <row r="88" spans="1:8" ht="15.75">
      <c r="A88" s="294" t="s">
        <v>680</v>
      </c>
      <c r="B88" s="292" t="s">
        <v>681</v>
      </c>
      <c r="C88" s="292" t="s">
        <v>62</v>
      </c>
      <c r="D88" s="292" t="s">
        <v>151</v>
      </c>
      <c r="E88" s="292" t="s">
        <v>64</v>
      </c>
      <c r="F88" s="292" t="s">
        <v>65</v>
      </c>
      <c r="G88" s="292" t="s">
        <v>242</v>
      </c>
      <c r="H88" s="292"/>
    </row>
    <row r="89" spans="1:8" ht="15.75">
      <c r="A89" s="294" t="s">
        <v>682</v>
      </c>
      <c r="B89" s="292" t="s">
        <v>633</v>
      </c>
      <c r="C89" s="292" t="s">
        <v>82</v>
      </c>
      <c r="D89" s="292" t="s">
        <v>399</v>
      </c>
      <c r="E89" s="292" t="s">
        <v>83</v>
      </c>
      <c r="F89" s="292" t="s">
        <v>60</v>
      </c>
      <c r="G89" s="292" t="s">
        <v>606</v>
      </c>
      <c r="H89" s="292"/>
    </row>
    <row r="90" spans="1:8" ht="15.75">
      <c r="A90" s="294" t="s">
        <v>682</v>
      </c>
      <c r="B90" s="292" t="s">
        <v>507</v>
      </c>
      <c r="C90" s="292" t="s">
        <v>68</v>
      </c>
      <c r="D90" s="292" t="s">
        <v>4</v>
      </c>
      <c r="E90" s="292" t="s">
        <v>69</v>
      </c>
      <c r="F90" s="292" t="s">
        <v>36</v>
      </c>
      <c r="G90" s="292" t="s">
        <v>242</v>
      </c>
      <c r="H90" s="292"/>
    </row>
    <row r="91" spans="1:8" ht="15.75">
      <c r="A91" s="294" t="s">
        <v>682</v>
      </c>
      <c r="B91" s="292" t="s">
        <v>374</v>
      </c>
      <c r="C91" s="292" t="s">
        <v>638</v>
      </c>
      <c r="D91" s="292" t="s">
        <v>228</v>
      </c>
      <c r="E91" s="292" t="s">
        <v>639</v>
      </c>
      <c r="F91" s="292" t="s">
        <v>36</v>
      </c>
      <c r="G91" s="292" t="s">
        <v>242</v>
      </c>
      <c r="H91" s="292"/>
    </row>
    <row r="92" spans="1:8" ht="15.75">
      <c r="A92" s="294" t="s">
        <v>682</v>
      </c>
      <c r="B92" s="292" t="s">
        <v>159</v>
      </c>
      <c r="C92" s="292" t="s">
        <v>46</v>
      </c>
      <c r="D92" s="292" t="s">
        <v>47</v>
      </c>
      <c r="E92" s="292" t="s">
        <v>48</v>
      </c>
      <c r="F92" s="292" t="s">
        <v>43</v>
      </c>
      <c r="G92" s="292" t="s">
        <v>242</v>
      </c>
      <c r="H92" s="292"/>
    </row>
    <row r="93" spans="1:8" ht="15.75">
      <c r="A93" s="294" t="s">
        <v>683</v>
      </c>
      <c r="B93" s="292" t="s">
        <v>45</v>
      </c>
      <c r="C93" s="292" t="s">
        <v>259</v>
      </c>
      <c r="D93" s="292" t="s">
        <v>260</v>
      </c>
      <c r="E93" s="292" t="s">
        <v>486</v>
      </c>
      <c r="F93" s="292" t="s">
        <v>150</v>
      </c>
      <c r="G93" s="292" t="s">
        <v>240</v>
      </c>
      <c r="H93" s="292"/>
    </row>
    <row r="94" spans="1:8" ht="15.75">
      <c r="A94" s="294" t="s">
        <v>683</v>
      </c>
      <c r="B94" s="292" t="s">
        <v>684</v>
      </c>
      <c r="C94" s="292" t="s">
        <v>144</v>
      </c>
      <c r="D94" s="292" t="s">
        <v>21</v>
      </c>
      <c r="E94" s="292" t="s">
        <v>145</v>
      </c>
      <c r="F94" s="292">
        <v>403</v>
      </c>
      <c r="G94" s="292" t="s">
        <v>238</v>
      </c>
      <c r="H94" s="292"/>
    </row>
    <row r="95" spans="1:8" ht="15.75">
      <c r="A95" s="294" t="s">
        <v>683</v>
      </c>
      <c r="B95" s="292" t="s">
        <v>61</v>
      </c>
      <c r="C95" s="292" t="s">
        <v>259</v>
      </c>
      <c r="D95" s="292" t="s">
        <v>260</v>
      </c>
      <c r="E95" s="292" t="s">
        <v>486</v>
      </c>
      <c r="F95" s="292" t="s">
        <v>150</v>
      </c>
      <c r="G95" s="292" t="s">
        <v>240</v>
      </c>
      <c r="H95" s="292"/>
    </row>
    <row r="96" spans="1:8" ht="15.75">
      <c r="A96" s="294" t="s">
        <v>683</v>
      </c>
      <c r="B96" s="292" t="s">
        <v>37</v>
      </c>
      <c r="C96" s="292" t="s">
        <v>266</v>
      </c>
      <c r="D96" s="292" t="s">
        <v>227</v>
      </c>
      <c r="E96" s="292" t="s">
        <v>267</v>
      </c>
      <c r="F96" s="292" t="s">
        <v>36</v>
      </c>
      <c r="G96" s="292" t="s">
        <v>242</v>
      </c>
      <c r="H96" s="292"/>
    </row>
    <row r="97" spans="1:8" ht="15.75">
      <c r="A97" s="294" t="s">
        <v>683</v>
      </c>
      <c r="B97" s="292" t="s">
        <v>112</v>
      </c>
      <c r="C97" s="292" t="s">
        <v>34</v>
      </c>
      <c r="D97" s="292" t="s">
        <v>0</v>
      </c>
      <c r="E97" s="292" t="s">
        <v>249</v>
      </c>
      <c r="F97" s="292" t="s">
        <v>36</v>
      </c>
      <c r="G97" s="292" t="s">
        <v>242</v>
      </c>
      <c r="H97" s="292"/>
    </row>
    <row r="98" spans="1:8" ht="15.75">
      <c r="A98" s="294" t="s">
        <v>685</v>
      </c>
      <c r="B98" s="292" t="s">
        <v>361</v>
      </c>
      <c r="C98" s="292" t="s">
        <v>57</v>
      </c>
      <c r="D98" s="292" t="s">
        <v>58</v>
      </c>
      <c r="E98" s="292" t="s">
        <v>59</v>
      </c>
      <c r="F98" s="292" t="s">
        <v>60</v>
      </c>
      <c r="G98" s="292" t="s">
        <v>242</v>
      </c>
      <c r="H98" s="292"/>
    </row>
    <row r="99" spans="1:8" ht="15.75">
      <c r="A99" s="294" t="s">
        <v>685</v>
      </c>
      <c r="B99" s="292" t="s">
        <v>686</v>
      </c>
      <c r="C99" s="292" t="s">
        <v>54</v>
      </c>
      <c r="D99" s="292" t="s">
        <v>55</v>
      </c>
      <c r="E99" s="292" t="s">
        <v>56</v>
      </c>
      <c r="F99" s="292" t="s">
        <v>36</v>
      </c>
      <c r="G99" s="292" t="s">
        <v>240</v>
      </c>
      <c r="H99" s="292"/>
    </row>
    <row r="100" spans="1:8" ht="15.75">
      <c r="A100" s="294" t="s">
        <v>685</v>
      </c>
      <c r="B100" s="292" t="s">
        <v>86</v>
      </c>
      <c r="C100" s="292" t="s">
        <v>144</v>
      </c>
      <c r="D100" s="292" t="s">
        <v>21</v>
      </c>
      <c r="E100" s="292" t="s">
        <v>145</v>
      </c>
      <c r="F100" s="292">
        <v>403</v>
      </c>
      <c r="G100" s="292" t="s">
        <v>238</v>
      </c>
      <c r="H100" s="292"/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1"/>
  <sheetViews>
    <sheetView topLeftCell="H16" workbookViewId="0">
      <selection activeCell="T5" sqref="T5"/>
    </sheetView>
  </sheetViews>
  <sheetFormatPr baseColWidth="10" defaultRowHeight="15"/>
  <cols>
    <col min="1" max="1" width="17.140625" customWidth="1"/>
    <col min="4" max="4" width="36.42578125" customWidth="1"/>
    <col min="5" max="5" width="24" customWidth="1"/>
    <col min="7" max="7" width="22" customWidth="1"/>
    <col min="11" max="11" width="37.28515625" customWidth="1"/>
    <col min="13" max="13" width="18.42578125" customWidth="1"/>
  </cols>
  <sheetData>
    <row r="1" spans="1:26" ht="32.25" customHeight="1">
      <c r="A1" s="282" t="s">
        <v>205</v>
      </c>
      <c r="B1" s="282" t="s">
        <v>25</v>
      </c>
      <c r="C1" s="283" t="s">
        <v>26</v>
      </c>
      <c r="D1" s="281" t="s">
        <v>27</v>
      </c>
      <c r="E1" s="284" t="s">
        <v>28</v>
      </c>
      <c r="F1" s="285" t="s">
        <v>29</v>
      </c>
      <c r="G1" s="93" t="s">
        <v>32</v>
      </c>
      <c r="K1" s="2" t="s">
        <v>22</v>
      </c>
      <c r="L1" s="1" t="s">
        <v>584</v>
      </c>
      <c r="M1" s="2" t="s">
        <v>23</v>
      </c>
      <c r="N1" s="121"/>
      <c r="O1" s="121"/>
      <c r="P1" s="60" t="s">
        <v>381</v>
      </c>
      <c r="Q1" s="60" t="s">
        <v>382</v>
      </c>
      <c r="R1" s="121"/>
      <c r="S1" s="60" t="s">
        <v>379</v>
      </c>
      <c r="T1" s="60" t="s">
        <v>380</v>
      </c>
      <c r="U1" s="121"/>
      <c r="V1" s="60" t="s">
        <v>383</v>
      </c>
      <c r="W1" s="60" t="s">
        <v>384</v>
      </c>
      <c r="X1" s="121"/>
      <c r="Y1" s="60" t="s">
        <v>385</v>
      </c>
      <c r="Z1" s="60" t="s">
        <v>386</v>
      </c>
    </row>
    <row r="2" spans="1:26" ht="15.75">
      <c r="A2" s="287" t="s">
        <v>688</v>
      </c>
      <c r="B2" s="286" t="s">
        <v>95</v>
      </c>
      <c r="C2" s="286" t="s">
        <v>155</v>
      </c>
      <c r="D2" s="286" t="s">
        <v>306</v>
      </c>
      <c r="E2" s="286" t="s">
        <v>157</v>
      </c>
      <c r="F2" s="286" t="s">
        <v>60</v>
      </c>
      <c r="G2" s="288" t="s">
        <v>238</v>
      </c>
      <c r="K2" s="227" t="s">
        <v>648</v>
      </c>
      <c r="L2" s="4">
        <f>COUNTIF(D:D,)/5</f>
        <v>0</v>
      </c>
      <c r="M2" s="132">
        <f>COUNTIF(D:D,)</f>
        <v>0</v>
      </c>
      <c r="N2" s="121"/>
      <c r="O2" s="121"/>
      <c r="P2" s="128" t="s">
        <v>337</v>
      </c>
      <c r="Q2" s="132">
        <f>COUNTIF(A:A,)</f>
        <v>0</v>
      </c>
      <c r="R2" s="121"/>
      <c r="S2" s="128" t="s">
        <v>337</v>
      </c>
      <c r="T2" s="132">
        <f>COUNTIF(A:A,A12)</f>
        <v>3</v>
      </c>
      <c r="U2" s="121"/>
      <c r="V2" s="128" t="s">
        <v>337</v>
      </c>
      <c r="W2" s="132">
        <f>COUNTIF(A:A,A74)</f>
        <v>0</v>
      </c>
      <c r="X2" s="121"/>
      <c r="Y2" s="128" t="s">
        <v>337</v>
      </c>
      <c r="Z2" s="132">
        <f>COUNTIF(A:A,A92)</f>
        <v>0</v>
      </c>
    </row>
    <row r="3" spans="1:26" ht="15.75">
      <c r="A3" s="287" t="s">
        <v>688</v>
      </c>
      <c r="B3" s="286" t="s">
        <v>689</v>
      </c>
      <c r="C3" s="286" t="s">
        <v>314</v>
      </c>
      <c r="D3" s="286" t="s">
        <v>690</v>
      </c>
      <c r="E3" s="286" t="s">
        <v>691</v>
      </c>
      <c r="F3" s="286" t="s">
        <v>111</v>
      </c>
      <c r="G3" s="288" t="s">
        <v>242</v>
      </c>
      <c r="K3" s="227" t="s">
        <v>647</v>
      </c>
      <c r="L3" s="4">
        <f>COUNTIF(D:D,)/122</f>
        <v>0</v>
      </c>
      <c r="M3" s="132">
        <f>COUNTIF(D:D,)</f>
        <v>0</v>
      </c>
      <c r="N3" s="121"/>
      <c r="O3" s="121"/>
      <c r="P3" s="128" t="s">
        <v>338</v>
      </c>
      <c r="Q3" s="132">
        <f>COUNTIF(A:A,A2)</f>
        <v>6</v>
      </c>
      <c r="R3" s="121"/>
      <c r="S3" s="128" t="s">
        <v>338</v>
      </c>
      <c r="T3" s="132">
        <f>COUNTIF(A:A,A15)</f>
        <v>1</v>
      </c>
      <c r="U3" s="121"/>
      <c r="V3" s="128" t="s">
        <v>338</v>
      </c>
      <c r="W3" s="132">
        <f>COUNTIF(A:A,A79)</f>
        <v>0</v>
      </c>
      <c r="X3" s="121"/>
      <c r="Y3" s="128" t="s">
        <v>338</v>
      </c>
      <c r="Z3" s="132">
        <f>COUNTIF(A:A,A98)</f>
        <v>0</v>
      </c>
    </row>
    <row r="4" spans="1:26" ht="15.75">
      <c r="A4" s="287" t="s">
        <v>688</v>
      </c>
      <c r="B4" s="286" t="s">
        <v>692</v>
      </c>
      <c r="C4" s="286" t="s">
        <v>669</v>
      </c>
      <c r="D4" s="286" t="s">
        <v>670</v>
      </c>
      <c r="E4" s="286" t="s">
        <v>671</v>
      </c>
      <c r="F4" s="286" t="s">
        <v>150</v>
      </c>
      <c r="G4" s="288" t="s">
        <v>238</v>
      </c>
      <c r="K4" s="227" t="s">
        <v>646</v>
      </c>
      <c r="L4" s="4">
        <f>COUNTIF(D:D,D110)/122</f>
        <v>0</v>
      </c>
      <c r="M4" s="132">
        <f>COUNTIF(D:D,D110)</f>
        <v>0</v>
      </c>
      <c r="N4" s="121"/>
      <c r="O4" s="121"/>
      <c r="P4" s="128" t="s">
        <v>339</v>
      </c>
      <c r="Q4" s="132">
        <f>COUNTIF(A:A,A9)</f>
        <v>2</v>
      </c>
      <c r="R4" s="121"/>
      <c r="S4" s="128" t="s">
        <v>339</v>
      </c>
      <c r="T4" s="132">
        <f>COUNTIF(A:A,A15)</f>
        <v>1</v>
      </c>
      <c r="U4" s="121"/>
      <c r="V4" s="128" t="s">
        <v>339</v>
      </c>
      <c r="W4" s="132">
        <f>COUNTIF(A:A,A88)</f>
        <v>0</v>
      </c>
      <c r="X4" s="121"/>
      <c r="Y4" s="128" t="s">
        <v>339</v>
      </c>
      <c r="Z4" s="132">
        <f>COUNTIF(A:A,A105)</f>
        <v>0</v>
      </c>
    </row>
    <row r="5" spans="1:26" ht="15.75">
      <c r="A5" s="287" t="s">
        <v>688</v>
      </c>
      <c r="B5" s="286" t="s">
        <v>692</v>
      </c>
      <c r="C5" s="286" t="s">
        <v>126</v>
      </c>
      <c r="D5" s="286" t="s">
        <v>127</v>
      </c>
      <c r="E5" s="286" t="s">
        <v>128</v>
      </c>
      <c r="F5" s="286" t="s">
        <v>60</v>
      </c>
      <c r="G5" s="288" t="s">
        <v>242</v>
      </c>
      <c r="K5" s="227" t="s">
        <v>645</v>
      </c>
      <c r="L5" s="4">
        <f>COUNTIF(D:D,D52)/122</f>
        <v>0</v>
      </c>
      <c r="M5" s="132">
        <f>COUNTIF(D:D,D52)</f>
        <v>0</v>
      </c>
      <c r="N5" s="121"/>
      <c r="O5" s="121"/>
      <c r="P5" s="128" t="s">
        <v>340</v>
      </c>
      <c r="Q5" s="132">
        <f>COUNTIF(A:A,A11)</f>
        <v>1</v>
      </c>
      <c r="R5" s="121"/>
      <c r="S5" s="128" t="s">
        <v>340</v>
      </c>
      <c r="T5" s="132">
        <f>COUNTIF(A:A,A55)</f>
        <v>0</v>
      </c>
      <c r="U5" s="121"/>
      <c r="V5" s="128" t="s">
        <v>340</v>
      </c>
      <c r="W5" s="132">
        <f>COUNTIF(A:A,)</f>
        <v>0</v>
      </c>
      <c r="X5" s="121"/>
      <c r="Y5" s="128" t="s">
        <v>340</v>
      </c>
      <c r="Z5" s="132">
        <f>COUNTIF(A:A,A113)</f>
        <v>0</v>
      </c>
    </row>
    <row r="6" spans="1:26" ht="15.75">
      <c r="A6" s="287" t="s">
        <v>688</v>
      </c>
      <c r="B6" s="286" t="s">
        <v>576</v>
      </c>
      <c r="C6" s="286" t="s">
        <v>82</v>
      </c>
      <c r="D6" s="286" t="s">
        <v>399</v>
      </c>
      <c r="E6" s="286" t="s">
        <v>83</v>
      </c>
      <c r="F6" s="286" t="s">
        <v>60</v>
      </c>
      <c r="G6" s="288" t="s">
        <v>238</v>
      </c>
      <c r="K6" s="227" t="s">
        <v>644</v>
      </c>
      <c r="L6" s="4">
        <f>COUNTIF(D:D,D93)/122</f>
        <v>0</v>
      </c>
      <c r="M6" s="132">
        <f>COUNTIF(D:D,D93)</f>
        <v>0</v>
      </c>
      <c r="N6" s="121"/>
      <c r="O6" s="121"/>
      <c r="P6" s="128" t="s">
        <v>341</v>
      </c>
      <c r="Q6" s="132">
        <f>COUNTIF(A:A,A24)</f>
        <v>0</v>
      </c>
      <c r="R6" s="121"/>
      <c r="S6" s="128" t="s">
        <v>341</v>
      </c>
      <c r="T6" s="132">
        <f>COUNTIF(A:A,A57)</f>
        <v>0</v>
      </c>
      <c r="U6" s="121"/>
      <c r="V6" s="128" t="s">
        <v>341</v>
      </c>
      <c r="W6" s="132">
        <f>COUNTIF(A:A,)</f>
        <v>0</v>
      </c>
      <c r="X6" s="121"/>
      <c r="Y6" s="128" t="s">
        <v>341</v>
      </c>
      <c r="Z6" s="132">
        <f>COUNTIF(A:A,A115)</f>
        <v>0</v>
      </c>
    </row>
    <row r="7" spans="1:26" ht="15.75">
      <c r="A7" s="289" t="s">
        <v>688</v>
      </c>
      <c r="B7" s="288" t="s">
        <v>154</v>
      </c>
      <c r="C7" s="288" t="s">
        <v>46</v>
      </c>
      <c r="D7" s="288" t="s">
        <v>47</v>
      </c>
      <c r="E7" s="288" t="s">
        <v>48</v>
      </c>
      <c r="F7" s="288" t="s">
        <v>43</v>
      </c>
      <c r="G7" s="288" t="s">
        <v>242</v>
      </c>
      <c r="K7" s="211" t="s">
        <v>1</v>
      </c>
      <c r="L7" s="4">
        <f>COUNTIF(D:D,D10)/122</f>
        <v>1.6393442622950821E-2</v>
      </c>
      <c r="M7" s="132">
        <f>COUNTIF(D:D,D10)</f>
        <v>2</v>
      </c>
      <c r="N7" s="121"/>
      <c r="O7" s="121"/>
      <c r="P7" s="121"/>
      <c r="Q7" s="121"/>
      <c r="R7" s="121"/>
      <c r="S7" s="121"/>
      <c r="T7" s="121"/>
      <c r="U7" s="121"/>
      <c r="V7" s="121"/>
      <c r="W7" s="121"/>
      <c r="X7" s="121"/>
      <c r="Y7" s="121"/>
      <c r="Z7" s="121"/>
    </row>
    <row r="8" spans="1:26" ht="15.75">
      <c r="A8" s="289" t="s">
        <v>693</v>
      </c>
      <c r="B8" s="288" t="s">
        <v>248</v>
      </c>
      <c r="C8" s="288" t="s">
        <v>144</v>
      </c>
      <c r="D8" s="288" t="s">
        <v>21</v>
      </c>
      <c r="E8" s="288" t="s">
        <v>145</v>
      </c>
      <c r="F8" s="288">
        <v>403</v>
      </c>
      <c r="G8" s="288" t="s">
        <v>238</v>
      </c>
      <c r="K8" s="211" t="s">
        <v>6</v>
      </c>
      <c r="L8" s="4">
        <f>COUNTIF(D:D,)/122</f>
        <v>0</v>
      </c>
      <c r="M8" s="132">
        <f>COUNTIF(D:D,)</f>
        <v>0</v>
      </c>
      <c r="N8" s="121"/>
      <c r="O8" s="121"/>
      <c r="P8" s="121"/>
      <c r="Q8" s="121"/>
      <c r="R8" s="121"/>
      <c r="S8" s="121"/>
      <c r="T8" s="121"/>
      <c r="U8" s="121"/>
      <c r="V8" s="121"/>
      <c r="W8" s="121"/>
      <c r="X8" s="121"/>
      <c r="Y8" s="121"/>
      <c r="Z8" s="121"/>
    </row>
    <row r="9" spans="1:26" ht="15.75">
      <c r="A9" s="296" t="s">
        <v>700</v>
      </c>
      <c r="B9" s="295" t="s">
        <v>701</v>
      </c>
      <c r="C9" s="295" t="s">
        <v>259</v>
      </c>
      <c r="D9" s="295" t="s">
        <v>260</v>
      </c>
      <c r="E9" s="295" t="s">
        <v>486</v>
      </c>
      <c r="F9" s="295" t="s">
        <v>150</v>
      </c>
      <c r="G9" s="295" t="s">
        <v>238</v>
      </c>
      <c r="K9" s="211" t="s">
        <v>24</v>
      </c>
      <c r="L9" s="4">
        <f>COUNTIF(D:D,D28)/122</f>
        <v>0</v>
      </c>
      <c r="M9" s="132">
        <f>COUNTIF(D:D,D20)</f>
        <v>0</v>
      </c>
      <c r="N9" s="121"/>
      <c r="O9" s="121"/>
      <c r="P9" s="121"/>
      <c r="Q9" s="121"/>
      <c r="R9" s="121"/>
      <c r="S9" s="121"/>
      <c r="T9" s="121"/>
      <c r="U9" s="121"/>
      <c r="V9" s="121"/>
      <c r="W9" s="121"/>
      <c r="X9" s="121"/>
      <c r="Y9" s="121"/>
      <c r="Z9" s="121"/>
    </row>
    <row r="10" spans="1:26" ht="15.75">
      <c r="A10" s="296" t="s">
        <v>700</v>
      </c>
      <c r="B10" s="295" t="s">
        <v>76</v>
      </c>
      <c r="C10" s="295" t="s">
        <v>266</v>
      </c>
      <c r="D10" s="295" t="s">
        <v>227</v>
      </c>
      <c r="E10" s="295" t="s">
        <v>267</v>
      </c>
      <c r="F10" s="295" t="s">
        <v>36</v>
      </c>
      <c r="G10" s="295" t="s">
        <v>238</v>
      </c>
      <c r="K10" s="211" t="s">
        <v>225</v>
      </c>
      <c r="L10" s="4">
        <f>COUNTIF(D:D,D10)/122</f>
        <v>1.6393442622950821E-2</v>
      </c>
      <c r="M10" s="132">
        <f t="shared" ref="M10" si="0">COUNTIF(D:D,D10)</f>
        <v>2</v>
      </c>
      <c r="N10" s="121"/>
      <c r="O10" s="121"/>
      <c r="P10" s="121"/>
      <c r="Q10" s="121"/>
      <c r="R10" s="121"/>
      <c r="S10" s="121"/>
      <c r="T10" s="121"/>
      <c r="U10" s="121"/>
      <c r="V10" s="121"/>
      <c r="W10" s="121"/>
      <c r="X10" s="121"/>
      <c r="Y10" s="121"/>
      <c r="Z10" s="121"/>
    </row>
    <row r="11" spans="1:26" ht="15.75">
      <c r="A11" s="301" t="s">
        <v>702</v>
      </c>
      <c r="B11" s="299" t="s">
        <v>291</v>
      </c>
      <c r="C11" s="299" t="s">
        <v>259</v>
      </c>
      <c r="D11" s="299" t="s">
        <v>260</v>
      </c>
      <c r="E11" s="299" t="s">
        <v>486</v>
      </c>
      <c r="F11" s="299" t="s">
        <v>150</v>
      </c>
      <c r="G11" s="299" t="s">
        <v>240</v>
      </c>
      <c r="H11" s="300"/>
      <c r="K11" s="211" t="s">
        <v>597</v>
      </c>
      <c r="L11" s="4">
        <f>COUNTIF(D:D,D7)/122</f>
        <v>8.1967213114754103E-3</v>
      </c>
      <c r="M11" s="132">
        <f>COUNTIF(D:D,D7)</f>
        <v>1</v>
      </c>
      <c r="N11" s="121"/>
      <c r="O11" s="121"/>
      <c r="P11" s="121"/>
      <c r="Q11" s="121"/>
      <c r="R11" s="121"/>
      <c r="S11" s="121"/>
      <c r="T11" s="121"/>
      <c r="U11" s="121"/>
      <c r="V11" s="121"/>
      <c r="W11" s="121"/>
      <c r="X11" s="121"/>
      <c r="Y11" s="121"/>
      <c r="Z11" s="121"/>
    </row>
    <row r="12" spans="1:26" ht="15.75">
      <c r="A12" s="303" t="s">
        <v>703</v>
      </c>
      <c r="B12" s="302" t="s">
        <v>704</v>
      </c>
      <c r="C12" s="302" t="s">
        <v>266</v>
      </c>
      <c r="D12" s="302" t="s">
        <v>227</v>
      </c>
      <c r="E12" s="302" t="s">
        <v>267</v>
      </c>
      <c r="F12" s="302" t="s">
        <v>36</v>
      </c>
      <c r="G12" s="302" t="s">
        <v>240</v>
      </c>
      <c r="K12" s="211" t="s">
        <v>2</v>
      </c>
      <c r="L12" s="4">
        <f>COUNTIF(D:D,D42)/122</f>
        <v>0</v>
      </c>
      <c r="M12" s="132">
        <f>COUNTIF(D:D,D42)</f>
        <v>0</v>
      </c>
      <c r="N12" s="121"/>
      <c r="O12" s="121"/>
      <c r="P12" s="121"/>
      <c r="Q12" s="121"/>
      <c r="R12" s="121"/>
      <c r="S12" s="121"/>
      <c r="T12" s="121"/>
      <c r="U12" s="121"/>
      <c r="V12" s="121"/>
      <c r="W12" s="121"/>
      <c r="X12" s="121"/>
      <c r="Y12" s="121"/>
      <c r="Z12" s="121"/>
    </row>
    <row r="13" spans="1:26" ht="15.75">
      <c r="A13" s="303" t="s">
        <v>703</v>
      </c>
      <c r="B13" s="302" t="s">
        <v>551</v>
      </c>
      <c r="C13" s="302" t="s">
        <v>62</v>
      </c>
      <c r="D13" s="302" t="s">
        <v>151</v>
      </c>
      <c r="E13" s="302" t="s">
        <v>64</v>
      </c>
      <c r="F13" s="302" t="s">
        <v>65</v>
      </c>
      <c r="G13" s="302" t="s">
        <v>240</v>
      </c>
      <c r="K13" s="211" t="s">
        <v>226</v>
      </c>
      <c r="L13" s="4">
        <f>COUNTIF(D:D,)/5</f>
        <v>0</v>
      </c>
      <c r="M13" s="132">
        <f>COUNTIF(D:D,)</f>
        <v>0</v>
      </c>
      <c r="N13" s="121"/>
      <c r="O13" s="121"/>
      <c r="P13" s="121"/>
      <c r="Q13" s="121"/>
      <c r="R13" s="121"/>
      <c r="S13" s="121"/>
      <c r="T13" s="121"/>
      <c r="U13" s="121"/>
      <c r="V13" s="121"/>
      <c r="W13" s="121"/>
      <c r="X13" s="121"/>
      <c r="Y13" s="121"/>
      <c r="Z13" s="121"/>
    </row>
    <row r="14" spans="1:26" ht="15.75">
      <c r="A14" s="303" t="s">
        <v>703</v>
      </c>
      <c r="B14" s="302" t="s">
        <v>129</v>
      </c>
      <c r="C14" s="302" t="s">
        <v>144</v>
      </c>
      <c r="D14" s="302" t="s">
        <v>21</v>
      </c>
      <c r="E14" s="302" t="s">
        <v>145</v>
      </c>
      <c r="F14" s="302">
        <v>403</v>
      </c>
      <c r="G14" s="302" t="s">
        <v>240</v>
      </c>
      <c r="K14" s="211" t="s">
        <v>227</v>
      </c>
      <c r="L14" s="4">
        <f>COUNTIF(D:D,D10)/122</f>
        <v>1.6393442622950821E-2</v>
      </c>
      <c r="M14" s="132">
        <f>COUNTIF(D:D,D10)</f>
        <v>2</v>
      </c>
      <c r="N14" s="121"/>
      <c r="O14" s="121"/>
      <c r="P14" s="121"/>
      <c r="Q14" s="121"/>
      <c r="R14" s="121"/>
      <c r="S14" s="121"/>
      <c r="T14" s="121"/>
      <c r="U14" s="121"/>
      <c r="V14" s="121"/>
      <c r="W14" s="121"/>
      <c r="X14" s="121"/>
      <c r="Y14" s="121"/>
      <c r="Z14" s="121"/>
    </row>
    <row r="15" spans="1:26" ht="15.75">
      <c r="A15" s="192">
        <v>45819</v>
      </c>
      <c r="B15" s="258">
        <v>0.44444444444444442</v>
      </c>
      <c r="C15" s="259">
        <v>41</v>
      </c>
      <c r="D15" s="259" t="s">
        <v>260</v>
      </c>
      <c r="E15" s="259">
        <v>93130000480</v>
      </c>
      <c r="F15" s="259">
        <v>728</v>
      </c>
      <c r="G15" s="302" t="s">
        <v>240</v>
      </c>
      <c r="K15" s="211" t="s">
        <v>3</v>
      </c>
      <c r="L15" s="4">
        <f>COUNTIF(D:D,D17)/122</f>
        <v>0</v>
      </c>
      <c r="M15" s="132">
        <f>COUNTIF(D:D,D17)</f>
        <v>0</v>
      </c>
      <c r="N15" s="121"/>
      <c r="O15" s="121"/>
      <c r="P15" s="121"/>
      <c r="Q15" s="121"/>
      <c r="R15" s="121"/>
      <c r="S15" s="121"/>
      <c r="T15" s="121"/>
      <c r="U15" s="121"/>
      <c r="V15" s="121"/>
      <c r="W15" s="121"/>
      <c r="X15" s="121"/>
      <c r="Y15" s="121"/>
      <c r="Z15" s="121"/>
    </row>
    <row r="16" spans="1:26">
      <c r="K16" s="211" t="s">
        <v>595</v>
      </c>
      <c r="L16" s="4">
        <f>COUNTIF(D:D,)/122</f>
        <v>0</v>
      </c>
      <c r="M16" s="132">
        <f>COUNTIF(D:D,)</f>
        <v>0</v>
      </c>
      <c r="N16" s="121"/>
      <c r="O16" s="121"/>
      <c r="P16" s="121"/>
      <c r="Q16" s="121"/>
      <c r="R16" s="121"/>
      <c r="S16" s="121"/>
      <c r="T16" s="121"/>
      <c r="U16" s="121"/>
      <c r="V16" s="121"/>
      <c r="W16" s="121"/>
      <c r="X16" s="121"/>
      <c r="Y16" s="121"/>
      <c r="Z16" s="121"/>
    </row>
    <row r="17" spans="11:26">
      <c r="K17" s="211" t="s">
        <v>596</v>
      </c>
      <c r="L17" s="4">
        <f>COUNTIF(D:D,)/122</f>
        <v>0</v>
      </c>
      <c r="M17" s="132">
        <f>COUNTIF(D:D,)</f>
        <v>0</v>
      </c>
      <c r="N17" s="121"/>
      <c r="O17" s="121"/>
      <c r="P17" s="121"/>
      <c r="Q17" s="121"/>
      <c r="R17" s="121"/>
      <c r="S17" s="121"/>
      <c r="T17" s="121"/>
      <c r="U17" s="121"/>
      <c r="V17" s="121"/>
      <c r="W17" s="121"/>
      <c r="X17" s="121"/>
      <c r="Y17" s="121"/>
      <c r="Z17" s="121"/>
    </row>
    <row r="18" spans="11:26">
      <c r="K18" s="211" t="s">
        <v>4</v>
      </c>
      <c r="L18" s="4">
        <f>COUNTIF(D:D,)/122</f>
        <v>0</v>
      </c>
      <c r="M18" s="132">
        <f>COUNTIF(D:D,)</f>
        <v>0</v>
      </c>
      <c r="N18" s="121"/>
      <c r="O18" s="121"/>
      <c r="P18" s="121"/>
      <c r="Q18" s="121"/>
      <c r="R18" s="121"/>
      <c r="S18" s="121"/>
      <c r="T18" s="121"/>
      <c r="U18" s="121"/>
      <c r="V18" s="121"/>
      <c r="W18" s="121"/>
      <c r="X18" s="121"/>
      <c r="Y18" s="121"/>
      <c r="Z18" s="121"/>
    </row>
    <row r="19" spans="11:26">
      <c r="K19" s="211" t="s">
        <v>5</v>
      </c>
      <c r="L19" s="4">
        <f>COUNTIF(D:D,D2)/5</f>
        <v>0.2</v>
      </c>
      <c r="M19" s="132">
        <f>COUNTIF(D:D,D2)</f>
        <v>1</v>
      </c>
      <c r="N19" s="121"/>
      <c r="O19" s="121"/>
      <c r="P19" s="121"/>
      <c r="Q19" s="121"/>
      <c r="R19" s="121"/>
      <c r="S19" s="121"/>
      <c r="T19" s="121"/>
      <c r="U19" s="121"/>
      <c r="V19" s="121"/>
      <c r="W19" s="121"/>
      <c r="X19" s="121"/>
      <c r="Y19" s="121"/>
      <c r="Z19" s="121"/>
    </row>
    <row r="20" spans="11:26">
      <c r="K20" s="211" t="s">
        <v>7</v>
      </c>
      <c r="L20" s="4">
        <f>COUNTIF(D:D,D21)/122</f>
        <v>0</v>
      </c>
      <c r="M20" s="132">
        <f>COUNTIF(D:D,D21)</f>
        <v>0</v>
      </c>
      <c r="N20" s="121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/>
      <c r="Z20" s="121"/>
    </row>
    <row r="21" spans="11:26">
      <c r="K21" s="211" t="s">
        <v>228</v>
      </c>
      <c r="L21" s="4">
        <f>COUNTIF(D:D,D9)/122</f>
        <v>2.4590163934426229E-2</v>
      </c>
      <c r="M21" s="132">
        <f>COUNTIF(D:D,D9)</f>
        <v>3</v>
      </c>
      <c r="N21" s="121"/>
      <c r="O21" s="121"/>
      <c r="P21" s="121"/>
      <c r="Q21" s="121"/>
      <c r="R21" s="121"/>
      <c r="S21" s="121"/>
      <c r="T21" s="121"/>
      <c r="U21" s="121"/>
      <c r="V21" s="121"/>
      <c r="W21" s="121"/>
      <c r="X21" s="121"/>
      <c r="Y21" s="121"/>
      <c r="Z21" s="121"/>
    </row>
    <row r="22" spans="11:26">
      <c r="K22" s="211" t="s">
        <v>8</v>
      </c>
      <c r="L22" s="4">
        <f>COUNTIF(D:D,D109)/122</f>
        <v>0</v>
      </c>
      <c r="M22" s="132">
        <f>COUNTIF(D:D,D109)</f>
        <v>0</v>
      </c>
      <c r="N22" s="121"/>
      <c r="O22" s="121"/>
      <c r="P22" s="121"/>
      <c r="Q22" s="121"/>
      <c r="R22" s="121"/>
      <c r="S22" s="121"/>
      <c r="T22" s="121"/>
      <c r="U22" s="121"/>
      <c r="V22" s="121"/>
      <c r="W22" s="121"/>
      <c r="X22" s="121"/>
      <c r="Y22" s="121"/>
      <c r="Z22" s="121"/>
    </row>
    <row r="23" spans="11:26">
      <c r="K23" s="211" t="s">
        <v>9</v>
      </c>
      <c r="L23" s="4">
        <f>COUNTIF(D:D,)/122</f>
        <v>0</v>
      </c>
      <c r="M23" s="132">
        <f>COUNTIF(D:D,)</f>
        <v>0</v>
      </c>
      <c r="N23" s="121"/>
      <c r="O23" s="121"/>
      <c r="P23" s="121"/>
      <c r="Q23" s="121"/>
      <c r="R23" s="121"/>
      <c r="S23" s="121"/>
      <c r="T23" s="121"/>
      <c r="U23" s="121"/>
      <c r="V23" s="121"/>
      <c r="W23" s="121"/>
      <c r="X23" s="121"/>
      <c r="Y23" s="121"/>
      <c r="Z23" s="121"/>
    </row>
    <row r="24" spans="11:26">
      <c r="K24" s="211" t="s">
        <v>229</v>
      </c>
      <c r="L24" s="4">
        <f>COUNTIF(D:D,)/122</f>
        <v>0</v>
      </c>
      <c r="M24" s="132">
        <f>COUNTIF(D:D,)</f>
        <v>0</v>
      </c>
      <c r="N24" s="121"/>
      <c r="O24" s="121"/>
      <c r="P24" s="121"/>
      <c r="Q24" s="121"/>
      <c r="R24" s="121"/>
      <c r="S24" s="121"/>
      <c r="T24" s="121"/>
      <c r="U24" s="121"/>
      <c r="V24" s="121"/>
      <c r="W24" s="121"/>
      <c r="X24" s="121"/>
      <c r="Y24" s="121"/>
      <c r="Z24" s="121"/>
    </row>
    <row r="25" spans="11:26">
      <c r="K25" s="211" t="s">
        <v>10</v>
      </c>
      <c r="L25" s="4">
        <f>COUNTIF(D:D,D18)/122</f>
        <v>0</v>
      </c>
      <c r="M25" s="132">
        <f>COUNTIF(D:D,D18)</f>
        <v>0</v>
      </c>
      <c r="N25" s="121"/>
      <c r="O25" s="121"/>
      <c r="P25" s="121"/>
      <c r="Q25" s="121"/>
      <c r="R25" s="121"/>
      <c r="S25" s="121"/>
      <c r="T25" s="121"/>
      <c r="U25" s="121"/>
      <c r="V25" s="121"/>
      <c r="W25" s="121"/>
      <c r="X25" s="121"/>
      <c r="Y25" s="121"/>
      <c r="Z25" s="121"/>
    </row>
    <row r="26" spans="11:26">
      <c r="K26" s="211" t="s">
        <v>11</v>
      </c>
      <c r="L26" s="4">
        <f>COUNTIF(D:D,D35)/122</f>
        <v>0</v>
      </c>
      <c r="M26" s="132">
        <f>COUNTIF(D:D,D35)</f>
        <v>0</v>
      </c>
      <c r="N26" s="121"/>
      <c r="O26" s="121"/>
      <c r="P26" s="121"/>
      <c r="Q26" s="121"/>
      <c r="R26" s="121"/>
      <c r="S26" s="121"/>
      <c r="T26" s="121"/>
      <c r="U26" s="121"/>
      <c r="V26" s="121"/>
      <c r="W26" s="121"/>
      <c r="X26" s="121"/>
      <c r="Y26" s="121"/>
      <c r="Z26" s="121"/>
    </row>
    <row r="27" spans="11:26">
      <c r="K27" s="211" t="s">
        <v>12</v>
      </c>
      <c r="L27" s="4">
        <f>COUNTIF(D:D,D39)/122</f>
        <v>0</v>
      </c>
      <c r="M27" s="132">
        <f>COUNTIF(D:D,D39)</f>
        <v>0</v>
      </c>
      <c r="N27" s="121"/>
      <c r="O27" s="121"/>
      <c r="P27" s="121"/>
      <c r="Q27" s="121"/>
      <c r="R27" s="121"/>
      <c r="S27" s="121"/>
      <c r="T27" s="121"/>
      <c r="U27" s="121"/>
      <c r="V27" s="121"/>
      <c r="W27" s="121"/>
      <c r="X27" s="121"/>
      <c r="Y27" s="121"/>
      <c r="Z27" s="121"/>
    </row>
    <row r="28" spans="11:26">
      <c r="K28" s="211" t="s">
        <v>13</v>
      </c>
      <c r="L28" s="4">
        <f>COUNTIF(D:D,D3)/5</f>
        <v>0.2</v>
      </c>
      <c r="M28" s="132">
        <f>COUNTIF(D:D,D3)</f>
        <v>1</v>
      </c>
      <c r="N28" s="121"/>
      <c r="O28" s="121"/>
      <c r="P28" s="121"/>
      <c r="Q28" s="121"/>
      <c r="R28" s="121"/>
      <c r="S28" s="121"/>
      <c r="T28" s="121"/>
      <c r="U28" s="121"/>
      <c r="V28" s="121"/>
      <c r="W28" s="121"/>
      <c r="X28" s="121"/>
      <c r="Y28" s="121"/>
      <c r="Z28" s="121"/>
    </row>
    <row r="29" spans="11:26">
      <c r="K29" s="211" t="s">
        <v>14</v>
      </c>
      <c r="L29" s="4">
        <f>COUNTIF(D:D,D38)/122</f>
        <v>0</v>
      </c>
      <c r="M29" s="132">
        <f>COUNTIF(D:D,D38)</f>
        <v>0</v>
      </c>
      <c r="N29" s="121"/>
      <c r="O29" s="121"/>
      <c r="P29" s="121"/>
      <c r="Q29" s="121"/>
      <c r="R29" s="121"/>
      <c r="S29" s="121"/>
      <c r="T29" s="121"/>
      <c r="U29" s="121"/>
      <c r="V29" s="121"/>
      <c r="W29" s="121"/>
      <c r="X29" s="121"/>
      <c r="Y29" s="121"/>
      <c r="Z29" s="121"/>
    </row>
    <row r="30" spans="11:26">
      <c r="K30" s="211" t="s">
        <v>230</v>
      </c>
      <c r="L30" s="4">
        <f>COUNTIF(D:D,D11)/122</f>
        <v>2.4590163934426229E-2</v>
      </c>
      <c r="M30" s="132">
        <f>COUNTIF(D:D,D11)</f>
        <v>3</v>
      </c>
      <c r="N30" s="121"/>
      <c r="O30" s="121"/>
      <c r="P30" s="121"/>
      <c r="Q30" s="121"/>
      <c r="R30" s="121"/>
      <c r="S30" s="121"/>
      <c r="T30" s="121"/>
      <c r="U30" s="121"/>
      <c r="V30" s="121"/>
      <c r="W30" s="121"/>
      <c r="X30" s="121"/>
      <c r="Y30" s="121"/>
      <c r="Z30" s="121"/>
    </row>
    <row r="31" spans="11:26">
      <c r="K31" s="211" t="s">
        <v>231</v>
      </c>
      <c r="L31" s="4">
        <f>COUNTIF(D:D,D111)/122</f>
        <v>0</v>
      </c>
      <c r="M31" s="132">
        <f>COUNTIF(D:D,D111)</f>
        <v>0</v>
      </c>
      <c r="N31" s="121"/>
      <c r="O31" s="121"/>
      <c r="P31" s="121"/>
      <c r="Q31" s="121"/>
      <c r="R31" s="121"/>
      <c r="S31" s="121"/>
      <c r="T31" s="121"/>
      <c r="U31" s="121"/>
      <c r="V31" s="121"/>
      <c r="W31" s="121"/>
      <c r="X31" s="121"/>
      <c r="Y31" s="121"/>
      <c r="Z31" s="121"/>
    </row>
    <row r="32" spans="11:26">
      <c r="K32" s="211" t="s">
        <v>15</v>
      </c>
      <c r="L32" s="4">
        <f>COUNTIF(D:D,D13)/122</f>
        <v>8.1967213114754103E-3</v>
      </c>
      <c r="M32" s="132">
        <f>COUNTIF(D:D,D13)</f>
        <v>1</v>
      </c>
      <c r="N32" s="121"/>
      <c r="O32" s="121"/>
      <c r="P32" s="121"/>
      <c r="Q32" s="121"/>
      <c r="R32" s="121"/>
      <c r="S32" s="121"/>
      <c r="T32" s="121"/>
      <c r="U32" s="121"/>
      <c r="V32" s="121"/>
      <c r="W32" s="121"/>
      <c r="X32" s="121"/>
      <c r="Y32" s="121"/>
      <c r="Z32" s="121"/>
    </row>
    <row r="33" spans="11:26">
      <c r="K33" s="211" t="s">
        <v>16</v>
      </c>
      <c r="L33" s="4">
        <f>COUNTIF(D:D,D5)/5</f>
        <v>0.2</v>
      </c>
      <c r="M33" s="132">
        <f>COUNTIF(D:D,D5)</f>
        <v>1</v>
      </c>
      <c r="N33" s="121"/>
      <c r="O33" s="121"/>
      <c r="P33" s="121"/>
      <c r="Q33" s="121"/>
      <c r="R33" s="121"/>
      <c r="S33" s="121"/>
      <c r="T33" s="121"/>
      <c r="U33" s="121"/>
      <c r="V33" s="121"/>
      <c r="W33" s="121"/>
      <c r="X33" s="121"/>
      <c r="Y33" s="121"/>
      <c r="Z33" s="121"/>
    </row>
    <row r="34" spans="11:26">
      <c r="K34" s="211" t="s">
        <v>376</v>
      </c>
      <c r="L34" s="4">
        <f>COUNTIF(D:D,)/122</f>
        <v>0</v>
      </c>
      <c r="M34" s="132">
        <f>COUNTIF(D:D,)</f>
        <v>0</v>
      </c>
      <c r="N34" s="121"/>
      <c r="O34" s="121"/>
      <c r="P34" s="121"/>
      <c r="Q34" s="121"/>
      <c r="R34" s="121"/>
      <c r="S34" s="121"/>
      <c r="T34" s="121"/>
      <c r="U34" s="121"/>
      <c r="V34" s="121"/>
      <c r="W34" s="121"/>
      <c r="X34" s="121"/>
      <c r="Y34" s="121"/>
      <c r="Z34" s="121"/>
    </row>
    <row r="35" spans="11:26">
      <c r="K35" s="211" t="s">
        <v>17</v>
      </c>
      <c r="L35" s="4">
        <f>COUNTIF(D:D,D6)/5</f>
        <v>0.2</v>
      </c>
      <c r="M35" s="132">
        <f>COUNTIF(D:D,D6)</f>
        <v>1</v>
      </c>
      <c r="N35" s="121"/>
      <c r="O35" s="121"/>
      <c r="P35" s="121"/>
      <c r="Q35" s="121"/>
      <c r="R35" s="121"/>
      <c r="S35" s="121"/>
      <c r="T35" s="121"/>
      <c r="U35" s="121"/>
      <c r="V35" s="121"/>
      <c r="W35" s="121"/>
      <c r="X35" s="121"/>
      <c r="Y35" s="121"/>
      <c r="Z35" s="121"/>
    </row>
    <row r="36" spans="11:26">
      <c r="K36" s="211" t="s">
        <v>18</v>
      </c>
      <c r="L36" s="4">
        <f>COUNTIF(D:D,D95)/122</f>
        <v>0</v>
      </c>
      <c r="M36" s="132">
        <f>COUNTIF(D:D,D95)</f>
        <v>0</v>
      </c>
      <c r="N36" s="121"/>
      <c r="O36" s="121"/>
      <c r="P36" s="121"/>
      <c r="Q36" s="121"/>
      <c r="R36" s="121"/>
      <c r="S36" s="121"/>
      <c r="T36" s="121"/>
      <c r="U36" s="121"/>
      <c r="V36" s="121"/>
      <c r="W36" s="121"/>
      <c r="X36" s="121"/>
      <c r="Y36" s="121"/>
      <c r="Z36" s="121"/>
    </row>
    <row r="37" spans="11:26">
      <c r="K37" s="211" t="s">
        <v>19</v>
      </c>
      <c r="L37" s="4">
        <f>COUNTIF(D:D,D9)/122</f>
        <v>2.4590163934426229E-2</v>
      </c>
      <c r="M37" s="132">
        <f>COUNTIF(D:D,D9)</f>
        <v>3</v>
      </c>
      <c r="N37" s="121"/>
      <c r="O37" s="121"/>
      <c r="P37" s="121"/>
      <c r="Q37" s="121"/>
      <c r="R37" s="121"/>
      <c r="S37" s="121"/>
      <c r="T37" s="121"/>
      <c r="U37" s="121"/>
      <c r="V37" s="121"/>
      <c r="W37" s="121"/>
      <c r="X37" s="121"/>
      <c r="Y37" s="121"/>
      <c r="Z37" s="121"/>
    </row>
    <row r="38" spans="11:26">
      <c r="K38" s="211" t="s">
        <v>598</v>
      </c>
      <c r="L38" s="4">
        <f>COUNTIF(D:D,D4)/5</f>
        <v>0.2</v>
      </c>
      <c r="M38" s="211">
        <f>COUNTIF(D:D,D4)</f>
        <v>1</v>
      </c>
      <c r="N38" s="121"/>
      <c r="O38" s="121"/>
      <c r="P38" s="121"/>
      <c r="Q38" s="121"/>
      <c r="R38" s="121"/>
      <c r="S38" s="121"/>
      <c r="T38" s="121"/>
      <c r="U38" s="121"/>
      <c r="V38" s="121"/>
      <c r="W38" s="121"/>
      <c r="X38" s="121"/>
      <c r="Y38" s="121"/>
      <c r="Z38" s="121"/>
    </row>
    <row r="39" spans="11:26">
      <c r="K39" s="211" t="s">
        <v>20</v>
      </c>
      <c r="L39" s="4">
        <f t="shared" ref="L39" si="1">COUNTIF(D:D,)/122</f>
        <v>0</v>
      </c>
      <c r="M39" s="211">
        <f t="shared" ref="M39" si="2">COUNTIF(D:D,)</f>
        <v>0</v>
      </c>
    </row>
    <row r="40" spans="11:26">
      <c r="K40" s="211" t="s">
        <v>599</v>
      </c>
      <c r="L40" s="4">
        <f>COUNTIF(D:D,D8)/122</f>
        <v>1.6393442622950821E-2</v>
      </c>
      <c r="M40" s="211">
        <f>COUNTIF(D:D,D8)</f>
        <v>2</v>
      </c>
    </row>
    <row r="41" spans="11:26">
      <c r="M41" s="51">
        <f>SUM(M2:M40)</f>
        <v>24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41"/>
  <sheetViews>
    <sheetView topLeftCell="E1" workbookViewId="0">
      <selection activeCell="K40" sqref="K2:K40"/>
    </sheetView>
  </sheetViews>
  <sheetFormatPr baseColWidth="10" defaultRowHeight="15"/>
  <cols>
    <col min="11" max="11" width="38.140625" customWidth="1"/>
    <col min="12" max="12" width="16" customWidth="1"/>
    <col min="13" max="13" width="20" customWidth="1"/>
  </cols>
  <sheetData>
    <row r="1" spans="11:26" ht="33" customHeight="1">
      <c r="K1" s="2" t="s">
        <v>22</v>
      </c>
      <c r="L1" s="1" t="s">
        <v>585</v>
      </c>
      <c r="M1" s="2" t="s">
        <v>23</v>
      </c>
      <c r="N1" s="121"/>
      <c r="O1" s="121"/>
      <c r="P1" s="60" t="s">
        <v>381</v>
      </c>
      <c r="Q1" s="60" t="s">
        <v>382</v>
      </c>
      <c r="R1" s="121"/>
      <c r="S1" s="60" t="s">
        <v>379</v>
      </c>
      <c r="T1" s="60" t="s">
        <v>380</v>
      </c>
      <c r="U1" s="121"/>
      <c r="V1" s="60" t="s">
        <v>383</v>
      </c>
      <c r="W1" s="60" t="s">
        <v>384</v>
      </c>
      <c r="X1" s="121"/>
      <c r="Y1" s="60" t="s">
        <v>385</v>
      </c>
      <c r="Z1" s="60" t="s">
        <v>386</v>
      </c>
    </row>
    <row r="2" spans="11:26">
      <c r="K2" s="227" t="s">
        <v>648</v>
      </c>
      <c r="L2" s="4">
        <f>COUNTIF(D:D,D2)/122</f>
        <v>0</v>
      </c>
      <c r="M2" s="132">
        <f>COUNTIF(D:D,D2)</f>
        <v>0</v>
      </c>
      <c r="N2" s="121"/>
      <c r="O2" s="121"/>
      <c r="P2" s="128" t="s">
        <v>337</v>
      </c>
      <c r="Q2" s="132">
        <f>COUNTIF(A:A,)</f>
        <v>0</v>
      </c>
      <c r="R2" s="121"/>
      <c r="S2" s="128" t="s">
        <v>337</v>
      </c>
      <c r="T2" s="132">
        <f>COUNTIF(A:A,A32)</f>
        <v>0</v>
      </c>
      <c r="U2" s="121"/>
      <c r="V2" s="128" t="s">
        <v>337</v>
      </c>
      <c r="W2" s="132">
        <f>COUNTIF(A:A,A74)</f>
        <v>0</v>
      </c>
      <c r="X2" s="121"/>
      <c r="Y2" s="128" t="s">
        <v>337</v>
      </c>
      <c r="Z2" s="132">
        <f>COUNTIF(A:A,A92)</f>
        <v>0</v>
      </c>
    </row>
    <row r="3" spans="11:26">
      <c r="K3" s="227" t="s">
        <v>647</v>
      </c>
      <c r="L3" s="4">
        <f>COUNTIF(D:D,)/122</f>
        <v>0</v>
      </c>
      <c r="M3" s="132">
        <f>COUNTIF(D:D,)</f>
        <v>0</v>
      </c>
      <c r="N3" s="121"/>
      <c r="O3" s="121"/>
      <c r="P3" s="128" t="s">
        <v>338</v>
      </c>
      <c r="Q3" s="132">
        <f>COUNTIF(A:A,A5)</f>
        <v>0</v>
      </c>
      <c r="R3" s="121"/>
      <c r="S3" s="128" t="s">
        <v>338</v>
      </c>
      <c r="T3" s="132">
        <f>COUNTIF(A:A,A35)</f>
        <v>0</v>
      </c>
      <c r="U3" s="121"/>
      <c r="V3" s="128" t="s">
        <v>338</v>
      </c>
      <c r="W3" s="132">
        <f>COUNTIF(A:A,A79)</f>
        <v>0</v>
      </c>
      <c r="X3" s="121"/>
      <c r="Y3" s="128" t="s">
        <v>338</v>
      </c>
      <c r="Z3" s="132">
        <f>COUNTIF(A:A,A98)</f>
        <v>0</v>
      </c>
    </row>
    <row r="4" spans="11:26">
      <c r="K4" s="227" t="s">
        <v>646</v>
      </c>
      <c r="L4" s="4">
        <f>COUNTIF(D:D,D110)/122</f>
        <v>0</v>
      </c>
      <c r="M4" s="132">
        <f>COUNTIF(D:D,D110)</f>
        <v>0</v>
      </c>
      <c r="N4" s="121"/>
      <c r="O4" s="121"/>
      <c r="P4" s="128" t="s">
        <v>339</v>
      </c>
      <c r="Q4" s="132">
        <f>COUNTIF(A:A,A7)</f>
        <v>0</v>
      </c>
      <c r="R4" s="121"/>
      <c r="S4" s="128" t="s">
        <v>339</v>
      </c>
      <c r="T4" s="132">
        <f>COUNTIF(A:A,A47)</f>
        <v>0</v>
      </c>
      <c r="U4" s="121"/>
      <c r="V4" s="128" t="s">
        <v>339</v>
      </c>
      <c r="W4" s="132">
        <f>COUNTIF(A:A,A88)</f>
        <v>0</v>
      </c>
      <c r="X4" s="121"/>
      <c r="Y4" s="128" t="s">
        <v>339</v>
      </c>
      <c r="Z4" s="132">
        <f>COUNTIF(A:A,A105)</f>
        <v>0</v>
      </c>
    </row>
    <row r="5" spans="11:26">
      <c r="K5" s="227" t="s">
        <v>645</v>
      </c>
      <c r="L5" s="4">
        <f>COUNTIF(D:D,D52)/122</f>
        <v>0</v>
      </c>
      <c r="M5" s="132">
        <f>COUNTIF(D:D,D52)</f>
        <v>0</v>
      </c>
      <c r="N5" s="121"/>
      <c r="O5" s="121"/>
      <c r="P5" s="128" t="s">
        <v>340</v>
      </c>
      <c r="Q5" s="132">
        <f>COUNTIF(A:A,A14)</f>
        <v>0</v>
      </c>
      <c r="R5" s="121"/>
      <c r="S5" s="128" t="s">
        <v>340</v>
      </c>
      <c r="T5" s="132">
        <f>COUNTIF(A:A,A55)</f>
        <v>0</v>
      </c>
      <c r="U5" s="121"/>
      <c r="V5" s="128" t="s">
        <v>340</v>
      </c>
      <c r="W5" s="132">
        <f>COUNTIF(A:A,)</f>
        <v>0</v>
      </c>
      <c r="X5" s="121"/>
      <c r="Y5" s="128" t="s">
        <v>340</v>
      </c>
      <c r="Z5" s="132">
        <f>COUNTIF(A:A,A113)</f>
        <v>0</v>
      </c>
    </row>
    <row r="6" spans="11:26">
      <c r="K6" s="227" t="s">
        <v>644</v>
      </c>
      <c r="L6" s="4">
        <f>COUNTIF(D:D,D93)/122</f>
        <v>0</v>
      </c>
      <c r="M6" s="132">
        <f>COUNTIF(D:D,D93)</f>
        <v>0</v>
      </c>
      <c r="N6" s="121"/>
      <c r="O6" s="121"/>
      <c r="P6" s="128" t="s">
        <v>341</v>
      </c>
      <c r="Q6" s="132">
        <f>COUNTIF(A:A,A24)</f>
        <v>0</v>
      </c>
      <c r="R6" s="121"/>
      <c r="S6" s="128" t="s">
        <v>341</v>
      </c>
      <c r="T6" s="132">
        <f>COUNTIF(A:A,A57)</f>
        <v>0</v>
      </c>
      <c r="U6" s="121"/>
      <c r="V6" s="128" t="s">
        <v>341</v>
      </c>
      <c r="W6" s="132">
        <f>COUNTIF(A:A,)</f>
        <v>0</v>
      </c>
      <c r="X6" s="121"/>
      <c r="Y6" s="128" t="s">
        <v>341</v>
      </c>
      <c r="Z6" s="132">
        <f>COUNTIF(A:A,A115)</f>
        <v>0</v>
      </c>
    </row>
    <row r="7" spans="11:26">
      <c r="K7" s="211" t="s">
        <v>1</v>
      </c>
      <c r="L7" s="4">
        <f>COUNTIF(D:D,D10)/122</f>
        <v>0</v>
      </c>
      <c r="M7" s="132">
        <f>COUNTIF(D:D,D10)</f>
        <v>0</v>
      </c>
      <c r="N7" s="121"/>
      <c r="O7" s="121"/>
      <c r="P7" s="121"/>
      <c r="Q7" s="121"/>
      <c r="R7" s="121"/>
      <c r="S7" s="121"/>
      <c r="T7" s="121"/>
      <c r="U7" s="121"/>
      <c r="V7" s="121"/>
      <c r="W7" s="121"/>
      <c r="X7" s="121"/>
      <c r="Y7" s="121"/>
      <c r="Z7" s="121"/>
    </row>
    <row r="8" spans="11:26">
      <c r="K8" s="211" t="s">
        <v>6</v>
      </c>
      <c r="L8" s="4">
        <f>COUNTIF(D:D,D7)/122</f>
        <v>0</v>
      </c>
      <c r="M8" s="132">
        <f>COUNTIF(D:D,D7)</f>
        <v>0</v>
      </c>
      <c r="N8" s="121"/>
      <c r="O8" s="121"/>
      <c r="P8" s="121"/>
      <c r="Q8" s="121"/>
      <c r="R8" s="121"/>
      <c r="S8" s="121"/>
      <c r="T8" s="121"/>
      <c r="U8" s="121"/>
      <c r="V8" s="121"/>
      <c r="W8" s="121"/>
      <c r="X8" s="121"/>
      <c r="Y8" s="121"/>
      <c r="Z8" s="121"/>
    </row>
    <row r="9" spans="11:26">
      <c r="K9" s="211" t="s">
        <v>24</v>
      </c>
      <c r="L9" s="4">
        <f>COUNTIF(D:D,D28)/122</f>
        <v>0</v>
      </c>
      <c r="M9" s="132">
        <f>COUNTIF(D:D,D20)</f>
        <v>0</v>
      </c>
      <c r="N9" s="121"/>
      <c r="O9" s="121"/>
      <c r="P9" s="121"/>
      <c r="Q9" s="121"/>
      <c r="R9" s="121"/>
      <c r="S9" s="121"/>
      <c r="T9" s="121"/>
      <c r="U9" s="121"/>
      <c r="V9" s="121"/>
      <c r="W9" s="121"/>
      <c r="X9" s="121"/>
      <c r="Y9" s="121"/>
      <c r="Z9" s="121"/>
    </row>
    <row r="10" spans="11:26">
      <c r="K10" s="211" t="s">
        <v>225</v>
      </c>
      <c r="L10" s="4">
        <f>COUNTIF(D:D,D10)/122</f>
        <v>0</v>
      </c>
      <c r="M10" s="132">
        <f t="shared" ref="M10" si="0">COUNTIF(D:D,D10)</f>
        <v>0</v>
      </c>
      <c r="N10" s="121"/>
      <c r="O10" s="121"/>
      <c r="P10" s="121"/>
      <c r="Q10" s="121"/>
      <c r="R10" s="121"/>
      <c r="S10" s="121"/>
      <c r="T10" s="121"/>
      <c r="U10" s="121"/>
      <c r="V10" s="121"/>
      <c r="W10" s="121"/>
      <c r="X10" s="121"/>
      <c r="Y10" s="121"/>
      <c r="Z10" s="121"/>
    </row>
    <row r="11" spans="11:26">
      <c r="K11" s="211" t="s">
        <v>597</v>
      </c>
      <c r="L11" s="4">
        <f>COUNTIF(D:D,D61)/122</f>
        <v>0</v>
      </c>
      <c r="M11" s="132">
        <f>COUNTIF(D:D,D61)</f>
        <v>0</v>
      </c>
      <c r="N11" s="121"/>
      <c r="O11" s="121"/>
      <c r="P11" s="121"/>
      <c r="Q11" s="121"/>
      <c r="R11" s="121"/>
      <c r="S11" s="121"/>
      <c r="T11" s="121"/>
      <c r="U11" s="121"/>
      <c r="V11" s="121"/>
      <c r="W11" s="121"/>
      <c r="X11" s="121"/>
      <c r="Y11" s="121"/>
      <c r="Z11" s="121"/>
    </row>
    <row r="12" spans="11:26">
      <c r="K12" s="211" t="s">
        <v>2</v>
      </c>
      <c r="L12" s="4">
        <f>COUNTIF(D:D,D42)/122</f>
        <v>0</v>
      </c>
      <c r="M12" s="132">
        <f>COUNTIF(D:D,D42)</f>
        <v>0</v>
      </c>
      <c r="N12" s="121"/>
      <c r="O12" s="121"/>
      <c r="P12" s="121"/>
      <c r="Q12" s="121"/>
      <c r="R12" s="121"/>
      <c r="S12" s="121"/>
      <c r="T12" s="121"/>
      <c r="U12" s="121"/>
      <c r="V12" s="121"/>
      <c r="W12" s="121"/>
      <c r="X12" s="121"/>
      <c r="Y12" s="121"/>
      <c r="Z12" s="121"/>
    </row>
    <row r="13" spans="11:26">
      <c r="K13" s="211" t="s">
        <v>226</v>
      </c>
      <c r="L13" s="4">
        <f>COUNTIF(D:D,D6)/122</f>
        <v>0</v>
      </c>
      <c r="M13" s="132">
        <f>COUNTIF(D:D,D6)</f>
        <v>0</v>
      </c>
      <c r="N13" s="121"/>
      <c r="O13" s="121"/>
      <c r="P13" s="121"/>
      <c r="Q13" s="121"/>
      <c r="R13" s="121"/>
      <c r="S13" s="121"/>
      <c r="T13" s="121"/>
      <c r="U13" s="121"/>
      <c r="V13" s="121"/>
      <c r="W13" s="121"/>
      <c r="X13" s="121"/>
      <c r="Y13" s="121"/>
      <c r="Z13" s="121"/>
    </row>
    <row r="14" spans="11:26">
      <c r="K14" s="211" t="s">
        <v>227</v>
      </c>
      <c r="L14" s="4">
        <f>COUNTIF(D:D,D67)/122</f>
        <v>0</v>
      </c>
      <c r="M14" s="132">
        <f>COUNTIF(D:D,D67)</f>
        <v>0</v>
      </c>
      <c r="N14" s="121"/>
      <c r="O14" s="121"/>
      <c r="P14" s="121"/>
      <c r="Q14" s="121"/>
      <c r="R14" s="121"/>
      <c r="S14" s="121"/>
      <c r="T14" s="121"/>
      <c r="U14" s="121"/>
      <c r="V14" s="121"/>
      <c r="W14" s="121"/>
      <c r="X14" s="121"/>
      <c r="Y14" s="121"/>
      <c r="Z14" s="121"/>
    </row>
    <row r="15" spans="11:26">
      <c r="K15" s="211" t="s">
        <v>3</v>
      </c>
      <c r="L15" s="4">
        <f>COUNTIF(D:D,D17)/122</f>
        <v>0</v>
      </c>
      <c r="M15" s="132">
        <f>COUNTIF(D:D,D17)</f>
        <v>0</v>
      </c>
      <c r="N15" s="121"/>
      <c r="O15" s="121"/>
      <c r="P15" s="121"/>
      <c r="Q15" s="121"/>
      <c r="R15" s="121"/>
      <c r="S15" s="121"/>
      <c r="T15" s="121"/>
      <c r="U15" s="121"/>
      <c r="V15" s="121"/>
      <c r="W15" s="121"/>
      <c r="X15" s="121"/>
      <c r="Y15" s="121"/>
      <c r="Z15" s="121"/>
    </row>
    <row r="16" spans="11:26">
      <c r="K16" s="211" t="s">
        <v>595</v>
      </c>
      <c r="L16" s="4">
        <f>COUNTIF(D:D,)/122</f>
        <v>0</v>
      </c>
      <c r="M16" s="132">
        <f>COUNTIF(D:D,)</f>
        <v>0</v>
      </c>
      <c r="N16" s="121"/>
      <c r="O16" s="121"/>
      <c r="P16" s="121"/>
      <c r="Q16" s="121"/>
      <c r="R16" s="121"/>
      <c r="S16" s="121"/>
      <c r="T16" s="121"/>
      <c r="U16" s="121"/>
      <c r="V16" s="121"/>
      <c r="W16" s="121"/>
      <c r="X16" s="121"/>
      <c r="Y16" s="121"/>
      <c r="Z16" s="121"/>
    </row>
    <row r="17" spans="11:26">
      <c r="K17" s="211" t="s">
        <v>596</v>
      </c>
      <c r="L17" s="4">
        <f>COUNTIF(D:D,)/122</f>
        <v>0</v>
      </c>
      <c r="M17" s="132">
        <f>COUNTIF(D:D,)</f>
        <v>0</v>
      </c>
      <c r="N17" s="121"/>
      <c r="O17" s="121"/>
      <c r="P17" s="121"/>
      <c r="Q17" s="121"/>
      <c r="R17" s="121"/>
      <c r="S17" s="121"/>
      <c r="T17" s="121"/>
      <c r="U17" s="121"/>
      <c r="V17" s="121"/>
      <c r="W17" s="121"/>
      <c r="X17" s="121"/>
      <c r="Y17" s="121"/>
      <c r="Z17" s="121"/>
    </row>
    <row r="18" spans="11:26">
      <c r="K18" s="211" t="s">
        <v>4</v>
      </c>
      <c r="L18" s="4">
        <f>COUNTIF(D:D,)/122</f>
        <v>0</v>
      </c>
      <c r="M18" s="132">
        <f>COUNTIF(D:D,)</f>
        <v>0</v>
      </c>
      <c r="N18" s="121"/>
      <c r="O18" s="121"/>
      <c r="P18" s="121"/>
      <c r="Q18" s="121"/>
      <c r="R18" s="121"/>
      <c r="S18" s="121"/>
      <c r="T18" s="121"/>
      <c r="U18" s="121"/>
      <c r="V18" s="121"/>
      <c r="W18" s="121"/>
      <c r="X18" s="121"/>
      <c r="Y18" s="121"/>
      <c r="Z18" s="121"/>
    </row>
    <row r="19" spans="11:26">
      <c r="K19" s="211" t="s">
        <v>5</v>
      </c>
      <c r="L19" s="4">
        <f>COUNTIF(D:D,D105)/122</f>
        <v>0</v>
      </c>
      <c r="M19" s="132">
        <f>COUNTIF(D:D,D105)</f>
        <v>0</v>
      </c>
      <c r="N19" s="121"/>
      <c r="O19" s="121"/>
      <c r="P19" s="121"/>
      <c r="Q19" s="121"/>
      <c r="R19" s="121"/>
      <c r="S19" s="121"/>
      <c r="T19" s="121"/>
      <c r="U19" s="121"/>
      <c r="V19" s="121"/>
      <c r="W19" s="121"/>
      <c r="X19" s="121"/>
      <c r="Y19" s="121"/>
      <c r="Z19" s="121"/>
    </row>
    <row r="20" spans="11:26">
      <c r="K20" s="211" t="s">
        <v>7</v>
      </c>
      <c r="L20" s="4">
        <f>COUNTIF(D:D,D21)/122</f>
        <v>0</v>
      </c>
      <c r="M20" s="132">
        <f>COUNTIF(D:D,D21)</f>
        <v>0</v>
      </c>
      <c r="N20" s="121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/>
      <c r="Z20" s="121"/>
    </row>
    <row r="21" spans="11:26">
      <c r="K21" s="211" t="s">
        <v>228</v>
      </c>
      <c r="L21" s="4">
        <f>COUNTIF(D:D,D9)/122</f>
        <v>0</v>
      </c>
      <c r="M21" s="132">
        <f>COUNTIF(D:D,D9)</f>
        <v>0</v>
      </c>
      <c r="N21" s="121"/>
      <c r="O21" s="121"/>
      <c r="P21" s="121"/>
      <c r="Q21" s="121"/>
      <c r="R21" s="121"/>
      <c r="S21" s="121"/>
      <c r="T21" s="121"/>
      <c r="U21" s="121"/>
      <c r="V21" s="121"/>
      <c r="W21" s="121"/>
      <c r="X21" s="121"/>
      <c r="Y21" s="121"/>
      <c r="Z21" s="121"/>
    </row>
    <row r="22" spans="11:26">
      <c r="K22" s="211" t="s">
        <v>8</v>
      </c>
      <c r="L22" s="4">
        <f>COUNTIF(D:D,D109)/122</f>
        <v>0</v>
      </c>
      <c r="M22" s="132">
        <f>COUNTIF(D:D,D109)</f>
        <v>0</v>
      </c>
      <c r="N22" s="121"/>
      <c r="O22" s="121"/>
      <c r="P22" s="121"/>
      <c r="Q22" s="121"/>
      <c r="R22" s="121"/>
      <c r="S22" s="121"/>
      <c r="T22" s="121"/>
      <c r="U22" s="121"/>
      <c r="V22" s="121"/>
      <c r="W22" s="121"/>
      <c r="X22" s="121"/>
      <c r="Y22" s="121"/>
      <c r="Z22" s="121"/>
    </row>
    <row r="23" spans="11:26">
      <c r="K23" s="211" t="s">
        <v>9</v>
      </c>
      <c r="L23" s="4">
        <f>COUNTIF(D:D,)/122</f>
        <v>0</v>
      </c>
      <c r="M23" s="132">
        <f>COUNTIF(D:D,)</f>
        <v>0</v>
      </c>
      <c r="N23" s="121"/>
      <c r="O23" s="121"/>
      <c r="P23" s="121"/>
      <c r="Q23" s="121"/>
      <c r="R23" s="121"/>
      <c r="S23" s="121"/>
      <c r="T23" s="121"/>
      <c r="U23" s="121"/>
      <c r="V23" s="121"/>
      <c r="W23" s="121"/>
      <c r="X23" s="121"/>
      <c r="Y23" s="121"/>
      <c r="Z23" s="121"/>
    </row>
    <row r="24" spans="11:26">
      <c r="K24" s="211" t="s">
        <v>229</v>
      </c>
      <c r="L24" s="4">
        <f>COUNTIF(D:D,)/122</f>
        <v>0</v>
      </c>
      <c r="M24" s="132">
        <f>COUNTIF(D:D,)</f>
        <v>0</v>
      </c>
      <c r="N24" s="121"/>
      <c r="O24" s="121"/>
      <c r="P24" s="121"/>
      <c r="Q24" s="121"/>
      <c r="R24" s="121"/>
      <c r="S24" s="121"/>
      <c r="T24" s="121"/>
      <c r="U24" s="121"/>
      <c r="V24" s="121"/>
      <c r="W24" s="121"/>
      <c r="X24" s="121"/>
      <c r="Y24" s="121"/>
      <c r="Z24" s="121"/>
    </row>
    <row r="25" spans="11:26">
      <c r="K25" s="211" t="s">
        <v>10</v>
      </c>
      <c r="L25" s="4">
        <f>COUNTIF(D:D,D18)/122</f>
        <v>0</v>
      </c>
      <c r="M25" s="132">
        <f>COUNTIF(D:D,D18)</f>
        <v>0</v>
      </c>
      <c r="N25" s="121"/>
      <c r="O25" s="121"/>
      <c r="P25" s="121"/>
      <c r="Q25" s="121"/>
      <c r="R25" s="121"/>
      <c r="S25" s="121"/>
      <c r="T25" s="121"/>
      <c r="U25" s="121"/>
      <c r="V25" s="121"/>
      <c r="W25" s="121"/>
      <c r="X25" s="121"/>
      <c r="Y25" s="121"/>
      <c r="Z25" s="121"/>
    </row>
    <row r="26" spans="11:26">
      <c r="K26" s="211" t="s">
        <v>11</v>
      </c>
      <c r="L26" s="4">
        <f>COUNTIF(D:D,D35)/122</f>
        <v>0</v>
      </c>
      <c r="M26" s="132">
        <f>COUNTIF(D:D,D35)</f>
        <v>0</v>
      </c>
      <c r="N26" s="121"/>
      <c r="O26" s="121"/>
      <c r="P26" s="121"/>
      <c r="Q26" s="121"/>
      <c r="R26" s="121"/>
      <c r="S26" s="121"/>
      <c r="T26" s="121"/>
      <c r="U26" s="121"/>
      <c r="V26" s="121"/>
      <c r="W26" s="121"/>
      <c r="X26" s="121"/>
      <c r="Y26" s="121"/>
      <c r="Z26" s="121"/>
    </row>
    <row r="27" spans="11:26">
      <c r="K27" s="211" t="s">
        <v>12</v>
      </c>
      <c r="L27" s="4">
        <f>COUNTIF(D:D,D39)/122</f>
        <v>0</v>
      </c>
      <c r="M27" s="132">
        <f>COUNTIF(D:D,D39)</f>
        <v>0</v>
      </c>
      <c r="N27" s="121"/>
      <c r="O27" s="121"/>
      <c r="P27" s="121"/>
      <c r="Q27" s="121"/>
      <c r="R27" s="121"/>
      <c r="S27" s="121"/>
      <c r="T27" s="121"/>
      <c r="U27" s="121"/>
      <c r="V27" s="121"/>
      <c r="W27" s="121"/>
      <c r="X27" s="121"/>
      <c r="Y27" s="121"/>
      <c r="Z27" s="121"/>
    </row>
    <row r="28" spans="11:26">
      <c r="K28" s="211" t="s">
        <v>13</v>
      </c>
      <c r="L28" s="4">
        <f>COUNTIF(D:D,D55)/122</f>
        <v>0</v>
      </c>
      <c r="M28" s="132">
        <f>COUNTIF(D:D,D55)</f>
        <v>0</v>
      </c>
      <c r="N28" s="121"/>
      <c r="O28" s="121"/>
      <c r="P28" s="121"/>
      <c r="Q28" s="121"/>
      <c r="R28" s="121"/>
      <c r="S28" s="121"/>
      <c r="T28" s="121"/>
      <c r="U28" s="121"/>
      <c r="V28" s="121"/>
      <c r="W28" s="121"/>
      <c r="X28" s="121"/>
      <c r="Y28" s="121"/>
      <c r="Z28" s="121"/>
    </row>
    <row r="29" spans="11:26">
      <c r="K29" s="211" t="s">
        <v>14</v>
      </c>
      <c r="L29" s="4">
        <f>COUNTIF(D:D,D38)/122</f>
        <v>0</v>
      </c>
      <c r="M29" s="132">
        <f>COUNTIF(D:D,D38)</f>
        <v>0</v>
      </c>
      <c r="N29" s="121"/>
      <c r="O29" s="121"/>
      <c r="P29" s="121"/>
      <c r="Q29" s="121"/>
      <c r="R29" s="121"/>
      <c r="S29" s="121"/>
      <c r="T29" s="121"/>
      <c r="U29" s="121"/>
      <c r="V29" s="121"/>
      <c r="W29" s="121"/>
      <c r="X29" s="121"/>
      <c r="Y29" s="121"/>
      <c r="Z29" s="121"/>
    </row>
    <row r="30" spans="11:26">
      <c r="K30" s="211" t="s">
        <v>230</v>
      </c>
      <c r="L30" s="4">
        <f>COUNTIF(D:D,D11)/122</f>
        <v>0</v>
      </c>
      <c r="M30" s="132">
        <f>COUNTIF(D:D,D11)</f>
        <v>0</v>
      </c>
      <c r="N30" s="121"/>
      <c r="O30" s="121"/>
      <c r="P30" s="121"/>
      <c r="Q30" s="121"/>
      <c r="R30" s="121"/>
      <c r="S30" s="121"/>
      <c r="T30" s="121"/>
      <c r="U30" s="121"/>
      <c r="V30" s="121"/>
      <c r="W30" s="121"/>
      <c r="X30" s="121"/>
      <c r="Y30" s="121"/>
      <c r="Z30" s="121"/>
    </row>
    <row r="31" spans="11:26">
      <c r="K31" s="211" t="s">
        <v>231</v>
      </c>
      <c r="L31" s="4">
        <f>COUNTIF(D:D,D111)/122</f>
        <v>0</v>
      </c>
      <c r="M31" s="132">
        <f>COUNTIF(D:D,D111)</f>
        <v>0</v>
      </c>
      <c r="N31" s="121"/>
      <c r="O31" s="121"/>
      <c r="P31" s="121"/>
      <c r="Q31" s="121"/>
      <c r="R31" s="121"/>
      <c r="S31" s="121"/>
      <c r="T31" s="121"/>
      <c r="U31" s="121"/>
      <c r="V31" s="121"/>
      <c r="W31" s="121"/>
      <c r="X31" s="121"/>
      <c r="Y31" s="121"/>
      <c r="Z31" s="121"/>
    </row>
    <row r="32" spans="11:26">
      <c r="K32" s="211" t="s">
        <v>15</v>
      </c>
      <c r="L32" s="4">
        <f>COUNTIF(D:D,D31)/122</f>
        <v>0</v>
      </c>
      <c r="M32" s="132">
        <f>COUNTIF(D:D,D31)</f>
        <v>0</v>
      </c>
      <c r="N32" s="121"/>
      <c r="O32" s="121"/>
      <c r="P32" s="121"/>
      <c r="Q32" s="121"/>
      <c r="R32" s="121"/>
      <c r="S32" s="121"/>
      <c r="T32" s="121"/>
      <c r="U32" s="121"/>
      <c r="V32" s="121"/>
      <c r="W32" s="121"/>
      <c r="X32" s="121"/>
      <c r="Y32" s="121"/>
      <c r="Z32" s="121"/>
    </row>
    <row r="33" spans="11:26">
      <c r="K33" s="211" t="s">
        <v>16</v>
      </c>
      <c r="L33" s="4">
        <f>COUNTIF(D:D,D37)/122</f>
        <v>0</v>
      </c>
      <c r="M33" s="132">
        <f>COUNTIF(D:D,D37)</f>
        <v>0</v>
      </c>
      <c r="N33" s="121"/>
      <c r="O33" s="121"/>
      <c r="P33" s="121"/>
      <c r="Q33" s="121"/>
      <c r="R33" s="121"/>
      <c r="S33" s="121"/>
      <c r="T33" s="121"/>
      <c r="U33" s="121"/>
      <c r="V33" s="121"/>
      <c r="W33" s="121"/>
      <c r="X33" s="121"/>
      <c r="Y33" s="121"/>
      <c r="Z33" s="121"/>
    </row>
    <row r="34" spans="11:26">
      <c r="K34" s="211" t="s">
        <v>376</v>
      </c>
      <c r="L34" s="4">
        <f>COUNTIF(D:D,)/122</f>
        <v>0</v>
      </c>
      <c r="M34" s="132">
        <f>COUNTIF(D:D,)</f>
        <v>0</v>
      </c>
      <c r="N34" s="121"/>
      <c r="O34" s="121"/>
      <c r="P34" s="121"/>
      <c r="Q34" s="121"/>
      <c r="R34" s="121"/>
      <c r="S34" s="121"/>
      <c r="T34" s="121"/>
      <c r="U34" s="121"/>
      <c r="V34" s="121"/>
      <c r="W34" s="121"/>
      <c r="X34" s="121"/>
      <c r="Y34" s="121"/>
      <c r="Z34" s="121"/>
    </row>
    <row r="35" spans="11:26">
      <c r="K35" s="211" t="s">
        <v>17</v>
      </c>
      <c r="L35" s="4">
        <f>COUNTIF(D:D,)/122</f>
        <v>0</v>
      </c>
      <c r="M35" s="132">
        <f>COUNTIF(D:D,)</f>
        <v>0</v>
      </c>
      <c r="N35" s="121"/>
      <c r="O35" s="121"/>
      <c r="P35" s="121"/>
      <c r="Q35" s="121"/>
      <c r="R35" s="121"/>
      <c r="S35" s="121"/>
      <c r="T35" s="121"/>
      <c r="U35" s="121"/>
      <c r="V35" s="121"/>
      <c r="W35" s="121"/>
      <c r="X35" s="121"/>
      <c r="Y35" s="121"/>
      <c r="Z35" s="121"/>
    </row>
    <row r="36" spans="11:26">
      <c r="K36" s="211" t="s">
        <v>18</v>
      </c>
      <c r="L36" s="4">
        <f>COUNTIF(D:D,D95)/122</f>
        <v>0</v>
      </c>
      <c r="M36" s="132">
        <f>COUNTIF(D:D,D95)</f>
        <v>0</v>
      </c>
      <c r="N36" s="121"/>
      <c r="O36" s="121"/>
      <c r="P36" s="121"/>
      <c r="Q36" s="121"/>
      <c r="R36" s="121"/>
      <c r="S36" s="121"/>
      <c r="T36" s="121"/>
      <c r="U36" s="121"/>
      <c r="V36" s="121"/>
      <c r="W36" s="121"/>
      <c r="X36" s="121"/>
      <c r="Y36" s="121"/>
      <c r="Z36" s="121"/>
    </row>
    <row r="37" spans="11:26">
      <c r="K37" s="211" t="s">
        <v>19</v>
      </c>
      <c r="L37" s="4">
        <f>COUNTIF(D:D,)/122</f>
        <v>0</v>
      </c>
      <c r="M37" s="132">
        <f>COUNTIF(D:D,)</f>
        <v>0</v>
      </c>
      <c r="N37" s="121"/>
      <c r="O37" s="121"/>
      <c r="P37" s="121"/>
      <c r="Q37" s="121"/>
      <c r="R37" s="121"/>
      <c r="S37" s="121"/>
      <c r="T37" s="121"/>
      <c r="U37" s="121"/>
      <c r="V37" s="121"/>
      <c r="W37" s="121"/>
      <c r="X37" s="121"/>
      <c r="Y37" s="121"/>
      <c r="Z37" s="121"/>
    </row>
    <row r="38" spans="11:26">
      <c r="K38" s="211" t="s">
        <v>598</v>
      </c>
      <c r="L38" s="4">
        <f t="shared" ref="L38:L40" si="1">COUNTIF(D:D,)/122</f>
        <v>0</v>
      </c>
      <c r="M38" s="211">
        <f t="shared" ref="M38:M40" si="2">COUNTIF(D:D,)</f>
        <v>0</v>
      </c>
      <c r="N38" s="121"/>
      <c r="O38" s="121"/>
      <c r="P38" s="121"/>
      <c r="Q38" s="121"/>
      <c r="R38" s="121"/>
      <c r="S38" s="121"/>
      <c r="T38" s="121"/>
      <c r="U38" s="121"/>
      <c r="V38" s="121"/>
      <c r="W38" s="121"/>
      <c r="X38" s="121"/>
      <c r="Y38" s="121"/>
      <c r="Z38" s="121"/>
    </row>
    <row r="39" spans="11:26">
      <c r="K39" s="211" t="s">
        <v>20</v>
      </c>
      <c r="L39" s="4">
        <f t="shared" si="1"/>
        <v>0</v>
      </c>
      <c r="M39" s="211">
        <f t="shared" si="2"/>
        <v>0</v>
      </c>
    </row>
    <row r="40" spans="11:26">
      <c r="K40" s="211" t="s">
        <v>599</v>
      </c>
      <c r="L40" s="4">
        <f t="shared" si="1"/>
        <v>0</v>
      </c>
      <c r="M40" s="211">
        <f t="shared" si="2"/>
        <v>0</v>
      </c>
    </row>
    <row r="41" spans="11:26">
      <c r="M41" s="51">
        <f>SUM(M2:M37)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41"/>
  <sheetViews>
    <sheetView topLeftCell="A18" workbookViewId="0">
      <selection activeCell="K2" sqref="K2:K40"/>
    </sheetView>
  </sheetViews>
  <sheetFormatPr baseColWidth="10" defaultRowHeight="15"/>
  <cols>
    <col min="11" max="11" width="44.5703125" customWidth="1"/>
    <col min="12" max="12" width="15.140625" customWidth="1"/>
    <col min="13" max="13" width="18.140625" customWidth="1"/>
  </cols>
  <sheetData>
    <row r="1" spans="11:26" ht="31.5" customHeight="1">
      <c r="K1" s="2" t="s">
        <v>22</v>
      </c>
      <c r="L1" s="1" t="s">
        <v>586</v>
      </c>
      <c r="M1" s="2" t="s">
        <v>23</v>
      </c>
      <c r="N1" s="121"/>
      <c r="O1" s="121"/>
      <c r="P1" s="60" t="s">
        <v>381</v>
      </c>
      <c r="Q1" s="60" t="s">
        <v>382</v>
      </c>
      <c r="R1" s="121"/>
      <c r="S1" s="60" t="s">
        <v>379</v>
      </c>
      <c r="T1" s="60" t="s">
        <v>380</v>
      </c>
      <c r="U1" s="121"/>
      <c r="V1" s="60" t="s">
        <v>383</v>
      </c>
      <c r="W1" s="60" t="s">
        <v>384</v>
      </c>
      <c r="X1" s="121"/>
      <c r="Y1" s="60" t="s">
        <v>385</v>
      </c>
      <c r="Z1" s="60" t="s">
        <v>386</v>
      </c>
    </row>
    <row r="2" spans="11:26">
      <c r="K2" s="227" t="s">
        <v>648</v>
      </c>
      <c r="L2" s="4">
        <f>COUNTIF(D:D,D2)/122</f>
        <v>0</v>
      </c>
      <c r="M2" s="132">
        <f>COUNTIF(D:D,D2)</f>
        <v>0</v>
      </c>
      <c r="N2" s="121"/>
      <c r="O2" s="121"/>
      <c r="P2" s="128" t="s">
        <v>337</v>
      </c>
      <c r="Q2" s="132">
        <f>COUNTIF(A:A,)</f>
        <v>0</v>
      </c>
      <c r="R2" s="121"/>
      <c r="S2" s="128" t="s">
        <v>337</v>
      </c>
      <c r="T2" s="132">
        <f>COUNTIF(A:A,A32)</f>
        <v>0</v>
      </c>
      <c r="U2" s="121"/>
      <c r="V2" s="128" t="s">
        <v>337</v>
      </c>
      <c r="W2" s="132">
        <f>COUNTIF(A:A,A74)</f>
        <v>0</v>
      </c>
      <c r="X2" s="121"/>
      <c r="Y2" s="128" t="s">
        <v>337</v>
      </c>
      <c r="Z2" s="132">
        <f>COUNTIF(A:A,A92)</f>
        <v>0</v>
      </c>
    </row>
    <row r="3" spans="11:26">
      <c r="K3" s="227" t="s">
        <v>647</v>
      </c>
      <c r="L3" s="4">
        <f>COUNTIF(D:D,)/122</f>
        <v>0</v>
      </c>
      <c r="M3" s="132">
        <f>COUNTIF(D:D,)</f>
        <v>0</v>
      </c>
      <c r="N3" s="121"/>
      <c r="O3" s="121"/>
      <c r="P3" s="128" t="s">
        <v>338</v>
      </c>
      <c r="Q3" s="132">
        <f>COUNTIF(A:A,A5)</f>
        <v>0</v>
      </c>
      <c r="R3" s="121"/>
      <c r="S3" s="128" t="s">
        <v>338</v>
      </c>
      <c r="T3" s="132">
        <f>COUNTIF(A:A,A35)</f>
        <v>0</v>
      </c>
      <c r="U3" s="121"/>
      <c r="V3" s="128" t="s">
        <v>338</v>
      </c>
      <c r="W3" s="132">
        <f>COUNTIF(A:A,A79)</f>
        <v>0</v>
      </c>
      <c r="X3" s="121"/>
      <c r="Y3" s="128" t="s">
        <v>338</v>
      </c>
      <c r="Z3" s="132">
        <f>COUNTIF(A:A,A98)</f>
        <v>0</v>
      </c>
    </row>
    <row r="4" spans="11:26">
      <c r="K4" s="227" t="s">
        <v>646</v>
      </c>
      <c r="L4" s="4">
        <f>COUNTIF(D:D,D110)/122</f>
        <v>0</v>
      </c>
      <c r="M4" s="132">
        <f>COUNTIF(D:D,D110)</f>
        <v>0</v>
      </c>
      <c r="N4" s="121"/>
      <c r="O4" s="121"/>
      <c r="P4" s="128" t="s">
        <v>339</v>
      </c>
      <c r="Q4" s="132">
        <f>COUNTIF(A:A,A7)</f>
        <v>0</v>
      </c>
      <c r="R4" s="121"/>
      <c r="S4" s="128" t="s">
        <v>339</v>
      </c>
      <c r="T4" s="132">
        <f>COUNTIF(A:A,A47)</f>
        <v>0</v>
      </c>
      <c r="U4" s="121"/>
      <c r="V4" s="128" t="s">
        <v>339</v>
      </c>
      <c r="W4" s="132">
        <f>COUNTIF(A:A,A88)</f>
        <v>0</v>
      </c>
      <c r="X4" s="121"/>
      <c r="Y4" s="128" t="s">
        <v>339</v>
      </c>
      <c r="Z4" s="132">
        <f>COUNTIF(A:A,A105)</f>
        <v>0</v>
      </c>
    </row>
    <row r="5" spans="11:26">
      <c r="K5" s="227" t="s">
        <v>645</v>
      </c>
      <c r="L5" s="4">
        <f>COUNTIF(D:D,D52)/122</f>
        <v>0</v>
      </c>
      <c r="M5" s="132">
        <f>COUNTIF(D:D,D52)</f>
        <v>0</v>
      </c>
      <c r="N5" s="121"/>
      <c r="O5" s="121"/>
      <c r="P5" s="128" t="s">
        <v>340</v>
      </c>
      <c r="Q5" s="132">
        <f>COUNTIF(A:A,A14)</f>
        <v>0</v>
      </c>
      <c r="R5" s="121"/>
      <c r="S5" s="128" t="s">
        <v>340</v>
      </c>
      <c r="T5" s="132">
        <f>COUNTIF(A:A,A55)</f>
        <v>0</v>
      </c>
      <c r="U5" s="121"/>
      <c r="V5" s="128" t="s">
        <v>340</v>
      </c>
      <c r="W5" s="132">
        <f>COUNTIF(A:A,)</f>
        <v>0</v>
      </c>
      <c r="X5" s="121"/>
      <c r="Y5" s="128" t="s">
        <v>340</v>
      </c>
      <c r="Z5" s="132">
        <f>COUNTIF(A:A,A113)</f>
        <v>0</v>
      </c>
    </row>
    <row r="6" spans="11:26">
      <c r="K6" s="227" t="s">
        <v>644</v>
      </c>
      <c r="L6" s="4">
        <f>COUNTIF(D:D,D93)/122</f>
        <v>0</v>
      </c>
      <c r="M6" s="132">
        <f>COUNTIF(D:D,D93)</f>
        <v>0</v>
      </c>
      <c r="N6" s="121"/>
      <c r="O6" s="121"/>
      <c r="P6" s="128" t="s">
        <v>341</v>
      </c>
      <c r="Q6" s="132">
        <f>COUNTIF(A:A,A24)</f>
        <v>0</v>
      </c>
      <c r="R6" s="121"/>
      <c r="S6" s="128" t="s">
        <v>341</v>
      </c>
      <c r="T6" s="132">
        <f>COUNTIF(A:A,A57)</f>
        <v>0</v>
      </c>
      <c r="U6" s="121"/>
      <c r="V6" s="128" t="s">
        <v>341</v>
      </c>
      <c r="W6" s="132">
        <f>COUNTIF(A:A,)</f>
        <v>0</v>
      </c>
      <c r="X6" s="121"/>
      <c r="Y6" s="128" t="s">
        <v>341</v>
      </c>
      <c r="Z6" s="132">
        <f>COUNTIF(A:A,A115)</f>
        <v>0</v>
      </c>
    </row>
    <row r="7" spans="11:26">
      <c r="K7" s="211" t="s">
        <v>1</v>
      </c>
      <c r="L7" s="4">
        <f>COUNTIF(D:D,D10)/122</f>
        <v>0</v>
      </c>
      <c r="M7" s="132">
        <f>COUNTIF(D:D,D10)</f>
        <v>0</v>
      </c>
      <c r="N7" s="121"/>
      <c r="O7" s="121"/>
      <c r="P7" s="121"/>
      <c r="Q7" s="121"/>
      <c r="R7" s="121"/>
      <c r="S7" s="121"/>
      <c r="T7" s="121"/>
      <c r="U7" s="121"/>
      <c r="V7" s="121"/>
      <c r="W7" s="121"/>
      <c r="X7" s="121"/>
      <c r="Y7" s="121"/>
      <c r="Z7" s="121"/>
    </row>
    <row r="8" spans="11:26">
      <c r="K8" s="211" t="s">
        <v>6</v>
      </c>
      <c r="L8" s="4">
        <f>COUNTIF(D:D,D7)/122</f>
        <v>0</v>
      </c>
      <c r="M8" s="132">
        <f>COUNTIF(D:D,D7)</f>
        <v>0</v>
      </c>
      <c r="N8" s="121"/>
      <c r="O8" s="121"/>
      <c r="P8" s="121"/>
      <c r="Q8" s="121"/>
      <c r="R8" s="121"/>
      <c r="S8" s="121"/>
      <c r="T8" s="121"/>
      <c r="U8" s="121"/>
      <c r="V8" s="121"/>
      <c r="W8" s="121"/>
      <c r="X8" s="121"/>
      <c r="Y8" s="121"/>
      <c r="Z8" s="121"/>
    </row>
    <row r="9" spans="11:26">
      <c r="K9" s="211" t="s">
        <v>24</v>
      </c>
      <c r="L9" s="4">
        <f>COUNTIF(D:D,D28)/122</f>
        <v>0</v>
      </c>
      <c r="M9" s="132">
        <f>COUNTIF(D:D,D20)</f>
        <v>0</v>
      </c>
      <c r="N9" s="121"/>
      <c r="O9" s="121"/>
      <c r="P9" s="121"/>
      <c r="Q9" s="121"/>
      <c r="R9" s="121"/>
      <c r="S9" s="121"/>
      <c r="T9" s="121"/>
      <c r="U9" s="121"/>
      <c r="V9" s="121"/>
      <c r="W9" s="121"/>
      <c r="X9" s="121"/>
      <c r="Y9" s="121"/>
      <c r="Z9" s="121"/>
    </row>
    <row r="10" spans="11:26">
      <c r="K10" s="211" t="s">
        <v>225</v>
      </c>
      <c r="L10" s="4">
        <f>COUNTIF(D:D,D10)/122</f>
        <v>0</v>
      </c>
      <c r="M10" s="132">
        <f t="shared" ref="M10" si="0">COUNTIF(D:D,D10)</f>
        <v>0</v>
      </c>
      <c r="N10" s="121"/>
      <c r="O10" s="121"/>
      <c r="P10" s="121"/>
      <c r="Q10" s="121"/>
      <c r="R10" s="121"/>
      <c r="S10" s="121"/>
      <c r="T10" s="121"/>
      <c r="U10" s="121"/>
      <c r="V10" s="121"/>
      <c r="W10" s="121"/>
      <c r="X10" s="121"/>
      <c r="Y10" s="121"/>
      <c r="Z10" s="121"/>
    </row>
    <row r="11" spans="11:26">
      <c r="K11" s="211" t="s">
        <v>597</v>
      </c>
      <c r="L11" s="4">
        <f>COUNTIF(D:D,D61)/122</f>
        <v>0</v>
      </c>
      <c r="M11" s="132">
        <f>COUNTIF(D:D,D61)</f>
        <v>0</v>
      </c>
      <c r="N11" s="121"/>
      <c r="O11" s="121"/>
      <c r="P11" s="121"/>
      <c r="Q11" s="121"/>
      <c r="R11" s="121"/>
      <c r="S11" s="121"/>
      <c r="T11" s="121"/>
      <c r="U11" s="121"/>
      <c r="V11" s="121"/>
      <c r="W11" s="121"/>
      <c r="X11" s="121"/>
      <c r="Y11" s="121"/>
      <c r="Z11" s="121"/>
    </row>
    <row r="12" spans="11:26">
      <c r="K12" s="211" t="s">
        <v>2</v>
      </c>
      <c r="L12" s="4">
        <f>COUNTIF(D:D,D42)/122</f>
        <v>0</v>
      </c>
      <c r="M12" s="132">
        <f>COUNTIF(D:D,D42)</f>
        <v>0</v>
      </c>
      <c r="N12" s="121"/>
      <c r="O12" s="121"/>
      <c r="P12" s="121"/>
      <c r="Q12" s="121"/>
      <c r="R12" s="121"/>
      <c r="S12" s="121"/>
      <c r="T12" s="121"/>
      <c r="U12" s="121"/>
      <c r="V12" s="121"/>
      <c r="W12" s="121"/>
      <c r="X12" s="121"/>
      <c r="Y12" s="121"/>
      <c r="Z12" s="121"/>
    </row>
    <row r="13" spans="11:26">
      <c r="K13" s="211" t="s">
        <v>226</v>
      </c>
      <c r="L13" s="4">
        <f>COUNTIF(D:D,D6)/122</f>
        <v>0</v>
      </c>
      <c r="M13" s="132">
        <f>COUNTIF(D:D,D6)</f>
        <v>0</v>
      </c>
      <c r="N13" s="121"/>
      <c r="O13" s="121"/>
      <c r="P13" s="121"/>
      <c r="Q13" s="121"/>
      <c r="R13" s="121"/>
      <c r="S13" s="121"/>
      <c r="T13" s="121"/>
      <c r="U13" s="121"/>
      <c r="V13" s="121"/>
      <c r="W13" s="121"/>
      <c r="X13" s="121"/>
      <c r="Y13" s="121"/>
      <c r="Z13" s="121"/>
    </row>
    <row r="14" spans="11:26">
      <c r="K14" s="211" t="s">
        <v>227</v>
      </c>
      <c r="L14" s="4">
        <f>COUNTIF(D:D,D67)/122</f>
        <v>0</v>
      </c>
      <c r="M14" s="132">
        <f>COUNTIF(D:D,D67)</f>
        <v>0</v>
      </c>
      <c r="N14" s="121"/>
      <c r="O14" s="121"/>
      <c r="P14" s="121"/>
      <c r="Q14" s="121"/>
      <c r="R14" s="121"/>
      <c r="S14" s="121"/>
      <c r="T14" s="121"/>
      <c r="U14" s="121"/>
      <c r="V14" s="121"/>
      <c r="W14" s="121"/>
      <c r="X14" s="121"/>
      <c r="Y14" s="121"/>
      <c r="Z14" s="121"/>
    </row>
    <row r="15" spans="11:26">
      <c r="K15" s="211" t="s">
        <v>3</v>
      </c>
      <c r="L15" s="4">
        <f>COUNTIF(D:D,D17)/122</f>
        <v>0</v>
      </c>
      <c r="M15" s="132">
        <f>COUNTIF(D:D,D17)</f>
        <v>0</v>
      </c>
      <c r="N15" s="121"/>
      <c r="O15" s="121"/>
      <c r="P15" s="121"/>
      <c r="Q15" s="121"/>
      <c r="R15" s="121"/>
      <c r="S15" s="121"/>
      <c r="T15" s="121"/>
      <c r="U15" s="121"/>
      <c r="V15" s="121"/>
      <c r="W15" s="121"/>
      <c r="X15" s="121"/>
      <c r="Y15" s="121"/>
      <c r="Z15" s="121"/>
    </row>
    <row r="16" spans="11:26">
      <c r="K16" s="211" t="s">
        <v>595</v>
      </c>
      <c r="L16" s="4">
        <f>COUNTIF(D:D,)/122</f>
        <v>0</v>
      </c>
      <c r="M16" s="132">
        <f>COUNTIF(D:D,)</f>
        <v>0</v>
      </c>
      <c r="N16" s="121"/>
      <c r="O16" s="121"/>
      <c r="P16" s="121"/>
      <c r="Q16" s="121"/>
      <c r="R16" s="121"/>
      <c r="S16" s="121"/>
      <c r="T16" s="121"/>
      <c r="U16" s="121"/>
      <c r="V16" s="121"/>
      <c r="W16" s="121"/>
      <c r="X16" s="121"/>
      <c r="Y16" s="121"/>
      <c r="Z16" s="121"/>
    </row>
    <row r="17" spans="11:26">
      <c r="K17" s="211" t="s">
        <v>596</v>
      </c>
      <c r="L17" s="4">
        <f>COUNTIF(D:D,)/122</f>
        <v>0</v>
      </c>
      <c r="M17" s="132">
        <f>COUNTIF(D:D,)</f>
        <v>0</v>
      </c>
      <c r="N17" s="121"/>
      <c r="O17" s="121"/>
      <c r="P17" s="121"/>
      <c r="Q17" s="121"/>
      <c r="R17" s="121"/>
      <c r="S17" s="121"/>
      <c r="T17" s="121"/>
      <c r="U17" s="121"/>
      <c r="V17" s="121"/>
      <c r="W17" s="121"/>
      <c r="X17" s="121"/>
      <c r="Y17" s="121"/>
      <c r="Z17" s="121"/>
    </row>
    <row r="18" spans="11:26">
      <c r="K18" s="211" t="s">
        <v>4</v>
      </c>
      <c r="L18" s="4">
        <f>COUNTIF(D:D,)/122</f>
        <v>0</v>
      </c>
      <c r="M18" s="132">
        <f>COUNTIF(D:D,)</f>
        <v>0</v>
      </c>
      <c r="N18" s="121"/>
      <c r="O18" s="121"/>
      <c r="P18" s="121"/>
      <c r="Q18" s="121"/>
      <c r="R18" s="121"/>
      <c r="S18" s="121"/>
      <c r="T18" s="121"/>
      <c r="U18" s="121"/>
      <c r="V18" s="121"/>
      <c r="W18" s="121"/>
      <c r="X18" s="121"/>
      <c r="Y18" s="121"/>
      <c r="Z18" s="121"/>
    </row>
    <row r="19" spans="11:26">
      <c r="K19" s="211" t="s">
        <v>5</v>
      </c>
      <c r="L19" s="4">
        <f>COUNTIF(D:D,D105)/122</f>
        <v>0</v>
      </c>
      <c r="M19" s="132">
        <f>COUNTIF(D:D,D105)</f>
        <v>0</v>
      </c>
      <c r="N19" s="121"/>
      <c r="O19" s="121"/>
      <c r="P19" s="121"/>
      <c r="Q19" s="121"/>
      <c r="R19" s="121"/>
      <c r="S19" s="121"/>
      <c r="T19" s="121"/>
      <c r="U19" s="121"/>
      <c r="V19" s="121"/>
      <c r="W19" s="121"/>
      <c r="X19" s="121"/>
      <c r="Y19" s="121"/>
      <c r="Z19" s="121"/>
    </row>
    <row r="20" spans="11:26">
      <c r="K20" s="211" t="s">
        <v>7</v>
      </c>
      <c r="L20" s="4">
        <f>COUNTIF(D:D,D21)/122</f>
        <v>0</v>
      </c>
      <c r="M20" s="132">
        <f>COUNTIF(D:D,D21)</f>
        <v>0</v>
      </c>
      <c r="N20" s="121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/>
      <c r="Z20" s="121"/>
    </row>
    <row r="21" spans="11:26">
      <c r="K21" s="211" t="s">
        <v>228</v>
      </c>
      <c r="L21" s="4">
        <f>COUNTIF(D:D,D9)/122</f>
        <v>0</v>
      </c>
      <c r="M21" s="132">
        <f>COUNTIF(D:D,D9)</f>
        <v>0</v>
      </c>
      <c r="N21" s="121"/>
      <c r="O21" s="121"/>
      <c r="P21" s="121"/>
      <c r="Q21" s="121"/>
      <c r="R21" s="121"/>
      <c r="S21" s="121"/>
      <c r="T21" s="121"/>
      <c r="U21" s="121"/>
      <c r="V21" s="121"/>
      <c r="W21" s="121"/>
      <c r="X21" s="121"/>
      <c r="Y21" s="121"/>
      <c r="Z21" s="121"/>
    </row>
    <row r="22" spans="11:26">
      <c r="K22" s="211" t="s">
        <v>8</v>
      </c>
      <c r="L22" s="4">
        <f>COUNTIF(D:D,D109)/122</f>
        <v>0</v>
      </c>
      <c r="M22" s="132">
        <f>COUNTIF(D:D,D109)</f>
        <v>0</v>
      </c>
      <c r="N22" s="121"/>
      <c r="O22" s="121"/>
      <c r="P22" s="121"/>
      <c r="Q22" s="121"/>
      <c r="R22" s="121"/>
      <c r="S22" s="121"/>
      <c r="T22" s="121"/>
      <c r="U22" s="121"/>
      <c r="V22" s="121"/>
      <c r="W22" s="121"/>
      <c r="X22" s="121"/>
      <c r="Y22" s="121"/>
      <c r="Z22" s="121"/>
    </row>
    <row r="23" spans="11:26">
      <c r="K23" s="211" t="s">
        <v>9</v>
      </c>
      <c r="L23" s="4">
        <f>COUNTIF(D:D,)/122</f>
        <v>0</v>
      </c>
      <c r="M23" s="132">
        <f>COUNTIF(D:D,)</f>
        <v>0</v>
      </c>
      <c r="N23" s="121"/>
      <c r="O23" s="121"/>
      <c r="P23" s="121"/>
      <c r="Q23" s="121"/>
      <c r="R23" s="121"/>
      <c r="S23" s="121"/>
      <c r="T23" s="121"/>
      <c r="U23" s="121"/>
      <c r="V23" s="121"/>
      <c r="W23" s="121"/>
      <c r="X23" s="121"/>
      <c r="Y23" s="121"/>
      <c r="Z23" s="121"/>
    </row>
    <row r="24" spans="11:26">
      <c r="K24" s="211" t="s">
        <v>229</v>
      </c>
      <c r="L24" s="4">
        <f>COUNTIF(D:D,)/122</f>
        <v>0</v>
      </c>
      <c r="M24" s="132">
        <f>COUNTIF(D:D,)</f>
        <v>0</v>
      </c>
      <c r="N24" s="121"/>
      <c r="O24" s="121"/>
      <c r="P24" s="121"/>
      <c r="Q24" s="121"/>
      <c r="R24" s="121"/>
      <c r="S24" s="121"/>
      <c r="T24" s="121"/>
      <c r="U24" s="121"/>
      <c r="V24" s="121"/>
      <c r="W24" s="121"/>
      <c r="X24" s="121"/>
      <c r="Y24" s="121"/>
      <c r="Z24" s="121"/>
    </row>
    <row r="25" spans="11:26">
      <c r="K25" s="211" t="s">
        <v>10</v>
      </c>
      <c r="L25" s="4">
        <f>COUNTIF(D:D,D18)/122</f>
        <v>0</v>
      </c>
      <c r="M25" s="132">
        <f>COUNTIF(D:D,D18)</f>
        <v>0</v>
      </c>
      <c r="N25" s="121"/>
      <c r="O25" s="121"/>
      <c r="P25" s="121"/>
      <c r="Q25" s="121"/>
      <c r="R25" s="121"/>
      <c r="S25" s="121"/>
      <c r="T25" s="121"/>
      <c r="U25" s="121"/>
      <c r="V25" s="121"/>
      <c r="W25" s="121"/>
      <c r="X25" s="121"/>
      <c r="Y25" s="121"/>
      <c r="Z25" s="121"/>
    </row>
    <row r="26" spans="11:26">
      <c r="K26" s="211" t="s">
        <v>11</v>
      </c>
      <c r="L26" s="4">
        <f>COUNTIF(D:D,D35)/122</f>
        <v>0</v>
      </c>
      <c r="M26" s="132">
        <f>COUNTIF(D:D,D35)</f>
        <v>0</v>
      </c>
      <c r="N26" s="121"/>
      <c r="O26" s="121"/>
      <c r="P26" s="121"/>
      <c r="Q26" s="121"/>
      <c r="R26" s="121"/>
      <c r="S26" s="121"/>
      <c r="T26" s="121"/>
      <c r="U26" s="121"/>
      <c r="V26" s="121"/>
      <c r="W26" s="121"/>
      <c r="X26" s="121"/>
      <c r="Y26" s="121"/>
      <c r="Z26" s="121"/>
    </row>
    <row r="27" spans="11:26">
      <c r="K27" s="211" t="s">
        <v>12</v>
      </c>
      <c r="L27" s="4">
        <f>COUNTIF(D:D,D39)/122</f>
        <v>0</v>
      </c>
      <c r="M27" s="132">
        <f>COUNTIF(D:D,D39)</f>
        <v>0</v>
      </c>
      <c r="N27" s="121"/>
      <c r="O27" s="121"/>
      <c r="P27" s="121"/>
      <c r="Q27" s="121"/>
      <c r="R27" s="121"/>
      <c r="S27" s="121"/>
      <c r="T27" s="121"/>
      <c r="U27" s="121"/>
      <c r="V27" s="121"/>
      <c r="W27" s="121"/>
      <c r="X27" s="121"/>
      <c r="Y27" s="121"/>
      <c r="Z27" s="121"/>
    </row>
    <row r="28" spans="11:26">
      <c r="K28" s="211" t="s">
        <v>13</v>
      </c>
      <c r="L28" s="4">
        <f>COUNTIF(D:D,D55)/122</f>
        <v>0</v>
      </c>
      <c r="M28" s="132">
        <f>COUNTIF(D:D,D55)</f>
        <v>0</v>
      </c>
      <c r="N28" s="121"/>
      <c r="O28" s="121"/>
      <c r="P28" s="121"/>
      <c r="Q28" s="121"/>
      <c r="R28" s="121"/>
      <c r="S28" s="121"/>
      <c r="T28" s="121"/>
      <c r="U28" s="121"/>
      <c r="V28" s="121"/>
      <c r="W28" s="121"/>
      <c r="X28" s="121"/>
      <c r="Y28" s="121"/>
      <c r="Z28" s="121"/>
    </row>
    <row r="29" spans="11:26">
      <c r="K29" s="211" t="s">
        <v>14</v>
      </c>
      <c r="L29" s="4">
        <f>COUNTIF(D:D,D38)/122</f>
        <v>0</v>
      </c>
      <c r="M29" s="132">
        <f>COUNTIF(D:D,D38)</f>
        <v>0</v>
      </c>
      <c r="N29" s="121"/>
      <c r="O29" s="121"/>
      <c r="P29" s="121"/>
      <c r="Q29" s="121"/>
      <c r="R29" s="121"/>
      <c r="S29" s="121"/>
      <c r="T29" s="121"/>
      <c r="U29" s="121"/>
      <c r="V29" s="121"/>
      <c r="W29" s="121"/>
      <c r="X29" s="121"/>
      <c r="Y29" s="121"/>
      <c r="Z29" s="121"/>
    </row>
    <row r="30" spans="11:26">
      <c r="K30" s="211" t="s">
        <v>230</v>
      </c>
      <c r="L30" s="4">
        <f>COUNTIF(D:D,D11)/122</f>
        <v>0</v>
      </c>
      <c r="M30" s="132">
        <f>COUNTIF(D:D,D11)</f>
        <v>0</v>
      </c>
      <c r="N30" s="121"/>
      <c r="O30" s="121"/>
      <c r="P30" s="121"/>
      <c r="Q30" s="121"/>
      <c r="R30" s="121"/>
      <c r="S30" s="121"/>
      <c r="T30" s="121"/>
      <c r="U30" s="121"/>
      <c r="V30" s="121"/>
      <c r="W30" s="121"/>
      <c r="X30" s="121"/>
      <c r="Y30" s="121"/>
      <c r="Z30" s="121"/>
    </row>
    <row r="31" spans="11:26">
      <c r="K31" s="211" t="s">
        <v>231</v>
      </c>
      <c r="L31" s="4">
        <f>COUNTIF(D:D,D111)/122</f>
        <v>0</v>
      </c>
      <c r="M31" s="132">
        <f>COUNTIF(D:D,D111)</f>
        <v>0</v>
      </c>
      <c r="N31" s="121"/>
      <c r="O31" s="121"/>
      <c r="P31" s="121"/>
      <c r="Q31" s="121"/>
      <c r="R31" s="121"/>
      <c r="S31" s="121"/>
      <c r="T31" s="121"/>
      <c r="U31" s="121"/>
      <c r="V31" s="121"/>
      <c r="W31" s="121"/>
      <c r="X31" s="121"/>
      <c r="Y31" s="121"/>
      <c r="Z31" s="121"/>
    </row>
    <row r="32" spans="11:26">
      <c r="K32" s="211" t="s">
        <v>15</v>
      </c>
      <c r="L32" s="4">
        <f>COUNTIF(D:D,D31)/122</f>
        <v>0</v>
      </c>
      <c r="M32" s="132">
        <f>COUNTIF(D:D,D31)</f>
        <v>0</v>
      </c>
      <c r="N32" s="121"/>
      <c r="O32" s="121"/>
      <c r="P32" s="121"/>
      <c r="Q32" s="121"/>
      <c r="R32" s="121"/>
      <c r="S32" s="121"/>
      <c r="T32" s="121"/>
      <c r="U32" s="121"/>
      <c r="V32" s="121"/>
      <c r="W32" s="121"/>
      <c r="X32" s="121"/>
      <c r="Y32" s="121"/>
      <c r="Z32" s="121"/>
    </row>
    <row r="33" spans="11:26">
      <c r="K33" s="211" t="s">
        <v>16</v>
      </c>
      <c r="L33" s="4">
        <f>COUNTIF(D:D,D37)/122</f>
        <v>0</v>
      </c>
      <c r="M33" s="132">
        <f>COUNTIF(D:D,D37)</f>
        <v>0</v>
      </c>
      <c r="N33" s="121"/>
      <c r="O33" s="121"/>
      <c r="P33" s="121"/>
      <c r="Q33" s="121"/>
      <c r="R33" s="121"/>
      <c r="S33" s="121"/>
      <c r="T33" s="121"/>
      <c r="U33" s="121"/>
      <c r="V33" s="121"/>
      <c r="W33" s="121"/>
      <c r="X33" s="121"/>
      <c r="Y33" s="121"/>
      <c r="Z33" s="121"/>
    </row>
    <row r="34" spans="11:26">
      <c r="K34" s="211" t="s">
        <v>376</v>
      </c>
      <c r="L34" s="4">
        <f>COUNTIF(D:D,)/122</f>
        <v>0</v>
      </c>
      <c r="M34" s="132">
        <f>COUNTIF(D:D,)</f>
        <v>0</v>
      </c>
      <c r="N34" s="121"/>
      <c r="O34" s="121"/>
      <c r="P34" s="121"/>
      <c r="Q34" s="121"/>
      <c r="R34" s="121"/>
      <c r="S34" s="121"/>
      <c r="T34" s="121"/>
      <c r="U34" s="121"/>
      <c r="V34" s="121"/>
      <c r="W34" s="121"/>
      <c r="X34" s="121"/>
      <c r="Y34" s="121"/>
      <c r="Z34" s="121"/>
    </row>
    <row r="35" spans="11:26">
      <c r="K35" s="211" t="s">
        <v>17</v>
      </c>
      <c r="L35" s="4">
        <f>COUNTIF(D:D,)/122</f>
        <v>0</v>
      </c>
      <c r="M35" s="132">
        <f>COUNTIF(D:D,)</f>
        <v>0</v>
      </c>
      <c r="N35" s="121"/>
      <c r="O35" s="121"/>
      <c r="P35" s="121"/>
      <c r="Q35" s="121"/>
      <c r="R35" s="121"/>
      <c r="S35" s="121"/>
      <c r="T35" s="121"/>
      <c r="U35" s="121"/>
      <c r="V35" s="121"/>
      <c r="W35" s="121"/>
      <c r="X35" s="121"/>
      <c r="Y35" s="121"/>
      <c r="Z35" s="121"/>
    </row>
    <row r="36" spans="11:26">
      <c r="K36" s="211" t="s">
        <v>18</v>
      </c>
      <c r="L36" s="4">
        <f>COUNTIF(D:D,D95)/122</f>
        <v>0</v>
      </c>
      <c r="M36" s="132">
        <f>COUNTIF(D:D,D95)</f>
        <v>0</v>
      </c>
      <c r="N36" s="121"/>
      <c r="O36" s="121"/>
      <c r="P36" s="121"/>
      <c r="Q36" s="121"/>
      <c r="R36" s="121"/>
      <c r="S36" s="121"/>
      <c r="T36" s="121"/>
      <c r="U36" s="121"/>
      <c r="V36" s="121"/>
      <c r="W36" s="121"/>
      <c r="X36" s="121"/>
      <c r="Y36" s="121"/>
      <c r="Z36" s="121"/>
    </row>
    <row r="37" spans="11:26">
      <c r="K37" s="211" t="s">
        <v>19</v>
      </c>
      <c r="L37" s="4">
        <f>COUNTIF(D:D,)/122</f>
        <v>0</v>
      </c>
      <c r="M37" s="132">
        <f>COUNTIF(D:D,)</f>
        <v>0</v>
      </c>
      <c r="N37" s="121"/>
      <c r="O37" s="121"/>
      <c r="P37" s="121"/>
      <c r="Q37" s="121"/>
      <c r="R37" s="121"/>
      <c r="S37" s="121"/>
      <c r="T37" s="121"/>
      <c r="U37" s="121"/>
      <c r="V37" s="121"/>
      <c r="W37" s="121"/>
      <c r="X37" s="121"/>
      <c r="Y37" s="121"/>
      <c r="Z37" s="121"/>
    </row>
    <row r="38" spans="11:26">
      <c r="K38" s="211" t="s">
        <v>598</v>
      </c>
      <c r="L38" s="4">
        <f t="shared" ref="L38:L40" si="1">COUNTIF(D:D,)/122</f>
        <v>0</v>
      </c>
      <c r="M38" s="211">
        <f t="shared" ref="M38:M40" si="2">COUNTIF(D:D,)</f>
        <v>0</v>
      </c>
      <c r="N38" s="121"/>
      <c r="O38" s="121"/>
      <c r="P38" s="121"/>
      <c r="Q38" s="121"/>
      <c r="R38" s="121"/>
      <c r="S38" s="121"/>
      <c r="T38" s="121"/>
      <c r="U38" s="121"/>
      <c r="V38" s="121"/>
      <c r="W38" s="121"/>
      <c r="X38" s="121"/>
      <c r="Y38" s="121"/>
      <c r="Z38" s="121"/>
    </row>
    <row r="39" spans="11:26">
      <c r="K39" s="211" t="s">
        <v>20</v>
      </c>
      <c r="L39" s="4">
        <f t="shared" si="1"/>
        <v>0</v>
      </c>
      <c r="M39" s="211">
        <f t="shared" si="2"/>
        <v>0</v>
      </c>
    </row>
    <row r="40" spans="11:26">
      <c r="K40" s="211" t="s">
        <v>599</v>
      </c>
      <c r="L40" s="4">
        <f t="shared" si="1"/>
        <v>0</v>
      </c>
      <c r="M40" s="211">
        <f t="shared" si="2"/>
        <v>0</v>
      </c>
    </row>
    <row r="41" spans="11:26">
      <c r="M41" s="51">
        <f>SUM(M2:M37)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Diario 0</vt:lpstr>
      <vt:lpstr>Enero - 1</vt:lpstr>
      <vt:lpstr>Febrero - 2</vt:lpstr>
      <vt:lpstr>Marzo - 3</vt:lpstr>
      <vt:lpstr>Abril - 4</vt:lpstr>
      <vt:lpstr>Mayo - 5</vt:lpstr>
      <vt:lpstr>Junio - 6</vt:lpstr>
      <vt:lpstr>Julio - 7</vt:lpstr>
      <vt:lpstr> Agosto - 8</vt:lpstr>
      <vt:lpstr>Septiembre - 9</vt:lpstr>
      <vt:lpstr>Octubre - 10</vt:lpstr>
      <vt:lpstr>Noviembre - 11</vt:lpstr>
      <vt:lpstr>Diciembre - 12</vt:lpstr>
      <vt:lpstr>Semestre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Zairelys Hernandez</dc:creator>
  <cp:lastModifiedBy>Zairelys Hernandez</cp:lastModifiedBy>
  <cp:lastPrinted>2025-04-08T15:01:14Z</cp:lastPrinted>
  <dcterms:created xsi:type="dcterms:W3CDTF">2025-04-08T12:58:44Z</dcterms:created>
  <dcterms:modified xsi:type="dcterms:W3CDTF">2025-06-11T18:42:10Z</dcterms:modified>
</cp:coreProperties>
</file>