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45" windowWidth="28620" windowHeight="12660" activeTab="1"/>
  </bookViews>
  <sheets>
    <sheet name="Sheet1" sheetId="1" r:id="rId1"/>
    <sheet name="Sheet4" sheetId="4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C11" i="1" l="1"/>
  <c r="B11" i="1"/>
  <c r="C10" i="1"/>
  <c r="B10" i="1"/>
  <c r="C9" i="1"/>
  <c r="B9" i="1"/>
  <c r="C8" i="1"/>
  <c r="B8" i="1"/>
  <c r="C7" i="1"/>
  <c r="B7" i="1"/>
  <c r="F24" i="4"/>
  <c r="E22" i="4"/>
  <c r="E24" i="4"/>
  <c r="E23" i="4"/>
  <c r="E21" i="4"/>
  <c r="D22" i="4"/>
  <c r="D24" i="4"/>
  <c r="D23" i="4"/>
  <c r="D21" i="4"/>
  <c r="C22" i="4"/>
  <c r="C24" i="4"/>
  <c r="C23" i="4"/>
  <c r="C21" i="4"/>
  <c r="B22" i="4"/>
  <c r="B24" i="4"/>
  <c r="B23" i="4"/>
  <c r="B21" i="4"/>
</calcChain>
</file>

<file path=xl/sharedStrings.xml><?xml version="1.0" encoding="utf-8"?>
<sst xmlns="http://schemas.openxmlformats.org/spreadsheetml/2006/main" count="56" uniqueCount="18">
  <si>
    <t>Adjacency Matrix</t>
  </si>
  <si>
    <t>Edge List</t>
  </si>
  <si>
    <t>Adjacency List Dict</t>
  </si>
  <si>
    <t>Adjacency List Map</t>
  </si>
  <si>
    <t>Inductive Graph</t>
  </si>
  <si>
    <t>Real</t>
  </si>
  <si>
    <t>CPU</t>
  </si>
  <si>
    <t>Gen0</t>
  </si>
  <si>
    <t>Gen1</t>
  </si>
  <si>
    <t>Gen2</t>
  </si>
  <si>
    <t>Algorithm</t>
  </si>
  <si>
    <t>Row Labels</t>
  </si>
  <si>
    <t>Average of Real</t>
  </si>
  <si>
    <t>Average of CPU</t>
  </si>
  <si>
    <t>Average of Gen0</t>
  </si>
  <si>
    <t>Average of Gen1</t>
  </si>
  <si>
    <t>Average of Gen2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</si>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</sst>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34.611951157407" createdVersion="4" refreshedVersion="4" minRefreshableVersion="3" recordCount="25">
  <cacheSource type="worksheet">
    <worksheetSource ref="A1:F26" sheet="Sheet1"/>
  </cacheSource>
  <cacheFields count="6">
    <cacheField name="Algorithm" numFmtId="0">
      <sharedItems count="5">
        <s v="Adjacency Matrix"/>
        <s v="Edge List"/>
        <s v="Adjacency List Dict"/>
        <s v="Adjacency List Map"/>
        <s v="Inductive Graph"/>
      </sharedItems>
    </cacheField>
    <cacheField name="Real" numFmtId="0">
      <sharedItems containsSemiMixedTypes="0" containsString="0" containsNumber="1" minValue="0.81100000000000005" maxValue="360.69" count="25">
        <n v="4.5069999999999997"/>
        <n v="4.42"/>
        <n v="4.5090000000000003"/>
        <n v="4.5049999999999999"/>
        <n v="4.5250000000000004"/>
        <n v="360.69"/>
        <n v="358.61"/>
        <n v="358.42700000000002"/>
        <n v="359.96199999999999"/>
        <n v="358.32299999999998"/>
        <n v="0.95899999999999996"/>
        <n v="0.81200000000000006"/>
        <n v="0.81100000000000005"/>
        <n v="0.82399999999999995"/>
        <n v="0.82"/>
        <n v="0.93600000000000005"/>
        <n v="0.84699999999999998"/>
        <n v="0.85399999999999998"/>
        <n v="0.84899999999999998"/>
        <n v="0.85599999999999998"/>
        <n v="1.0029999999999999"/>
        <n v="0.98899999999999999"/>
        <n v="0.98799999999999999"/>
        <n v="0.98199999999999998"/>
        <n v="0.98499999999999999"/>
      </sharedItems>
    </cacheField>
    <cacheField name="CPU" numFmtId="0">
      <sharedItems containsSemiMixedTypes="0" containsString="0" containsNumber="1" minValue="0.79500000000000004" maxValue="360.64299999999997"/>
    </cacheField>
    <cacheField name="Gen0" numFmtId="1">
      <sharedItems containsSemiMixedTypes="0" containsString="0" containsNumber="1" containsInteger="1" minValue="103" maxValue="68898"/>
    </cacheField>
    <cacheField name="Gen1" numFmtId="0">
      <sharedItems containsSemiMixedTypes="0" containsString="0" containsNumber="1" containsInteger="1" minValue="17" maxValue="86"/>
    </cacheField>
    <cacheField name="Gen2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4.492"/>
    <n v="538"/>
    <n v="86"/>
    <n v="0"/>
  </r>
  <r>
    <x v="0"/>
    <x v="1"/>
    <n v="4.4139999999999997"/>
    <n v="527"/>
    <n v="82"/>
    <n v="0"/>
  </r>
  <r>
    <x v="0"/>
    <x v="2"/>
    <n v="4.4770000000000003"/>
    <n v="534"/>
    <n v="79"/>
    <n v="1"/>
  </r>
  <r>
    <x v="0"/>
    <x v="3"/>
    <n v="4.508"/>
    <n v="524"/>
    <n v="71"/>
    <n v="1"/>
  </r>
  <r>
    <x v="0"/>
    <x v="4"/>
    <n v="4.508"/>
    <n v="530"/>
    <n v="76"/>
    <n v="1"/>
  </r>
  <r>
    <x v="1"/>
    <x v="5"/>
    <n v="360.64299999999997"/>
    <n v="68895"/>
    <n v="58"/>
    <n v="3"/>
  </r>
  <r>
    <x v="1"/>
    <x v="6"/>
    <n v="358.55200000000002"/>
    <n v="68898"/>
    <n v="61"/>
    <n v="4"/>
  </r>
  <r>
    <x v="1"/>
    <x v="7"/>
    <n v="358.34899999999999"/>
    <n v="68896"/>
    <n v="63"/>
    <n v="3"/>
  </r>
  <r>
    <x v="1"/>
    <x v="8"/>
    <n v="359.90899999999999"/>
    <n v="68897"/>
    <n v="63"/>
    <n v="4"/>
  </r>
  <r>
    <x v="1"/>
    <x v="9"/>
    <n v="358.27100000000002"/>
    <n v="68897"/>
    <n v="62"/>
    <n v="4"/>
  </r>
  <r>
    <x v="2"/>
    <x v="10"/>
    <n v="0.92"/>
    <n v="104"/>
    <n v="21"/>
    <n v="0"/>
  </r>
  <r>
    <x v="2"/>
    <x v="11"/>
    <n v="0.81100000000000005"/>
    <n v="103"/>
    <n v="24"/>
    <n v="0"/>
  </r>
  <r>
    <x v="2"/>
    <x v="12"/>
    <n v="0.79500000000000004"/>
    <n v="104"/>
    <n v="27"/>
    <n v="0"/>
  </r>
  <r>
    <x v="2"/>
    <x v="13"/>
    <n v="0.82599999999999996"/>
    <n v="105"/>
    <n v="27"/>
    <n v="0"/>
  </r>
  <r>
    <x v="2"/>
    <x v="14"/>
    <n v="0.81100000000000005"/>
    <n v="105"/>
    <n v="27"/>
    <n v="0"/>
  </r>
  <r>
    <x v="3"/>
    <x v="15"/>
    <n v="0.92"/>
    <n v="106"/>
    <n v="17"/>
    <n v="0"/>
  </r>
  <r>
    <x v="3"/>
    <x v="16"/>
    <n v="0.84199999999999997"/>
    <n v="107"/>
    <n v="23"/>
    <n v="0"/>
  </r>
  <r>
    <x v="3"/>
    <x v="17"/>
    <n v="0.84199999999999997"/>
    <n v="106"/>
    <n v="22"/>
    <n v="0"/>
  </r>
  <r>
    <x v="3"/>
    <x v="18"/>
    <n v="0.85799999999999998"/>
    <n v="105"/>
    <n v="23"/>
    <n v="0"/>
  </r>
  <r>
    <x v="3"/>
    <x v="19"/>
    <n v="0.82599999999999996"/>
    <n v="105"/>
    <n v="23"/>
    <n v="0"/>
  </r>
  <r>
    <x v="4"/>
    <x v="20"/>
    <n v="0.998"/>
    <n v="135"/>
    <n v="32"/>
    <n v="0"/>
  </r>
  <r>
    <x v="4"/>
    <x v="21"/>
    <n v="0.98199999999999998"/>
    <n v="137"/>
    <n v="34"/>
    <n v="0"/>
  </r>
  <r>
    <x v="4"/>
    <x v="22"/>
    <n v="0.98199999999999998"/>
    <n v="137"/>
    <n v="33"/>
    <n v="0"/>
  </r>
  <r>
    <x v="4"/>
    <x v="23"/>
    <n v="0.98199999999999998"/>
    <n v="136"/>
    <n v="33"/>
    <n v="0"/>
  </r>
  <r>
    <x v="4"/>
    <x v="24"/>
    <n v="0.98199999999999998"/>
    <n v="136"/>
    <n v="3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F8" firstHeaderRow="0" firstDataRow="1" firstDataCol="1"/>
  <pivotFields count="6">
    <pivotField axis="axisRow" showAll="0" sortType="a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6">
        <item x="12"/>
        <item x="11"/>
        <item x="14"/>
        <item x="13"/>
        <item x="16"/>
        <item x="18"/>
        <item x="17"/>
        <item x="19"/>
        <item x="15"/>
        <item x="10"/>
        <item x="23"/>
        <item x="24"/>
        <item x="22"/>
        <item x="21"/>
        <item x="20"/>
        <item x="1"/>
        <item x="3"/>
        <item x="0"/>
        <item x="2"/>
        <item x="4"/>
        <item x="9"/>
        <item x="7"/>
        <item x="6"/>
        <item x="8"/>
        <item x="5"/>
        <item t="default"/>
      </items>
    </pivotField>
    <pivotField dataField="1" showAll="0"/>
    <pivotField dataField="1" numFmtI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4"/>
    </i>
    <i>
      <x v="2"/>
    </i>
    <i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al" fld="1" subtotal="average" baseField="0" baseItem="0"/>
    <dataField name="Average of CPU" fld="2" subtotal="average" baseField="0" baseItem="0"/>
    <dataField name="Average of Gen0" fld="3" subtotal="average" baseField="0" baseItem="0"/>
    <dataField name="Average of Gen1" fld="4" subtotal="average" baseField="0" baseItem="0"/>
    <dataField name="Average of Gen2" fld="5" subtotal="average" baseField="0" baseItem="0"/>
  </dataFields>
  <formats count="2"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9:F24" totalsRowShown="0" headerRowDxfId="6" dataDxfId="5" dataCellStyle="Percent">
  <tableColumns count="6">
    <tableColumn id="1" name="Algorithm"/>
    <tableColumn id="2" name="Real" dataDxfId="4" dataCellStyle="Percent"/>
    <tableColumn id="3" name="CPU" dataDxfId="3" dataCellStyle="Percent"/>
    <tableColumn id="4" name="Gen0" dataDxfId="2" dataCellStyle="Percent"/>
    <tableColumn id="5" name="Gen1" dataDxfId="1" dataCellStyle="Percent"/>
    <tableColumn id="6" name="Gen2" data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F26"/>
    </sheetView>
  </sheetViews>
  <sheetFormatPr defaultRowHeight="15" x14ac:dyDescent="0.25"/>
  <cols>
    <col min="1" max="1" width="18" bestFit="1" customWidth="1"/>
    <col min="2" max="2" width="12" bestFit="1" customWidth="1"/>
    <col min="3" max="3" width="10.7109375" customWidth="1"/>
    <col min="4" max="4" width="14" style="2" customWidth="1"/>
    <col min="5" max="5" width="12.7109375" customWidth="1"/>
    <col min="6" max="6" width="13.85546875" customWidth="1"/>
  </cols>
  <sheetData>
    <row r="1" spans="1:6" x14ac:dyDescent="0.25">
      <c r="A1" s="3" t="s">
        <v>10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5">
      <c r="A2" t="s">
        <v>0</v>
      </c>
      <c r="B2" s="1">
        <v>4.5069999999999997</v>
      </c>
      <c r="C2">
        <v>4.492</v>
      </c>
      <c r="D2" s="2">
        <v>538</v>
      </c>
      <c r="E2">
        <v>86</v>
      </c>
      <c r="F2">
        <v>0</v>
      </c>
    </row>
    <row r="3" spans="1:6" x14ac:dyDescent="0.25">
      <c r="A3" t="s">
        <v>0</v>
      </c>
      <c r="B3" s="1">
        <v>4.42</v>
      </c>
      <c r="C3">
        <v>4.4139999999999997</v>
      </c>
      <c r="D3" s="2">
        <v>527</v>
      </c>
      <c r="E3">
        <v>82</v>
      </c>
      <c r="F3">
        <v>0</v>
      </c>
    </row>
    <row r="4" spans="1:6" x14ac:dyDescent="0.25">
      <c r="A4" t="s">
        <v>0</v>
      </c>
      <c r="B4" s="1">
        <v>4.5090000000000003</v>
      </c>
      <c r="C4">
        <v>4.4770000000000003</v>
      </c>
      <c r="D4" s="2">
        <v>534</v>
      </c>
      <c r="E4">
        <v>79</v>
      </c>
      <c r="F4">
        <v>1</v>
      </c>
    </row>
    <row r="5" spans="1:6" x14ac:dyDescent="0.25">
      <c r="A5" t="s">
        <v>0</v>
      </c>
      <c r="B5" s="1">
        <v>4.5049999999999999</v>
      </c>
      <c r="C5">
        <v>4.508</v>
      </c>
      <c r="D5" s="2">
        <v>524</v>
      </c>
      <c r="E5">
        <v>71</v>
      </c>
      <c r="F5">
        <v>1</v>
      </c>
    </row>
    <row r="6" spans="1:6" x14ac:dyDescent="0.25">
      <c r="A6" t="s">
        <v>0</v>
      </c>
      <c r="B6" s="1">
        <v>4.5250000000000004</v>
      </c>
      <c r="C6">
        <v>4.508</v>
      </c>
      <c r="D6" s="2">
        <v>530</v>
      </c>
      <c r="E6">
        <v>76</v>
      </c>
      <c r="F6">
        <v>1</v>
      </c>
    </row>
    <row r="7" spans="1:6" x14ac:dyDescent="0.25">
      <c r="A7" t="s">
        <v>1</v>
      </c>
      <c r="B7">
        <f>(6*60)+0.69</f>
        <v>360.69</v>
      </c>
      <c r="C7">
        <f>(6*60)+0.643</f>
        <v>360.64299999999997</v>
      </c>
      <c r="D7" s="2">
        <v>68895</v>
      </c>
      <c r="E7">
        <v>58</v>
      </c>
      <c r="F7">
        <v>3</v>
      </c>
    </row>
    <row r="8" spans="1:6" x14ac:dyDescent="0.25">
      <c r="A8" t="s">
        <v>1</v>
      </c>
      <c r="B8">
        <f>(5*60)+58.61</f>
        <v>358.61</v>
      </c>
      <c r="C8">
        <f>(5*60)+58.552</f>
        <v>358.55200000000002</v>
      </c>
      <c r="D8" s="2">
        <v>68898</v>
      </c>
      <c r="E8">
        <v>61</v>
      </c>
      <c r="F8">
        <v>4</v>
      </c>
    </row>
    <row r="9" spans="1:6" x14ac:dyDescent="0.25">
      <c r="A9" t="s">
        <v>1</v>
      </c>
      <c r="B9">
        <f>(5*60)+58.427</f>
        <v>358.42700000000002</v>
      </c>
      <c r="C9">
        <f>(5*60)+58.349</f>
        <v>358.34899999999999</v>
      </c>
      <c r="D9" s="2">
        <v>68896</v>
      </c>
      <c r="E9">
        <v>63</v>
      </c>
      <c r="F9">
        <v>3</v>
      </c>
    </row>
    <row r="10" spans="1:6" x14ac:dyDescent="0.25">
      <c r="A10" t="s">
        <v>1</v>
      </c>
      <c r="B10">
        <f>(5*60)+59.962</f>
        <v>359.96199999999999</v>
      </c>
      <c r="C10">
        <f>(5*60)+59.909</f>
        <v>359.90899999999999</v>
      </c>
      <c r="D10" s="2">
        <v>68897</v>
      </c>
      <c r="E10">
        <v>63</v>
      </c>
      <c r="F10">
        <v>4</v>
      </c>
    </row>
    <row r="11" spans="1:6" x14ac:dyDescent="0.25">
      <c r="A11" t="s">
        <v>1</v>
      </c>
      <c r="B11">
        <f>(5*60)+58.323</f>
        <v>358.32299999999998</v>
      </c>
      <c r="C11">
        <f>(5*60)+58.271</f>
        <v>358.27100000000002</v>
      </c>
      <c r="D11" s="2">
        <v>68897</v>
      </c>
      <c r="E11">
        <v>62</v>
      </c>
      <c r="F11">
        <v>4</v>
      </c>
    </row>
    <row r="12" spans="1:6" x14ac:dyDescent="0.25">
      <c r="A12" t="s">
        <v>2</v>
      </c>
      <c r="B12">
        <v>0.95899999999999996</v>
      </c>
      <c r="C12">
        <v>0.92</v>
      </c>
      <c r="D12" s="2">
        <v>104</v>
      </c>
      <c r="E12">
        <v>21</v>
      </c>
      <c r="F12">
        <v>0</v>
      </c>
    </row>
    <row r="13" spans="1:6" x14ac:dyDescent="0.25">
      <c r="A13" t="s">
        <v>2</v>
      </c>
      <c r="B13">
        <v>0.81200000000000006</v>
      </c>
      <c r="C13">
        <v>0.81100000000000005</v>
      </c>
      <c r="D13" s="2">
        <v>103</v>
      </c>
      <c r="E13">
        <v>24</v>
      </c>
      <c r="F13">
        <v>0</v>
      </c>
    </row>
    <row r="14" spans="1:6" x14ac:dyDescent="0.25">
      <c r="A14" t="s">
        <v>2</v>
      </c>
      <c r="B14">
        <v>0.81100000000000005</v>
      </c>
      <c r="C14">
        <v>0.79500000000000004</v>
      </c>
      <c r="D14" s="2">
        <v>104</v>
      </c>
      <c r="E14">
        <v>27</v>
      </c>
      <c r="F14">
        <v>0</v>
      </c>
    </row>
    <row r="15" spans="1:6" x14ac:dyDescent="0.25">
      <c r="A15" t="s">
        <v>2</v>
      </c>
      <c r="B15">
        <v>0.82399999999999995</v>
      </c>
      <c r="C15">
        <v>0.82599999999999996</v>
      </c>
      <c r="D15" s="2">
        <v>105</v>
      </c>
      <c r="E15">
        <v>27</v>
      </c>
      <c r="F15">
        <v>0</v>
      </c>
    </row>
    <row r="16" spans="1:6" x14ac:dyDescent="0.25">
      <c r="A16" t="s">
        <v>2</v>
      </c>
      <c r="B16">
        <v>0.82</v>
      </c>
      <c r="C16">
        <v>0.81100000000000005</v>
      </c>
      <c r="D16" s="2">
        <v>105</v>
      </c>
      <c r="E16">
        <v>27</v>
      </c>
      <c r="F16">
        <v>0</v>
      </c>
    </row>
    <row r="17" spans="1:6" x14ac:dyDescent="0.25">
      <c r="A17" t="s">
        <v>3</v>
      </c>
      <c r="B17">
        <v>0.93600000000000005</v>
      </c>
      <c r="C17">
        <v>0.92</v>
      </c>
      <c r="D17" s="2">
        <v>106</v>
      </c>
      <c r="E17">
        <v>17</v>
      </c>
      <c r="F17">
        <v>0</v>
      </c>
    </row>
    <row r="18" spans="1:6" x14ac:dyDescent="0.25">
      <c r="A18" t="s">
        <v>3</v>
      </c>
      <c r="B18">
        <v>0.84699999999999998</v>
      </c>
      <c r="C18">
        <v>0.84199999999999997</v>
      </c>
      <c r="D18" s="2">
        <v>107</v>
      </c>
      <c r="E18">
        <v>23</v>
      </c>
      <c r="F18">
        <v>0</v>
      </c>
    </row>
    <row r="19" spans="1:6" x14ac:dyDescent="0.25">
      <c r="A19" t="s">
        <v>3</v>
      </c>
      <c r="B19">
        <v>0.85399999999999998</v>
      </c>
      <c r="C19">
        <v>0.84199999999999997</v>
      </c>
      <c r="D19" s="2">
        <v>106</v>
      </c>
      <c r="E19">
        <v>22</v>
      </c>
      <c r="F19">
        <v>0</v>
      </c>
    </row>
    <row r="20" spans="1:6" x14ac:dyDescent="0.25">
      <c r="A20" t="s">
        <v>3</v>
      </c>
      <c r="B20">
        <v>0.84899999999999998</v>
      </c>
      <c r="C20">
        <v>0.85799999999999998</v>
      </c>
      <c r="D20" s="2">
        <v>105</v>
      </c>
      <c r="E20">
        <v>23</v>
      </c>
      <c r="F20">
        <v>0</v>
      </c>
    </row>
    <row r="21" spans="1:6" x14ac:dyDescent="0.25">
      <c r="A21" t="s">
        <v>3</v>
      </c>
      <c r="B21">
        <v>0.85599999999999998</v>
      </c>
      <c r="C21">
        <v>0.82599999999999996</v>
      </c>
      <c r="D21" s="2">
        <v>105</v>
      </c>
      <c r="E21">
        <v>23</v>
      </c>
      <c r="F21">
        <v>0</v>
      </c>
    </row>
    <row r="22" spans="1:6" x14ac:dyDescent="0.25">
      <c r="A22" t="s">
        <v>4</v>
      </c>
      <c r="B22">
        <v>1.0029999999999999</v>
      </c>
      <c r="C22">
        <v>0.998</v>
      </c>
      <c r="D22" s="2">
        <v>135</v>
      </c>
      <c r="E22">
        <v>32</v>
      </c>
      <c r="F22">
        <v>0</v>
      </c>
    </row>
    <row r="23" spans="1:6" x14ac:dyDescent="0.25">
      <c r="A23" t="s">
        <v>4</v>
      </c>
      <c r="B23">
        <v>0.98899999999999999</v>
      </c>
      <c r="C23">
        <v>0.98199999999999998</v>
      </c>
      <c r="D23" s="2">
        <v>137</v>
      </c>
      <c r="E23">
        <v>34</v>
      </c>
      <c r="F23">
        <v>0</v>
      </c>
    </row>
    <row r="24" spans="1:6" x14ac:dyDescent="0.25">
      <c r="A24" t="s">
        <v>4</v>
      </c>
      <c r="B24">
        <v>0.98799999999999999</v>
      </c>
      <c r="C24">
        <v>0.98199999999999998</v>
      </c>
      <c r="D24" s="2">
        <v>137</v>
      </c>
      <c r="E24">
        <v>33</v>
      </c>
      <c r="F24">
        <v>0</v>
      </c>
    </row>
    <row r="25" spans="1:6" x14ac:dyDescent="0.25">
      <c r="A25" t="s">
        <v>4</v>
      </c>
      <c r="B25">
        <v>0.98199999999999998</v>
      </c>
      <c r="C25">
        <v>0.98199999999999998</v>
      </c>
      <c r="D25" s="2">
        <v>136</v>
      </c>
      <c r="E25">
        <v>33</v>
      </c>
      <c r="F25">
        <v>0</v>
      </c>
    </row>
    <row r="26" spans="1:6" x14ac:dyDescent="0.25">
      <c r="A26" t="s">
        <v>4</v>
      </c>
      <c r="B26">
        <v>0.98499999999999999</v>
      </c>
      <c r="C26">
        <v>0.98199999999999998</v>
      </c>
      <c r="D26" s="2">
        <v>136</v>
      </c>
      <c r="E26">
        <v>33</v>
      </c>
      <c r="F2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abSelected="1" workbookViewId="0">
      <selection activeCell="F20" sqref="F20"/>
    </sheetView>
  </sheetViews>
  <sheetFormatPr defaultRowHeight="15" x14ac:dyDescent="0.25"/>
  <cols>
    <col min="1" max="1" width="18" bestFit="1" customWidth="1"/>
    <col min="2" max="2" width="15" customWidth="1"/>
    <col min="3" max="3" width="14.85546875" customWidth="1"/>
    <col min="4" max="6" width="15.85546875" customWidth="1"/>
    <col min="7" max="16" width="6" customWidth="1"/>
    <col min="17" max="17" width="5" customWidth="1"/>
    <col min="18" max="21" width="6" customWidth="1"/>
    <col min="22" max="23" width="8" customWidth="1"/>
    <col min="24" max="24" width="7" customWidth="1"/>
    <col min="25" max="25" width="8" customWidth="1"/>
    <col min="26" max="26" width="7" customWidth="1"/>
    <col min="27" max="27" width="11.28515625" bestFit="1" customWidth="1"/>
  </cols>
  <sheetData>
    <row r="3" spans="1:6" x14ac:dyDescent="0.25">
      <c r="A3" s="4" t="s">
        <v>11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</row>
    <row r="4" spans="1:6" x14ac:dyDescent="0.25">
      <c r="A4" s="5" t="s">
        <v>2</v>
      </c>
      <c r="B4" s="9">
        <v>0.84519999999999995</v>
      </c>
      <c r="C4" s="9">
        <v>0.83260000000000001</v>
      </c>
      <c r="D4" s="9">
        <v>104.2</v>
      </c>
      <c r="E4" s="9">
        <v>25.2</v>
      </c>
      <c r="F4" s="9">
        <v>0</v>
      </c>
    </row>
    <row r="5" spans="1:6" x14ac:dyDescent="0.25">
      <c r="A5" s="5" t="s">
        <v>3</v>
      </c>
      <c r="B5" s="9">
        <v>0.86839999999999995</v>
      </c>
      <c r="C5" s="9">
        <v>0.85760000000000003</v>
      </c>
      <c r="D5" s="9">
        <v>105.8</v>
      </c>
      <c r="E5" s="9">
        <v>21.6</v>
      </c>
      <c r="F5" s="9">
        <v>0</v>
      </c>
    </row>
    <row r="6" spans="1:6" x14ac:dyDescent="0.25">
      <c r="A6" s="5" t="s">
        <v>4</v>
      </c>
      <c r="B6" s="9">
        <v>0.98940000000000006</v>
      </c>
      <c r="C6" s="9">
        <v>0.98520000000000008</v>
      </c>
      <c r="D6" s="9">
        <v>136.19999999999999</v>
      </c>
      <c r="E6" s="9">
        <v>33</v>
      </c>
      <c r="F6" s="9">
        <v>0</v>
      </c>
    </row>
    <row r="7" spans="1:6" x14ac:dyDescent="0.25">
      <c r="A7" s="5" t="s">
        <v>0</v>
      </c>
      <c r="B7" s="9">
        <v>4.4931999999999999</v>
      </c>
      <c r="C7" s="9">
        <v>4.4797999999999991</v>
      </c>
      <c r="D7" s="9">
        <v>530.6</v>
      </c>
      <c r="E7" s="9">
        <v>78.8</v>
      </c>
      <c r="F7" s="9">
        <v>0.6</v>
      </c>
    </row>
    <row r="8" spans="1:6" x14ac:dyDescent="0.25">
      <c r="A8" s="5" t="s">
        <v>1</v>
      </c>
      <c r="B8" s="9">
        <v>359.20239999999995</v>
      </c>
      <c r="C8" s="9">
        <v>359.14479999999998</v>
      </c>
      <c r="D8" s="9">
        <v>68896.600000000006</v>
      </c>
      <c r="E8" s="9">
        <v>61.4</v>
      </c>
      <c r="F8" s="9">
        <v>3.6</v>
      </c>
    </row>
    <row r="19" spans="1:6" x14ac:dyDescent="0.25">
      <c r="A19" s="3" t="s">
        <v>10</v>
      </c>
      <c r="B19" s="6" t="s">
        <v>5</v>
      </c>
      <c r="C19" s="6" t="s">
        <v>6</v>
      </c>
      <c r="D19" s="6" t="s">
        <v>7</v>
      </c>
      <c r="E19" s="6" t="s">
        <v>8</v>
      </c>
      <c r="F19" s="6" t="s">
        <v>9</v>
      </c>
    </row>
    <row r="20" spans="1:6" x14ac:dyDescent="0.25">
      <c r="A20" t="s">
        <v>2</v>
      </c>
      <c r="B20" s="7">
        <v>1</v>
      </c>
      <c r="C20" s="7">
        <v>1</v>
      </c>
      <c r="D20" s="7">
        <v>1</v>
      </c>
      <c r="E20" s="7">
        <v>1</v>
      </c>
      <c r="F20" s="7" t="s">
        <v>17</v>
      </c>
    </row>
    <row r="21" spans="1:6" x14ac:dyDescent="0.25">
      <c r="A21" t="s">
        <v>3</v>
      </c>
      <c r="B21" s="7">
        <f>GETPIVOTDATA("Average of Real",$A$3,"Algorithm","Adjacency List Map")/GETPIVOTDATA("Average of Real",$A$3,"Algorithm","Adjacency List Dict")</f>
        <v>1.0274491244675816</v>
      </c>
      <c r="C21" s="7">
        <f>GETPIVOTDATA("Average of CPU",$A$3,"Algorithm","Adjacency List Map")/GETPIVOTDATA("Average of CPU",$A$3,"Algorithm","Adjacency List Dict")</f>
        <v>1.0300264232524623</v>
      </c>
      <c r="D21" s="7">
        <f>GETPIVOTDATA("Average of Gen0",$A$3,"Algorithm","Adjacency List Map")/GETPIVOTDATA("Average of Gen0",$A$3,"Algorithm","Adjacency List Dict")</f>
        <v>1.0153550863723608</v>
      </c>
      <c r="E21" s="7">
        <f>GETPIVOTDATA("Average of Gen1",$A$3,"Algorithm","Adjacency List Map")/GETPIVOTDATA("Average of Gen1",$A$3,"Algorithm","Adjacency List Dict")</f>
        <v>0.85714285714285721</v>
      </c>
      <c r="F21" s="7" t="s">
        <v>17</v>
      </c>
    </row>
    <row r="22" spans="1:6" x14ac:dyDescent="0.25">
      <c r="A22" t="s">
        <v>4</v>
      </c>
      <c r="B22" s="7">
        <f>GETPIVOTDATA("Average of Real",$A$3,"Algorithm","Inductive Graph")/GETPIVOTDATA("Average of Real",$A$3,"Algorithm","Adjacency List Dict")</f>
        <v>1.1706105063890204</v>
      </c>
      <c r="C22" s="7">
        <f>GETPIVOTDATA("Average of CPU",$A$3,"Algorithm","Inductive Graph")/GETPIVOTDATA("Average of CPU",$A$3,"Algorithm","Adjacency List Dict")</f>
        <v>1.1832812875330292</v>
      </c>
      <c r="D22" s="7">
        <f>GETPIVOTDATA("Average of Gen0",$A$3,"Algorithm","Inductive Graph")/GETPIVOTDATA("Average of Gen0",$A$3,"Algorithm","Adjacency List Dict")</f>
        <v>1.3071017274472168</v>
      </c>
      <c r="E22" s="7">
        <f>GETPIVOTDATA("Average of Gen1",$A$3,"Algorithm","Inductive Graph")/GETPIVOTDATA("Average of Gen1",$A$3,"Algorithm","Adjacency List Dict")</f>
        <v>1.3095238095238095</v>
      </c>
      <c r="F22" s="7" t="s">
        <v>17</v>
      </c>
    </row>
    <row r="23" spans="1:6" x14ac:dyDescent="0.25">
      <c r="A23" t="s">
        <v>0</v>
      </c>
      <c r="B23" s="7">
        <f>GETPIVOTDATA("Average of Real",$A$3,"Algorithm","Adjacency Matrix")/GETPIVOTDATA("Average of Real",$A$3,"Algorithm","Adjacency List Dict")</f>
        <v>5.3161381921438711</v>
      </c>
      <c r="C23" s="7">
        <f>GETPIVOTDATA("Average of CPU",$A$3,"Algorithm","Adjacency Matrix")/GETPIVOTDATA("Average of CPU",$A$3,"Algorithm","Adjacency List Dict")</f>
        <v>5.3804948354551998</v>
      </c>
      <c r="D23" s="7">
        <f>GETPIVOTDATA("Average of Gen0",$A$3,"Algorithm","Adjacency Matrix")/GETPIVOTDATA("Average of Gen0",$A$3,"Algorithm","Adjacency List Dict")</f>
        <v>5.092130518234165</v>
      </c>
      <c r="E23" s="7">
        <f>GETPIVOTDATA("Average of Gen1",$A$3,"Algorithm","Adjacency Matrix")/GETPIVOTDATA("Average of Gen1",$A$3,"Algorithm","Adjacency List Dict")</f>
        <v>3.126984126984127</v>
      </c>
      <c r="F23" s="7">
        <v>1</v>
      </c>
    </row>
    <row r="24" spans="1:6" x14ac:dyDescent="0.25">
      <c r="A24" t="s">
        <v>1</v>
      </c>
      <c r="B24" s="7">
        <f>GETPIVOTDATA("Average of Real",$A$3,"Algorithm","Edge List")/GETPIVOTDATA("Average of Real",$A$3,"Algorithm","Adjacency List Dict")</f>
        <v>424.99100804543298</v>
      </c>
      <c r="C24" s="7">
        <f>GETPIVOTDATA("Average of CPU",$A$3,"Algorithm","Edge List")/GETPIVOTDATA("Average of CPU",$A$3,"Algorithm","Adjacency List Dict")</f>
        <v>431.35335094883493</v>
      </c>
      <c r="D24" s="7">
        <f>GETPIVOTDATA("Average of Gen0",$A$3,"Algorithm","Edge List")/GETPIVOTDATA("Average of Gen0",$A$3,"Algorithm","Adjacency List Dict")</f>
        <v>661.19577735124767</v>
      </c>
      <c r="E24" s="7">
        <f>GETPIVOTDATA("Average of Gen1",$A$3,"Algorithm","Edge List")/GETPIVOTDATA("Average of Gen1",$A$3,"Algorithm","Adjacency List Dict")</f>
        <v>2.4365079365079367</v>
      </c>
      <c r="F24" s="7">
        <f>GETPIVOTDATA("Average of Gen2",$A$3,"Algorithm","Edge List")/GETPIVOTDATA("Average of Gen2",$A$3,"Algorithm","Adjacency Matrix")</f>
        <v>6</v>
      </c>
    </row>
  </sheetData>
  <sortState ref="A4:F9">
    <sortCondition ref="B20:B24"/>
  </sortState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2017-04-23T01:42:26Z</dcterms:created>
  <dcterms:modified xsi:type="dcterms:W3CDTF">2017-04-23T01:42:30Z</dcterms:modified>
</cp:coreProperties>
</file>