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ciza/Documents/Covid19SEIJAR/"/>
    </mc:Choice>
  </mc:AlternateContent>
  <xr:revisionPtr revIDLastSave="0" documentId="13_ncr:1_{098F55AF-250D-0B4E-B60D-0930A2F28310}" xr6:coauthVersionLast="45" xr6:coauthVersionMax="45" xr10:uidLastSave="{00000000-0000-0000-0000-000000000000}"/>
  <bookViews>
    <workbookView xWindow="440" yWindow="640" windowWidth="28040" windowHeight="17040" xr2:uid="{EC31634A-A10B-FE40-8EB9-427936E31432}"/>
  </bookViews>
  <sheets>
    <sheet name="Excess Deaths" sheetId="2" r:id="rId1"/>
    <sheet name="COVID Death Distribution" sheetId="1" r:id="rId2"/>
    <sheet name="NonCovid Mortal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" l="1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5" i="2"/>
  <c r="D5" i="2" s="1"/>
  <c r="H16" i="3"/>
  <c r="H15" i="3"/>
  <c r="H14" i="3"/>
  <c r="H13" i="3"/>
  <c r="H12" i="3"/>
  <c r="H11" i="3"/>
  <c r="H10" i="3"/>
  <c r="H9" i="3"/>
  <c r="H8" i="3"/>
  <c r="H7" i="3"/>
  <c r="G7" i="1"/>
  <c r="G6" i="1"/>
  <c r="C7" i="1"/>
  <c r="C8" i="1"/>
  <c r="C9" i="1"/>
  <c r="C10" i="1"/>
  <c r="C6" i="1"/>
  <c r="J12" i="1" l="1"/>
  <c r="F11" i="2" s="1"/>
  <c r="H11" i="2" s="1"/>
  <c r="I11" i="2" s="1"/>
  <c r="J13" i="1"/>
  <c r="F12" i="2" s="1"/>
  <c r="K12" i="2" s="1"/>
  <c r="L12" i="2" s="1"/>
  <c r="J14" i="1"/>
  <c r="F13" i="2" s="1"/>
  <c r="K13" i="2" s="1"/>
  <c r="L13" i="2" s="1"/>
  <c r="J15" i="1"/>
  <c r="F14" i="2" s="1"/>
  <c r="H14" i="2" s="1"/>
  <c r="I14" i="2" s="1"/>
  <c r="J11" i="1"/>
  <c r="F10" i="2" s="1"/>
  <c r="J7" i="1"/>
  <c r="F6" i="2" s="1"/>
  <c r="K6" i="2" s="1"/>
  <c r="L6" i="2" s="1"/>
  <c r="J8" i="1"/>
  <c r="F7" i="2" s="1"/>
  <c r="H7" i="2" s="1"/>
  <c r="I7" i="2" s="1"/>
  <c r="J9" i="1"/>
  <c r="F8" i="2" s="1"/>
  <c r="J10" i="1"/>
  <c r="F9" i="2" s="1"/>
  <c r="J6" i="1"/>
  <c r="F5" i="2" s="1"/>
  <c r="K5" i="2" s="1"/>
  <c r="L5" i="2" s="1"/>
  <c r="H10" i="2" l="1"/>
  <c r="I10" i="2" s="1"/>
  <c r="K10" i="2"/>
  <c r="L10" i="2" s="1"/>
  <c r="K11" i="2"/>
  <c r="L11" i="2" s="1"/>
  <c r="K9" i="2"/>
  <c r="L9" i="2" s="1"/>
  <c r="H9" i="2"/>
  <c r="I9" i="2" s="1"/>
  <c r="H8" i="2"/>
  <c r="I8" i="2" s="1"/>
  <c r="K8" i="2"/>
  <c r="L8" i="2" s="1"/>
  <c r="K7" i="2"/>
  <c r="L7" i="2" s="1"/>
  <c r="H5" i="2"/>
  <c r="I5" i="2" s="1"/>
  <c r="H6" i="2"/>
  <c r="I6" i="2" s="1"/>
  <c r="H12" i="2"/>
  <c r="I12" i="2" s="1"/>
  <c r="H13" i="2"/>
  <c r="I13" i="2" s="1"/>
  <c r="K14" i="2"/>
  <c r="L14" i="2" s="1"/>
</calcChain>
</file>

<file path=xl/sharedStrings.xml><?xml version="1.0" encoding="utf-8"?>
<sst xmlns="http://schemas.openxmlformats.org/spreadsheetml/2006/main" count="89" uniqueCount="63">
  <si>
    <t>Group</t>
  </si>
  <si>
    <t>M</t>
  </si>
  <si>
    <t>M 0_17</t>
  </si>
  <si>
    <t>M 18_44</t>
  </si>
  <si>
    <t>M 45_64</t>
  </si>
  <si>
    <t>M 65_74</t>
  </si>
  <si>
    <t>M 75+</t>
  </si>
  <si>
    <t>F 0_17</t>
  </si>
  <si>
    <t>F 18_44</t>
  </si>
  <si>
    <t>F 45_64</t>
  </si>
  <si>
    <t>F 65_74</t>
  </si>
  <si>
    <t>F 75+</t>
  </si>
  <si>
    <t>Age</t>
  </si>
  <si>
    <t>0_17</t>
  </si>
  <si>
    <t>18_44</t>
  </si>
  <si>
    <t>45_64</t>
  </si>
  <si>
    <t>65_74</t>
  </si>
  <si>
    <t>75+</t>
  </si>
  <si>
    <t>Portion</t>
  </si>
  <si>
    <t>Gender</t>
  </si>
  <si>
    <t>F</t>
  </si>
  <si>
    <t>Portion Covid Deaths</t>
  </si>
  <si>
    <t>Source</t>
  </si>
  <si>
    <t>https://www1.nyc.gov/site/doh/covid/covid-19-data.page</t>
  </si>
  <si>
    <t>Rate (Per 1000)</t>
  </si>
  <si>
    <t>Sources</t>
  </si>
  <si>
    <t>https://www.statista.com/statistics/241488/population-of-the-us-by-sex-and-age/</t>
  </si>
  <si>
    <t>https://www.statista.com/statistics/241572/death-rate-by-age-and-sex-in-the-us/</t>
  </si>
  <si>
    <t>Notes</t>
  </si>
  <si>
    <t>Death dist is different than published NYC death dist information at lower ages so the match is not perfect</t>
  </si>
  <si>
    <t>Population Distribution</t>
  </si>
  <si>
    <t>2017 Death Rate</t>
  </si>
  <si>
    <t xml:space="preserve"> 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</si>
  <si>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</si>
  <si>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</si>
  <si>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</si>
  <si>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</si>
  <si>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</si>
  <si>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</si>
  <si>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</si>
  <si>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</si>
  <si>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</si>
  <si>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</si>
  <si>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</si>
  <si>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</si>
  <si>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</si>
  <si>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</si>
  <si>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</si>
  <si>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</si>
  <si>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</si>
  <si>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</si>
  <si>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and over</t>
  </si>
  <si>
    <t>Weighted Average Death Rate</t>
  </si>
  <si>
    <t>Population (A)</t>
  </si>
  <si>
    <t>NonCovid Death Rate (B)</t>
  </si>
  <si>
    <t>Forecasted Deaths - 1.05 (X)</t>
  </si>
  <si>
    <t>Forecasted Deaths - 0.9 (Y)</t>
  </si>
  <si>
    <t>Portion Covid Deaths (D)</t>
  </si>
  <si>
    <t>Expected Non Covid Deaths (M) = (A)*(B)</t>
  </si>
  <si>
    <t>Number Covid Deaths - 0.90 (T) = (D)*(Y)</t>
  </si>
  <si>
    <t>Number Covid Deaths - 1.05 (Q) = (D)*(X)</t>
  </si>
  <si>
    <t>Excess Death % 0.9 (M+T)/M</t>
  </si>
  <si>
    <t>Excess Death % 0.9 (M+Q)/M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</si>
</sst>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%"/>
    <numFmt numFmtId="173" formatCode="0.00000"/>
    <numFmt numFmtId="177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3"/>
    <xf numFmtId="2" fontId="3" fillId="0" borderId="0" xfId="0" applyNumberFormat="1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165" fontId="3" fillId="0" borderId="0" xfId="2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0" fontId="3" fillId="0" borderId="0" xfId="2" quotePrefix="1" applyNumberFormat="1" applyFont="1" applyAlignment="1">
      <alignment horizontal="center" vertical="center"/>
    </xf>
    <xf numFmtId="2" fontId="3" fillId="0" borderId="0" xfId="0" quotePrefix="1" applyNumberFormat="1" applyFont="1" applyAlignment="1">
      <alignment horizontal="center" vertical="center"/>
    </xf>
    <xf numFmtId="173" fontId="0" fillId="0" borderId="0" xfId="0" applyNumberFormat="1"/>
    <xf numFmtId="0" fontId="3" fillId="0" borderId="0" xfId="0" applyFont="1"/>
    <xf numFmtId="0" fontId="4" fillId="2" borderId="3" xfId="0" applyFont="1" applyFill="1" applyBorder="1"/>
    <xf numFmtId="177" fontId="3" fillId="3" borderId="5" xfId="1" applyNumberFormat="1" applyFont="1" applyFill="1" applyBorder="1"/>
    <xf numFmtId="177" fontId="3" fillId="3" borderId="8" xfId="1" applyNumberFormat="1" applyFont="1" applyFill="1" applyBorder="1"/>
    <xf numFmtId="0" fontId="3" fillId="4" borderId="2" xfId="0" applyFont="1" applyFill="1" applyBorder="1"/>
    <xf numFmtId="165" fontId="3" fillId="4" borderId="3" xfId="2" applyNumberFormat="1" applyFont="1" applyFill="1" applyBorder="1"/>
    <xf numFmtId="0" fontId="3" fillId="4" borderId="4" xfId="0" applyFont="1" applyFill="1" applyBorder="1"/>
    <xf numFmtId="177" fontId="3" fillId="4" borderId="4" xfId="1" applyNumberFormat="1" applyFont="1" applyFill="1" applyBorder="1"/>
    <xf numFmtId="165" fontId="3" fillId="4" borderId="0" xfId="2" applyNumberFormat="1" applyFont="1" applyFill="1" applyBorder="1"/>
    <xf numFmtId="0" fontId="3" fillId="4" borderId="6" xfId="0" applyFont="1" applyFill="1" applyBorder="1"/>
    <xf numFmtId="177" fontId="3" fillId="4" borderId="6" xfId="1" applyNumberFormat="1" applyFont="1" applyFill="1" applyBorder="1"/>
    <xf numFmtId="165" fontId="3" fillId="4" borderId="7" xfId="2" applyNumberFormat="1" applyFont="1" applyFill="1" applyBorder="1"/>
    <xf numFmtId="43" fontId="3" fillId="0" borderId="9" xfId="1" applyFont="1" applyBorder="1"/>
    <xf numFmtId="43" fontId="3" fillId="0" borderId="8" xfId="1" applyFont="1" applyBorder="1"/>
    <xf numFmtId="0" fontId="3" fillId="0" borderId="10" xfId="0" applyFont="1" applyBorder="1"/>
    <xf numFmtId="0" fontId="3" fillId="0" borderId="11" xfId="0" applyFont="1" applyBorder="1"/>
    <xf numFmtId="10" fontId="3" fillId="4" borderId="0" xfId="2" applyNumberFormat="1" applyFont="1" applyFill="1" applyBorder="1"/>
    <xf numFmtId="0" fontId="3" fillId="4" borderId="0" xfId="0" applyFont="1" applyFill="1" applyBorder="1"/>
    <xf numFmtId="0" fontId="3" fillId="4" borderId="1" xfId="0" applyFont="1" applyFill="1" applyBorder="1" applyAlignment="1">
      <alignment horizontal="center"/>
    </xf>
    <xf numFmtId="10" fontId="3" fillId="4" borderId="12" xfId="2" applyNumberFormat="1" applyFont="1" applyFill="1" applyBorder="1" applyAlignment="1">
      <alignment horizontal="center"/>
    </xf>
    <xf numFmtId="10" fontId="3" fillId="4" borderId="11" xfId="2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64" fontId="6" fillId="7" borderId="5" xfId="2" applyNumberFormat="1" applyFont="1" applyFill="1" applyBorder="1" applyAlignment="1">
      <alignment horizontal="center" vertical="center"/>
    </xf>
    <xf numFmtId="164" fontId="6" fillId="7" borderId="8" xfId="2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64" fontId="6" fillId="8" borderId="5" xfId="2" applyNumberFormat="1" applyFont="1" applyFill="1" applyBorder="1" applyAlignment="1">
      <alignment horizontal="center" vertical="center"/>
    </xf>
    <xf numFmtId="164" fontId="6" fillId="8" borderId="8" xfId="2" applyNumberFormat="1" applyFont="1" applyFill="1" applyBorder="1" applyAlignment="1">
      <alignment horizontal="center" vertical="center"/>
    </xf>
    <xf numFmtId="37" fontId="3" fillId="7" borderId="4" xfId="1" applyNumberFormat="1" applyFont="1" applyFill="1" applyBorder="1" applyAlignment="1">
      <alignment horizontal="center" vertical="center"/>
    </xf>
    <xf numFmtId="37" fontId="3" fillId="7" borderId="6" xfId="1" applyNumberFormat="1" applyFont="1" applyFill="1" applyBorder="1" applyAlignment="1">
      <alignment horizontal="center" vertical="center"/>
    </xf>
    <xf numFmtId="3" fontId="3" fillId="8" borderId="4" xfId="1" applyNumberFormat="1" applyFont="1" applyFill="1" applyBorder="1" applyAlignment="1">
      <alignment horizontal="center" vertical="center"/>
    </xf>
    <xf numFmtId="3" fontId="3" fillId="8" borderId="6" xfId="1" applyNumberFormat="1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.nyc.gov/site/doh/covid/covid-19-data.pa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ista.com/statistics/241572/death-rate-by-age-and-sex-in-the-us/" TargetMode="External"/><Relationship Id="rId1" Type="http://schemas.openxmlformats.org/officeDocument/2006/relationships/hyperlink" Target="https://www.statista.com/statistics/241488/population-of-the-us-by-sex-and-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27AF-FA5F-1A44-B22E-A5E42F73EFE1}">
  <dimension ref="A1:L14"/>
  <sheetViews>
    <sheetView tabSelected="1" workbookViewId="0">
      <selection activeCell="L5" sqref="L5"/>
    </sheetView>
  </sheetViews>
  <sheetFormatPr baseColWidth="10" defaultRowHeight="16" x14ac:dyDescent="0.2"/>
  <cols>
    <col min="1" max="1" width="20" bestFit="1" customWidth="1"/>
    <col min="2" max="2" width="11.6640625" bestFit="1" customWidth="1"/>
    <col min="3" max="3" width="17.5" bestFit="1" customWidth="1"/>
    <col min="4" max="4" width="28.6640625" bestFit="1" customWidth="1"/>
    <col min="5" max="5" width="1.6640625" customWidth="1"/>
    <col min="6" max="6" width="17.33203125" bestFit="1" customWidth="1"/>
    <col min="7" max="7" width="1.6640625" customWidth="1"/>
    <col min="8" max="8" width="28.5" bestFit="1" customWidth="1"/>
    <col min="9" max="9" width="20.83203125" bestFit="1" customWidth="1"/>
    <col min="10" max="10" width="1.6640625" customWidth="1"/>
    <col min="11" max="11" width="28.5" bestFit="1" customWidth="1"/>
    <col min="12" max="12" width="20.83203125" bestFit="1" customWidth="1"/>
  </cols>
  <sheetData>
    <row r="1" spans="1:12" x14ac:dyDescent="0.2">
      <c r="A1" s="26" t="s">
        <v>55</v>
      </c>
      <c r="B1" s="24">
        <v>498962</v>
      </c>
      <c r="C1" s="12"/>
      <c r="D1" s="12"/>
      <c r="E1" s="12"/>
      <c r="F1" s="12"/>
      <c r="G1" s="12"/>
      <c r="H1" s="12"/>
      <c r="J1" s="12"/>
      <c r="K1" s="12"/>
    </row>
    <row r="2" spans="1:12" x14ac:dyDescent="0.2">
      <c r="A2" s="27" t="s">
        <v>56</v>
      </c>
      <c r="B2" s="25">
        <v>166127</v>
      </c>
      <c r="C2" s="12"/>
      <c r="D2" s="12"/>
      <c r="E2" s="12"/>
      <c r="F2" s="12"/>
      <c r="G2" s="12"/>
      <c r="H2" s="12"/>
      <c r="J2" s="12"/>
      <c r="K2" s="12"/>
    </row>
    <row r="3" spans="1:12" x14ac:dyDescent="0.2">
      <c r="A3" s="12"/>
      <c r="B3" s="12"/>
      <c r="C3" s="12"/>
      <c r="D3" s="12"/>
      <c r="E3" s="12"/>
      <c r="F3" s="12"/>
      <c r="G3" s="12"/>
      <c r="H3" s="12"/>
      <c r="J3" s="12"/>
      <c r="K3" s="12"/>
    </row>
    <row r="4" spans="1:12" x14ac:dyDescent="0.2">
      <c r="A4" s="16" t="s">
        <v>0</v>
      </c>
      <c r="B4" s="16" t="s">
        <v>53</v>
      </c>
      <c r="C4" s="17" t="s">
        <v>54</v>
      </c>
      <c r="D4" s="13" t="s">
        <v>58</v>
      </c>
      <c r="E4" s="29"/>
      <c r="F4" s="30" t="s">
        <v>57</v>
      </c>
      <c r="G4" s="29"/>
      <c r="H4" s="33" t="s">
        <v>59</v>
      </c>
      <c r="I4" s="34" t="s">
        <v>61</v>
      </c>
      <c r="J4" s="29"/>
      <c r="K4" s="37" t="s">
        <v>60</v>
      </c>
      <c r="L4" s="38" t="s">
        <v>62</v>
      </c>
    </row>
    <row r="5" spans="1:12" x14ac:dyDescent="0.2">
      <c r="A5" s="18" t="s">
        <v>2</v>
      </c>
      <c r="B5" s="19">
        <v>41881940</v>
      </c>
      <c r="C5" s="20">
        <f>'NonCovid Mortality'!H7</f>
        <v>3.311375358166189E-4</v>
      </c>
      <c r="D5" s="14">
        <f>C5*B5</f>
        <v>13868.682406819484</v>
      </c>
      <c r="E5" s="28"/>
      <c r="F5" s="31">
        <f>'COVID Death Distribution'!J6</f>
        <v>0</v>
      </c>
      <c r="G5" s="28"/>
      <c r="H5" s="41">
        <f>$B$2*F5</f>
        <v>0</v>
      </c>
      <c r="I5" s="35">
        <f>(H5+D5)/D5</f>
        <v>1</v>
      </c>
      <c r="J5" s="28"/>
      <c r="K5" s="43">
        <f>F5*$B$1</f>
        <v>0</v>
      </c>
      <c r="L5" s="39">
        <f>(K5+D5)/D5</f>
        <v>1</v>
      </c>
    </row>
    <row r="6" spans="1:12" x14ac:dyDescent="0.2">
      <c r="A6" s="18" t="s">
        <v>3</v>
      </c>
      <c r="B6" s="19">
        <v>54999856</v>
      </c>
      <c r="C6" s="20">
        <f>'NonCovid Mortality'!H8</f>
        <v>1.9875985454545454E-3</v>
      </c>
      <c r="D6" s="14">
        <f t="shared" ref="D6:D14" si="0">C6*B6</f>
        <v>109317.63378580945</v>
      </c>
      <c r="E6" s="28"/>
      <c r="F6" s="31">
        <f>'COVID Death Distribution'!J7</f>
        <v>5.4031491269474581E-3</v>
      </c>
      <c r="G6" s="28"/>
      <c r="H6" s="41">
        <f t="shared" ref="H6:H14" si="1">$B$2*F6</f>
        <v>897.60895501240032</v>
      </c>
      <c r="I6" s="35">
        <f>(H6+D6)/D6</f>
        <v>1.0082110170512026</v>
      </c>
      <c r="J6" s="28"/>
      <c r="K6" s="43">
        <f>F6*$B$1</f>
        <v>2695.9660946799577</v>
      </c>
      <c r="L6" s="39">
        <f>(K6+D6)/D6</f>
        <v>1.0246617677433658</v>
      </c>
    </row>
    <row r="7" spans="1:12" x14ac:dyDescent="0.2">
      <c r="A7" s="18" t="s">
        <v>4</v>
      </c>
      <c r="B7" s="19">
        <v>40940065</v>
      </c>
      <c r="C7" s="20">
        <f>'NonCovid Mortality'!H9</f>
        <v>8.041610649731315E-3</v>
      </c>
      <c r="D7" s="14">
        <f t="shared" si="0"/>
        <v>329224.06270469225</v>
      </c>
      <c r="E7" s="28"/>
      <c r="F7" s="31">
        <f>'COVID Death Distribution'!J8</f>
        <v>5.0076147295327951E-2</v>
      </c>
      <c r="G7" s="28"/>
      <c r="H7" s="41">
        <f t="shared" si="1"/>
        <v>8319.0001217309473</v>
      </c>
      <c r="I7" s="35">
        <f>(H7+D7)/D7</f>
        <v>1.0252685057507263</v>
      </c>
      <c r="J7" s="28"/>
      <c r="K7" s="43">
        <f>F7*$B$1</f>
        <v>24986.094606771425</v>
      </c>
      <c r="L7" s="39">
        <f>(K7+D7)/D7</f>
        <v>1.07589388941228</v>
      </c>
    </row>
    <row r="8" spans="1:12" x14ac:dyDescent="0.2">
      <c r="A8" s="18" t="s">
        <v>5</v>
      </c>
      <c r="B8" s="19">
        <v>14246085</v>
      </c>
      <c r="C8" s="20">
        <f>'NonCovid Mortality'!H10</f>
        <v>2.1964630617977529E-2</v>
      </c>
      <c r="D8" s="14">
        <f t="shared" si="0"/>
        <v>312909.99477731041</v>
      </c>
      <c r="E8" s="28"/>
      <c r="F8" s="31">
        <f>'COVID Death Distribution'!J9</f>
        <v>0.16400796474233162</v>
      </c>
      <c r="G8" s="28"/>
      <c r="H8" s="41">
        <f t="shared" si="1"/>
        <v>27246.151158749326</v>
      </c>
      <c r="I8" s="35">
        <f>(H8+D8)/D8</f>
        <v>1.0870734448036397</v>
      </c>
      <c r="J8" s="28"/>
      <c r="K8" s="43">
        <f>F8*$B$1</f>
        <v>81833.742103763274</v>
      </c>
      <c r="L8" s="39">
        <f>(K8+D8)/D8</f>
        <v>1.2615248584884677</v>
      </c>
    </row>
    <row r="9" spans="1:12" x14ac:dyDescent="0.2">
      <c r="A9" s="18" t="s">
        <v>6</v>
      </c>
      <c r="B9" s="19">
        <v>9060733</v>
      </c>
      <c r="C9" s="20">
        <f>'NonCovid Mortality'!H11</f>
        <v>7.6669865342163357E-2</v>
      </c>
      <c r="D9" s="14">
        <f t="shared" si="0"/>
        <v>694685.17901129578</v>
      </c>
      <c r="E9" s="28"/>
      <c r="F9" s="31">
        <f>'COVID Death Distribution'!J10</f>
        <v>0.40991990881950163</v>
      </c>
      <c r="G9" s="28"/>
      <c r="H9" s="41">
        <f t="shared" si="1"/>
        <v>68098.764692457349</v>
      </c>
      <c r="I9" s="35">
        <f>(H9+D9)/D9</f>
        <v>1.0980282389058282</v>
      </c>
      <c r="J9" s="28"/>
      <c r="K9" s="43">
        <f>F9*$B$1</f>
        <v>204534.45754439617</v>
      </c>
      <c r="L9" s="39">
        <f>(K9+D9)/D9</f>
        <v>1.2944275532630449</v>
      </c>
    </row>
    <row r="10" spans="1:12" x14ac:dyDescent="0.2">
      <c r="A10" s="18" t="s">
        <v>7</v>
      </c>
      <c r="B10" s="19">
        <v>40100725</v>
      </c>
      <c r="C10" s="20">
        <f>'NonCovid Mortality'!H12</f>
        <v>1.8406234413965089E-4</v>
      </c>
      <c r="D10" s="14">
        <f t="shared" si="0"/>
        <v>7381.0334451995013</v>
      </c>
      <c r="E10" s="28"/>
      <c r="F10" s="31">
        <f>'COVID Death Distribution'!J11</f>
        <v>0</v>
      </c>
      <c r="G10" s="28"/>
      <c r="H10" s="41">
        <f t="shared" si="1"/>
        <v>0</v>
      </c>
      <c r="I10" s="35">
        <f>(H10+D10)/D10</f>
        <v>1</v>
      </c>
      <c r="J10" s="28"/>
      <c r="K10" s="43">
        <f>F10*$B$1</f>
        <v>0</v>
      </c>
      <c r="L10" s="39">
        <f>(K10+D10)/D10</f>
        <v>1</v>
      </c>
    </row>
    <row r="11" spans="1:12" x14ac:dyDescent="0.2">
      <c r="A11" s="18" t="s">
        <v>8</v>
      </c>
      <c r="B11" s="19">
        <v>53849385</v>
      </c>
      <c r="C11" s="20">
        <f>'NonCovid Mortality'!H13</f>
        <v>9.8135549777117383E-4</v>
      </c>
      <c r="D11" s="14">
        <f t="shared" si="0"/>
        <v>52845.390021346582</v>
      </c>
      <c r="E11" s="28"/>
      <c r="F11" s="31">
        <f>'COVID Death Distribution'!J12</f>
        <v>3.181356078298103E-3</v>
      </c>
      <c r="G11" s="28"/>
      <c r="H11" s="41">
        <f t="shared" si="1"/>
        <v>528.50914121942901</v>
      </c>
      <c r="I11" s="35">
        <f>(H11+D11)/D11</f>
        <v>1.0100010453325434</v>
      </c>
      <c r="J11" s="28"/>
      <c r="K11" s="43">
        <f>F11*$B$1</f>
        <v>1587.375791539778</v>
      </c>
      <c r="L11" s="39">
        <f>(K11+D11)/D11</f>
        <v>1.0300381128968594</v>
      </c>
    </row>
    <row r="12" spans="1:12" x14ac:dyDescent="0.2">
      <c r="A12" s="18" t="s">
        <v>9</v>
      </c>
      <c r="B12" s="19">
        <v>42964270</v>
      </c>
      <c r="C12" s="20">
        <f>'NonCovid Mortality'!H14</f>
        <v>4.9549117783985099E-3</v>
      </c>
      <c r="D12" s="14">
        <f t="shared" si="0"/>
        <v>212884.16747329375</v>
      </c>
      <c r="E12" s="28"/>
      <c r="F12" s="31">
        <f>'COVID Death Distribution'!J13</f>
        <v>2.9484667521243464E-2</v>
      </c>
      <c r="G12" s="28"/>
      <c r="H12" s="41">
        <f t="shared" si="1"/>
        <v>4898.199361301613</v>
      </c>
      <c r="I12" s="35">
        <f>(H12+D12)/D12</f>
        <v>1.0230087536308499</v>
      </c>
      <c r="J12" s="28"/>
      <c r="K12" s="43">
        <f>F12*$B$1</f>
        <v>14711.728675734681</v>
      </c>
      <c r="L12" s="39">
        <f>(K12+D12)/D12</f>
        <v>1.0691067299665686</v>
      </c>
    </row>
    <row r="13" spans="1:12" x14ac:dyDescent="0.2">
      <c r="A13" s="18" t="s">
        <v>10</v>
      </c>
      <c r="B13" s="19">
        <v>16246231</v>
      </c>
      <c r="C13" s="20">
        <f>'NonCovid Mortality'!H15</f>
        <v>1.4444907635467982E-2</v>
      </c>
      <c r="D13" s="14">
        <f t="shared" si="0"/>
        <v>234675.30621947662</v>
      </c>
      <c r="E13" s="28"/>
      <c r="F13" s="31">
        <f>'COVID Death Distribution'!J14</f>
        <v>9.6567339391036483E-2</v>
      </c>
      <c r="G13" s="28"/>
      <c r="H13" s="41">
        <f t="shared" si="1"/>
        <v>16042.442391014718</v>
      </c>
      <c r="I13" s="35">
        <f>(H13+D13)/D13</f>
        <v>1.0683601638768556</v>
      </c>
      <c r="J13" s="28"/>
      <c r="K13" s="43">
        <f>F13*$B$1</f>
        <v>48183.432797230344</v>
      </c>
      <c r="L13" s="39">
        <f>(K13+D13)/D13</f>
        <v>1.2053195692953202</v>
      </c>
    </row>
    <row r="14" spans="1:12" x14ac:dyDescent="0.2">
      <c r="A14" s="21" t="s">
        <v>11</v>
      </c>
      <c r="B14" s="22">
        <v>12878144</v>
      </c>
      <c r="C14" s="23">
        <f>'NonCovid Mortality'!H16</f>
        <v>6.8386698757763972E-2</v>
      </c>
      <c r="D14" s="15">
        <f t="shared" si="0"/>
        <v>880693.75428710552</v>
      </c>
      <c r="E14" s="28"/>
      <c r="F14" s="32">
        <f>'COVID Death Distribution'!J15</f>
        <v>0.24135946702531336</v>
      </c>
      <c r="G14" s="28"/>
      <c r="H14" s="42">
        <f t="shared" si="1"/>
        <v>40096.324178514231</v>
      </c>
      <c r="I14" s="36">
        <f>(H14+D14)/D14</f>
        <v>1.045528112335679</v>
      </c>
      <c r="J14" s="28"/>
      <c r="K14" s="44">
        <f>F14*$B$1</f>
        <v>120429.2023858844</v>
      </c>
      <c r="L14" s="40">
        <f>(K14+D14)/D14</f>
        <v>1.1367435635822898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4BEB-8949-6849-9A3A-885F1706F748}">
  <dimension ref="A1:J15"/>
  <sheetViews>
    <sheetView workbookViewId="0">
      <selection activeCell="I5" sqref="I5:I15"/>
    </sheetView>
  </sheetViews>
  <sheetFormatPr baseColWidth="10" defaultRowHeight="16" x14ac:dyDescent="0.2"/>
  <cols>
    <col min="2" max="2" width="8.33203125" customWidth="1"/>
    <col min="4" max="4" width="2.1640625" customWidth="1"/>
  </cols>
  <sheetData>
    <row r="1" spans="1:10" x14ac:dyDescent="0.2">
      <c r="A1" t="s">
        <v>22</v>
      </c>
      <c r="B1" s="1" t="s">
        <v>23</v>
      </c>
    </row>
    <row r="5" spans="1:10" x14ac:dyDescent="0.2">
      <c r="A5" t="s">
        <v>12</v>
      </c>
      <c r="B5" t="s">
        <v>24</v>
      </c>
      <c r="C5" t="s">
        <v>18</v>
      </c>
      <c r="E5" t="s">
        <v>19</v>
      </c>
      <c r="F5" t="s">
        <v>24</v>
      </c>
      <c r="G5" t="s">
        <v>18</v>
      </c>
      <c r="I5" t="s">
        <v>0</v>
      </c>
      <c r="J5" t="s">
        <v>21</v>
      </c>
    </row>
    <row r="6" spans="1:10" x14ac:dyDescent="0.2">
      <c r="A6" t="s">
        <v>13</v>
      </c>
      <c r="B6">
        <v>0</v>
      </c>
      <c r="C6">
        <f>B6/SUM($B$6:$B$10)</f>
        <v>0</v>
      </c>
      <c r="E6" t="s">
        <v>1</v>
      </c>
      <c r="F6">
        <v>2.3368E-3</v>
      </c>
      <c r="G6">
        <f>F6/SUM($F$6:$F$7)</f>
        <v>0.62940716998410862</v>
      </c>
      <c r="I6" t="s">
        <v>2</v>
      </c>
      <c r="J6">
        <f>$G$6*C6</f>
        <v>0</v>
      </c>
    </row>
    <row r="7" spans="1:10" x14ac:dyDescent="0.2">
      <c r="A7" t="s">
        <v>14</v>
      </c>
      <c r="B7">
        <v>1.8100000000000001E-4</v>
      </c>
      <c r="C7">
        <f t="shared" ref="C7:C10" si="0">B7/SUM($B$6:$B$10)</f>
        <v>8.5845052052455611E-3</v>
      </c>
      <c r="E7" t="s">
        <v>20</v>
      </c>
      <c r="F7">
        <v>1.3759E-3</v>
      </c>
      <c r="G7">
        <f>F7/SUM($F$6:$F$7)</f>
        <v>0.37059283001589138</v>
      </c>
      <c r="I7" t="s">
        <v>3</v>
      </c>
      <c r="J7">
        <f>$G$6*C7</f>
        <v>5.4031491269474581E-3</v>
      </c>
    </row>
    <row r="8" spans="1:10" x14ac:dyDescent="0.2">
      <c r="A8" t="s">
        <v>15</v>
      </c>
      <c r="B8">
        <v>1.6775E-3</v>
      </c>
      <c r="C8">
        <f t="shared" si="0"/>
        <v>7.9560814816571415E-2</v>
      </c>
      <c r="I8" t="s">
        <v>4</v>
      </c>
      <c r="J8">
        <f>$G$6*C8</f>
        <v>5.0076147295327951E-2</v>
      </c>
    </row>
    <row r="9" spans="1:10" x14ac:dyDescent="0.2">
      <c r="A9" t="s">
        <v>16</v>
      </c>
      <c r="B9">
        <v>5.4941E-3</v>
      </c>
      <c r="C9">
        <f t="shared" si="0"/>
        <v>0.2605753041333681</v>
      </c>
      <c r="I9" t="s">
        <v>5</v>
      </c>
      <c r="J9">
        <f>$G$6*C9</f>
        <v>0.16400796474233162</v>
      </c>
    </row>
    <row r="10" spans="1:10" x14ac:dyDescent="0.2">
      <c r="A10" t="s">
        <v>17</v>
      </c>
      <c r="B10">
        <v>1.37319E-2</v>
      </c>
      <c r="C10">
        <f t="shared" si="0"/>
        <v>0.65127937584481499</v>
      </c>
      <c r="I10" t="s">
        <v>6</v>
      </c>
      <c r="J10">
        <f>$G$6*C10</f>
        <v>0.40991990881950163</v>
      </c>
    </row>
    <row r="11" spans="1:10" x14ac:dyDescent="0.2">
      <c r="I11" t="s">
        <v>7</v>
      </c>
      <c r="J11">
        <f>$G$7*C6</f>
        <v>0</v>
      </c>
    </row>
    <row r="12" spans="1:10" x14ac:dyDescent="0.2">
      <c r="I12" t="s">
        <v>8</v>
      </c>
      <c r="J12">
        <f t="shared" ref="J12:J15" si="1">$G$7*C7</f>
        <v>3.181356078298103E-3</v>
      </c>
    </row>
    <row r="13" spans="1:10" x14ac:dyDescent="0.2">
      <c r="I13" t="s">
        <v>9</v>
      </c>
      <c r="J13">
        <f t="shared" si="1"/>
        <v>2.9484667521243464E-2</v>
      </c>
    </row>
    <row r="14" spans="1:10" x14ac:dyDescent="0.2">
      <c r="I14" t="s">
        <v>10</v>
      </c>
      <c r="J14">
        <f t="shared" si="1"/>
        <v>9.6567339391036483E-2</v>
      </c>
    </row>
    <row r="15" spans="1:10" x14ac:dyDescent="0.2">
      <c r="I15" t="s">
        <v>11</v>
      </c>
      <c r="J15">
        <f t="shared" si="1"/>
        <v>0.24135946702531336</v>
      </c>
    </row>
  </sheetData>
  <hyperlinks>
    <hyperlink ref="B1" r:id="rId1" xr:uid="{EB946D89-1127-DF4B-BD47-3472739E89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711F-5796-8B47-B66B-66E074F273D1}">
  <dimension ref="A1:H25"/>
  <sheetViews>
    <sheetView workbookViewId="0">
      <selection activeCell="H6" sqref="H6"/>
    </sheetView>
  </sheetViews>
  <sheetFormatPr baseColWidth="10" defaultRowHeight="16" x14ac:dyDescent="0.2"/>
  <cols>
    <col min="8" max="8" width="22.5" bestFit="1" customWidth="1"/>
  </cols>
  <sheetData>
    <row r="1" spans="1:8" x14ac:dyDescent="0.2">
      <c r="A1" t="s">
        <v>25</v>
      </c>
      <c r="B1" s="1" t="s">
        <v>26</v>
      </c>
    </row>
    <row r="2" spans="1:8" x14ac:dyDescent="0.2">
      <c r="B2" s="1" t="s">
        <v>27</v>
      </c>
    </row>
    <row r="4" spans="1:8" x14ac:dyDescent="0.2">
      <c r="A4" t="s">
        <v>28</v>
      </c>
      <c r="B4" t="s">
        <v>29</v>
      </c>
    </row>
    <row r="6" spans="1:8" x14ac:dyDescent="0.2">
      <c r="A6" s="2"/>
      <c r="B6" s="3" t="s">
        <v>30</v>
      </c>
      <c r="C6" s="3"/>
      <c r="D6" s="3" t="s">
        <v>31</v>
      </c>
      <c r="E6" s="3"/>
      <c r="G6" t="s">
        <v>0</v>
      </c>
      <c r="H6" t="s">
        <v>52</v>
      </c>
    </row>
    <row r="7" spans="1:8" x14ac:dyDescent="0.2">
      <c r="A7" s="4"/>
      <c r="B7" s="5" t="s">
        <v>32</v>
      </c>
      <c r="C7" s="5" t="s">
        <v>33</v>
      </c>
      <c r="D7" s="5" t="s">
        <v>32</v>
      </c>
      <c r="E7" s="5" t="s">
        <v>33</v>
      </c>
      <c r="G7" t="s">
        <v>2</v>
      </c>
      <c r="H7" s="11">
        <f>SUMPRODUCT(B8:B11,D8:D11)/SUM(B8:B11)</f>
        <v>3.311375358166189E-4</v>
      </c>
    </row>
    <row r="8" spans="1:8" x14ac:dyDescent="0.2">
      <c r="A8" s="4" t="s">
        <v>34</v>
      </c>
      <c r="B8" s="6">
        <v>3.0965335941798622E-2</v>
      </c>
      <c r="C8" s="6">
        <v>2.9589778076664425E-2</v>
      </c>
      <c r="D8" s="7">
        <v>2.7300000000000002E-4</v>
      </c>
      <c r="E8" s="7">
        <v>2.1100000000000001E-4</v>
      </c>
      <c r="G8" t="s">
        <v>3</v>
      </c>
      <c r="H8" s="11">
        <f>SUMPRODUCT(B12:B16,D12:D16)/SUM(B12:B16)</f>
        <v>1.9875985454545454E-3</v>
      </c>
    </row>
    <row r="9" spans="1:8" x14ac:dyDescent="0.2">
      <c r="A9" s="8" t="s">
        <v>35</v>
      </c>
      <c r="B9" s="9">
        <v>3.1546127040410835E-2</v>
      </c>
      <c r="C9" s="9">
        <v>3.0201137127835176E-2</v>
      </c>
      <c r="D9" s="7">
        <v>1.25E-4</v>
      </c>
      <c r="E9" s="7">
        <v>1.06E-4</v>
      </c>
      <c r="G9" t="s">
        <v>4</v>
      </c>
      <c r="H9" s="11">
        <f>SUMPRODUCT(B17:B20,D17:D20)/SUM(B17:B20)</f>
        <v>8.041610649731315E-3</v>
      </c>
    </row>
    <row r="10" spans="1:8" x14ac:dyDescent="0.2">
      <c r="A10" s="10" t="s">
        <v>36</v>
      </c>
      <c r="B10" s="9">
        <v>3.2585437427401116E-2</v>
      </c>
      <c r="C10" s="9">
        <v>3.1240447514825461E-2</v>
      </c>
      <c r="D10" s="7">
        <v>1.8600000000000002E-4</v>
      </c>
      <c r="E10" s="7">
        <v>1.2300000000000001E-4</v>
      </c>
      <c r="G10" t="s">
        <v>5</v>
      </c>
      <c r="H10" s="11">
        <f>SUMPRODUCT(B21:B22,D21:D22)/SUM(B21:B22)</f>
        <v>2.1964630617977529E-2</v>
      </c>
    </row>
    <row r="11" spans="1:8" x14ac:dyDescent="0.2">
      <c r="A11" s="4" t="s">
        <v>37</v>
      </c>
      <c r="B11" s="6">
        <v>3.2921684905545028E-2</v>
      </c>
      <c r="C11" s="6">
        <v>3.1546127040410835E-2</v>
      </c>
      <c r="D11" s="7">
        <v>7.27E-4</v>
      </c>
      <c r="E11" s="7">
        <v>2.9399999999999999E-4</v>
      </c>
      <c r="G11" t="s">
        <v>6</v>
      </c>
      <c r="H11" s="11">
        <f>SUMPRODUCT(B23:B25,D23:D25)/SUM(B23:B25)</f>
        <v>7.6669865342163357E-2</v>
      </c>
    </row>
    <row r="12" spans="1:8" x14ac:dyDescent="0.2">
      <c r="A12" s="4" t="s">
        <v>38</v>
      </c>
      <c r="B12" s="6">
        <v>3.4236106865562152E-2</v>
      </c>
      <c r="C12" s="6">
        <v>3.2616005379959651E-2</v>
      </c>
      <c r="D12" s="7">
        <v>1.379E-3</v>
      </c>
      <c r="E12" s="7">
        <v>5.0900000000000001E-4</v>
      </c>
      <c r="G12" t="s">
        <v>7</v>
      </c>
      <c r="H12" s="11">
        <f>SUMPRODUCT(C8:C11,E8:E11)/SUM(C8:C11)</f>
        <v>1.8406234413965089E-4</v>
      </c>
    </row>
    <row r="13" spans="1:8" x14ac:dyDescent="0.2">
      <c r="A13" s="4" t="s">
        <v>39</v>
      </c>
      <c r="B13" s="6">
        <v>3.6742678975362229E-2</v>
      </c>
      <c r="C13" s="6">
        <v>3.5275417252552427E-2</v>
      </c>
      <c r="D13" s="7">
        <v>1.7130000000000001E-3</v>
      </c>
      <c r="E13" s="7">
        <v>6.8799999999999992E-4</v>
      </c>
      <c r="G13" t="s">
        <v>8</v>
      </c>
      <c r="H13" s="11">
        <f>SUMPRODUCT(C12:C16,E12:E16)/SUM(C12:C16)</f>
        <v>9.8135549777117383E-4</v>
      </c>
    </row>
    <row r="14" spans="1:8" x14ac:dyDescent="0.2">
      <c r="A14" s="4" t="s">
        <v>40</v>
      </c>
      <c r="B14" s="6">
        <v>3.4205538913003604E-2</v>
      </c>
      <c r="C14" s="6">
        <v>3.3441340099040165E-2</v>
      </c>
      <c r="D14" s="7">
        <v>1.9629999999999999E-3</v>
      </c>
      <c r="E14" s="7">
        <v>9.3499999999999996E-4</v>
      </c>
      <c r="G14" t="s">
        <v>9</v>
      </c>
      <c r="H14" s="11">
        <f>SUMPRODUCT(C17:C20,E17:E20)/SUM(C17:C20)</f>
        <v>4.9549117783985099E-3</v>
      </c>
    </row>
    <row r="15" spans="1:8" x14ac:dyDescent="0.2">
      <c r="A15" s="4" t="s">
        <v>41</v>
      </c>
      <c r="B15" s="6">
        <v>3.2982820810662103E-2</v>
      </c>
      <c r="C15" s="6">
        <v>3.2921684905545028E-2</v>
      </c>
      <c r="D15" s="7">
        <v>2.271E-3</v>
      </c>
      <c r="E15" s="7">
        <v>1.2049999999999999E-3</v>
      </c>
      <c r="G15" t="s">
        <v>10</v>
      </c>
      <c r="H15" s="11">
        <f>SUMPRODUCT(C21:C22,E21:E22)/SUM(C21:C22)</f>
        <v>1.4444907635467982E-2</v>
      </c>
    </row>
    <row r="16" spans="1:8" x14ac:dyDescent="0.2">
      <c r="A16" s="4" t="s">
        <v>42</v>
      </c>
      <c r="B16" s="6">
        <v>2.9956593507366881E-2</v>
      </c>
      <c r="C16" s="6">
        <v>3.032340893806933E-2</v>
      </c>
      <c r="D16" s="7">
        <v>2.7360000000000002E-3</v>
      </c>
      <c r="E16" s="7">
        <v>1.639E-3</v>
      </c>
      <c r="G16" t="s">
        <v>11</v>
      </c>
      <c r="H16" s="11">
        <f>SUMPRODUCT(C23:C25,E23:E25)/SUM(C23:C25)</f>
        <v>6.8386698757763972E-2</v>
      </c>
    </row>
    <row r="17" spans="1:5" x14ac:dyDescent="0.2">
      <c r="A17" s="4" t="s">
        <v>43</v>
      </c>
      <c r="B17" s="6">
        <v>3.1362719325059608E-2</v>
      </c>
      <c r="C17" s="6">
        <v>3.2035214281347438E-2</v>
      </c>
      <c r="D17" s="7">
        <v>3.8730000000000001E-3</v>
      </c>
      <c r="E17" s="7">
        <v>2.4060000000000002E-3</v>
      </c>
    </row>
    <row r="18" spans="1:5" x14ac:dyDescent="0.2">
      <c r="A18" s="4" t="s">
        <v>44</v>
      </c>
      <c r="B18" s="6">
        <v>3.1423855230176691E-2</v>
      </c>
      <c r="C18" s="6">
        <v>3.2432597664608424E-2</v>
      </c>
      <c r="D18" s="7">
        <v>6.0439999999999999E-3</v>
      </c>
      <c r="E18" s="7">
        <v>3.7550000000000001E-3</v>
      </c>
    </row>
    <row r="19" spans="1:5" x14ac:dyDescent="0.2">
      <c r="A19" s="5" t="s">
        <v>45</v>
      </c>
      <c r="B19" s="6">
        <v>3.2616005379959651E-2</v>
      </c>
      <c r="C19" s="6">
        <v>3.4450082533471905E-2</v>
      </c>
      <c r="D19" s="7">
        <v>9.195E-3</v>
      </c>
      <c r="E19" s="7">
        <v>5.6340000000000001E-3</v>
      </c>
    </row>
    <row r="20" spans="1:5" x14ac:dyDescent="0.2">
      <c r="A20" s="5" t="s">
        <v>46</v>
      </c>
      <c r="B20" s="6">
        <v>2.9742617839457117E-2</v>
      </c>
      <c r="C20" s="6">
        <v>3.240202971204989E-2</v>
      </c>
      <c r="D20" s="7">
        <v>1.3283E-2</v>
      </c>
      <c r="E20" s="7">
        <v>7.9539999999999993E-3</v>
      </c>
    </row>
    <row r="21" spans="1:5" x14ac:dyDescent="0.2">
      <c r="A21" s="5" t="s">
        <v>47</v>
      </c>
      <c r="B21" s="6">
        <v>2.4546065904505716E-2</v>
      </c>
      <c r="C21" s="6">
        <v>2.7663997065476554E-2</v>
      </c>
      <c r="D21" s="7">
        <v>1.8318000000000001E-2</v>
      </c>
      <c r="E21" s="7">
        <v>1.1545E-2</v>
      </c>
    </row>
    <row r="22" spans="1:5" x14ac:dyDescent="0.2">
      <c r="A22" s="5" t="s">
        <v>48</v>
      </c>
      <c r="B22" s="6">
        <v>1.8982698538851869E-2</v>
      </c>
      <c r="C22" s="6">
        <v>2.1978357889588556E-2</v>
      </c>
      <c r="D22" s="7">
        <v>2.6679999999999999E-2</v>
      </c>
      <c r="E22" s="7">
        <v>1.8095E-2</v>
      </c>
    </row>
    <row r="23" spans="1:5" x14ac:dyDescent="0.2">
      <c r="A23" s="5" t="s">
        <v>49</v>
      </c>
      <c r="B23" s="6">
        <v>1.2655132359234577E-2</v>
      </c>
      <c r="C23" s="6">
        <v>1.5650791709971267E-2</v>
      </c>
      <c r="D23" s="7">
        <v>4.1936999999999995E-2</v>
      </c>
      <c r="E23" s="7">
        <v>2.9735999999999999E-2</v>
      </c>
    </row>
    <row r="24" spans="1:5" x14ac:dyDescent="0.2">
      <c r="A24" s="5" t="s">
        <v>50</v>
      </c>
      <c r="B24" s="6">
        <v>7.9170997126612463E-3</v>
      </c>
      <c r="C24" s="6">
        <v>1.0821055205722321E-2</v>
      </c>
      <c r="D24" s="7">
        <v>6.9016000000000008E-2</v>
      </c>
      <c r="E24" s="7">
        <v>5.1239E-2</v>
      </c>
    </row>
    <row r="25" spans="1:5" x14ac:dyDescent="0.2">
      <c r="A25" s="5" t="s">
        <v>51</v>
      </c>
      <c r="B25" s="6">
        <v>7.1223329461392679E-3</v>
      </c>
      <c r="C25" s="6">
        <v>1.2899675979702879E-2</v>
      </c>
      <c r="D25" s="7">
        <v>0.14689199999999999</v>
      </c>
      <c r="E25" s="7">
        <v>0.129665</v>
      </c>
    </row>
  </sheetData>
  <mergeCells count="2">
    <mergeCell ref="B6:C6"/>
    <mergeCell ref="D6:E6"/>
  </mergeCells>
  <hyperlinks>
    <hyperlink ref="B1" r:id="rId1" xr:uid="{F4AF541D-121F-B94A-922D-12CF7A64A4E6}"/>
    <hyperlink ref="B2" r:id="rId2" xr:uid="{B8D2AA34-1952-C542-A6A2-B846E281E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Excess Deaths</vt:lpstr>
      <vt:lpstr>COVID Death Distribution</vt:lpstr>
      <vt:lpstr>NonCovid 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2020-05-18T15:04:00Z</dcterms:created>
  <dcterms:modified xsi:type="dcterms:W3CDTF">2020-05-18T18:08:04Z</dcterms:modified>
</cp:coreProperties>
</file>