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Zalan\Nextcloud\Dokumentumok\BME\Autonóm_járműirányítási_mérnök\Tárgyak\Vehicle Mechanics Fundamentals\optimum-lap-championship\"/>
    </mc:Choice>
  </mc:AlternateContent>
  <xr:revisionPtr revIDLastSave="0" documentId="13_ncr:1_{13FF5C3A-5306-4A3A-8256-1DB330E86412}" xr6:coauthVersionLast="47" xr6:coauthVersionMax="47" xr10:uidLastSave="{00000000-0000-0000-0000-000000000000}"/>
  <bookViews>
    <workbookView xWindow="11895" yWindow="0" windowWidth="39810" windowHeight="20985" activeTab="1" xr2:uid="{00000000-000D-0000-FFFF-FFFF00000000}"/>
  </bookViews>
  <sheets>
    <sheet name="1st stage" sheetId="1" r:id="rId1"/>
    <sheet name="2nd stage" sheetId="2" r:id="rId2"/>
    <sheet name="3rd st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3" l="1"/>
  <c r="G66" i="3"/>
  <c r="H66" i="3"/>
  <c r="I66" i="3"/>
  <c r="J66" i="3"/>
  <c r="K66" i="3"/>
  <c r="L66" i="3"/>
  <c r="M66" i="3"/>
  <c r="N66" i="3"/>
  <c r="O66" i="3"/>
  <c r="P66" i="3"/>
  <c r="Q66" i="3"/>
  <c r="R66" i="3"/>
  <c r="B68" i="3"/>
  <c r="F65" i="3"/>
  <c r="E65" i="3"/>
  <c r="F64" i="3"/>
  <c r="E64" i="3"/>
  <c r="F63" i="3"/>
  <c r="E63" i="3"/>
  <c r="F62" i="3"/>
  <c r="E62" i="3"/>
  <c r="F61" i="3"/>
  <c r="F66" i="3" s="1"/>
  <c r="F67" i="3" s="1"/>
  <c r="E61" i="3"/>
  <c r="B60" i="3"/>
  <c r="B55" i="3"/>
  <c r="B45" i="3"/>
  <c r="B58" i="3"/>
  <c r="R56" i="3"/>
  <c r="Q56" i="3"/>
  <c r="P56" i="3"/>
  <c r="O56" i="3"/>
  <c r="N56" i="3"/>
  <c r="M56" i="3"/>
  <c r="L56" i="3"/>
  <c r="K56" i="3"/>
  <c r="J56" i="3"/>
  <c r="I56" i="3"/>
  <c r="H56" i="3"/>
  <c r="G56" i="3"/>
  <c r="F55" i="3"/>
  <c r="E55" i="3"/>
  <c r="F54" i="3"/>
  <c r="E54" i="3"/>
  <c r="F53" i="3"/>
  <c r="E53" i="3"/>
  <c r="F52" i="3"/>
  <c r="E52" i="3"/>
  <c r="F51" i="3"/>
  <c r="F56" i="3" s="1"/>
  <c r="F57" i="3" s="1"/>
  <c r="E51" i="3"/>
  <c r="B50" i="3"/>
  <c r="R46" i="3"/>
  <c r="B48" i="3"/>
  <c r="Q46" i="3"/>
  <c r="P46" i="3"/>
  <c r="O46" i="3"/>
  <c r="N46" i="3"/>
  <c r="M46" i="3"/>
  <c r="L46" i="3"/>
  <c r="K46" i="3"/>
  <c r="J46" i="3"/>
  <c r="I46" i="3"/>
  <c r="H46" i="3"/>
  <c r="G46" i="3"/>
  <c r="F45" i="3"/>
  <c r="E45" i="3"/>
  <c r="F44" i="3"/>
  <c r="E44" i="3"/>
  <c r="F43" i="3"/>
  <c r="E43" i="3"/>
  <c r="F42" i="3"/>
  <c r="E42" i="3"/>
  <c r="F41" i="3"/>
  <c r="E41" i="3"/>
  <c r="H18" i="3"/>
  <c r="I18" i="3"/>
  <c r="J18" i="3"/>
  <c r="K18" i="3"/>
  <c r="L18" i="3"/>
  <c r="M18" i="3"/>
  <c r="N18" i="3"/>
  <c r="O18" i="3"/>
  <c r="P18" i="3"/>
  <c r="Q18" i="3"/>
  <c r="R18" i="3"/>
  <c r="G18" i="3"/>
  <c r="B27" i="3"/>
  <c r="B24" i="3" s="1"/>
  <c r="B21" i="3"/>
  <c r="F24" i="3"/>
  <c r="E24" i="3"/>
  <c r="F23" i="3"/>
  <c r="E23" i="3"/>
  <c r="F22" i="3"/>
  <c r="E22" i="3"/>
  <c r="F21" i="3"/>
  <c r="E21" i="3"/>
  <c r="F20" i="3"/>
  <c r="E20" i="3"/>
  <c r="B38" i="3"/>
  <c r="B35" i="3" s="1"/>
  <c r="R36" i="3"/>
  <c r="Q36" i="3"/>
  <c r="P36" i="3"/>
  <c r="O36" i="3"/>
  <c r="N36" i="3"/>
  <c r="M36" i="3"/>
  <c r="L36" i="3"/>
  <c r="K36" i="3"/>
  <c r="J36" i="3"/>
  <c r="I36" i="3"/>
  <c r="H36" i="3"/>
  <c r="G36" i="3"/>
  <c r="F35" i="3"/>
  <c r="E35" i="3"/>
  <c r="F34" i="3"/>
  <c r="E34" i="3"/>
  <c r="F33" i="3"/>
  <c r="E33" i="3"/>
  <c r="F32" i="3"/>
  <c r="E32" i="3"/>
  <c r="F31" i="3"/>
  <c r="E31" i="3"/>
  <c r="B30" i="3"/>
  <c r="B40" i="3" s="1"/>
  <c r="R63" i="2"/>
  <c r="Q63" i="2"/>
  <c r="P63" i="2"/>
  <c r="O63" i="2"/>
  <c r="N63" i="2"/>
  <c r="M63" i="2"/>
  <c r="L63" i="2"/>
  <c r="K63" i="2"/>
  <c r="J63" i="2"/>
  <c r="I63" i="2"/>
  <c r="H63" i="2"/>
  <c r="G63" i="2"/>
  <c r="R53" i="2"/>
  <c r="Q53" i="2"/>
  <c r="P53" i="2"/>
  <c r="O53" i="2"/>
  <c r="N53" i="2"/>
  <c r="M53" i="2"/>
  <c r="L53" i="2"/>
  <c r="K53" i="2"/>
  <c r="J53" i="2"/>
  <c r="I53" i="2"/>
  <c r="H53" i="2"/>
  <c r="G53" i="2"/>
  <c r="H43" i="2"/>
  <c r="I43" i="2"/>
  <c r="J43" i="2"/>
  <c r="K43" i="2"/>
  <c r="L43" i="2"/>
  <c r="M43" i="2"/>
  <c r="N43" i="2"/>
  <c r="O43" i="2"/>
  <c r="P43" i="2"/>
  <c r="Q43" i="2"/>
  <c r="R43" i="2"/>
  <c r="G43" i="2"/>
  <c r="H33" i="2"/>
  <c r="I33" i="2"/>
  <c r="J33" i="2"/>
  <c r="K33" i="2"/>
  <c r="L33" i="2"/>
  <c r="M33" i="2"/>
  <c r="N33" i="2"/>
  <c r="O33" i="2"/>
  <c r="P33" i="2"/>
  <c r="Q33" i="2"/>
  <c r="R33" i="2"/>
  <c r="G33" i="2"/>
  <c r="B65" i="2"/>
  <c r="F62" i="2"/>
  <c r="E62" i="2"/>
  <c r="F61" i="2"/>
  <c r="E61" i="2"/>
  <c r="F60" i="2"/>
  <c r="E60" i="2"/>
  <c r="F59" i="2"/>
  <c r="E59" i="2"/>
  <c r="F58" i="2"/>
  <c r="E58" i="2"/>
  <c r="B55" i="2"/>
  <c r="F52" i="2"/>
  <c r="E52" i="2"/>
  <c r="F51" i="2"/>
  <c r="E51" i="2"/>
  <c r="F50" i="2"/>
  <c r="E50" i="2"/>
  <c r="F49" i="2"/>
  <c r="E49" i="2"/>
  <c r="F48" i="2"/>
  <c r="E48" i="2"/>
  <c r="B45" i="2"/>
  <c r="B42" i="2" s="1"/>
  <c r="F42" i="2"/>
  <c r="E42" i="2"/>
  <c r="F41" i="2"/>
  <c r="E41" i="2"/>
  <c r="F40" i="2"/>
  <c r="E40" i="2"/>
  <c r="F39" i="2"/>
  <c r="E39" i="2"/>
  <c r="F38" i="2"/>
  <c r="E38" i="2"/>
  <c r="B27" i="2"/>
  <c r="B37" i="2" s="1"/>
  <c r="B47" i="2" s="1"/>
  <c r="B57" i="2" s="1"/>
  <c r="F32" i="2"/>
  <c r="E32" i="2"/>
  <c r="F31" i="2"/>
  <c r="E31" i="2"/>
  <c r="F30" i="2"/>
  <c r="E30" i="2"/>
  <c r="F29" i="2"/>
  <c r="E29" i="2"/>
  <c r="F28" i="2"/>
  <c r="F33" i="2" s="1"/>
  <c r="F34" i="2" s="1"/>
  <c r="E28" i="2"/>
  <c r="B35" i="2"/>
  <c r="B24" i="2"/>
  <c r="F21" i="2"/>
  <c r="F22" i="2" s="1"/>
  <c r="F23" i="2" s="1"/>
  <c r="E21" i="2"/>
  <c r="F20" i="2"/>
  <c r="E20" i="2"/>
  <c r="F19" i="2"/>
  <c r="E19" i="2"/>
  <c r="F18" i="2"/>
  <c r="E18" i="2"/>
  <c r="B18" i="2"/>
  <c r="F17" i="2"/>
  <c r="E17" i="2"/>
  <c r="B74" i="1"/>
  <c r="B71" i="1" s="1"/>
  <c r="R72" i="1"/>
  <c r="Q72" i="1"/>
  <c r="P72" i="1"/>
  <c r="O72" i="1"/>
  <c r="N72" i="1"/>
  <c r="M72" i="1"/>
  <c r="L72" i="1"/>
  <c r="K72" i="1"/>
  <c r="J72" i="1"/>
  <c r="I72" i="1"/>
  <c r="H72" i="1"/>
  <c r="G72" i="1"/>
  <c r="F71" i="1"/>
  <c r="E71" i="1"/>
  <c r="F70" i="1"/>
  <c r="E70" i="1"/>
  <c r="F69" i="1"/>
  <c r="E69" i="1"/>
  <c r="F68" i="1"/>
  <c r="E68" i="1"/>
  <c r="F67" i="1"/>
  <c r="E67" i="1"/>
  <c r="B66" i="1"/>
  <c r="B64" i="1"/>
  <c r="B61" i="1" s="1"/>
  <c r="R62" i="1"/>
  <c r="Q62" i="1"/>
  <c r="P62" i="1"/>
  <c r="O62" i="1"/>
  <c r="N62" i="1"/>
  <c r="M62" i="1"/>
  <c r="L62" i="1"/>
  <c r="K62" i="1"/>
  <c r="B58" i="1" s="1"/>
  <c r="J62" i="1"/>
  <c r="I62" i="1"/>
  <c r="H62" i="1"/>
  <c r="G62" i="1"/>
  <c r="F61" i="1"/>
  <c r="E61" i="1"/>
  <c r="F60" i="1"/>
  <c r="E60" i="1"/>
  <c r="F59" i="1"/>
  <c r="E59" i="1"/>
  <c r="F58" i="1"/>
  <c r="E58" i="1"/>
  <c r="F57" i="1"/>
  <c r="E57" i="1"/>
  <c r="B56" i="1"/>
  <c r="B18" i="1"/>
  <c r="B38" i="1"/>
  <c r="B28" i="1"/>
  <c r="B48" i="1"/>
  <c r="B46" i="1"/>
  <c r="B36" i="1"/>
  <c r="B26" i="1"/>
  <c r="B51" i="1"/>
  <c r="B31" i="1"/>
  <c r="B41" i="1"/>
  <c r="R32" i="1"/>
  <c r="Q32" i="1"/>
  <c r="P32" i="1"/>
  <c r="O32" i="1"/>
  <c r="N32" i="1"/>
  <c r="M32" i="1"/>
  <c r="L32" i="1"/>
  <c r="K32" i="1"/>
  <c r="J32" i="1"/>
  <c r="I32" i="1"/>
  <c r="H32" i="1"/>
  <c r="G32" i="1"/>
  <c r="H52" i="1"/>
  <c r="I52" i="1"/>
  <c r="J52" i="1"/>
  <c r="K52" i="1"/>
  <c r="L52" i="1"/>
  <c r="M52" i="1"/>
  <c r="N52" i="1"/>
  <c r="O52" i="1"/>
  <c r="P52" i="1"/>
  <c r="Q52" i="1"/>
  <c r="R52" i="1"/>
  <c r="G52" i="1"/>
  <c r="R42" i="1"/>
  <c r="H42" i="1"/>
  <c r="I42" i="1"/>
  <c r="J42" i="1"/>
  <c r="K42" i="1"/>
  <c r="L42" i="1"/>
  <c r="M42" i="1"/>
  <c r="N42" i="1"/>
  <c r="O42" i="1"/>
  <c r="P42" i="1"/>
  <c r="Q42" i="1"/>
  <c r="G42" i="1"/>
  <c r="B54" i="1"/>
  <c r="F51" i="1"/>
  <c r="E51" i="1"/>
  <c r="F50" i="1"/>
  <c r="E50" i="1"/>
  <c r="F49" i="1"/>
  <c r="E49" i="1"/>
  <c r="F48" i="1"/>
  <c r="E48" i="1"/>
  <c r="F47" i="1"/>
  <c r="E47" i="1"/>
  <c r="B44" i="1"/>
  <c r="F41" i="1"/>
  <c r="E41" i="1"/>
  <c r="F40" i="1"/>
  <c r="E40" i="1"/>
  <c r="F39" i="1"/>
  <c r="E39" i="1"/>
  <c r="F38" i="1"/>
  <c r="F42" i="1" s="1"/>
  <c r="F43" i="1" s="1"/>
  <c r="E38" i="1"/>
  <c r="F37" i="1"/>
  <c r="E37" i="1"/>
  <c r="E21" i="1"/>
  <c r="E31" i="1"/>
  <c r="E27" i="1"/>
  <c r="E17" i="1"/>
  <c r="E28" i="1"/>
  <c r="E29" i="1"/>
  <c r="E30" i="1"/>
  <c r="B34" i="1"/>
  <c r="F31" i="1"/>
  <c r="F30" i="1"/>
  <c r="F29" i="1"/>
  <c r="F28" i="1"/>
  <c r="F27" i="1"/>
  <c r="B24" i="1"/>
  <c r="E18" i="1"/>
  <c r="E19" i="1"/>
  <c r="E20" i="1"/>
  <c r="F21" i="1"/>
  <c r="F19" i="1"/>
  <c r="F18" i="1"/>
  <c r="F17" i="1"/>
  <c r="F20" i="1"/>
  <c r="B62" i="3" l="1"/>
  <c r="B52" i="3"/>
  <c r="F46" i="3"/>
  <c r="F47" i="3" s="1"/>
  <c r="B42" i="3"/>
  <c r="F36" i="3"/>
  <c r="F37" i="3" s="1"/>
  <c r="F25" i="3"/>
  <c r="F26" i="3" s="1"/>
  <c r="B32" i="3"/>
  <c r="B32" i="2"/>
  <c r="B52" i="2"/>
  <c r="B62" i="2"/>
  <c r="B59" i="2"/>
  <c r="F63" i="2"/>
  <c r="F64" i="2" s="1"/>
  <c r="B49" i="2"/>
  <c r="F53" i="2"/>
  <c r="F54" i="2" s="1"/>
  <c r="B39" i="2"/>
  <c r="F43" i="2"/>
  <c r="F44" i="2" s="1"/>
  <c r="B29" i="2"/>
  <c r="B68" i="1"/>
  <c r="F72" i="1"/>
  <c r="F73" i="1" s="1"/>
  <c r="F62" i="1"/>
  <c r="F63" i="1" s="1"/>
  <c r="F52" i="1"/>
  <c r="F53" i="1" s="1"/>
  <c r="F32" i="1"/>
  <c r="F33" i="1" s="1"/>
  <c r="F22" i="1"/>
  <c r="F23" i="1" s="1"/>
</calcChain>
</file>

<file path=xl/sharedStrings.xml><?xml version="1.0" encoding="utf-8"?>
<sst xmlns="http://schemas.openxmlformats.org/spreadsheetml/2006/main" count="602" uniqueCount="88">
  <si>
    <t>Tire Data</t>
  </si>
  <si>
    <t>Aero Data</t>
  </si>
  <si>
    <t>Scaling factors</t>
  </si>
  <si>
    <t>General</t>
  </si>
  <si>
    <t>Development cost table</t>
  </si>
  <si>
    <t>Step</t>
  </si>
  <si>
    <t>Cost</t>
  </si>
  <si>
    <t>step unit</t>
  </si>
  <si>
    <t>dimension</t>
  </si>
  <si>
    <t>$/step</t>
  </si>
  <si>
    <t>Aero Efficiency</t>
  </si>
  <si>
    <t>Longitudinal Friction</t>
  </si>
  <si>
    <t>Lateral Friction</t>
  </si>
  <si>
    <t>Power factor</t>
  </si>
  <si>
    <t>Weight</t>
  </si>
  <si>
    <t>kg</t>
  </si>
  <si>
    <t>%</t>
  </si>
  <si>
    <t>-</t>
  </si>
  <si>
    <t>The available budget for the team is</t>
  </si>
  <si>
    <t>value</t>
  </si>
  <si>
    <t>Default</t>
  </si>
  <si>
    <t>sum</t>
  </si>
  <si>
    <t>remaining</t>
  </si>
  <si>
    <t>Development</t>
  </si>
  <si>
    <t>Track</t>
  </si>
  <si>
    <t>Value</t>
  </si>
  <si>
    <t>Red Bull Ring</t>
  </si>
  <si>
    <t>Hungaroring</t>
  </si>
  <si>
    <t>Nürburgring</t>
  </si>
  <si>
    <t>Sepang International Circuit</t>
  </si>
  <si>
    <t>Shanghai International Circuit</t>
  </si>
  <si>
    <t>Circuit de Catalunya</t>
  </si>
  <si>
    <t>Circuit de Monaco</t>
  </si>
  <si>
    <t>Circuit de Nevers Magny-Cours</t>
  </si>
  <si>
    <t>Circuit Gilles Villeneuve</t>
  </si>
  <si>
    <t>Silverstone Circuit</t>
  </si>
  <si>
    <t>Circuit de Spa-Francorchamps</t>
  </si>
  <si>
    <t>Suzuka International Racing Course</t>
  </si>
  <si>
    <t>laptime</t>
  </si>
  <si>
    <t>Σ laptime</t>
  </si>
  <si>
    <t>update</t>
  </si>
  <si>
    <t>comment</t>
  </si>
  <si>
    <t>Σ update</t>
  </si>
  <si>
    <t>Maximizing engine power performs better overall.</t>
  </si>
  <si>
    <t>Not changing the initial setup to this.</t>
  </si>
  <si>
    <t>Decreasing the weight to the minimum to get initial setup.</t>
  </si>
  <si>
    <t>Increasing the engine power to the maximum to get initial setup.</t>
  </si>
  <si>
    <t>Performs better on almost every track.</t>
  </si>
  <si>
    <t>For now, this is the best initial setup to work backwards from.</t>
  </si>
  <si>
    <t>Increasing the aero efficiency to the maximum to get initial setup.</t>
  </si>
  <si>
    <t>deviation</t>
  </si>
  <si>
    <t>Overall it performs the same as maximizing the engine power, but the devation of the updates per track is smaller.</t>
  </si>
  <si>
    <t>This is the base car.</t>
  </si>
  <si>
    <t>All of the budget is remaining to be spent.</t>
  </si>
  <si>
    <t>Increasing the lateral friction to the maximum to get initial setup.</t>
  </si>
  <si>
    <t>Increasing the longitudinal friction to the maximum to get initial setup.</t>
  </si>
  <si>
    <t>Performs worse than the above 3 factors.</t>
  </si>
  <si>
    <t>Performs way worse than the every other factor.</t>
  </si>
  <si>
    <t>Spending the whole budget on one factor, and then working backwards from there. Have to find which aspect to max out.</t>
  </si>
  <si>
    <t xml:space="preserve"> </t>
  </si>
  <si>
    <t>Even though the deviation is smaller not changing the initial setup to this, as engine power is more understandable from the get go.</t>
  </si>
  <si>
    <t>This will be the initial setup.</t>
  </si>
  <si>
    <t>When choosing the initial setup, the Aero Efficiency and Power Factor had a very similar performance increase. Spending half of the budget on one and the other.</t>
  </si>
  <si>
    <t>Performs slightly better almost on every track.</t>
  </si>
  <si>
    <t>This is a better result, keeping this iteration.</t>
  </si>
  <si>
    <t>Combining the three top performers of the initial setup change based on their performance increase.</t>
  </si>
  <si>
    <t>Performs worse overall.</t>
  </si>
  <si>
    <t>Not keeping this iteration.</t>
  </si>
  <si>
    <t>Combining all of the parameters of the initial setup change based on their performance increase.</t>
  </si>
  <si>
    <t>Performs even worse then the previous iteration.</t>
  </si>
  <si>
    <t>Changing the friction coefficients might not be a viable option. Very high cost, very low impact.</t>
  </si>
  <si>
    <t>This will be the setup I work back from and analyze the diagrams.</t>
  </si>
  <si>
    <t>From the first and second stage of my development this is the best setup</t>
  </si>
  <si>
    <t>Half of the budget is spent on Aero Efficiency and half of it is spent on the Power factor</t>
  </si>
  <si>
    <t>original laptimes</t>
  </si>
  <si>
    <t>improvement %</t>
  </si>
  <si>
    <t>For this iteration not changing the power factor, but halving the aero efficiency and spending the rest on weight.</t>
  </si>
  <si>
    <t>Performs slightly worse than the previous setup.</t>
  </si>
  <si>
    <t>Drawing conclusions, it might be a great comprimise but a bit too agressive change.</t>
  </si>
  <si>
    <t>From previous setups I suspect that slightly reducing top speed and increasing cornering speed might be benefitial, changing according to this.</t>
  </si>
  <si>
    <t>overall it is a slightly better setup as there are only 4 trakcs that require very high top speed</t>
  </si>
  <si>
    <t>Overall this did not improve the laptime, but it separated the performance of the car on different characteristic trakcs.</t>
  </si>
  <si>
    <t>This turned out not to be beneficial  even with a less agressive change.</t>
  </si>
  <si>
    <t>Reverting the aero efficiency parameter and reducing weight at the cost of lowering the power factor,</t>
  </si>
  <si>
    <t>It might be a great option to improve performance on a subset of tracks and slightly decrease on the others to win certain races. Keeping this setup.</t>
  </si>
  <si>
    <t>Changing the parameters in this direction again, but introducing a bit more weight reduction than before.</t>
  </si>
  <si>
    <t>Overall it reduced the performance and didn't widen the gap between the different types of tracks.</t>
  </si>
  <si>
    <t>I will not keep this iteration as it does not achieve the goal I set for this iteration.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</si>
</sst>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M&quot;"/>
    <numFmt numFmtId="165" formatCode="0.000"/>
    <numFmt numFmtId="166" formatCode="\+0.00;\-0.00;0.00"/>
    <numFmt numFmtId="167" formatCode="#,##0.00\ &quot;s&quot;"/>
    <numFmt numFmtId="168" formatCode="0.0000"/>
    <numFmt numFmtId="169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</cellStyleXfs>
  <cellXfs count="5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1" fillId="4" borderId="0" xfId="0" applyFont="1" applyFill="1"/>
    <xf numFmtId="0" fontId="0" fillId="3" borderId="0" xfId="0" applyFill="1"/>
    <xf numFmtId="0" fontId="4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1" fillId="2" borderId="0" xfId="0" applyFont="1" applyFill="1"/>
    <xf numFmtId="169" fontId="0" fillId="0" borderId="0" xfId="0" applyNumberFormat="1"/>
    <xf numFmtId="168" fontId="0" fillId="3" borderId="0" xfId="0" applyNumberFormat="1" applyFill="1" applyAlignment="1">
      <alignment horizontal="center" vertical="center"/>
    </xf>
    <xf numFmtId="167" fontId="4" fillId="8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left" vertical="top" wrapText="1"/>
    </xf>
    <xf numFmtId="0" fontId="1" fillId="8" borderId="0" xfId="0" applyFont="1" applyFill="1" applyAlignment="1">
      <alignment horizontal="center" vertical="center"/>
    </xf>
    <xf numFmtId="167" fontId="4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3" borderId="0" xfId="0" applyFont="1" applyFill="1" applyAlignment="1">
      <alignment horizontal="center" vertical="center"/>
    </xf>
    <xf numFmtId="167" fontId="4" fillId="2" borderId="0" xfId="0" applyNumberFormat="1" applyFont="1" applyFill="1" applyAlignment="1">
      <alignment horizontal="center" vertical="center"/>
    </xf>
    <xf numFmtId="167" fontId="4" fillId="6" borderId="0" xfId="0" applyNumberFormat="1" applyFon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6" fontId="0" fillId="4" borderId="0" xfId="0" applyNumberForma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8" fillId="10" borderId="0" xfId="2" applyNumberFormat="1" applyAlignment="1">
      <alignment horizontal="center"/>
    </xf>
    <xf numFmtId="2" fontId="7" fillId="9" borderId="0" xfId="1" applyNumberFormat="1" applyAlignment="1">
      <alignment horizontal="center"/>
    </xf>
    <xf numFmtId="0" fontId="9" fillId="8" borderId="0" xfId="0" applyFont="1" applyFill="1" applyAlignment="1">
      <alignment horizontal="left" vertical="top" wrapText="1"/>
    </xf>
    <xf numFmtId="0" fontId="9" fillId="8" borderId="0" xfId="0" applyFont="1" applyFill="1" applyAlignment="1">
      <alignment horizontal="center" vertical="center" wrapText="1"/>
    </xf>
    <xf numFmtId="2" fontId="9" fillId="8" borderId="0" xfId="0" applyNumberFormat="1" applyFont="1" applyFill="1" applyAlignment="1">
      <alignment horizontal="center" vertical="top" wrapText="1"/>
    </xf>
    <xf numFmtId="0" fontId="9" fillId="8" borderId="0" xfId="0" applyFont="1" applyFill="1" applyAlignment="1">
      <alignment horizontal="center" vertical="center" wrapText="1"/>
    </xf>
  </cellXfs>
  <cellStyles count="3">
    <cellStyle name="Jó" xfId="1" builtinId="26"/>
    <cellStyle name="Normál" xfId="0" builtinId="0"/>
    <cellStyle name="Rossz" xfId="2" builtinId="27"/>
  </cellStyles>
  <dxfs count="94"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87"/>
  <sheetViews>
    <sheetView topLeftCell="A13" zoomScaleNormal="100" workbookViewId="0">
      <selection activeCell="G20" sqref="G20:R21"/>
    </sheetView>
  </sheetViews>
  <sheetFormatPr defaultColWidth="12.85546875" defaultRowHeight="15" x14ac:dyDescent="0.25"/>
  <cols>
    <col min="1" max="1" width="13" customWidth="1"/>
    <col min="2" max="2" width="12.42578125" customWidth="1"/>
    <col min="3" max="3" width="27.140625" customWidth="1"/>
    <col min="4" max="5" width="12.85546875" customWidth="1"/>
    <col min="6" max="6" width="15.7109375" customWidth="1"/>
    <col min="20" max="22" width="12.85546875" customWidth="1"/>
  </cols>
  <sheetData>
    <row r="1" spans="2:19" ht="26.25" customHeight="1" x14ac:dyDescent="0.25"/>
    <row r="2" spans="2:19" ht="26.25" customHeight="1" x14ac:dyDescent="0.25">
      <c r="B2" s="42" t="s">
        <v>4</v>
      </c>
      <c r="C2" s="42"/>
      <c r="D2" s="43" t="s">
        <v>5</v>
      </c>
      <c r="E2" s="43"/>
      <c r="F2" s="4" t="s">
        <v>6</v>
      </c>
      <c r="G2" s="4" t="s">
        <v>20</v>
      </c>
    </row>
    <row r="3" spans="2:19" x14ac:dyDescent="0.25">
      <c r="B3" s="1"/>
      <c r="C3" s="1"/>
      <c r="D3" s="1" t="s">
        <v>7</v>
      </c>
      <c r="E3" s="1" t="s">
        <v>8</v>
      </c>
      <c r="F3" s="1" t="s">
        <v>9</v>
      </c>
      <c r="G3" s="9" t="s">
        <v>19</v>
      </c>
    </row>
    <row r="4" spans="2:19" x14ac:dyDescent="0.25">
      <c r="B4" s="5" t="s">
        <v>0</v>
      </c>
      <c r="C4" s="6"/>
      <c r="D4" s="6"/>
      <c r="E4" s="6"/>
      <c r="F4" s="7"/>
      <c r="G4" s="10"/>
    </row>
    <row r="5" spans="2:19" ht="15" customHeight="1" x14ac:dyDescent="0.25">
      <c r="B5" s="2"/>
      <c r="C5" s="3" t="s">
        <v>11</v>
      </c>
      <c r="D5" s="1">
        <v>5.0000000000000001E-3</v>
      </c>
      <c r="E5" s="1" t="s">
        <v>17</v>
      </c>
      <c r="F5" s="8">
        <v>10</v>
      </c>
      <c r="G5" s="9">
        <v>2.1</v>
      </c>
    </row>
    <row r="6" spans="2:19" x14ac:dyDescent="0.25">
      <c r="B6" s="2"/>
      <c r="C6" s="3" t="s">
        <v>12</v>
      </c>
      <c r="D6" s="1">
        <v>5.0000000000000001E-3</v>
      </c>
      <c r="E6" s="1" t="s">
        <v>17</v>
      </c>
      <c r="F6" s="8">
        <v>20</v>
      </c>
      <c r="G6" s="9">
        <v>1.95</v>
      </c>
    </row>
    <row r="7" spans="2:19" x14ac:dyDescent="0.25">
      <c r="B7" s="5" t="s">
        <v>1</v>
      </c>
      <c r="C7" s="6"/>
      <c r="D7" s="6"/>
      <c r="E7" s="6"/>
      <c r="F7" s="7"/>
      <c r="G7" s="10"/>
    </row>
    <row r="8" spans="2:19" x14ac:dyDescent="0.25">
      <c r="B8" s="2"/>
      <c r="C8" s="3" t="s">
        <v>10</v>
      </c>
      <c r="D8" s="9">
        <v>0.01</v>
      </c>
      <c r="E8" s="1" t="s">
        <v>17</v>
      </c>
      <c r="F8" s="8">
        <v>5</v>
      </c>
      <c r="G8" s="9">
        <v>2</v>
      </c>
    </row>
    <row r="9" spans="2:19" x14ac:dyDescent="0.25">
      <c r="B9" s="5" t="s">
        <v>2</v>
      </c>
      <c r="C9" s="6"/>
      <c r="D9" s="10"/>
      <c r="E9" s="6"/>
      <c r="F9" s="7"/>
      <c r="G9" s="10"/>
    </row>
    <row r="10" spans="2:19" x14ac:dyDescent="0.25">
      <c r="B10" s="2"/>
      <c r="C10" s="3" t="s">
        <v>13</v>
      </c>
      <c r="D10" s="9">
        <v>0.1</v>
      </c>
      <c r="E10" s="1" t="s">
        <v>16</v>
      </c>
      <c r="F10" s="8">
        <v>1.18</v>
      </c>
      <c r="G10" s="9">
        <v>100</v>
      </c>
    </row>
    <row r="11" spans="2:19" x14ac:dyDescent="0.25">
      <c r="B11" s="5" t="s">
        <v>3</v>
      </c>
      <c r="C11" s="6"/>
      <c r="D11" s="10"/>
      <c r="E11" s="6"/>
      <c r="F11" s="7"/>
      <c r="G11" s="10"/>
    </row>
    <row r="12" spans="2:19" x14ac:dyDescent="0.25">
      <c r="B12" s="1"/>
      <c r="C12" s="3" t="s">
        <v>14</v>
      </c>
      <c r="D12" s="9">
        <v>0.5</v>
      </c>
      <c r="E12" s="1" t="s">
        <v>15</v>
      </c>
      <c r="F12" s="8">
        <v>1.2</v>
      </c>
      <c r="G12" s="9">
        <v>743</v>
      </c>
    </row>
    <row r="13" spans="2:19" ht="26.25" customHeight="1" x14ac:dyDescent="0.25">
      <c r="B13" s="42" t="s">
        <v>18</v>
      </c>
      <c r="C13" s="42"/>
      <c r="D13" s="42"/>
      <c r="E13" s="44">
        <v>100</v>
      </c>
      <c r="F13" s="44"/>
      <c r="G13" s="44"/>
    </row>
    <row r="14" spans="2:19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19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2:19" ht="26.25" customHeight="1" x14ac:dyDescent="0.25">
      <c r="B16" s="18">
        <v>0</v>
      </c>
      <c r="C16" s="21" t="s">
        <v>23</v>
      </c>
      <c r="D16" s="15" t="s">
        <v>5</v>
      </c>
      <c r="E16" s="15" t="s">
        <v>25</v>
      </c>
      <c r="F16" s="15" t="s">
        <v>6</v>
      </c>
      <c r="G16" s="38" t="s">
        <v>24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9"/>
    </row>
    <row r="17" spans="2:27" ht="15" customHeight="1" x14ac:dyDescent="0.25">
      <c r="B17" s="20" t="s">
        <v>50</v>
      </c>
      <c r="C17" s="11" t="s">
        <v>11</v>
      </c>
      <c r="D17" s="1">
        <v>0</v>
      </c>
      <c r="E17" s="9">
        <f>D17*$D$5+$G$5</f>
        <v>2.1</v>
      </c>
      <c r="F17" s="8">
        <f>D17*$F$5</f>
        <v>0</v>
      </c>
      <c r="G17" s="40" t="s">
        <v>29</v>
      </c>
      <c r="H17" s="40" t="s">
        <v>30</v>
      </c>
      <c r="I17" s="40" t="s">
        <v>31</v>
      </c>
      <c r="J17" s="40" t="s">
        <v>32</v>
      </c>
      <c r="K17" s="40" t="s">
        <v>33</v>
      </c>
      <c r="L17" s="40" t="s">
        <v>34</v>
      </c>
      <c r="M17" s="40" t="s">
        <v>35</v>
      </c>
      <c r="N17" s="40" t="s">
        <v>28</v>
      </c>
      <c r="O17" s="40" t="s">
        <v>27</v>
      </c>
      <c r="P17" s="40" t="s">
        <v>36</v>
      </c>
      <c r="Q17" s="40" t="s">
        <v>26</v>
      </c>
      <c r="R17" s="40" t="s">
        <v>37</v>
      </c>
      <c r="S17" s="39"/>
    </row>
    <row r="18" spans="2:27" ht="15" customHeight="1" x14ac:dyDescent="0.25">
      <c r="B18" s="37">
        <f>STDEVA(G22:R23)</f>
        <v>0</v>
      </c>
      <c r="C18" s="11" t="s">
        <v>12</v>
      </c>
      <c r="D18" s="1">
        <v>0</v>
      </c>
      <c r="E18" s="9">
        <f>D18*$D$6+$G$6</f>
        <v>1.95</v>
      </c>
      <c r="F18" s="8">
        <f>D18*$F$6</f>
        <v>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39"/>
    </row>
    <row r="19" spans="2:27" ht="15" customHeight="1" x14ac:dyDescent="0.25">
      <c r="B19" s="37"/>
      <c r="C19" s="11" t="s">
        <v>10</v>
      </c>
      <c r="D19" s="1">
        <v>0</v>
      </c>
      <c r="E19" s="9">
        <f>D19*$D$8+$G$8</f>
        <v>2</v>
      </c>
      <c r="F19" s="8">
        <f>D19*$F$8</f>
        <v>0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39"/>
    </row>
    <row r="20" spans="2:27" ht="15" customHeight="1" x14ac:dyDescent="0.25">
      <c r="B20" s="16" t="s">
        <v>42</v>
      </c>
      <c r="C20" s="11" t="s">
        <v>13</v>
      </c>
      <c r="D20" s="1">
        <v>0</v>
      </c>
      <c r="E20" s="9">
        <f>D20*$D$10+$G$10</f>
        <v>100</v>
      </c>
      <c r="F20" s="8">
        <f>D20*$F$10</f>
        <v>0</v>
      </c>
      <c r="G20" s="34">
        <v>87.48</v>
      </c>
      <c r="H20" s="34">
        <v>91.39</v>
      </c>
      <c r="I20" s="34">
        <v>76.59</v>
      </c>
      <c r="J20" s="34">
        <v>71.37</v>
      </c>
      <c r="K20" s="34">
        <v>68.180000000000007</v>
      </c>
      <c r="L20" s="34">
        <v>69.39</v>
      </c>
      <c r="M20" s="34">
        <v>83.59</v>
      </c>
      <c r="N20" s="34">
        <v>81.02</v>
      </c>
      <c r="O20" s="34">
        <v>72.849999999999994</v>
      </c>
      <c r="P20" s="34">
        <v>101.38</v>
      </c>
      <c r="Q20" s="34">
        <v>64.16</v>
      </c>
      <c r="R20" s="34">
        <v>86.09</v>
      </c>
      <c r="S20" s="33" t="s">
        <v>38</v>
      </c>
    </row>
    <row r="21" spans="2:27" ht="15" customHeight="1" x14ac:dyDescent="0.25">
      <c r="B21" s="35">
        <v>0</v>
      </c>
      <c r="C21" s="11" t="s">
        <v>14</v>
      </c>
      <c r="D21" s="1">
        <v>0</v>
      </c>
      <c r="E21" s="9">
        <f>$G$12-D21*$D$12</f>
        <v>743</v>
      </c>
      <c r="F21" s="8">
        <f>D21*$F$12</f>
        <v>0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3"/>
    </row>
    <row r="22" spans="2:27" ht="15" customHeight="1" x14ac:dyDescent="0.25">
      <c r="B22" s="35"/>
      <c r="C22" s="12"/>
      <c r="D22" s="12"/>
      <c r="E22" s="13" t="s">
        <v>21</v>
      </c>
      <c r="F22" s="17">
        <f>SUM(F17:F21)</f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33" t="s">
        <v>40</v>
      </c>
    </row>
    <row r="23" spans="2:27" ht="15" customHeight="1" x14ac:dyDescent="0.25">
      <c r="B23" s="16" t="s">
        <v>39</v>
      </c>
      <c r="C23" s="12"/>
      <c r="D23" s="12"/>
      <c r="E23" s="13" t="s">
        <v>22</v>
      </c>
      <c r="F23" s="17">
        <f>$E$13-F22</f>
        <v>100</v>
      </c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33"/>
    </row>
    <row r="24" spans="2:27" ht="15" customHeight="1" x14ac:dyDescent="0.25">
      <c r="B24" s="30">
        <f>SUM(G20:R21)</f>
        <v>953.49</v>
      </c>
      <c r="C24" s="31" t="s">
        <v>52</v>
      </c>
      <c r="D24" s="31"/>
      <c r="E24" s="31"/>
      <c r="F24" s="31"/>
      <c r="G24" s="32" t="s">
        <v>53</v>
      </c>
      <c r="H24" s="32"/>
      <c r="I24" s="32"/>
      <c r="J24" s="32"/>
      <c r="K24" s="32"/>
      <c r="L24" s="32"/>
      <c r="M24" s="31" t="s">
        <v>58</v>
      </c>
      <c r="N24" s="31"/>
      <c r="O24" s="31"/>
      <c r="P24" s="31"/>
      <c r="Q24" s="31"/>
      <c r="R24" s="31"/>
      <c r="S24" s="33" t="s">
        <v>41</v>
      </c>
    </row>
    <row r="25" spans="2:27" x14ac:dyDescent="0.25">
      <c r="B25" s="30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1"/>
      <c r="N25" s="31"/>
      <c r="O25" s="31"/>
      <c r="P25" s="31"/>
      <c r="Q25" s="31"/>
      <c r="R25" s="31"/>
      <c r="S25" s="33"/>
    </row>
    <row r="26" spans="2:27" ht="26.25" customHeight="1" x14ac:dyDescent="0.25">
      <c r="B26" s="18">
        <f>B16+1</f>
        <v>1</v>
      </c>
      <c r="C26" s="21" t="s">
        <v>23</v>
      </c>
      <c r="D26" s="15" t="s">
        <v>5</v>
      </c>
      <c r="E26" s="15" t="s">
        <v>25</v>
      </c>
      <c r="F26" s="15" t="s">
        <v>6</v>
      </c>
      <c r="G26" s="38" t="s">
        <v>24</v>
      </c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9"/>
    </row>
    <row r="27" spans="2:27" ht="15" customHeight="1" x14ac:dyDescent="0.25">
      <c r="B27" s="20" t="s">
        <v>50</v>
      </c>
      <c r="C27" s="11" t="s">
        <v>11</v>
      </c>
      <c r="D27" s="1">
        <v>0</v>
      </c>
      <c r="E27" s="9">
        <f>D27*$D$5+$G$5</f>
        <v>2.1</v>
      </c>
      <c r="F27" s="8">
        <f>D27*$F$5</f>
        <v>0</v>
      </c>
      <c r="G27" s="40" t="s">
        <v>29</v>
      </c>
      <c r="H27" s="40" t="s">
        <v>30</v>
      </c>
      <c r="I27" s="40" t="s">
        <v>31</v>
      </c>
      <c r="J27" s="40" t="s">
        <v>32</v>
      </c>
      <c r="K27" s="40" t="s">
        <v>33</v>
      </c>
      <c r="L27" s="40" t="s">
        <v>34</v>
      </c>
      <c r="M27" s="40" t="s">
        <v>35</v>
      </c>
      <c r="N27" s="40" t="s">
        <v>28</v>
      </c>
      <c r="O27" s="40" t="s">
        <v>27</v>
      </c>
      <c r="P27" s="40" t="s">
        <v>36</v>
      </c>
      <c r="Q27" s="40" t="s">
        <v>26</v>
      </c>
      <c r="R27" s="40" t="s">
        <v>37</v>
      </c>
      <c r="S27" s="39"/>
    </row>
    <row r="28" spans="2:27" ht="15" customHeight="1" x14ac:dyDescent="0.25">
      <c r="B28" s="37">
        <f>STDEVA(G32:R33)</f>
        <v>0.41668606015472887</v>
      </c>
      <c r="C28" s="11" t="s">
        <v>12</v>
      </c>
      <c r="D28" s="1">
        <v>0</v>
      </c>
      <c r="E28" s="9">
        <f>D28*$D$6+$G$6</f>
        <v>1.95</v>
      </c>
      <c r="F28" s="8">
        <f>D28*$F$6</f>
        <v>0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39"/>
      <c r="W28" s="25"/>
      <c r="X28" s="25"/>
      <c r="Y28" s="25"/>
      <c r="Z28" s="25"/>
      <c r="AA28" s="25"/>
    </row>
    <row r="29" spans="2:27" ht="15" customHeight="1" x14ac:dyDescent="0.25">
      <c r="B29" s="37"/>
      <c r="C29" s="11" t="s">
        <v>10</v>
      </c>
      <c r="D29" s="1">
        <v>0</v>
      </c>
      <c r="E29" s="9">
        <f>D29*$D$8+$G$8</f>
        <v>2</v>
      </c>
      <c r="F29" s="8">
        <f>D29*$F$8</f>
        <v>0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39"/>
    </row>
    <row r="30" spans="2:27" ht="15" customHeight="1" x14ac:dyDescent="0.25">
      <c r="B30" s="16" t="s">
        <v>42</v>
      </c>
      <c r="C30" s="24" t="s">
        <v>13</v>
      </c>
      <c r="D30" s="1">
        <v>84</v>
      </c>
      <c r="E30" s="9">
        <f>D30*$D$10+$G$10</f>
        <v>108.4</v>
      </c>
      <c r="F30" s="8">
        <f>D30*$F$10</f>
        <v>99.11999999999999</v>
      </c>
      <c r="G30" s="34">
        <v>86.48</v>
      </c>
      <c r="H30" s="34">
        <v>90.46</v>
      </c>
      <c r="I30" s="34">
        <v>75.87</v>
      </c>
      <c r="J30" s="34">
        <v>71.38</v>
      </c>
      <c r="K30" s="34">
        <v>67.209999999999994</v>
      </c>
      <c r="L30" s="34">
        <v>68.55</v>
      </c>
      <c r="M30" s="34">
        <v>82.22</v>
      </c>
      <c r="N30" s="34">
        <v>80.09</v>
      </c>
      <c r="O30" s="34">
        <v>72.25</v>
      </c>
      <c r="P30" s="34">
        <v>99.68</v>
      </c>
      <c r="Q30" s="34">
        <v>63.3</v>
      </c>
      <c r="R30" s="34">
        <v>84.9</v>
      </c>
      <c r="S30" s="33" t="s">
        <v>38</v>
      </c>
    </row>
    <row r="31" spans="2:27" ht="15" customHeight="1" x14ac:dyDescent="0.25">
      <c r="B31" s="35">
        <f>B34-$B$24</f>
        <v>-11.100000000000023</v>
      </c>
      <c r="C31" s="11" t="s">
        <v>14</v>
      </c>
      <c r="D31" s="1">
        <v>0</v>
      </c>
      <c r="E31" s="9">
        <f>$G$12-D31*$D$12</f>
        <v>743</v>
      </c>
      <c r="F31" s="8">
        <f>D31*$F$12</f>
        <v>0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3"/>
    </row>
    <row r="32" spans="2:27" ht="15" customHeight="1" x14ac:dyDescent="0.25">
      <c r="B32" s="35"/>
      <c r="C32" s="12"/>
      <c r="D32" s="12"/>
      <c r="E32" s="13" t="s">
        <v>21</v>
      </c>
      <c r="F32" s="17">
        <f>SUM(F27:F31)</f>
        <v>99.11999999999999</v>
      </c>
      <c r="G32" s="36">
        <f>G30-G$20</f>
        <v>-1</v>
      </c>
      <c r="H32" s="36">
        <f t="shared" ref="H32:R32" si="0">H30-H$20</f>
        <v>-0.93000000000000682</v>
      </c>
      <c r="I32" s="36">
        <f t="shared" si="0"/>
        <v>-0.71999999999999886</v>
      </c>
      <c r="J32" s="36">
        <f t="shared" si="0"/>
        <v>9.9999999999909051E-3</v>
      </c>
      <c r="K32" s="36">
        <f t="shared" si="0"/>
        <v>-0.97000000000001307</v>
      </c>
      <c r="L32" s="36">
        <f t="shared" si="0"/>
        <v>-0.84000000000000341</v>
      </c>
      <c r="M32" s="36">
        <f t="shared" si="0"/>
        <v>-1.3700000000000045</v>
      </c>
      <c r="N32" s="36">
        <f t="shared" si="0"/>
        <v>-0.92999999999999261</v>
      </c>
      <c r="O32" s="36">
        <f t="shared" si="0"/>
        <v>-0.59999999999999432</v>
      </c>
      <c r="P32" s="36">
        <f t="shared" si="0"/>
        <v>-1.6999999999999886</v>
      </c>
      <c r="Q32" s="36">
        <f t="shared" si="0"/>
        <v>-0.85999999999999943</v>
      </c>
      <c r="R32" s="36">
        <f t="shared" si="0"/>
        <v>-1.1899999999999977</v>
      </c>
      <c r="S32" s="33" t="s">
        <v>40</v>
      </c>
    </row>
    <row r="33" spans="2:19" x14ac:dyDescent="0.25">
      <c r="B33" s="16" t="s">
        <v>39</v>
      </c>
      <c r="C33" s="12"/>
      <c r="D33" s="12"/>
      <c r="E33" s="13" t="s">
        <v>22</v>
      </c>
      <c r="F33" s="17">
        <f>$E$13-F32</f>
        <v>0.88000000000000966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3"/>
    </row>
    <row r="34" spans="2:19" ht="15" customHeight="1" x14ac:dyDescent="0.25">
      <c r="B34" s="30">
        <f>SUM(G30:R31)</f>
        <v>942.39</v>
      </c>
      <c r="C34" s="31" t="s">
        <v>46</v>
      </c>
      <c r="D34" s="31"/>
      <c r="E34" s="31"/>
      <c r="F34" s="31"/>
      <c r="G34" s="32" t="s">
        <v>47</v>
      </c>
      <c r="H34" s="32"/>
      <c r="I34" s="32"/>
      <c r="J34" s="32"/>
      <c r="K34" s="32"/>
      <c r="L34" s="32"/>
      <c r="M34" s="31" t="s">
        <v>48</v>
      </c>
      <c r="N34" s="31"/>
      <c r="O34" s="31"/>
      <c r="P34" s="31"/>
      <c r="Q34" s="31"/>
      <c r="R34" s="31"/>
      <c r="S34" s="33" t="s">
        <v>41</v>
      </c>
    </row>
    <row r="35" spans="2:19" ht="15" customHeight="1" x14ac:dyDescent="0.25">
      <c r="B35" s="30"/>
      <c r="C35" s="31"/>
      <c r="D35" s="31"/>
      <c r="E35" s="31"/>
      <c r="F35" s="31"/>
      <c r="G35" s="32"/>
      <c r="H35" s="32"/>
      <c r="I35" s="32"/>
      <c r="J35" s="32"/>
      <c r="K35" s="32"/>
      <c r="L35" s="32"/>
      <c r="M35" s="31"/>
      <c r="N35" s="31"/>
      <c r="O35" s="31"/>
      <c r="P35" s="31"/>
      <c r="Q35" s="31"/>
      <c r="R35" s="31"/>
      <c r="S35" s="33"/>
    </row>
    <row r="36" spans="2:19" ht="26.25" customHeight="1" x14ac:dyDescent="0.25">
      <c r="B36" s="18">
        <f>B26+1</f>
        <v>2</v>
      </c>
      <c r="C36" s="21" t="s">
        <v>23</v>
      </c>
      <c r="D36" s="15" t="s">
        <v>5</v>
      </c>
      <c r="E36" s="15" t="s">
        <v>25</v>
      </c>
      <c r="F36" s="15" t="s">
        <v>6</v>
      </c>
      <c r="G36" s="38" t="s">
        <v>24</v>
      </c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9"/>
    </row>
    <row r="37" spans="2:19" ht="15" customHeight="1" x14ac:dyDescent="0.25">
      <c r="B37" s="20" t="s">
        <v>50</v>
      </c>
      <c r="C37" s="11" t="s">
        <v>11</v>
      </c>
      <c r="D37" s="1">
        <v>0</v>
      </c>
      <c r="E37" s="9">
        <f>D37*$D$5+$G$5</f>
        <v>2.1</v>
      </c>
      <c r="F37" s="8">
        <f>D37*$F$5</f>
        <v>0</v>
      </c>
      <c r="G37" s="40" t="s">
        <v>29</v>
      </c>
      <c r="H37" s="40" t="s">
        <v>30</v>
      </c>
      <c r="I37" s="40" t="s">
        <v>31</v>
      </c>
      <c r="J37" s="40" t="s">
        <v>32</v>
      </c>
      <c r="K37" s="40" t="s">
        <v>33</v>
      </c>
      <c r="L37" s="40" t="s">
        <v>34</v>
      </c>
      <c r="M37" s="40" t="s">
        <v>35</v>
      </c>
      <c r="N37" s="40" t="s">
        <v>28</v>
      </c>
      <c r="O37" s="40" t="s">
        <v>27</v>
      </c>
      <c r="P37" s="40" t="s">
        <v>36</v>
      </c>
      <c r="Q37" s="40" t="s">
        <v>26</v>
      </c>
      <c r="R37" s="40" t="s">
        <v>37</v>
      </c>
      <c r="S37" s="39"/>
    </row>
    <row r="38" spans="2:19" x14ac:dyDescent="0.25">
      <c r="B38" s="37">
        <f>STDEVA(G42:R43)</f>
        <v>0.23529961557747509</v>
      </c>
      <c r="C38" s="11" t="s">
        <v>12</v>
      </c>
      <c r="D38" s="1">
        <v>0</v>
      </c>
      <c r="E38" s="9">
        <f>D38*$D$6+$G$6</f>
        <v>1.95</v>
      </c>
      <c r="F38" s="8">
        <f>D38*$F$6</f>
        <v>0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39"/>
    </row>
    <row r="39" spans="2:19" x14ac:dyDescent="0.25">
      <c r="B39" s="37"/>
      <c r="C39" s="11" t="s">
        <v>10</v>
      </c>
      <c r="D39" s="1">
        <v>0</v>
      </c>
      <c r="E39" s="9">
        <f>D39*$D$8+$G$8</f>
        <v>2</v>
      </c>
      <c r="F39" s="8">
        <f>D39*$F$8</f>
        <v>0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39"/>
    </row>
    <row r="40" spans="2:19" x14ac:dyDescent="0.25">
      <c r="B40" s="16" t="s">
        <v>42</v>
      </c>
      <c r="C40" s="11" t="s">
        <v>13</v>
      </c>
      <c r="D40" s="1">
        <v>0</v>
      </c>
      <c r="E40" s="9">
        <f>D40*$D$10+$G$10</f>
        <v>100</v>
      </c>
      <c r="F40" s="8">
        <f>D40*$F$10</f>
        <v>0</v>
      </c>
      <c r="G40" s="34">
        <v>86.53</v>
      </c>
      <c r="H40" s="34">
        <v>90.33</v>
      </c>
      <c r="I40" s="34">
        <v>75.709999999999994</v>
      </c>
      <c r="J40" s="34">
        <v>71.069999999999993</v>
      </c>
      <c r="K40" s="34">
        <v>67.55</v>
      </c>
      <c r="L40" s="34">
        <v>68.72</v>
      </c>
      <c r="M40" s="34">
        <v>82.74</v>
      </c>
      <c r="N40" s="34">
        <v>79.989999999999995</v>
      </c>
      <c r="O40" s="34">
        <v>71.84</v>
      </c>
      <c r="P40" s="34">
        <v>100.42</v>
      </c>
      <c r="Q40" s="34">
        <v>63.32</v>
      </c>
      <c r="R40" s="34">
        <v>84.92</v>
      </c>
      <c r="S40" s="33" t="s">
        <v>38</v>
      </c>
    </row>
    <row r="41" spans="2:19" x14ac:dyDescent="0.25">
      <c r="B41" s="35">
        <f>B44-$B$24</f>
        <v>-10.350000000000023</v>
      </c>
      <c r="C41" s="24" t="s">
        <v>14</v>
      </c>
      <c r="D41" s="1">
        <v>83</v>
      </c>
      <c r="E41" s="9">
        <f>$G$12-D41*$D$12</f>
        <v>701.5</v>
      </c>
      <c r="F41" s="8">
        <f>D41*$F$12</f>
        <v>99.6</v>
      </c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3"/>
    </row>
    <row r="42" spans="2:19" x14ac:dyDescent="0.25">
      <c r="B42" s="35"/>
      <c r="C42" s="12"/>
      <c r="D42" s="12"/>
      <c r="E42" s="13" t="s">
        <v>21</v>
      </c>
      <c r="F42" s="17">
        <f>SUM(F37:F41)</f>
        <v>99.6</v>
      </c>
      <c r="G42" s="36">
        <f>G40-G$20</f>
        <v>-0.95000000000000284</v>
      </c>
      <c r="H42" s="36">
        <f t="shared" ref="H42:Q42" si="1">H40-H$20</f>
        <v>-1.0600000000000023</v>
      </c>
      <c r="I42" s="36">
        <f t="shared" si="1"/>
        <v>-0.88000000000000966</v>
      </c>
      <c r="J42" s="36">
        <f t="shared" si="1"/>
        <v>-0.30000000000001137</v>
      </c>
      <c r="K42" s="36">
        <f t="shared" si="1"/>
        <v>-0.63000000000000966</v>
      </c>
      <c r="L42" s="36">
        <f t="shared" si="1"/>
        <v>-0.67000000000000171</v>
      </c>
      <c r="M42" s="36">
        <f t="shared" si="1"/>
        <v>-0.85000000000000853</v>
      </c>
      <c r="N42" s="36">
        <f t="shared" si="1"/>
        <v>-1.0300000000000011</v>
      </c>
      <c r="O42" s="36">
        <f t="shared" si="1"/>
        <v>-1.0099999999999909</v>
      </c>
      <c r="P42" s="36">
        <f t="shared" si="1"/>
        <v>-0.95999999999999375</v>
      </c>
      <c r="Q42" s="36">
        <f t="shared" si="1"/>
        <v>-0.83999999999999631</v>
      </c>
      <c r="R42" s="36">
        <f>R40-R$20</f>
        <v>-1.1700000000000017</v>
      </c>
      <c r="S42" s="33" t="s">
        <v>40</v>
      </c>
    </row>
    <row r="43" spans="2:19" x14ac:dyDescent="0.25">
      <c r="B43" s="16" t="s">
        <v>39</v>
      </c>
      <c r="C43" s="12"/>
      <c r="D43" s="12"/>
      <c r="E43" s="13" t="s">
        <v>22</v>
      </c>
      <c r="F43" s="17">
        <f>$E$13-F42</f>
        <v>0.40000000000000568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3"/>
    </row>
    <row r="44" spans="2:19" ht="15" customHeight="1" x14ac:dyDescent="0.25">
      <c r="B44" s="30">
        <f>SUM(G40:R41)</f>
        <v>943.14</v>
      </c>
      <c r="C44" s="31" t="s">
        <v>45</v>
      </c>
      <c r="D44" s="31"/>
      <c r="E44" s="31"/>
      <c r="F44" s="31"/>
      <c r="G44" s="32" t="s">
        <v>43</v>
      </c>
      <c r="H44" s="32"/>
      <c r="I44" s="32"/>
      <c r="J44" s="32"/>
      <c r="K44" s="32"/>
      <c r="L44" s="32"/>
      <c r="M44" s="31" t="s">
        <v>44</v>
      </c>
      <c r="N44" s="31"/>
      <c r="O44" s="31"/>
      <c r="P44" s="31"/>
      <c r="Q44" s="31"/>
      <c r="R44" s="31"/>
      <c r="S44" s="33" t="s">
        <v>41</v>
      </c>
    </row>
    <row r="45" spans="2:19" x14ac:dyDescent="0.25">
      <c r="B45" s="30"/>
      <c r="C45" s="31"/>
      <c r="D45" s="31"/>
      <c r="E45" s="31"/>
      <c r="F45" s="31"/>
      <c r="G45" s="32"/>
      <c r="H45" s="32"/>
      <c r="I45" s="32"/>
      <c r="J45" s="32"/>
      <c r="K45" s="32"/>
      <c r="L45" s="32"/>
      <c r="M45" s="31"/>
      <c r="N45" s="31"/>
      <c r="O45" s="31"/>
      <c r="P45" s="31"/>
      <c r="Q45" s="31"/>
      <c r="R45" s="31"/>
      <c r="S45" s="33"/>
    </row>
    <row r="46" spans="2:19" ht="26.25" customHeight="1" x14ac:dyDescent="0.25">
      <c r="B46" s="18">
        <f>B36+1</f>
        <v>3</v>
      </c>
      <c r="C46" s="21" t="s">
        <v>23</v>
      </c>
      <c r="D46" s="15" t="s">
        <v>5</v>
      </c>
      <c r="E46" s="15" t="s">
        <v>25</v>
      </c>
      <c r="F46" s="15" t="s">
        <v>6</v>
      </c>
      <c r="G46" s="38" t="s">
        <v>24</v>
      </c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9"/>
    </row>
    <row r="47" spans="2:19" ht="15" customHeight="1" x14ac:dyDescent="0.25">
      <c r="B47" s="20" t="s">
        <v>50</v>
      </c>
      <c r="C47" s="11" t="s">
        <v>11</v>
      </c>
      <c r="D47" s="1">
        <v>0</v>
      </c>
      <c r="E47" s="9">
        <f>D47*$D$5+$G$5</f>
        <v>2.1</v>
      </c>
      <c r="F47" s="8">
        <f>D47*$F$5</f>
        <v>0</v>
      </c>
      <c r="G47" s="40" t="s">
        <v>29</v>
      </c>
      <c r="H47" s="40" t="s">
        <v>30</v>
      </c>
      <c r="I47" s="40" t="s">
        <v>31</v>
      </c>
      <c r="J47" s="40" t="s">
        <v>32</v>
      </c>
      <c r="K47" s="40" t="s">
        <v>33</v>
      </c>
      <c r="L47" s="40" t="s">
        <v>34</v>
      </c>
      <c r="M47" s="40" t="s">
        <v>35</v>
      </c>
      <c r="N47" s="40" t="s">
        <v>28</v>
      </c>
      <c r="O47" s="40" t="s">
        <v>27</v>
      </c>
      <c r="P47" s="40" t="s">
        <v>36</v>
      </c>
      <c r="Q47" s="40" t="s">
        <v>26</v>
      </c>
      <c r="R47" s="40" t="s">
        <v>37</v>
      </c>
      <c r="S47" s="39"/>
    </row>
    <row r="48" spans="2:19" x14ac:dyDescent="0.25">
      <c r="B48" s="37">
        <f>STDEVA(G52:R53)</f>
        <v>0.41646783134529308</v>
      </c>
      <c r="C48" s="11" t="s">
        <v>12</v>
      </c>
      <c r="D48" s="1">
        <v>0</v>
      </c>
      <c r="E48" s="9">
        <f>D48*$D$6+$G$6</f>
        <v>1.95</v>
      </c>
      <c r="F48" s="8">
        <f>D48*$F$6</f>
        <v>0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39"/>
    </row>
    <row r="49" spans="2:19" x14ac:dyDescent="0.25">
      <c r="B49" s="37"/>
      <c r="C49" s="24" t="s">
        <v>10</v>
      </c>
      <c r="D49" s="1">
        <v>20</v>
      </c>
      <c r="E49" s="9">
        <f>D49*$D$8+$G$8</f>
        <v>2.2000000000000002</v>
      </c>
      <c r="F49" s="8">
        <f>D49*$F$8</f>
        <v>100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14"/>
    </row>
    <row r="50" spans="2:19" x14ac:dyDescent="0.25">
      <c r="B50" s="19" t="s">
        <v>42</v>
      </c>
      <c r="C50" s="11" t="s">
        <v>13</v>
      </c>
      <c r="D50" s="1">
        <v>0</v>
      </c>
      <c r="E50" s="9">
        <f>D50*$D$10+$G$10</f>
        <v>100</v>
      </c>
      <c r="F50" s="8">
        <f>D50*$F$10</f>
        <v>0</v>
      </c>
      <c r="G50" s="34">
        <v>86.51</v>
      </c>
      <c r="H50" s="34">
        <v>90.44</v>
      </c>
      <c r="I50" s="34">
        <v>75.790000000000006</v>
      </c>
      <c r="J50" s="34">
        <v>71.349999999999994</v>
      </c>
      <c r="K50" s="34">
        <v>67.23</v>
      </c>
      <c r="L50" s="34">
        <v>68.599999999999994</v>
      </c>
      <c r="M50" s="34">
        <v>82.17</v>
      </c>
      <c r="N50" s="34">
        <v>80.13</v>
      </c>
      <c r="O50" s="34">
        <v>72.209999999999994</v>
      </c>
      <c r="P50" s="34">
        <v>99.65</v>
      </c>
      <c r="Q50" s="34">
        <v>63.38</v>
      </c>
      <c r="R50" s="34">
        <v>84.93</v>
      </c>
      <c r="S50" s="33" t="s">
        <v>38</v>
      </c>
    </row>
    <row r="51" spans="2:19" ht="15" customHeight="1" x14ac:dyDescent="0.25">
      <c r="B51" s="35">
        <f>B54-$B$24</f>
        <v>-11.099999999999909</v>
      </c>
      <c r="C51" s="11" t="s">
        <v>14</v>
      </c>
      <c r="D51" s="1">
        <v>0</v>
      </c>
      <c r="E51" s="9">
        <f>$G$12-D51*$D$12</f>
        <v>743</v>
      </c>
      <c r="F51" s="8">
        <f>D51*$F$12</f>
        <v>0</v>
      </c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3"/>
    </row>
    <row r="52" spans="2:19" ht="15" customHeight="1" x14ac:dyDescent="0.25">
      <c r="B52" s="35"/>
      <c r="C52" s="12"/>
      <c r="D52" s="12"/>
      <c r="E52" s="12" t="s">
        <v>21</v>
      </c>
      <c r="F52" s="7">
        <f>SUM(F47:F51)</f>
        <v>100</v>
      </c>
      <c r="G52" s="36">
        <f>G50-G$20</f>
        <v>-0.96999999999999886</v>
      </c>
      <c r="H52" s="36">
        <f t="shared" ref="H52:R52" si="2">H50-H$20</f>
        <v>-0.95000000000000284</v>
      </c>
      <c r="I52" s="36">
        <f t="shared" si="2"/>
        <v>-0.79999999999999716</v>
      </c>
      <c r="J52" s="36">
        <f t="shared" si="2"/>
        <v>-2.0000000000010232E-2</v>
      </c>
      <c r="K52" s="36">
        <f t="shared" si="2"/>
        <v>-0.95000000000000284</v>
      </c>
      <c r="L52" s="36">
        <f t="shared" si="2"/>
        <v>-0.79000000000000625</v>
      </c>
      <c r="M52" s="36">
        <f t="shared" si="2"/>
        <v>-1.4200000000000017</v>
      </c>
      <c r="N52" s="36">
        <f t="shared" si="2"/>
        <v>-0.89000000000000057</v>
      </c>
      <c r="O52" s="36">
        <f t="shared" si="2"/>
        <v>-0.64000000000000057</v>
      </c>
      <c r="P52" s="36">
        <f t="shared" si="2"/>
        <v>-1.7299999999999898</v>
      </c>
      <c r="Q52" s="36">
        <f t="shared" si="2"/>
        <v>-0.77999999999999403</v>
      </c>
      <c r="R52" s="36">
        <f t="shared" si="2"/>
        <v>-1.1599999999999966</v>
      </c>
      <c r="S52" s="33" t="s">
        <v>40</v>
      </c>
    </row>
    <row r="53" spans="2:19" x14ac:dyDescent="0.25">
      <c r="B53" s="19" t="s">
        <v>39</v>
      </c>
      <c r="C53" s="12"/>
      <c r="D53" s="12"/>
      <c r="E53" s="12" t="s">
        <v>22</v>
      </c>
      <c r="F53" s="7">
        <f>$E$13-F52</f>
        <v>0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3"/>
    </row>
    <row r="54" spans="2:19" ht="15" customHeight="1" x14ac:dyDescent="0.25">
      <c r="B54" s="30">
        <f>SUM(G50:R51)</f>
        <v>942.3900000000001</v>
      </c>
      <c r="C54" s="31" t="s">
        <v>49</v>
      </c>
      <c r="D54" s="31"/>
      <c r="E54" s="31"/>
      <c r="F54" s="31"/>
      <c r="G54" s="32" t="s">
        <v>51</v>
      </c>
      <c r="H54" s="32"/>
      <c r="I54" s="32"/>
      <c r="J54" s="32"/>
      <c r="K54" s="32"/>
      <c r="L54" s="32"/>
      <c r="M54" s="31" t="s">
        <v>60</v>
      </c>
      <c r="N54" s="31"/>
      <c r="O54" s="31"/>
      <c r="P54" s="31"/>
      <c r="Q54" s="31"/>
      <c r="R54" s="31"/>
      <c r="S54" s="33" t="s">
        <v>41</v>
      </c>
    </row>
    <row r="55" spans="2:19" x14ac:dyDescent="0.25">
      <c r="B55" s="30"/>
      <c r="C55" s="31"/>
      <c r="D55" s="31"/>
      <c r="E55" s="31"/>
      <c r="F55" s="31"/>
      <c r="G55" s="32"/>
      <c r="H55" s="32"/>
      <c r="I55" s="32"/>
      <c r="J55" s="32"/>
      <c r="K55" s="32"/>
      <c r="L55" s="32"/>
      <c r="M55" s="31"/>
      <c r="N55" s="31"/>
      <c r="O55" s="31"/>
      <c r="P55" s="31"/>
      <c r="Q55" s="31"/>
      <c r="R55" s="31"/>
      <c r="S55" s="33"/>
    </row>
    <row r="56" spans="2:19" ht="18.75" x14ac:dyDescent="0.25">
      <c r="B56" s="18">
        <f>B46+1</f>
        <v>4</v>
      </c>
      <c r="C56" s="21" t="s">
        <v>23</v>
      </c>
      <c r="D56" s="15" t="s">
        <v>5</v>
      </c>
      <c r="E56" s="15" t="s">
        <v>25</v>
      </c>
      <c r="F56" s="15" t="s">
        <v>6</v>
      </c>
      <c r="G56" s="38" t="s">
        <v>24</v>
      </c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9"/>
    </row>
    <row r="57" spans="2:19" ht="15.75" x14ac:dyDescent="0.25">
      <c r="B57" s="20" t="s">
        <v>50</v>
      </c>
      <c r="C57" s="11" t="s">
        <v>11</v>
      </c>
      <c r="D57" s="1">
        <v>0</v>
      </c>
      <c r="E57" s="9">
        <f>D57*$D$5+$G$5</f>
        <v>2.1</v>
      </c>
      <c r="F57" s="8">
        <f>D57*$F$5</f>
        <v>0</v>
      </c>
      <c r="G57" s="40" t="s">
        <v>29</v>
      </c>
      <c r="H57" s="40" t="s">
        <v>30</v>
      </c>
      <c r="I57" s="40" t="s">
        <v>31</v>
      </c>
      <c r="J57" s="40" t="s">
        <v>32</v>
      </c>
      <c r="K57" s="40" t="s">
        <v>33</v>
      </c>
      <c r="L57" s="40" t="s">
        <v>34</v>
      </c>
      <c r="M57" s="40" t="s">
        <v>35</v>
      </c>
      <c r="N57" s="40" t="s">
        <v>28</v>
      </c>
      <c r="O57" s="40" t="s">
        <v>27</v>
      </c>
      <c r="P57" s="40" t="s">
        <v>36</v>
      </c>
      <c r="Q57" s="40" t="s">
        <v>26</v>
      </c>
      <c r="R57" s="40" t="s">
        <v>37</v>
      </c>
      <c r="S57" s="39"/>
    </row>
    <row r="58" spans="2:19" x14ac:dyDescent="0.25">
      <c r="B58" s="37">
        <f>STDEVA(G62:R63)</f>
        <v>0.13545378279223655</v>
      </c>
      <c r="C58" s="24" t="s">
        <v>12</v>
      </c>
      <c r="D58" s="1">
        <v>5</v>
      </c>
      <c r="E58" s="9">
        <f>D58*$D$6+$G$6</f>
        <v>1.9749999999999999</v>
      </c>
      <c r="F58" s="8">
        <f>D58*$F$6</f>
        <v>100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39"/>
    </row>
    <row r="59" spans="2:19" x14ac:dyDescent="0.25">
      <c r="B59" s="37"/>
      <c r="C59" s="11" t="s">
        <v>10</v>
      </c>
      <c r="D59" s="1">
        <v>0</v>
      </c>
      <c r="E59" s="9">
        <f>D59*$D$8+$G$8</f>
        <v>2</v>
      </c>
      <c r="F59" s="8">
        <f>D59*$F$8</f>
        <v>0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14"/>
    </row>
    <row r="60" spans="2:19" x14ac:dyDescent="0.25">
      <c r="B60" s="19" t="s">
        <v>42</v>
      </c>
      <c r="C60" s="11" t="s">
        <v>13</v>
      </c>
      <c r="D60" s="1">
        <v>0</v>
      </c>
      <c r="E60" s="9">
        <f>D60*$D$10+$G$10</f>
        <v>100</v>
      </c>
      <c r="F60" s="8">
        <f>D60*$F$10</f>
        <v>0</v>
      </c>
      <c r="G60" s="34">
        <v>87.13</v>
      </c>
      <c r="H60" s="34">
        <v>90.85</v>
      </c>
      <c r="I60" s="34">
        <v>76.14</v>
      </c>
      <c r="J60" s="34">
        <v>71.319999999999993</v>
      </c>
      <c r="K60" s="34">
        <v>67.91</v>
      </c>
      <c r="L60" s="34">
        <v>69.09</v>
      </c>
      <c r="M60" s="34">
        <v>83.21</v>
      </c>
      <c r="N60" s="34">
        <v>80.540000000000006</v>
      </c>
      <c r="O60" s="34">
        <v>72.36</v>
      </c>
      <c r="P60" s="34">
        <v>100.95</v>
      </c>
      <c r="Q60" s="34">
        <v>63.82</v>
      </c>
      <c r="R60" s="34">
        <v>85.58</v>
      </c>
      <c r="S60" s="33" t="s">
        <v>38</v>
      </c>
    </row>
    <row r="61" spans="2:19" x14ac:dyDescent="0.25">
      <c r="B61" s="35">
        <f>B64-$B$24</f>
        <v>-4.5899999999998045</v>
      </c>
      <c r="C61" s="11" t="s">
        <v>14</v>
      </c>
      <c r="D61" s="1">
        <v>0</v>
      </c>
      <c r="E61" s="9">
        <f>$G$12-D61*$D$12</f>
        <v>743</v>
      </c>
      <c r="F61" s="8">
        <f>D61*$F$12</f>
        <v>0</v>
      </c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3"/>
    </row>
    <row r="62" spans="2:19" x14ac:dyDescent="0.25">
      <c r="B62" s="35"/>
      <c r="C62" s="12"/>
      <c r="D62" s="12"/>
      <c r="E62" s="12" t="s">
        <v>21</v>
      </c>
      <c r="F62" s="7">
        <f>SUM(F57:F61)</f>
        <v>100</v>
      </c>
      <c r="G62" s="36">
        <f>G60-G$20</f>
        <v>-0.35000000000000853</v>
      </c>
      <c r="H62" s="36">
        <f t="shared" ref="H62:R62" si="3">H60-H$20</f>
        <v>-0.54000000000000625</v>
      </c>
      <c r="I62" s="36">
        <f t="shared" si="3"/>
        <v>-0.45000000000000284</v>
      </c>
      <c r="J62" s="36">
        <f t="shared" si="3"/>
        <v>-5.0000000000011369E-2</v>
      </c>
      <c r="K62" s="36">
        <f t="shared" si="3"/>
        <v>-0.27000000000001023</v>
      </c>
      <c r="L62" s="36">
        <f t="shared" si="3"/>
        <v>-0.29999999999999716</v>
      </c>
      <c r="M62" s="36">
        <f t="shared" si="3"/>
        <v>-0.38000000000000966</v>
      </c>
      <c r="N62" s="36">
        <f t="shared" si="3"/>
        <v>-0.47999999999998977</v>
      </c>
      <c r="O62" s="36">
        <f t="shared" si="3"/>
        <v>-0.48999999999999488</v>
      </c>
      <c r="P62" s="36">
        <f t="shared" si="3"/>
        <v>-0.42999999999999261</v>
      </c>
      <c r="Q62" s="36">
        <f t="shared" si="3"/>
        <v>-0.33999999999999631</v>
      </c>
      <c r="R62" s="36">
        <f t="shared" si="3"/>
        <v>-0.51000000000000512</v>
      </c>
      <c r="S62" s="33" t="s">
        <v>40</v>
      </c>
    </row>
    <row r="63" spans="2:19" x14ac:dyDescent="0.25">
      <c r="B63" s="19" t="s">
        <v>39</v>
      </c>
      <c r="C63" s="12"/>
      <c r="D63" s="12"/>
      <c r="E63" s="12" t="s">
        <v>22</v>
      </c>
      <c r="F63" s="7">
        <f>$E$13-F62</f>
        <v>0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3"/>
    </row>
    <row r="64" spans="2:19" x14ac:dyDescent="0.25">
      <c r="B64" s="30">
        <f>SUM(G60:R61)</f>
        <v>948.9000000000002</v>
      </c>
      <c r="C64" s="31" t="s">
        <v>54</v>
      </c>
      <c r="D64" s="31"/>
      <c r="E64" s="31"/>
      <c r="F64" s="31"/>
      <c r="G64" s="32" t="s">
        <v>56</v>
      </c>
      <c r="H64" s="32"/>
      <c r="I64" s="32"/>
      <c r="J64" s="32"/>
      <c r="K64" s="32"/>
      <c r="L64" s="32"/>
      <c r="M64" s="31" t="s">
        <v>44</v>
      </c>
      <c r="N64" s="31"/>
      <c r="O64" s="31"/>
      <c r="P64" s="31"/>
      <c r="Q64" s="31"/>
      <c r="R64" s="31"/>
      <c r="S64" s="33" t="s">
        <v>41</v>
      </c>
    </row>
    <row r="65" spans="2:19" x14ac:dyDescent="0.25">
      <c r="B65" s="30"/>
      <c r="C65" s="31"/>
      <c r="D65" s="31"/>
      <c r="E65" s="31"/>
      <c r="F65" s="31"/>
      <c r="G65" s="32"/>
      <c r="H65" s="32"/>
      <c r="I65" s="32"/>
      <c r="J65" s="32"/>
      <c r="K65" s="32"/>
      <c r="L65" s="32"/>
      <c r="M65" s="31"/>
      <c r="N65" s="31"/>
      <c r="O65" s="31"/>
      <c r="P65" s="31"/>
      <c r="Q65" s="31"/>
      <c r="R65" s="31"/>
      <c r="S65" s="33"/>
    </row>
    <row r="66" spans="2:19" ht="18.75" x14ac:dyDescent="0.25">
      <c r="B66" s="18">
        <f>B56+1</f>
        <v>5</v>
      </c>
      <c r="C66" s="21" t="s">
        <v>23</v>
      </c>
      <c r="D66" s="15" t="s">
        <v>5</v>
      </c>
      <c r="E66" s="15" t="s">
        <v>25</v>
      </c>
      <c r="F66" s="15" t="s">
        <v>6</v>
      </c>
      <c r="G66" s="38" t="s">
        <v>24</v>
      </c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9"/>
    </row>
    <row r="67" spans="2:19" ht="15.75" x14ac:dyDescent="0.25">
      <c r="B67" s="20" t="s">
        <v>50</v>
      </c>
      <c r="C67" s="24" t="s">
        <v>11</v>
      </c>
      <c r="D67" s="1">
        <v>10</v>
      </c>
      <c r="E67" s="9">
        <f>D67*$D$5+$G$5</f>
        <v>2.15</v>
      </c>
      <c r="F67" s="8">
        <f>D67*$F$5</f>
        <v>100</v>
      </c>
      <c r="G67" s="40" t="s">
        <v>29</v>
      </c>
      <c r="H67" s="40" t="s">
        <v>30</v>
      </c>
      <c r="I67" s="40" t="s">
        <v>31</v>
      </c>
      <c r="J67" s="40" t="s">
        <v>32</v>
      </c>
      <c r="K67" s="40" t="s">
        <v>33</v>
      </c>
      <c r="L67" s="40" t="s">
        <v>34</v>
      </c>
      <c r="M67" s="40" t="s">
        <v>35</v>
      </c>
      <c r="N67" s="40" t="s">
        <v>28</v>
      </c>
      <c r="O67" s="40" t="s">
        <v>27</v>
      </c>
      <c r="P67" s="40" t="s">
        <v>36</v>
      </c>
      <c r="Q67" s="40" t="s">
        <v>26</v>
      </c>
      <c r="R67" s="40" t="s">
        <v>37</v>
      </c>
      <c r="S67" s="39"/>
    </row>
    <row r="68" spans="2:19" x14ac:dyDescent="0.25">
      <c r="B68" s="37">
        <f>STDEVA(G72:R73)</f>
        <v>7.7869354457555204E-2</v>
      </c>
      <c r="C68" s="11" t="s">
        <v>12</v>
      </c>
      <c r="D68" s="1">
        <v>0</v>
      </c>
      <c r="E68" s="9">
        <f>D68*$D$6+$G$6</f>
        <v>1.95</v>
      </c>
      <c r="F68" s="8">
        <f>D68*$F$6</f>
        <v>0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39"/>
    </row>
    <row r="69" spans="2:19" x14ac:dyDescent="0.25">
      <c r="B69" s="37"/>
      <c r="C69" s="11" t="s">
        <v>10</v>
      </c>
      <c r="D69" s="1">
        <v>0</v>
      </c>
      <c r="E69" s="9">
        <f>D69*$D$8+$G$8</f>
        <v>2</v>
      </c>
      <c r="F69" s="8">
        <f>D69*$F$8</f>
        <v>0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14"/>
    </row>
    <row r="70" spans="2:19" x14ac:dyDescent="0.25">
      <c r="B70" s="19" t="s">
        <v>42</v>
      </c>
      <c r="C70" s="11" t="s">
        <v>13</v>
      </c>
      <c r="D70" s="1">
        <v>0</v>
      </c>
      <c r="E70" s="9">
        <f>D70*$D$10+$G$10</f>
        <v>100</v>
      </c>
      <c r="F70" s="8">
        <f>D70*$F$10</f>
        <v>0</v>
      </c>
      <c r="G70" s="34">
        <v>87.23</v>
      </c>
      <c r="H70" s="34">
        <v>91.12</v>
      </c>
      <c r="I70" s="34">
        <v>76.34</v>
      </c>
      <c r="J70" s="34">
        <v>71.400000000000006</v>
      </c>
      <c r="K70" s="34">
        <v>67.98</v>
      </c>
      <c r="L70" s="34">
        <v>69.19</v>
      </c>
      <c r="M70" s="34">
        <v>83.43</v>
      </c>
      <c r="N70" s="34">
        <v>80.819999999999993</v>
      </c>
      <c r="O70" s="34">
        <v>72.63</v>
      </c>
      <c r="P70" s="34">
        <v>101.19</v>
      </c>
      <c r="Q70" s="34">
        <v>64.02</v>
      </c>
      <c r="R70" s="34">
        <v>85.92</v>
      </c>
      <c r="S70" s="33" t="s">
        <v>38</v>
      </c>
    </row>
    <row r="71" spans="2:19" x14ac:dyDescent="0.25">
      <c r="B71" s="35">
        <f>B74-$B$24</f>
        <v>-2.220000000000141</v>
      </c>
      <c r="C71" s="11" t="s">
        <v>14</v>
      </c>
      <c r="D71" s="1">
        <v>0</v>
      </c>
      <c r="E71" s="9">
        <f>$G$12-D71*$D$12</f>
        <v>743</v>
      </c>
      <c r="F71" s="8">
        <f>D71*$F$12</f>
        <v>0</v>
      </c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3"/>
    </row>
    <row r="72" spans="2:19" x14ac:dyDescent="0.25">
      <c r="B72" s="35"/>
      <c r="C72" s="12"/>
      <c r="D72" s="12"/>
      <c r="E72" s="12" t="s">
        <v>21</v>
      </c>
      <c r="F72" s="7">
        <f>SUM(F67:F71)</f>
        <v>100</v>
      </c>
      <c r="G72" s="36">
        <f>G70-G$20</f>
        <v>-0.25</v>
      </c>
      <c r="H72" s="36">
        <f t="shared" ref="H72:R72" si="4">H70-H$20</f>
        <v>-0.26999999999999602</v>
      </c>
      <c r="I72" s="36">
        <f t="shared" si="4"/>
        <v>-0.25</v>
      </c>
      <c r="J72" s="36">
        <f t="shared" si="4"/>
        <v>3.0000000000001137E-2</v>
      </c>
      <c r="K72" s="36">
        <f t="shared" si="4"/>
        <v>-0.20000000000000284</v>
      </c>
      <c r="L72" s="36">
        <f t="shared" si="4"/>
        <v>-0.20000000000000284</v>
      </c>
      <c r="M72" s="36">
        <f t="shared" si="4"/>
        <v>-0.15999999999999659</v>
      </c>
      <c r="N72" s="36">
        <f t="shared" si="4"/>
        <v>-0.20000000000000284</v>
      </c>
      <c r="O72" s="36">
        <f t="shared" si="4"/>
        <v>-0.21999999999999886</v>
      </c>
      <c r="P72" s="36">
        <f t="shared" si="4"/>
        <v>-0.18999999999999773</v>
      </c>
      <c r="Q72" s="36">
        <f t="shared" si="4"/>
        <v>-0.14000000000000057</v>
      </c>
      <c r="R72" s="36">
        <f t="shared" si="4"/>
        <v>-0.17000000000000171</v>
      </c>
      <c r="S72" s="33" t="s">
        <v>40</v>
      </c>
    </row>
    <row r="73" spans="2:19" x14ac:dyDescent="0.25">
      <c r="B73" s="19" t="s">
        <v>39</v>
      </c>
      <c r="C73" s="12"/>
      <c r="D73" s="12"/>
      <c r="E73" s="12" t="s">
        <v>22</v>
      </c>
      <c r="F73" s="7">
        <f>$E$13-F72</f>
        <v>0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3"/>
    </row>
    <row r="74" spans="2:19" x14ac:dyDescent="0.25">
      <c r="B74" s="30">
        <f>SUM(G70:R71)</f>
        <v>951.26999999999987</v>
      </c>
      <c r="C74" s="31" t="s">
        <v>55</v>
      </c>
      <c r="D74" s="31"/>
      <c r="E74" s="31"/>
      <c r="F74" s="31"/>
      <c r="G74" s="32" t="s">
        <v>57</v>
      </c>
      <c r="H74" s="32"/>
      <c r="I74" s="32"/>
      <c r="J74" s="32"/>
      <c r="K74" s="32"/>
      <c r="L74" s="32"/>
      <c r="M74" s="31" t="s">
        <v>44</v>
      </c>
      <c r="N74" s="31"/>
      <c r="O74" s="31"/>
      <c r="P74" s="31"/>
      <c r="Q74" s="31"/>
      <c r="R74" s="31"/>
      <c r="S74" s="33" t="s">
        <v>41</v>
      </c>
    </row>
    <row r="75" spans="2:19" x14ac:dyDescent="0.25">
      <c r="B75" s="30"/>
      <c r="C75" s="31"/>
      <c r="D75" s="31"/>
      <c r="E75" s="31"/>
      <c r="F75" s="31"/>
      <c r="G75" s="32"/>
      <c r="H75" s="32"/>
      <c r="I75" s="32"/>
      <c r="J75" s="32"/>
      <c r="K75" s="32"/>
      <c r="L75" s="32"/>
      <c r="M75" s="31"/>
      <c r="N75" s="31"/>
      <c r="O75" s="31"/>
      <c r="P75" s="31"/>
      <c r="Q75" s="31"/>
      <c r="R75" s="31"/>
      <c r="S75" s="33"/>
    </row>
    <row r="79" spans="2:19" ht="15.75" customHeight="1" x14ac:dyDescent="0.25"/>
    <row r="82" spans="24:24" ht="15" customHeight="1" x14ac:dyDescent="0.25"/>
    <row r="83" spans="24:24" ht="15" customHeight="1" x14ac:dyDescent="0.25"/>
    <row r="84" spans="24:24" ht="15" customHeight="1" x14ac:dyDescent="0.25">
      <c r="X84" t="s">
        <v>59</v>
      </c>
    </row>
    <row r="86" spans="24:24" ht="15" customHeight="1" x14ac:dyDescent="0.25"/>
    <row r="87" spans="24:24" ht="15" customHeight="1" x14ac:dyDescent="0.25"/>
  </sheetData>
  <mergeCells count="286">
    <mergeCell ref="S52:S53"/>
    <mergeCell ref="B54:B55"/>
    <mergeCell ref="C54:F55"/>
    <mergeCell ref="G54:L55"/>
    <mergeCell ref="S54:S55"/>
    <mergeCell ref="M54:R55"/>
    <mergeCell ref="Q50:Q51"/>
    <mergeCell ref="R50:R51"/>
    <mergeCell ref="S50:S51"/>
    <mergeCell ref="B51:B52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P52:P53"/>
    <mergeCell ref="Q52:Q53"/>
    <mergeCell ref="R52:R53"/>
    <mergeCell ref="L50:L51"/>
    <mergeCell ref="M50:M51"/>
    <mergeCell ref="P50:P51"/>
    <mergeCell ref="G50:G51"/>
    <mergeCell ref="H50:H51"/>
    <mergeCell ref="I50:I51"/>
    <mergeCell ref="J50:J51"/>
    <mergeCell ref="K50:K51"/>
    <mergeCell ref="G46:R46"/>
    <mergeCell ref="G47:G49"/>
    <mergeCell ref="H47:H49"/>
    <mergeCell ref="I47:I49"/>
    <mergeCell ref="J47:J49"/>
    <mergeCell ref="K47:K49"/>
    <mergeCell ref="L47:L49"/>
    <mergeCell ref="M47:M49"/>
    <mergeCell ref="N47:N49"/>
    <mergeCell ref="O47:O49"/>
    <mergeCell ref="P47:P49"/>
    <mergeCell ref="Q47:Q49"/>
    <mergeCell ref="R47:R49"/>
    <mergeCell ref="B48:B49"/>
    <mergeCell ref="B44:B45"/>
    <mergeCell ref="S44:S45"/>
    <mergeCell ref="C34:F35"/>
    <mergeCell ref="G34:L35"/>
    <mergeCell ref="M34:R35"/>
    <mergeCell ref="C44:F45"/>
    <mergeCell ref="G44:L45"/>
    <mergeCell ref="M44:R45"/>
    <mergeCell ref="S40:S41"/>
    <mergeCell ref="B41:B42"/>
    <mergeCell ref="G42:G43"/>
    <mergeCell ref="H42:H43"/>
    <mergeCell ref="I42:I43"/>
    <mergeCell ref="J42:J43"/>
    <mergeCell ref="K42:K43"/>
    <mergeCell ref="L42:L43"/>
    <mergeCell ref="M42:M43"/>
    <mergeCell ref="N42:N43"/>
    <mergeCell ref="O42:O43"/>
    <mergeCell ref="P42:P43"/>
    <mergeCell ref="Q42:Q43"/>
    <mergeCell ref="R42:R43"/>
    <mergeCell ref="S42:S43"/>
    <mergeCell ref="B38:B39"/>
    <mergeCell ref="G40:G41"/>
    <mergeCell ref="H40:H41"/>
    <mergeCell ref="I40:I41"/>
    <mergeCell ref="J40:J41"/>
    <mergeCell ref="K40:K41"/>
    <mergeCell ref="L40:L41"/>
    <mergeCell ref="M40:M41"/>
    <mergeCell ref="N40:N41"/>
    <mergeCell ref="B2:C2"/>
    <mergeCell ref="D2:E2"/>
    <mergeCell ref="E13:G13"/>
    <mergeCell ref="B13:D13"/>
    <mergeCell ref="G36:R36"/>
    <mergeCell ref="G37:G39"/>
    <mergeCell ref="H37:H39"/>
    <mergeCell ref="I37:I39"/>
    <mergeCell ref="J37:J39"/>
    <mergeCell ref="K37:K39"/>
    <mergeCell ref="L37:L39"/>
    <mergeCell ref="M37:M39"/>
    <mergeCell ref="N37:N39"/>
    <mergeCell ref="O37:O39"/>
    <mergeCell ref="P37:P39"/>
    <mergeCell ref="P17:P19"/>
    <mergeCell ref="G17:G19"/>
    <mergeCell ref="H17:H19"/>
    <mergeCell ref="I17:I19"/>
    <mergeCell ref="J17:J19"/>
    <mergeCell ref="K22:K23"/>
    <mergeCell ref="Q17:Q19"/>
    <mergeCell ref="R17:R19"/>
    <mergeCell ref="G20:G21"/>
    <mergeCell ref="I20:I21"/>
    <mergeCell ref="J20:J21"/>
    <mergeCell ref="K20:K21"/>
    <mergeCell ref="L20:L21"/>
    <mergeCell ref="M20:M21"/>
    <mergeCell ref="N20:N21"/>
    <mergeCell ref="K17:K19"/>
    <mergeCell ref="L17:L19"/>
    <mergeCell ref="M17:M19"/>
    <mergeCell ref="N17:N19"/>
    <mergeCell ref="R27:R29"/>
    <mergeCell ref="C24:F25"/>
    <mergeCell ref="G24:L25"/>
    <mergeCell ref="M24:R25"/>
    <mergeCell ref="J32:J33"/>
    <mergeCell ref="K32:K33"/>
    <mergeCell ref="O17:O19"/>
    <mergeCell ref="R22:R23"/>
    <mergeCell ref="G16:R16"/>
    <mergeCell ref="L22:L23"/>
    <mergeCell ref="M22:M23"/>
    <mergeCell ref="N22:N23"/>
    <mergeCell ref="O22:O23"/>
    <mergeCell ref="P22:P23"/>
    <mergeCell ref="Q22:Q23"/>
    <mergeCell ref="O20:O21"/>
    <mergeCell ref="P20:P21"/>
    <mergeCell ref="Q20:Q21"/>
    <mergeCell ref="R20:R21"/>
    <mergeCell ref="G22:G23"/>
    <mergeCell ref="H22:H23"/>
    <mergeCell ref="I22:I23"/>
    <mergeCell ref="J22:J23"/>
    <mergeCell ref="H20:H21"/>
    <mergeCell ref="S32:S33"/>
    <mergeCell ref="S24:S25"/>
    <mergeCell ref="S34:S35"/>
    <mergeCell ref="R32:R33"/>
    <mergeCell ref="B34:B35"/>
    <mergeCell ref="L32:L33"/>
    <mergeCell ref="M32:M33"/>
    <mergeCell ref="N32:N33"/>
    <mergeCell ref="O32:O33"/>
    <mergeCell ref="P32:P33"/>
    <mergeCell ref="Q32:Q33"/>
    <mergeCell ref="B31:B32"/>
    <mergeCell ref="G32:G33"/>
    <mergeCell ref="H32:H33"/>
    <mergeCell ref="I32:I33"/>
    <mergeCell ref="B24:B25"/>
    <mergeCell ref="G26:R26"/>
    <mergeCell ref="G27:G29"/>
    <mergeCell ref="H27:H29"/>
    <mergeCell ref="I27:I29"/>
    <mergeCell ref="J27:J29"/>
    <mergeCell ref="K27:K29"/>
    <mergeCell ref="O30:O31"/>
    <mergeCell ref="P30:P31"/>
    <mergeCell ref="B18:B19"/>
    <mergeCell ref="B28:B29"/>
    <mergeCell ref="S20:S21"/>
    <mergeCell ref="S22:S23"/>
    <mergeCell ref="S30:S31"/>
    <mergeCell ref="G30:G31"/>
    <mergeCell ref="H30:H31"/>
    <mergeCell ref="I30:I31"/>
    <mergeCell ref="J30:J31"/>
    <mergeCell ref="K30:K31"/>
    <mergeCell ref="L30:L31"/>
    <mergeCell ref="M30:M31"/>
    <mergeCell ref="N30:N31"/>
    <mergeCell ref="L27:L29"/>
    <mergeCell ref="M27:M29"/>
    <mergeCell ref="N27:N29"/>
    <mergeCell ref="S16:S19"/>
    <mergeCell ref="S26:S29"/>
    <mergeCell ref="B21:B22"/>
    <mergeCell ref="Q30:Q31"/>
    <mergeCell ref="R30:R31"/>
    <mergeCell ref="O27:O29"/>
    <mergeCell ref="P27:P29"/>
    <mergeCell ref="Q27:Q29"/>
    <mergeCell ref="S36:S39"/>
    <mergeCell ref="S46:S48"/>
    <mergeCell ref="G56:R56"/>
    <mergeCell ref="S56:S58"/>
    <mergeCell ref="G57:G59"/>
    <mergeCell ref="H57:H59"/>
    <mergeCell ref="I57:I59"/>
    <mergeCell ref="J57:J59"/>
    <mergeCell ref="K57:K59"/>
    <mergeCell ref="L57:L59"/>
    <mergeCell ref="M57:M59"/>
    <mergeCell ref="N57:N59"/>
    <mergeCell ref="O57:O59"/>
    <mergeCell ref="P57:P59"/>
    <mergeCell ref="Q57:Q59"/>
    <mergeCell ref="R57:R59"/>
    <mergeCell ref="Q37:Q39"/>
    <mergeCell ref="R37:R39"/>
    <mergeCell ref="O40:O41"/>
    <mergeCell ref="P40:P41"/>
    <mergeCell ref="Q40:Q41"/>
    <mergeCell ref="R40:R41"/>
    <mergeCell ref="N50:N51"/>
    <mergeCell ref="O50:O51"/>
    <mergeCell ref="B58:B59"/>
    <mergeCell ref="G60:G61"/>
    <mergeCell ref="H60:H61"/>
    <mergeCell ref="I60:I61"/>
    <mergeCell ref="J60:J61"/>
    <mergeCell ref="K60:K61"/>
    <mergeCell ref="L60:L61"/>
    <mergeCell ref="M60:M61"/>
    <mergeCell ref="N60:N61"/>
    <mergeCell ref="O60:O61"/>
    <mergeCell ref="P60:P61"/>
    <mergeCell ref="Q60:Q61"/>
    <mergeCell ref="R60:R61"/>
    <mergeCell ref="S60:S61"/>
    <mergeCell ref="B61:B62"/>
    <mergeCell ref="G62:G63"/>
    <mergeCell ref="H62:H63"/>
    <mergeCell ref="I62:I63"/>
    <mergeCell ref="J62:J63"/>
    <mergeCell ref="K62:K63"/>
    <mergeCell ref="L62:L63"/>
    <mergeCell ref="M62:M63"/>
    <mergeCell ref="N62:N63"/>
    <mergeCell ref="O62:O63"/>
    <mergeCell ref="P62:P63"/>
    <mergeCell ref="Q62:Q63"/>
    <mergeCell ref="R62:R63"/>
    <mergeCell ref="S62:S63"/>
    <mergeCell ref="S64:S65"/>
    <mergeCell ref="G66:R66"/>
    <mergeCell ref="S66:S68"/>
    <mergeCell ref="G67:G69"/>
    <mergeCell ref="H67:H69"/>
    <mergeCell ref="I67:I69"/>
    <mergeCell ref="J67:J69"/>
    <mergeCell ref="K67:K69"/>
    <mergeCell ref="L67:L69"/>
    <mergeCell ref="M67:M69"/>
    <mergeCell ref="N67:N69"/>
    <mergeCell ref="O67:O69"/>
    <mergeCell ref="P67:P69"/>
    <mergeCell ref="Q67:Q69"/>
    <mergeCell ref="R67:R69"/>
    <mergeCell ref="H70:H71"/>
    <mergeCell ref="I70:I71"/>
    <mergeCell ref="J70:J71"/>
    <mergeCell ref="K70:K71"/>
    <mergeCell ref="L70:L71"/>
    <mergeCell ref="M70:M71"/>
    <mergeCell ref="N70:N71"/>
    <mergeCell ref="O70:O71"/>
    <mergeCell ref="B64:B65"/>
    <mergeCell ref="C64:F65"/>
    <mergeCell ref="G64:L65"/>
    <mergeCell ref="M64:R65"/>
    <mergeCell ref="B68:B69"/>
    <mergeCell ref="B74:B75"/>
    <mergeCell ref="C74:F75"/>
    <mergeCell ref="G74:L75"/>
    <mergeCell ref="M74:R75"/>
    <mergeCell ref="S74:S75"/>
    <mergeCell ref="P70:P71"/>
    <mergeCell ref="Q70:Q71"/>
    <mergeCell ref="R70:R71"/>
    <mergeCell ref="S70:S71"/>
    <mergeCell ref="B71:B72"/>
    <mergeCell ref="G72:G73"/>
    <mergeCell ref="H72:H73"/>
    <mergeCell ref="I72:I73"/>
    <mergeCell ref="J72:J73"/>
    <mergeCell ref="K72:K73"/>
    <mergeCell ref="L72:L73"/>
    <mergeCell ref="M72:M73"/>
    <mergeCell ref="N72:N73"/>
    <mergeCell ref="O72:O73"/>
    <mergeCell ref="P72:P73"/>
    <mergeCell ref="Q72:Q73"/>
    <mergeCell ref="R72:R73"/>
    <mergeCell ref="S72:S73"/>
    <mergeCell ref="G70:G71"/>
  </mergeCells>
  <conditionalFormatting sqref="G22:R23">
    <cfRule type="cellIs" dxfId="93" priority="49" operator="lessThan">
      <formula>0</formula>
    </cfRule>
    <cfRule type="cellIs" dxfId="92" priority="50" operator="greaterThan">
      <formula>0</formula>
    </cfRule>
  </conditionalFormatting>
  <conditionalFormatting sqref="B21:B22">
    <cfRule type="cellIs" dxfId="91" priority="43" operator="lessThan">
      <formula>0</formula>
    </cfRule>
    <cfRule type="cellIs" dxfId="90" priority="44" operator="greaterThan">
      <formula>0</formula>
    </cfRule>
  </conditionalFormatting>
  <conditionalFormatting sqref="B41:B42">
    <cfRule type="cellIs" dxfId="89" priority="40" operator="lessThan">
      <formula>0</formula>
    </cfRule>
    <cfRule type="cellIs" dxfId="88" priority="41" operator="greaterThan">
      <formula>0</formula>
    </cfRule>
  </conditionalFormatting>
  <conditionalFormatting sqref="G42:R43">
    <cfRule type="cellIs" dxfId="87" priority="38" operator="lessThan">
      <formula>0</formula>
    </cfRule>
    <cfRule type="cellIs" dxfId="86" priority="39" operator="greaterThan">
      <formula>0</formula>
    </cfRule>
  </conditionalFormatting>
  <conditionalFormatting sqref="G52:R53">
    <cfRule type="cellIs" dxfId="85" priority="31" operator="lessThan">
      <formula>0</formula>
    </cfRule>
    <cfRule type="cellIs" dxfId="84" priority="32" operator="greaterThan">
      <formula>0</formula>
    </cfRule>
  </conditionalFormatting>
  <conditionalFormatting sqref="G32:R33">
    <cfRule type="cellIs" dxfId="83" priority="29" operator="lessThan">
      <formula>0</formula>
    </cfRule>
    <cfRule type="cellIs" dxfId="82" priority="30" operator="greaterThan">
      <formula>0</formula>
    </cfRule>
  </conditionalFormatting>
  <conditionalFormatting sqref="B31:B32">
    <cfRule type="cellIs" dxfId="81" priority="27" operator="lessThan">
      <formula>0</formula>
    </cfRule>
    <cfRule type="cellIs" dxfId="80" priority="28" operator="greaterThan">
      <formula>0</formula>
    </cfRule>
  </conditionalFormatting>
  <conditionalFormatting sqref="B51:B52">
    <cfRule type="cellIs" dxfId="79" priority="25" operator="lessThan">
      <formula>0</formula>
    </cfRule>
    <cfRule type="cellIs" dxfId="78" priority="26" operator="greaterThan">
      <formula>0</formula>
    </cfRule>
  </conditionalFormatting>
  <conditionalFormatting sqref="G62:R63">
    <cfRule type="cellIs" dxfId="77" priority="22" operator="lessThan">
      <formula>0</formula>
    </cfRule>
    <cfRule type="cellIs" dxfId="76" priority="23" operator="greaterThan">
      <formula>0</formula>
    </cfRule>
  </conditionalFormatting>
  <conditionalFormatting sqref="B61:B62">
    <cfRule type="cellIs" dxfId="75" priority="20" operator="lessThan">
      <formula>0</formula>
    </cfRule>
    <cfRule type="cellIs" dxfId="74" priority="21" operator="greaterThan">
      <formula>0</formula>
    </cfRule>
  </conditionalFormatting>
  <conditionalFormatting sqref="G72:R73">
    <cfRule type="cellIs" dxfId="73" priority="17" operator="lessThan">
      <formula>0</formula>
    </cfRule>
    <cfRule type="cellIs" dxfId="72" priority="18" operator="greaterThan">
      <formula>0</formula>
    </cfRule>
  </conditionalFormatting>
  <conditionalFormatting sqref="B71:B72">
    <cfRule type="cellIs" dxfId="71" priority="15" operator="lessThan">
      <formula>0</formula>
    </cfRule>
    <cfRule type="cellIs" dxfId="70" priority="16" operator="greaterThan">
      <formula>0</formula>
    </cfRule>
  </conditionalFormatting>
  <conditionalFormatting sqref="E67:E71">
    <cfRule type="cellIs" dxfId="69" priority="14" operator="notEqual">
      <formula>E57</formula>
    </cfRule>
  </conditionalFormatting>
  <conditionalFormatting sqref="E57:E61">
    <cfRule type="cellIs" dxfId="68" priority="13" operator="notEqual">
      <formula>E47</formula>
    </cfRule>
  </conditionalFormatting>
  <conditionalFormatting sqref="E47:E51">
    <cfRule type="cellIs" dxfId="67" priority="12" operator="notEqual">
      <formula>E37</formula>
    </cfRule>
  </conditionalFormatting>
  <conditionalFormatting sqref="E37:E41">
    <cfRule type="cellIs" dxfId="66" priority="11" operator="notEqual">
      <formula>E27</formula>
    </cfRule>
  </conditionalFormatting>
  <conditionalFormatting sqref="E27:E31">
    <cfRule type="cellIs" dxfId="65" priority="10" operator="notEqual">
      <formula>E17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DB1D-A999-4C63-97B9-F8B611698B15}">
  <dimension ref="B1:X88"/>
  <sheetViews>
    <sheetView tabSelected="1" topLeftCell="A8" zoomScale="95" zoomScaleNormal="95" workbookViewId="0">
      <selection activeCell="A28" sqref="A28"/>
    </sheetView>
  </sheetViews>
  <sheetFormatPr defaultColWidth="12.85546875" defaultRowHeight="15" x14ac:dyDescent="0.25"/>
  <cols>
    <col min="1" max="1" width="13" customWidth="1"/>
    <col min="2" max="2" width="12.42578125" customWidth="1"/>
    <col min="3" max="3" width="27.140625" customWidth="1"/>
    <col min="6" max="6" width="15.7109375" customWidth="1"/>
  </cols>
  <sheetData>
    <row r="1" spans="2:19" ht="26.25" customHeight="1" x14ac:dyDescent="0.25"/>
    <row r="2" spans="2:19" ht="26.25" customHeight="1" x14ac:dyDescent="0.25">
      <c r="B2" s="42" t="s">
        <v>4</v>
      </c>
      <c r="C2" s="42"/>
      <c r="D2" s="43" t="s">
        <v>5</v>
      </c>
      <c r="E2" s="43"/>
      <c r="F2" s="4" t="s">
        <v>6</v>
      </c>
      <c r="G2" s="4" t="s">
        <v>20</v>
      </c>
    </row>
    <row r="3" spans="2:19" x14ac:dyDescent="0.25">
      <c r="B3" s="1"/>
      <c r="C3" s="1"/>
      <c r="D3" s="1" t="s">
        <v>7</v>
      </c>
      <c r="E3" s="1" t="s">
        <v>8</v>
      </c>
      <c r="F3" s="1" t="s">
        <v>9</v>
      </c>
      <c r="G3" s="9" t="s">
        <v>19</v>
      </c>
    </row>
    <row r="4" spans="2:19" x14ac:dyDescent="0.25">
      <c r="B4" s="5" t="s">
        <v>0</v>
      </c>
      <c r="C4" s="6"/>
      <c r="D4" s="6"/>
      <c r="E4" s="6"/>
      <c r="F4" s="7"/>
      <c r="G4" s="10"/>
    </row>
    <row r="5" spans="2:19" ht="15" customHeight="1" x14ac:dyDescent="0.25">
      <c r="B5" s="2"/>
      <c r="C5" s="3" t="s">
        <v>11</v>
      </c>
      <c r="D5" s="1">
        <v>5.0000000000000001E-3</v>
      </c>
      <c r="E5" s="1" t="s">
        <v>17</v>
      </c>
      <c r="F5" s="8">
        <v>10</v>
      </c>
      <c r="G5" s="9">
        <v>2.1</v>
      </c>
      <c r="K5" s="23"/>
    </row>
    <row r="6" spans="2:19" x14ac:dyDescent="0.25">
      <c r="B6" s="2"/>
      <c r="C6" s="3" t="s">
        <v>12</v>
      </c>
      <c r="D6" s="1">
        <v>5.0000000000000001E-3</v>
      </c>
      <c r="E6" s="1" t="s">
        <v>17</v>
      </c>
      <c r="F6" s="8">
        <v>20</v>
      </c>
      <c r="G6" s="9">
        <v>1.95</v>
      </c>
      <c r="K6" s="23"/>
    </row>
    <row r="7" spans="2:19" x14ac:dyDescent="0.25">
      <c r="B7" s="5" t="s">
        <v>1</v>
      </c>
      <c r="C7" s="6"/>
      <c r="D7" s="6"/>
      <c r="E7" s="6"/>
      <c r="F7" s="7"/>
      <c r="G7" s="10"/>
      <c r="K7" s="23"/>
    </row>
    <row r="8" spans="2:19" x14ac:dyDescent="0.25">
      <c r="B8" s="2"/>
      <c r="C8" s="3" t="s">
        <v>10</v>
      </c>
      <c r="D8" s="9">
        <v>0.01</v>
      </c>
      <c r="E8" s="1" t="s">
        <v>17</v>
      </c>
      <c r="F8" s="8">
        <v>5</v>
      </c>
      <c r="G8" s="9">
        <v>2</v>
      </c>
      <c r="K8" s="23"/>
    </row>
    <row r="9" spans="2:19" x14ac:dyDescent="0.25">
      <c r="B9" s="5" t="s">
        <v>2</v>
      </c>
      <c r="C9" s="6"/>
      <c r="D9" s="10"/>
      <c r="E9" s="6"/>
      <c r="F9" s="7"/>
      <c r="G9" s="10"/>
      <c r="K9" s="23"/>
    </row>
    <row r="10" spans="2:19" x14ac:dyDescent="0.25">
      <c r="B10" s="2"/>
      <c r="C10" s="3" t="s">
        <v>13</v>
      </c>
      <c r="D10" s="9">
        <v>0.1</v>
      </c>
      <c r="E10" s="1" t="s">
        <v>16</v>
      </c>
      <c r="F10" s="8">
        <v>1.18</v>
      </c>
      <c r="G10" s="9">
        <v>100</v>
      </c>
      <c r="K10" s="23"/>
    </row>
    <row r="11" spans="2:19" x14ac:dyDescent="0.25">
      <c r="B11" s="5" t="s">
        <v>3</v>
      </c>
      <c r="C11" s="6"/>
      <c r="D11" s="10"/>
      <c r="E11" s="6"/>
      <c r="F11" s="7"/>
      <c r="G11" s="10"/>
      <c r="K11" s="23"/>
    </row>
    <row r="12" spans="2:19" x14ac:dyDescent="0.25">
      <c r="B12" s="1"/>
      <c r="C12" s="3" t="s">
        <v>14</v>
      </c>
      <c r="D12" s="9">
        <v>0.5</v>
      </c>
      <c r="E12" s="1" t="s">
        <v>15</v>
      </c>
      <c r="F12" s="8">
        <v>1.2</v>
      </c>
      <c r="G12" s="9">
        <v>743</v>
      </c>
      <c r="K12" s="23"/>
    </row>
    <row r="13" spans="2:19" ht="26.25" customHeight="1" x14ac:dyDescent="0.25">
      <c r="B13" s="42" t="s">
        <v>18</v>
      </c>
      <c r="C13" s="42"/>
      <c r="D13" s="42"/>
      <c r="E13" s="44">
        <v>100</v>
      </c>
      <c r="F13" s="44"/>
      <c r="G13" s="44"/>
    </row>
    <row r="14" spans="2:19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19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2:19" ht="26.25" customHeight="1" x14ac:dyDescent="0.25">
      <c r="B16" s="18">
        <v>0</v>
      </c>
      <c r="C16" s="21" t="s">
        <v>23</v>
      </c>
      <c r="D16" s="15" t="s">
        <v>5</v>
      </c>
      <c r="E16" s="15" t="s">
        <v>25</v>
      </c>
      <c r="F16" s="15" t="s">
        <v>6</v>
      </c>
      <c r="G16" s="38" t="s">
        <v>24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9"/>
    </row>
    <row r="17" spans="2:19" ht="15" customHeight="1" x14ac:dyDescent="0.25">
      <c r="B17" s="20" t="s">
        <v>50</v>
      </c>
      <c r="C17" s="11" t="s">
        <v>11</v>
      </c>
      <c r="D17" s="1">
        <v>0</v>
      </c>
      <c r="E17" s="9">
        <f>D17*$D$5+$G$5</f>
        <v>2.1</v>
      </c>
      <c r="F17" s="8">
        <f>D17*$F$5</f>
        <v>0</v>
      </c>
      <c r="G17" s="40" t="s">
        <v>29</v>
      </c>
      <c r="H17" s="40" t="s">
        <v>30</v>
      </c>
      <c r="I17" s="40" t="s">
        <v>31</v>
      </c>
      <c r="J17" s="40" t="s">
        <v>32</v>
      </c>
      <c r="K17" s="40" t="s">
        <v>33</v>
      </c>
      <c r="L17" s="40" t="s">
        <v>34</v>
      </c>
      <c r="M17" s="40" t="s">
        <v>35</v>
      </c>
      <c r="N17" s="40" t="s">
        <v>28</v>
      </c>
      <c r="O17" s="40" t="s">
        <v>27</v>
      </c>
      <c r="P17" s="40" t="s">
        <v>36</v>
      </c>
      <c r="Q17" s="40" t="s">
        <v>26</v>
      </c>
      <c r="R17" s="40" t="s">
        <v>37</v>
      </c>
      <c r="S17" s="39"/>
    </row>
    <row r="18" spans="2:19" ht="15" customHeight="1" x14ac:dyDescent="0.25">
      <c r="B18" s="37">
        <f>STDEVA(G22:R23)</f>
        <v>0</v>
      </c>
      <c r="C18" s="11" t="s">
        <v>12</v>
      </c>
      <c r="D18" s="1">
        <v>0</v>
      </c>
      <c r="E18" s="9">
        <f>D18*$D$6+$G$6</f>
        <v>1.95</v>
      </c>
      <c r="F18" s="8">
        <f>D18*$F$6</f>
        <v>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39"/>
    </row>
    <row r="19" spans="2:19" ht="15" customHeight="1" x14ac:dyDescent="0.25">
      <c r="B19" s="37"/>
      <c r="C19" s="11" t="s">
        <v>10</v>
      </c>
      <c r="D19" s="1">
        <v>0</v>
      </c>
      <c r="E19" s="9">
        <f>D19*$D$8+$G$8</f>
        <v>2</v>
      </c>
      <c r="F19" s="8">
        <f>D19*$F$8</f>
        <v>0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39"/>
    </row>
    <row r="20" spans="2:19" ht="15" customHeight="1" x14ac:dyDescent="0.25">
      <c r="B20" s="16" t="s">
        <v>42</v>
      </c>
      <c r="C20" s="11" t="s">
        <v>13</v>
      </c>
      <c r="D20" s="1">
        <v>0</v>
      </c>
      <c r="E20" s="9">
        <f>D20*$D$10+$G$10</f>
        <v>100</v>
      </c>
      <c r="F20" s="8">
        <f>D20*$F$10</f>
        <v>0</v>
      </c>
      <c r="G20" s="34">
        <v>87.48</v>
      </c>
      <c r="H20" s="34">
        <v>91.39</v>
      </c>
      <c r="I20" s="34">
        <v>76.59</v>
      </c>
      <c r="J20" s="34">
        <v>71.37</v>
      </c>
      <c r="K20" s="34">
        <v>68.180000000000007</v>
      </c>
      <c r="L20" s="34">
        <v>69.39</v>
      </c>
      <c r="M20" s="34">
        <v>83.59</v>
      </c>
      <c r="N20" s="34">
        <v>81.02</v>
      </c>
      <c r="O20" s="34">
        <v>72.849999999999994</v>
      </c>
      <c r="P20" s="34">
        <v>101.38</v>
      </c>
      <c r="Q20" s="34">
        <v>64.16</v>
      </c>
      <c r="R20" s="34">
        <v>86.09</v>
      </c>
      <c r="S20" s="33" t="s">
        <v>38</v>
      </c>
    </row>
    <row r="21" spans="2:19" ht="15" customHeight="1" x14ac:dyDescent="0.25">
      <c r="B21" s="35">
        <v>0</v>
      </c>
      <c r="C21" s="11" t="s">
        <v>14</v>
      </c>
      <c r="D21" s="1">
        <v>0</v>
      </c>
      <c r="E21" s="9">
        <f>$G$12-D21*$D$12</f>
        <v>743</v>
      </c>
      <c r="F21" s="8">
        <f>D21*$F$12</f>
        <v>0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3"/>
    </row>
    <row r="22" spans="2:19" ht="15" customHeight="1" x14ac:dyDescent="0.25">
      <c r="B22" s="35"/>
      <c r="C22" s="12"/>
      <c r="D22" s="12"/>
      <c r="E22" s="13" t="s">
        <v>21</v>
      </c>
      <c r="F22" s="17">
        <f>SUM(F17:F21)</f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33" t="s">
        <v>40</v>
      </c>
    </row>
    <row r="23" spans="2:19" ht="15" customHeight="1" x14ac:dyDescent="0.25">
      <c r="B23" s="16" t="s">
        <v>39</v>
      </c>
      <c r="C23" s="12"/>
      <c r="D23" s="12"/>
      <c r="E23" s="13" t="s">
        <v>22</v>
      </c>
      <c r="F23" s="17">
        <f>$E$13-F22</f>
        <v>100</v>
      </c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33"/>
    </row>
    <row r="24" spans="2:19" ht="15" customHeight="1" x14ac:dyDescent="0.25">
      <c r="B24" s="30">
        <f>SUM(G20:R21)</f>
        <v>953.49</v>
      </c>
      <c r="C24" s="31" t="s">
        <v>52</v>
      </c>
      <c r="D24" s="31"/>
      <c r="E24" s="31"/>
      <c r="F24" s="31"/>
      <c r="G24" s="32" t="s">
        <v>53</v>
      </c>
      <c r="H24" s="32"/>
      <c r="I24" s="32"/>
      <c r="J24" s="32"/>
      <c r="K24" s="32"/>
      <c r="L24" s="32"/>
      <c r="M24" s="31" t="s">
        <v>58</v>
      </c>
      <c r="N24" s="31"/>
      <c r="O24" s="31"/>
      <c r="P24" s="31"/>
      <c r="Q24" s="31"/>
      <c r="R24" s="31"/>
      <c r="S24" s="33" t="s">
        <v>41</v>
      </c>
    </row>
    <row r="25" spans="2:19" x14ac:dyDescent="0.25">
      <c r="B25" s="30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1"/>
      <c r="N25" s="31"/>
      <c r="O25" s="31"/>
      <c r="P25" s="31"/>
      <c r="Q25" s="31"/>
      <c r="R25" s="31"/>
      <c r="S25" s="33"/>
    </row>
    <row r="26" spans="2:19" ht="15.75" x14ac:dyDescent="0.25"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9"/>
    </row>
    <row r="27" spans="2:19" ht="26.25" customHeight="1" x14ac:dyDescent="0.25">
      <c r="B27" s="18">
        <f>B16+1</f>
        <v>1</v>
      </c>
      <c r="C27" s="21" t="s">
        <v>23</v>
      </c>
      <c r="D27" s="15" t="s">
        <v>5</v>
      </c>
      <c r="E27" s="15" t="s">
        <v>25</v>
      </c>
      <c r="F27" s="15" t="s">
        <v>6</v>
      </c>
      <c r="G27" s="38" t="s">
        <v>24</v>
      </c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9"/>
    </row>
    <row r="28" spans="2:19" ht="15" customHeight="1" x14ac:dyDescent="0.25">
      <c r="B28" s="20" t="s">
        <v>50</v>
      </c>
      <c r="C28" s="11" t="s">
        <v>11</v>
      </c>
      <c r="D28" s="1">
        <v>0</v>
      </c>
      <c r="E28" s="9">
        <f>D28*$D$5+$G$5</f>
        <v>2.1</v>
      </c>
      <c r="F28" s="8">
        <f>D28*$F$5</f>
        <v>0</v>
      </c>
      <c r="G28" s="40" t="s">
        <v>29</v>
      </c>
      <c r="H28" s="40" t="s">
        <v>30</v>
      </c>
      <c r="I28" s="40" t="s">
        <v>31</v>
      </c>
      <c r="J28" s="40" t="s">
        <v>32</v>
      </c>
      <c r="K28" s="40" t="s">
        <v>33</v>
      </c>
      <c r="L28" s="40" t="s">
        <v>34</v>
      </c>
      <c r="M28" s="40" t="s">
        <v>35</v>
      </c>
      <c r="N28" s="40" t="s">
        <v>28</v>
      </c>
      <c r="O28" s="40" t="s">
        <v>27</v>
      </c>
      <c r="P28" s="40" t="s">
        <v>36</v>
      </c>
      <c r="Q28" s="40" t="s">
        <v>26</v>
      </c>
      <c r="R28" s="40" t="s">
        <v>37</v>
      </c>
      <c r="S28" s="39"/>
    </row>
    <row r="29" spans="2:19" ht="15" customHeight="1" x14ac:dyDescent="0.25">
      <c r="B29" s="37">
        <f>STDEVA(G33:R34)</f>
        <v>0.41668606015472887</v>
      </c>
      <c r="C29" s="11" t="s">
        <v>12</v>
      </c>
      <c r="D29" s="1">
        <v>0</v>
      </c>
      <c r="E29" s="9">
        <f>D29*$D$6+$G$6</f>
        <v>1.95</v>
      </c>
      <c r="F29" s="8">
        <f>D29*$F$6</f>
        <v>0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39"/>
    </row>
    <row r="30" spans="2:19" ht="15" customHeight="1" x14ac:dyDescent="0.25">
      <c r="B30" s="37"/>
      <c r="C30" s="11" t="s">
        <v>10</v>
      </c>
      <c r="D30" s="1">
        <v>0</v>
      </c>
      <c r="E30" s="9">
        <f>D30*$D$8+$G$8</f>
        <v>2</v>
      </c>
      <c r="F30" s="8">
        <f>D30*$F$8</f>
        <v>0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14"/>
    </row>
    <row r="31" spans="2:19" ht="15" customHeight="1" x14ac:dyDescent="0.25">
      <c r="B31" s="19" t="s">
        <v>42</v>
      </c>
      <c r="C31" s="11" t="s">
        <v>13</v>
      </c>
      <c r="D31" s="1">
        <v>84</v>
      </c>
      <c r="E31" s="9">
        <f>D31*$D$10+$G$10</f>
        <v>108.4</v>
      </c>
      <c r="F31" s="8">
        <f>D31*$F$10</f>
        <v>99.11999999999999</v>
      </c>
      <c r="G31" s="34">
        <v>86.48</v>
      </c>
      <c r="H31" s="34">
        <v>90.46</v>
      </c>
      <c r="I31" s="34">
        <v>75.87</v>
      </c>
      <c r="J31" s="34">
        <v>71.38</v>
      </c>
      <c r="K31" s="34">
        <v>67.209999999999994</v>
      </c>
      <c r="L31" s="34">
        <v>68.55</v>
      </c>
      <c r="M31" s="34">
        <v>82.22</v>
      </c>
      <c r="N31" s="34">
        <v>80.09</v>
      </c>
      <c r="O31" s="34">
        <v>72.25</v>
      </c>
      <c r="P31" s="34">
        <v>99.68</v>
      </c>
      <c r="Q31" s="34">
        <v>63.3</v>
      </c>
      <c r="R31" s="34">
        <v>84.9</v>
      </c>
      <c r="S31" s="33" t="s">
        <v>38</v>
      </c>
    </row>
    <row r="32" spans="2:19" ht="15" customHeight="1" x14ac:dyDescent="0.25">
      <c r="B32" s="35">
        <f>B35-B24</f>
        <v>-11.100000000000023</v>
      </c>
      <c r="C32" s="11" t="s">
        <v>14</v>
      </c>
      <c r="D32" s="1">
        <v>0</v>
      </c>
      <c r="E32" s="9">
        <f>$G$12-D32*$D$12</f>
        <v>743</v>
      </c>
      <c r="F32" s="8">
        <f>D32*$F$12</f>
        <v>0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3"/>
    </row>
    <row r="33" spans="2:19" ht="15" customHeight="1" x14ac:dyDescent="0.25">
      <c r="B33" s="35"/>
      <c r="C33" s="12"/>
      <c r="D33" s="12"/>
      <c r="E33" s="13" t="s">
        <v>21</v>
      </c>
      <c r="F33" s="17">
        <f>SUM(F28:F32)</f>
        <v>99.11999999999999</v>
      </c>
      <c r="G33" s="36">
        <f>G31-G$20</f>
        <v>-1</v>
      </c>
      <c r="H33" s="36">
        <f t="shared" ref="H33:R33" si="0">H31-H$20</f>
        <v>-0.93000000000000682</v>
      </c>
      <c r="I33" s="36">
        <f t="shared" si="0"/>
        <v>-0.71999999999999886</v>
      </c>
      <c r="J33" s="36">
        <f t="shared" si="0"/>
        <v>9.9999999999909051E-3</v>
      </c>
      <c r="K33" s="36">
        <f t="shared" si="0"/>
        <v>-0.97000000000001307</v>
      </c>
      <c r="L33" s="36">
        <f t="shared" si="0"/>
        <v>-0.84000000000000341</v>
      </c>
      <c r="M33" s="36">
        <f t="shared" si="0"/>
        <v>-1.3700000000000045</v>
      </c>
      <c r="N33" s="36">
        <f t="shared" si="0"/>
        <v>-0.92999999999999261</v>
      </c>
      <c r="O33" s="36">
        <f t="shared" si="0"/>
        <v>-0.59999999999999432</v>
      </c>
      <c r="P33" s="36">
        <f t="shared" si="0"/>
        <v>-1.6999999999999886</v>
      </c>
      <c r="Q33" s="36">
        <f t="shared" si="0"/>
        <v>-0.85999999999999943</v>
      </c>
      <c r="R33" s="36">
        <f t="shared" si="0"/>
        <v>-1.1899999999999977</v>
      </c>
      <c r="S33" s="33" t="s">
        <v>40</v>
      </c>
    </row>
    <row r="34" spans="2:19" x14ac:dyDescent="0.25">
      <c r="B34" s="19" t="s">
        <v>39</v>
      </c>
      <c r="C34" s="12"/>
      <c r="D34" s="12"/>
      <c r="E34" s="13" t="s">
        <v>22</v>
      </c>
      <c r="F34" s="17">
        <f>$E$13-F33</f>
        <v>0.88000000000000966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3"/>
    </row>
    <row r="35" spans="2:19" ht="15" customHeight="1" x14ac:dyDescent="0.25">
      <c r="B35" s="30">
        <f>SUM(G31:R32)</f>
        <v>942.39</v>
      </c>
      <c r="C35" s="31" t="s">
        <v>46</v>
      </c>
      <c r="D35" s="31"/>
      <c r="E35" s="31"/>
      <c r="F35" s="31"/>
      <c r="G35" s="32" t="s">
        <v>47</v>
      </c>
      <c r="H35" s="32"/>
      <c r="I35" s="32"/>
      <c r="J35" s="32"/>
      <c r="K35" s="32"/>
      <c r="L35" s="32"/>
      <c r="M35" s="31" t="s">
        <v>61</v>
      </c>
      <c r="N35" s="31"/>
      <c r="O35" s="31"/>
      <c r="P35" s="31"/>
      <c r="Q35" s="31"/>
      <c r="R35" s="31"/>
      <c r="S35" s="33" t="s">
        <v>41</v>
      </c>
    </row>
    <row r="36" spans="2:19" ht="15" customHeight="1" x14ac:dyDescent="0.25">
      <c r="B36" s="30"/>
      <c r="C36" s="31"/>
      <c r="D36" s="31"/>
      <c r="E36" s="31"/>
      <c r="F36" s="31"/>
      <c r="G36" s="32"/>
      <c r="H36" s="32"/>
      <c r="I36" s="32"/>
      <c r="J36" s="32"/>
      <c r="K36" s="32"/>
      <c r="L36" s="32"/>
      <c r="M36" s="31"/>
      <c r="N36" s="31"/>
      <c r="O36" s="31"/>
      <c r="P36" s="31"/>
      <c r="Q36" s="31"/>
      <c r="R36" s="31"/>
      <c r="S36" s="33"/>
    </row>
    <row r="37" spans="2:19" ht="26.25" customHeight="1" x14ac:dyDescent="0.25">
      <c r="B37" s="18">
        <f>B27+1</f>
        <v>2</v>
      </c>
      <c r="C37" s="21" t="s">
        <v>23</v>
      </c>
      <c r="D37" s="15" t="s">
        <v>5</v>
      </c>
      <c r="E37" s="15" t="s">
        <v>25</v>
      </c>
      <c r="F37" s="15" t="s">
        <v>6</v>
      </c>
      <c r="G37" s="38" t="s">
        <v>24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9"/>
    </row>
    <row r="38" spans="2:19" ht="15" customHeight="1" x14ac:dyDescent="0.25">
      <c r="B38" s="20" t="s">
        <v>50</v>
      </c>
      <c r="C38" s="11" t="s">
        <v>11</v>
      </c>
      <c r="D38" s="1">
        <v>0</v>
      </c>
      <c r="E38" s="9">
        <f>D38*$D$5+$G$5</f>
        <v>2.1</v>
      </c>
      <c r="F38" s="8">
        <f>D38*$F$5</f>
        <v>0</v>
      </c>
      <c r="G38" s="40" t="s">
        <v>29</v>
      </c>
      <c r="H38" s="40" t="s">
        <v>30</v>
      </c>
      <c r="I38" s="40" t="s">
        <v>31</v>
      </c>
      <c r="J38" s="40" t="s">
        <v>32</v>
      </c>
      <c r="K38" s="40" t="s">
        <v>33</v>
      </c>
      <c r="L38" s="40" t="s">
        <v>34</v>
      </c>
      <c r="M38" s="40" t="s">
        <v>35</v>
      </c>
      <c r="N38" s="40" t="s">
        <v>28</v>
      </c>
      <c r="O38" s="40" t="s">
        <v>27</v>
      </c>
      <c r="P38" s="40" t="s">
        <v>36</v>
      </c>
      <c r="Q38" s="40" t="s">
        <v>26</v>
      </c>
      <c r="R38" s="40" t="s">
        <v>37</v>
      </c>
      <c r="S38" s="39"/>
    </row>
    <row r="39" spans="2:19" x14ac:dyDescent="0.25">
      <c r="B39" s="37">
        <f>STDEVA(G43:R44)</f>
        <v>2.5936986577613744E-2</v>
      </c>
      <c r="C39" s="11" t="s">
        <v>12</v>
      </c>
      <c r="D39" s="1">
        <v>0</v>
      </c>
      <c r="E39" s="9">
        <f>D39*$D$6+$G$6</f>
        <v>1.95</v>
      </c>
      <c r="F39" s="8">
        <f>D39*$F$6</f>
        <v>0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39"/>
    </row>
    <row r="40" spans="2:19" x14ac:dyDescent="0.25">
      <c r="B40" s="37"/>
      <c r="C40" s="11" t="s">
        <v>10</v>
      </c>
      <c r="D40" s="1">
        <v>10</v>
      </c>
      <c r="E40" s="9">
        <f>D40*$D$8+$G$8</f>
        <v>2.1</v>
      </c>
      <c r="F40" s="8">
        <f>D40*$F$8</f>
        <v>50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14"/>
    </row>
    <row r="41" spans="2:19" ht="15" customHeight="1" x14ac:dyDescent="0.25">
      <c r="B41" s="19" t="s">
        <v>42</v>
      </c>
      <c r="C41" s="11" t="s">
        <v>13</v>
      </c>
      <c r="D41" s="1">
        <v>42</v>
      </c>
      <c r="E41" s="9">
        <f>D41*$D$10+$G$10</f>
        <v>104.2</v>
      </c>
      <c r="F41" s="8">
        <f>D41*$F$10</f>
        <v>49.559999999999995</v>
      </c>
      <c r="G41" s="34">
        <v>86.47</v>
      </c>
      <c r="H41" s="34">
        <v>90.42</v>
      </c>
      <c r="I41" s="34">
        <v>75.8</v>
      </c>
      <c r="J41" s="34">
        <v>71.349999999999994</v>
      </c>
      <c r="K41" s="34">
        <v>67.19</v>
      </c>
      <c r="L41" s="34">
        <v>68.55</v>
      </c>
      <c r="M41" s="34">
        <v>82.16</v>
      </c>
      <c r="N41" s="34">
        <v>80.08</v>
      </c>
      <c r="O41" s="34">
        <v>72.2</v>
      </c>
      <c r="P41" s="34">
        <v>99.62</v>
      </c>
      <c r="Q41" s="34">
        <v>63.31</v>
      </c>
      <c r="R41" s="34">
        <v>84.88</v>
      </c>
      <c r="S41" s="33" t="s">
        <v>38</v>
      </c>
    </row>
    <row r="42" spans="2:19" ht="15" customHeight="1" x14ac:dyDescent="0.25">
      <c r="B42" s="35">
        <f>B45-B35</f>
        <v>-0.35999999999989996</v>
      </c>
      <c r="C42" s="11" t="s">
        <v>14</v>
      </c>
      <c r="D42" s="1">
        <v>0</v>
      </c>
      <c r="E42" s="9">
        <f>$G$12-D42*$D$12</f>
        <v>743</v>
      </c>
      <c r="F42" s="8">
        <f>D42*$F$12</f>
        <v>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3"/>
    </row>
    <row r="43" spans="2:19" ht="15" customHeight="1" x14ac:dyDescent="0.25">
      <c r="B43" s="35"/>
      <c r="C43" s="12"/>
      <c r="D43" s="12"/>
      <c r="E43" s="13" t="s">
        <v>21</v>
      </c>
      <c r="F43" s="17">
        <f>SUM(F38:F42)</f>
        <v>99.56</v>
      </c>
      <c r="G43" s="36">
        <f>G41-G$31</f>
        <v>-1.0000000000005116E-2</v>
      </c>
      <c r="H43" s="36">
        <f t="shared" ref="H43:R43" si="1">H41-H$31</f>
        <v>-3.9999999999992042E-2</v>
      </c>
      <c r="I43" s="36">
        <f t="shared" si="1"/>
        <v>-7.000000000000739E-2</v>
      </c>
      <c r="J43" s="36">
        <f t="shared" si="1"/>
        <v>-3.0000000000001137E-2</v>
      </c>
      <c r="K43" s="36">
        <f t="shared" si="1"/>
        <v>-1.9999999999996021E-2</v>
      </c>
      <c r="L43" s="36">
        <f t="shared" si="1"/>
        <v>0</v>
      </c>
      <c r="M43" s="36">
        <f t="shared" si="1"/>
        <v>-6.0000000000002274E-2</v>
      </c>
      <c r="N43" s="36">
        <f t="shared" si="1"/>
        <v>-1.0000000000005116E-2</v>
      </c>
      <c r="O43" s="36">
        <f t="shared" si="1"/>
        <v>-4.9999999999997158E-2</v>
      </c>
      <c r="P43" s="36">
        <f t="shared" si="1"/>
        <v>-6.0000000000002274E-2</v>
      </c>
      <c r="Q43" s="36">
        <f t="shared" si="1"/>
        <v>1.0000000000005116E-2</v>
      </c>
      <c r="R43" s="36">
        <f t="shared" si="1"/>
        <v>-2.0000000000010232E-2</v>
      </c>
      <c r="S43" s="33" t="s">
        <v>40</v>
      </c>
    </row>
    <row r="44" spans="2:19" x14ac:dyDescent="0.25">
      <c r="B44" s="19" t="s">
        <v>39</v>
      </c>
      <c r="C44" s="12"/>
      <c r="D44" s="12"/>
      <c r="E44" s="13" t="s">
        <v>22</v>
      </c>
      <c r="F44" s="17">
        <f>$E$13-F43</f>
        <v>0.43999999999999773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3"/>
    </row>
    <row r="45" spans="2:19" ht="15" customHeight="1" x14ac:dyDescent="0.25">
      <c r="B45" s="30">
        <f>SUM(G41:R42)</f>
        <v>942.03000000000009</v>
      </c>
      <c r="C45" s="31" t="s">
        <v>62</v>
      </c>
      <c r="D45" s="31"/>
      <c r="E45" s="31"/>
      <c r="F45" s="31"/>
      <c r="G45" s="32" t="s">
        <v>63</v>
      </c>
      <c r="H45" s="32"/>
      <c r="I45" s="32"/>
      <c r="J45" s="32"/>
      <c r="K45" s="32"/>
      <c r="L45" s="32"/>
      <c r="M45" s="31" t="s">
        <v>64</v>
      </c>
      <c r="N45" s="31"/>
      <c r="O45" s="31"/>
      <c r="P45" s="31"/>
      <c r="Q45" s="31"/>
      <c r="R45" s="31"/>
      <c r="S45" s="33" t="s">
        <v>41</v>
      </c>
    </row>
    <row r="46" spans="2:19" ht="30.75" customHeight="1" x14ac:dyDescent="0.25">
      <c r="B46" s="30"/>
      <c r="C46" s="31"/>
      <c r="D46" s="31"/>
      <c r="E46" s="31"/>
      <c r="F46" s="31"/>
      <c r="G46" s="32"/>
      <c r="H46" s="32"/>
      <c r="I46" s="32"/>
      <c r="J46" s="32"/>
      <c r="K46" s="32"/>
      <c r="L46" s="32"/>
      <c r="M46" s="31"/>
      <c r="N46" s="31"/>
      <c r="O46" s="31"/>
      <c r="P46" s="31"/>
      <c r="Q46" s="31"/>
      <c r="R46" s="31"/>
      <c r="S46" s="33"/>
    </row>
    <row r="47" spans="2:19" ht="26.25" customHeight="1" x14ac:dyDescent="0.25">
      <c r="B47" s="18">
        <f>B37+1</f>
        <v>3</v>
      </c>
      <c r="C47" s="21" t="s">
        <v>23</v>
      </c>
      <c r="D47" s="15" t="s">
        <v>5</v>
      </c>
      <c r="E47" s="15" t="s">
        <v>25</v>
      </c>
      <c r="F47" s="15" t="s">
        <v>6</v>
      </c>
      <c r="G47" s="38" t="s">
        <v>24</v>
      </c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9"/>
    </row>
    <row r="48" spans="2:19" ht="15" customHeight="1" x14ac:dyDescent="0.25">
      <c r="B48" s="20" t="s">
        <v>50</v>
      </c>
      <c r="C48" s="11" t="s">
        <v>11</v>
      </c>
      <c r="D48" s="1">
        <v>0</v>
      </c>
      <c r="E48" s="9">
        <f>D48*$D$5+$G$5</f>
        <v>2.1</v>
      </c>
      <c r="F48" s="8">
        <f>D48*$F$5</f>
        <v>0</v>
      </c>
      <c r="G48" s="40" t="s">
        <v>29</v>
      </c>
      <c r="H48" s="40" t="s">
        <v>30</v>
      </c>
      <c r="I48" s="40" t="s">
        <v>31</v>
      </c>
      <c r="J48" s="40" t="s">
        <v>32</v>
      </c>
      <c r="K48" s="40" t="s">
        <v>33</v>
      </c>
      <c r="L48" s="40" t="s">
        <v>34</v>
      </c>
      <c r="M48" s="40" t="s">
        <v>35</v>
      </c>
      <c r="N48" s="40" t="s">
        <v>28</v>
      </c>
      <c r="O48" s="40" t="s">
        <v>27</v>
      </c>
      <c r="P48" s="40" t="s">
        <v>36</v>
      </c>
      <c r="Q48" s="40" t="s">
        <v>26</v>
      </c>
      <c r="R48" s="40" t="s">
        <v>37</v>
      </c>
      <c r="S48" s="39"/>
    </row>
    <row r="49" spans="2:19" x14ac:dyDescent="0.25">
      <c r="B49" s="37">
        <f>STDEVA(G53:R54)</f>
        <v>0.10261357344203899</v>
      </c>
      <c r="C49" s="11" t="s">
        <v>12</v>
      </c>
      <c r="D49" s="1">
        <v>0</v>
      </c>
      <c r="E49" s="9">
        <f>D49*$D$6+$G$6</f>
        <v>1.95</v>
      </c>
      <c r="F49" s="8">
        <f>D49*$F$6</f>
        <v>0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39"/>
    </row>
    <row r="50" spans="2:19" x14ac:dyDescent="0.25">
      <c r="B50" s="37"/>
      <c r="C50" s="11" t="s">
        <v>10</v>
      </c>
      <c r="D50" s="1">
        <v>7</v>
      </c>
      <c r="E50" s="9">
        <f>D50*$D$8+$G$8</f>
        <v>2.0699999999999998</v>
      </c>
      <c r="F50" s="8">
        <f>D50*$F$8</f>
        <v>35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14"/>
    </row>
    <row r="51" spans="2:19" x14ac:dyDescent="0.25">
      <c r="B51" s="19" t="s">
        <v>42</v>
      </c>
      <c r="C51" s="11" t="s">
        <v>13</v>
      </c>
      <c r="D51" s="1">
        <v>28</v>
      </c>
      <c r="E51" s="9">
        <f>D51*$D$10+$G$10</f>
        <v>102.8</v>
      </c>
      <c r="F51" s="8">
        <f>D51*$F$10</f>
        <v>33.04</v>
      </c>
      <c r="G51" s="34">
        <v>86.46</v>
      </c>
      <c r="H51" s="34">
        <v>90.38</v>
      </c>
      <c r="I51" s="34">
        <v>75.73</v>
      </c>
      <c r="J51" s="34">
        <v>71.260000000000005</v>
      </c>
      <c r="K51" s="34">
        <v>67.3</v>
      </c>
      <c r="L51" s="34">
        <v>68.599999999999994</v>
      </c>
      <c r="M51" s="34">
        <v>82.32</v>
      </c>
      <c r="N51" s="34">
        <v>80.05</v>
      </c>
      <c r="O51" s="34">
        <v>72.09</v>
      </c>
      <c r="P51" s="34">
        <v>99.85</v>
      </c>
      <c r="Q51" s="34">
        <v>63.31</v>
      </c>
      <c r="R51" s="34">
        <v>84.89</v>
      </c>
      <c r="S51" s="33" t="s">
        <v>38</v>
      </c>
    </row>
    <row r="52" spans="2:19" ht="15" customHeight="1" x14ac:dyDescent="0.25">
      <c r="B52" s="35">
        <f>B55-B45</f>
        <v>0.20999999999980901</v>
      </c>
      <c r="C52" s="11" t="s">
        <v>14</v>
      </c>
      <c r="D52" s="1">
        <v>26</v>
      </c>
      <c r="E52" s="9">
        <f>$G$12-D52*$D$12</f>
        <v>730</v>
      </c>
      <c r="F52" s="8">
        <f>D52*$F$12</f>
        <v>31.2</v>
      </c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3"/>
    </row>
    <row r="53" spans="2:19" ht="15" customHeight="1" x14ac:dyDescent="0.25">
      <c r="B53" s="35"/>
      <c r="C53" s="12"/>
      <c r="D53" s="12"/>
      <c r="E53" s="13" t="s">
        <v>21</v>
      </c>
      <c r="F53" s="17">
        <f>SUM(F48:F52)</f>
        <v>99.24</v>
      </c>
      <c r="G53" s="36">
        <f>G51-G$31</f>
        <v>-2.0000000000010232E-2</v>
      </c>
      <c r="H53" s="36">
        <f t="shared" ref="H53:R53" si="2">H51-H$31</f>
        <v>-7.9999999999998295E-2</v>
      </c>
      <c r="I53" s="36">
        <f t="shared" si="2"/>
        <v>-0.14000000000000057</v>
      </c>
      <c r="J53" s="36">
        <f t="shared" si="2"/>
        <v>-0.11999999999999034</v>
      </c>
      <c r="K53" s="36">
        <f t="shared" si="2"/>
        <v>9.0000000000003411E-2</v>
      </c>
      <c r="L53" s="36">
        <f t="shared" si="2"/>
        <v>4.9999999999997158E-2</v>
      </c>
      <c r="M53" s="36">
        <f t="shared" si="2"/>
        <v>9.9999999999994316E-2</v>
      </c>
      <c r="N53" s="36">
        <f t="shared" si="2"/>
        <v>-4.0000000000006253E-2</v>
      </c>
      <c r="O53" s="36">
        <f t="shared" si="2"/>
        <v>-0.15999999999999659</v>
      </c>
      <c r="P53" s="36">
        <f t="shared" si="2"/>
        <v>0.16999999999998749</v>
      </c>
      <c r="Q53" s="36">
        <f t="shared" si="2"/>
        <v>1.0000000000005116E-2</v>
      </c>
      <c r="R53" s="36">
        <f t="shared" si="2"/>
        <v>-1.0000000000005116E-2</v>
      </c>
      <c r="S53" s="33" t="s">
        <v>40</v>
      </c>
    </row>
    <row r="54" spans="2:19" x14ac:dyDescent="0.25">
      <c r="B54" s="19" t="s">
        <v>39</v>
      </c>
      <c r="C54" s="12"/>
      <c r="D54" s="12"/>
      <c r="E54" s="13" t="s">
        <v>22</v>
      </c>
      <c r="F54" s="17">
        <f>$E$13-F53</f>
        <v>0.76000000000000512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3"/>
    </row>
    <row r="55" spans="2:19" ht="15" customHeight="1" x14ac:dyDescent="0.25">
      <c r="B55" s="30">
        <f>SUM(G51:R52)</f>
        <v>942.2399999999999</v>
      </c>
      <c r="C55" s="31" t="s">
        <v>65</v>
      </c>
      <c r="D55" s="31"/>
      <c r="E55" s="31"/>
      <c r="F55" s="31"/>
      <c r="G55" s="32" t="s">
        <v>66</v>
      </c>
      <c r="H55" s="32"/>
      <c r="I55" s="32"/>
      <c r="J55" s="32"/>
      <c r="K55" s="32"/>
      <c r="L55" s="32"/>
      <c r="M55" s="31" t="s">
        <v>67</v>
      </c>
      <c r="N55" s="31"/>
      <c r="O55" s="31"/>
      <c r="P55" s="31"/>
      <c r="Q55" s="31"/>
      <c r="R55" s="31"/>
      <c r="S55" s="33" t="s">
        <v>41</v>
      </c>
    </row>
    <row r="56" spans="2:19" x14ac:dyDescent="0.25">
      <c r="B56" s="30"/>
      <c r="C56" s="31"/>
      <c r="D56" s="31"/>
      <c r="E56" s="31"/>
      <c r="F56" s="31"/>
      <c r="G56" s="32"/>
      <c r="H56" s="32"/>
      <c r="I56" s="32"/>
      <c r="J56" s="32"/>
      <c r="K56" s="32"/>
      <c r="L56" s="32"/>
      <c r="M56" s="31"/>
      <c r="N56" s="31"/>
      <c r="O56" s="31"/>
      <c r="P56" s="31"/>
      <c r="Q56" s="31"/>
      <c r="R56" s="31"/>
      <c r="S56" s="33"/>
    </row>
    <row r="57" spans="2:19" ht="18.75" x14ac:dyDescent="0.25">
      <c r="B57" s="18">
        <f>B47+1</f>
        <v>4</v>
      </c>
      <c r="C57" s="21" t="s">
        <v>23</v>
      </c>
      <c r="D57" s="15" t="s">
        <v>5</v>
      </c>
      <c r="E57" s="15" t="s">
        <v>25</v>
      </c>
      <c r="F57" s="15" t="s">
        <v>6</v>
      </c>
      <c r="G57" s="38" t="s">
        <v>24</v>
      </c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9"/>
    </row>
    <row r="58" spans="2:19" ht="15.75" x14ac:dyDescent="0.25">
      <c r="B58" s="20" t="s">
        <v>50</v>
      </c>
      <c r="C58" s="11" t="s">
        <v>11</v>
      </c>
      <c r="D58" s="1">
        <v>1</v>
      </c>
      <c r="E58" s="9">
        <f>D58*$D$5+$G$5</f>
        <v>2.105</v>
      </c>
      <c r="F58" s="8">
        <f>D58*$F$5</f>
        <v>10</v>
      </c>
      <c r="G58" s="40" t="s">
        <v>29</v>
      </c>
      <c r="H58" s="40" t="s">
        <v>30</v>
      </c>
      <c r="I58" s="40" t="s">
        <v>31</v>
      </c>
      <c r="J58" s="40" t="s">
        <v>32</v>
      </c>
      <c r="K58" s="40" t="s">
        <v>33</v>
      </c>
      <c r="L58" s="40" t="s">
        <v>34</v>
      </c>
      <c r="M58" s="40" t="s">
        <v>35</v>
      </c>
      <c r="N58" s="40" t="s">
        <v>28</v>
      </c>
      <c r="O58" s="40" t="s">
        <v>27</v>
      </c>
      <c r="P58" s="40" t="s">
        <v>36</v>
      </c>
      <c r="Q58" s="40" t="s">
        <v>26</v>
      </c>
      <c r="R58" s="40" t="s">
        <v>37</v>
      </c>
      <c r="S58" s="39"/>
    </row>
    <row r="59" spans="2:19" x14ac:dyDescent="0.25">
      <c r="B59" s="37">
        <f>STDEVA(G63:R64)</f>
        <v>0.18679108407766312</v>
      </c>
      <c r="C59" s="11" t="s">
        <v>12</v>
      </c>
      <c r="D59" s="1">
        <v>1</v>
      </c>
      <c r="E59" s="9">
        <f>D59*$D$6+$G$6</f>
        <v>1.9549999999999998</v>
      </c>
      <c r="F59" s="8">
        <f>D59*$F$6</f>
        <v>20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39"/>
    </row>
    <row r="60" spans="2:19" x14ac:dyDescent="0.25">
      <c r="B60" s="37"/>
      <c r="C60" s="11" t="s">
        <v>10</v>
      </c>
      <c r="D60" s="1">
        <v>4</v>
      </c>
      <c r="E60" s="9">
        <f>D60*$D$8+$G$8</f>
        <v>2.04</v>
      </c>
      <c r="F60" s="8">
        <f>D60*$F$8</f>
        <v>20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4"/>
    </row>
    <row r="61" spans="2:19" ht="15" customHeight="1" x14ac:dyDescent="0.25">
      <c r="B61" s="19" t="s">
        <v>42</v>
      </c>
      <c r="C61" s="11" t="s">
        <v>13</v>
      </c>
      <c r="D61" s="1">
        <v>20</v>
      </c>
      <c r="E61" s="9">
        <f>D61*$D$10+$G$10</f>
        <v>102</v>
      </c>
      <c r="F61" s="8">
        <f>D61*$F$10</f>
        <v>23.599999999999998</v>
      </c>
      <c r="G61" s="34">
        <v>86.66</v>
      </c>
      <c r="H61" s="34">
        <v>90.55</v>
      </c>
      <c r="I61" s="34">
        <v>75.87</v>
      </c>
      <c r="J61" s="34">
        <v>71.290000000000006</v>
      </c>
      <c r="K61" s="34">
        <v>67.5</v>
      </c>
      <c r="L61" s="34">
        <v>68.760000000000005</v>
      </c>
      <c r="M61" s="34">
        <v>82.64</v>
      </c>
      <c r="N61" s="34">
        <v>80.23</v>
      </c>
      <c r="O61" s="34">
        <v>72.19</v>
      </c>
      <c r="P61" s="34">
        <v>100.23</v>
      </c>
      <c r="Q61" s="34">
        <v>63.49</v>
      </c>
      <c r="R61" s="34">
        <v>85.14</v>
      </c>
      <c r="S61" s="33" t="s">
        <v>38</v>
      </c>
    </row>
    <row r="62" spans="2:19" ht="15" customHeight="1" x14ac:dyDescent="0.25">
      <c r="B62" s="35">
        <f>B65-B55</f>
        <v>2.3100000000001728</v>
      </c>
      <c r="C62" s="11" t="s">
        <v>14</v>
      </c>
      <c r="D62" s="1">
        <v>22</v>
      </c>
      <c r="E62" s="9">
        <f>$G$12-D62*$D$12</f>
        <v>732</v>
      </c>
      <c r="F62" s="8">
        <f>D62*$F$12</f>
        <v>26.4</v>
      </c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3"/>
    </row>
    <row r="63" spans="2:19" ht="15" customHeight="1" x14ac:dyDescent="0.25">
      <c r="B63" s="35"/>
      <c r="C63" s="12"/>
      <c r="D63" s="12"/>
      <c r="E63" s="13" t="s">
        <v>21</v>
      </c>
      <c r="F63" s="17">
        <f>SUM(F58:F62)</f>
        <v>100</v>
      </c>
      <c r="G63" s="36">
        <f>G61-G$31</f>
        <v>0.17999999999999261</v>
      </c>
      <c r="H63" s="36">
        <f t="shared" ref="H63:R63" si="3">H61-H$31</f>
        <v>9.0000000000003411E-2</v>
      </c>
      <c r="I63" s="36">
        <f t="shared" si="3"/>
        <v>0</v>
      </c>
      <c r="J63" s="36">
        <f t="shared" si="3"/>
        <v>-8.99999999999892E-2</v>
      </c>
      <c r="K63" s="36">
        <f t="shared" si="3"/>
        <v>0.29000000000000625</v>
      </c>
      <c r="L63" s="36">
        <f t="shared" si="3"/>
        <v>0.21000000000000796</v>
      </c>
      <c r="M63" s="36">
        <f t="shared" si="3"/>
        <v>0.42000000000000171</v>
      </c>
      <c r="N63" s="36">
        <f t="shared" si="3"/>
        <v>0.14000000000000057</v>
      </c>
      <c r="O63" s="36">
        <f t="shared" si="3"/>
        <v>-6.0000000000002274E-2</v>
      </c>
      <c r="P63" s="36">
        <f t="shared" si="3"/>
        <v>0.54999999999999716</v>
      </c>
      <c r="Q63" s="36">
        <f t="shared" si="3"/>
        <v>0.19000000000000483</v>
      </c>
      <c r="R63" s="36">
        <f t="shared" si="3"/>
        <v>0.23999999999999488</v>
      </c>
      <c r="S63" s="33" t="s">
        <v>40</v>
      </c>
    </row>
    <row r="64" spans="2:19" x14ac:dyDescent="0.25">
      <c r="B64" s="19" t="s">
        <v>39</v>
      </c>
      <c r="C64" s="12"/>
      <c r="D64" s="12"/>
      <c r="E64" s="13" t="s">
        <v>22</v>
      </c>
      <c r="F64" s="17">
        <f>$E$13-F63</f>
        <v>0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3"/>
    </row>
    <row r="65" spans="2:19" ht="15" customHeight="1" x14ac:dyDescent="0.25">
      <c r="B65" s="30">
        <f>SUM(G61:R62)</f>
        <v>944.55000000000007</v>
      </c>
      <c r="C65" s="31" t="s">
        <v>68</v>
      </c>
      <c r="D65" s="31"/>
      <c r="E65" s="31"/>
      <c r="F65" s="31"/>
      <c r="G65" s="32" t="s">
        <v>69</v>
      </c>
      <c r="H65" s="32"/>
      <c r="I65" s="32"/>
      <c r="J65" s="32"/>
      <c r="K65" s="32"/>
      <c r="L65" s="32"/>
      <c r="M65" s="31" t="s">
        <v>70</v>
      </c>
      <c r="N65" s="31"/>
      <c r="O65" s="31"/>
      <c r="P65" s="31"/>
      <c r="Q65" s="31"/>
      <c r="R65" s="31"/>
      <c r="S65" s="33" t="s">
        <v>41</v>
      </c>
    </row>
    <row r="66" spans="2:19" ht="15" customHeight="1" x14ac:dyDescent="0.25">
      <c r="B66" s="30"/>
      <c r="C66" s="31"/>
      <c r="D66" s="31"/>
      <c r="E66" s="31"/>
      <c r="F66" s="31"/>
      <c r="G66" s="32"/>
      <c r="H66" s="32"/>
      <c r="I66" s="32"/>
      <c r="J66" s="32"/>
      <c r="K66" s="32"/>
      <c r="L66" s="32"/>
      <c r="M66" s="31"/>
      <c r="N66" s="31"/>
      <c r="O66" s="31"/>
      <c r="P66" s="31"/>
      <c r="Q66" s="31"/>
      <c r="R66" s="31"/>
      <c r="S66" s="33"/>
    </row>
    <row r="71" spans="2:19" ht="15" customHeight="1" x14ac:dyDescent="0.25"/>
    <row r="72" spans="2:19" ht="15" customHeight="1" x14ac:dyDescent="0.25"/>
    <row r="73" spans="2:19" ht="15" customHeight="1" x14ac:dyDescent="0.25"/>
    <row r="75" spans="2:19" ht="15" customHeight="1" x14ac:dyDescent="0.25"/>
    <row r="76" spans="2:19" ht="15" customHeight="1" x14ac:dyDescent="0.25"/>
    <row r="80" spans="2:19" ht="15.75" customHeight="1" x14ac:dyDescent="0.25"/>
    <row r="83" spans="24:24" ht="15" customHeight="1" x14ac:dyDescent="0.25"/>
    <row r="84" spans="24:24" ht="15" customHeight="1" x14ac:dyDescent="0.25"/>
    <row r="85" spans="24:24" ht="15" customHeight="1" x14ac:dyDescent="0.25">
      <c r="X85" t="s">
        <v>59</v>
      </c>
    </row>
    <row r="87" spans="24:24" ht="15" customHeight="1" x14ac:dyDescent="0.25"/>
    <row r="88" spans="24:24" ht="15" customHeight="1" x14ac:dyDescent="0.25"/>
  </sheetData>
  <mergeCells count="239">
    <mergeCell ref="R63:R64"/>
    <mergeCell ref="S63:S64"/>
    <mergeCell ref="B65:B66"/>
    <mergeCell ref="C65:F66"/>
    <mergeCell ref="G65:L66"/>
    <mergeCell ref="M65:R66"/>
    <mergeCell ref="S65:S66"/>
    <mergeCell ref="P61:P62"/>
    <mergeCell ref="Q61:Q62"/>
    <mergeCell ref="R61:R62"/>
    <mergeCell ref="S61:S62"/>
    <mergeCell ref="B62:B63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K61:K62"/>
    <mergeCell ref="L61:L62"/>
    <mergeCell ref="M61:M62"/>
    <mergeCell ref="N61:N62"/>
    <mergeCell ref="O61:O62"/>
    <mergeCell ref="B59:B60"/>
    <mergeCell ref="G61:G62"/>
    <mergeCell ref="H61:H62"/>
    <mergeCell ref="I61:I62"/>
    <mergeCell ref="J61:J62"/>
    <mergeCell ref="G57:R57"/>
    <mergeCell ref="S57:S59"/>
    <mergeCell ref="G58:G60"/>
    <mergeCell ref="H58:H60"/>
    <mergeCell ref="I58:I60"/>
    <mergeCell ref="J58:J60"/>
    <mergeCell ref="K58:K60"/>
    <mergeCell ref="L58:L60"/>
    <mergeCell ref="M58:M60"/>
    <mergeCell ref="N58:N60"/>
    <mergeCell ref="O58:O60"/>
    <mergeCell ref="P58:P60"/>
    <mergeCell ref="Q58:Q60"/>
    <mergeCell ref="R58:R60"/>
    <mergeCell ref="R53:R54"/>
    <mergeCell ref="S53:S54"/>
    <mergeCell ref="B55:B56"/>
    <mergeCell ref="C55:F56"/>
    <mergeCell ref="G55:L56"/>
    <mergeCell ref="M55:R56"/>
    <mergeCell ref="S55:S56"/>
    <mergeCell ref="P51:P52"/>
    <mergeCell ref="Q51:Q52"/>
    <mergeCell ref="R51:R52"/>
    <mergeCell ref="S51:S52"/>
    <mergeCell ref="B52:B53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K51:K52"/>
    <mergeCell ref="L51:L52"/>
    <mergeCell ref="M51:M52"/>
    <mergeCell ref="N51:N52"/>
    <mergeCell ref="O51:O52"/>
    <mergeCell ref="B49:B50"/>
    <mergeCell ref="G51:G52"/>
    <mergeCell ref="H51:H52"/>
    <mergeCell ref="I51:I52"/>
    <mergeCell ref="J51:J52"/>
    <mergeCell ref="G47:R47"/>
    <mergeCell ref="S47:S49"/>
    <mergeCell ref="G48:G50"/>
    <mergeCell ref="H48:H50"/>
    <mergeCell ref="I48:I50"/>
    <mergeCell ref="J48:J50"/>
    <mergeCell ref="K48:K50"/>
    <mergeCell ref="L48:L50"/>
    <mergeCell ref="M48:M50"/>
    <mergeCell ref="N48:N50"/>
    <mergeCell ref="O48:O50"/>
    <mergeCell ref="P48:P50"/>
    <mergeCell ref="Q48:Q50"/>
    <mergeCell ref="R48:R50"/>
    <mergeCell ref="R43:R44"/>
    <mergeCell ref="S43:S44"/>
    <mergeCell ref="B45:B46"/>
    <mergeCell ref="C45:F46"/>
    <mergeCell ref="G45:L46"/>
    <mergeCell ref="M45:R46"/>
    <mergeCell ref="S45:S46"/>
    <mergeCell ref="P41:P42"/>
    <mergeCell ref="Q41:Q42"/>
    <mergeCell ref="R41:R42"/>
    <mergeCell ref="S41:S42"/>
    <mergeCell ref="B42:B43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K41:K42"/>
    <mergeCell ref="L41:L42"/>
    <mergeCell ref="M41:M42"/>
    <mergeCell ref="N41:N42"/>
    <mergeCell ref="O41:O42"/>
    <mergeCell ref="B39:B40"/>
    <mergeCell ref="G41:G42"/>
    <mergeCell ref="H41:H42"/>
    <mergeCell ref="I41:I42"/>
    <mergeCell ref="J41:J42"/>
    <mergeCell ref="G37:R37"/>
    <mergeCell ref="S37:S39"/>
    <mergeCell ref="G38:G40"/>
    <mergeCell ref="H38:H40"/>
    <mergeCell ref="I38:I40"/>
    <mergeCell ref="J38:J40"/>
    <mergeCell ref="K38:K40"/>
    <mergeCell ref="L38:L40"/>
    <mergeCell ref="M38:M40"/>
    <mergeCell ref="N38:N40"/>
    <mergeCell ref="O38:O40"/>
    <mergeCell ref="P38:P40"/>
    <mergeCell ref="Q38:Q40"/>
    <mergeCell ref="R38:R40"/>
    <mergeCell ref="G17:G19"/>
    <mergeCell ref="H17:H19"/>
    <mergeCell ref="I17:I19"/>
    <mergeCell ref="J17:J19"/>
    <mergeCell ref="P20:P21"/>
    <mergeCell ref="B2:C2"/>
    <mergeCell ref="D2:E2"/>
    <mergeCell ref="B13:D13"/>
    <mergeCell ref="E13:G13"/>
    <mergeCell ref="G16:R16"/>
    <mergeCell ref="K17:K19"/>
    <mergeCell ref="L17:L19"/>
    <mergeCell ref="M17:M19"/>
    <mergeCell ref="N17:N19"/>
    <mergeCell ref="O17:O19"/>
    <mergeCell ref="B18:B19"/>
    <mergeCell ref="Q17:Q19"/>
    <mergeCell ref="R17:R19"/>
    <mergeCell ref="P17:P19"/>
    <mergeCell ref="S16:S19"/>
    <mergeCell ref="I22:I23"/>
    <mergeCell ref="J22:J23"/>
    <mergeCell ref="K22:K23"/>
    <mergeCell ref="N20:N21"/>
    <mergeCell ref="O20:O21"/>
    <mergeCell ref="K20:K21"/>
    <mergeCell ref="L20:L21"/>
    <mergeCell ref="M20:M21"/>
    <mergeCell ref="R22:R23"/>
    <mergeCell ref="S22:S23"/>
    <mergeCell ref="I20:I21"/>
    <mergeCell ref="J20:J21"/>
    <mergeCell ref="B24:B25"/>
    <mergeCell ref="C24:F25"/>
    <mergeCell ref="G24:L25"/>
    <mergeCell ref="M24:R25"/>
    <mergeCell ref="S24:S25"/>
    <mergeCell ref="L22:L23"/>
    <mergeCell ref="M22:M23"/>
    <mergeCell ref="N22:N23"/>
    <mergeCell ref="O22:O23"/>
    <mergeCell ref="P22:P23"/>
    <mergeCell ref="Q22:Q23"/>
    <mergeCell ref="B21:B22"/>
    <mergeCell ref="G22:G23"/>
    <mergeCell ref="H22:H23"/>
    <mergeCell ref="Q20:Q21"/>
    <mergeCell ref="R20:R21"/>
    <mergeCell ref="S20:S21"/>
    <mergeCell ref="G20:G21"/>
    <mergeCell ref="H20:H21"/>
    <mergeCell ref="G27:R27"/>
    <mergeCell ref="S27:S29"/>
    <mergeCell ref="G28:G30"/>
    <mergeCell ref="H28:H30"/>
    <mergeCell ref="I28:I30"/>
    <mergeCell ref="J28:J30"/>
    <mergeCell ref="K28:K30"/>
    <mergeCell ref="L28:L30"/>
    <mergeCell ref="M28:M30"/>
    <mergeCell ref="N28:N30"/>
    <mergeCell ref="R28:R30"/>
    <mergeCell ref="Q33:Q34"/>
    <mergeCell ref="R33:R34"/>
    <mergeCell ref="B29:B30"/>
    <mergeCell ref="G31:G32"/>
    <mergeCell ref="H31:H32"/>
    <mergeCell ref="I31:I32"/>
    <mergeCell ref="J31:J32"/>
    <mergeCell ref="Q31:Q32"/>
    <mergeCell ref="O28:O30"/>
    <mergeCell ref="P28:P30"/>
    <mergeCell ref="Q28:Q30"/>
    <mergeCell ref="K31:K32"/>
    <mergeCell ref="B35:B36"/>
    <mergeCell ref="C35:F36"/>
    <mergeCell ref="G35:L36"/>
    <mergeCell ref="M35:R36"/>
    <mergeCell ref="S35:S36"/>
    <mergeCell ref="S33:S34"/>
    <mergeCell ref="R31:R32"/>
    <mergeCell ref="S31:S32"/>
    <mergeCell ref="B32:B33"/>
    <mergeCell ref="G33:G34"/>
    <mergeCell ref="H33:H34"/>
    <mergeCell ref="I33:I34"/>
    <mergeCell ref="J33:J34"/>
    <mergeCell ref="K33:K34"/>
    <mergeCell ref="L33:L34"/>
    <mergeCell ref="M33:M34"/>
    <mergeCell ref="L31:L32"/>
    <mergeCell ref="M31:M32"/>
    <mergeCell ref="N31:N32"/>
    <mergeCell ref="O31:O32"/>
    <mergeCell ref="P31:P32"/>
    <mergeCell ref="N33:N34"/>
    <mergeCell ref="O33:O34"/>
    <mergeCell ref="P33:P34"/>
  </mergeCells>
  <conditionalFormatting sqref="G22:R23">
    <cfRule type="cellIs" dxfId="64" priority="64" operator="lessThan">
      <formula>0</formula>
    </cfRule>
    <cfRule type="cellIs" dxfId="63" priority="65" operator="greaterThan">
      <formula>0</formula>
    </cfRule>
  </conditionalFormatting>
  <conditionalFormatting sqref="B21:B22">
    <cfRule type="cellIs" dxfId="62" priority="62" operator="lessThan">
      <formula>0</formula>
    </cfRule>
    <cfRule type="cellIs" dxfId="61" priority="63" operator="greaterThan">
      <formula>0</formula>
    </cfRule>
  </conditionalFormatting>
  <conditionalFormatting sqref="B32:B33">
    <cfRule type="cellIs" dxfId="60" priority="50" operator="lessThan">
      <formula>0</formula>
    </cfRule>
    <cfRule type="cellIs" dxfId="59" priority="51" operator="greaterThan">
      <formula>0</formula>
    </cfRule>
  </conditionalFormatting>
  <conditionalFormatting sqref="G73:R74">
    <cfRule type="cellIs" dxfId="58" priority="44" operator="lessThan">
      <formula>0</formula>
    </cfRule>
    <cfRule type="cellIs" dxfId="57" priority="45" operator="greaterThan">
      <formula>0</formula>
    </cfRule>
  </conditionalFormatting>
  <conditionalFormatting sqref="B72:B73">
    <cfRule type="cellIs" dxfId="56" priority="42" operator="lessThan">
      <formula>0</formula>
    </cfRule>
    <cfRule type="cellIs" dxfId="55" priority="43" operator="greaterThan">
      <formula>0</formula>
    </cfRule>
  </conditionalFormatting>
  <conditionalFormatting sqref="E68:E72">
    <cfRule type="cellIs" dxfId="54" priority="41" operator="notEqual">
      <formula>E58</formula>
    </cfRule>
  </conditionalFormatting>
  <conditionalFormatting sqref="G33:R34">
    <cfRule type="cellIs" dxfId="53" priority="35" operator="lessThan">
      <formula>0</formula>
    </cfRule>
    <cfRule type="cellIs" dxfId="52" priority="36" operator="greaterThan">
      <formula>0</formula>
    </cfRule>
  </conditionalFormatting>
  <conditionalFormatting sqref="E28:E32">
    <cfRule type="cellIs" dxfId="51" priority="34" operator="notEqual">
      <formula>E17</formula>
    </cfRule>
  </conditionalFormatting>
  <conditionalFormatting sqref="B42:B43">
    <cfRule type="cellIs" dxfId="50" priority="32" operator="lessThan">
      <formula>0</formula>
    </cfRule>
    <cfRule type="cellIs" dxfId="49" priority="33" operator="greaterThan">
      <formula>0</formula>
    </cfRule>
  </conditionalFormatting>
  <conditionalFormatting sqref="E38:E42">
    <cfRule type="cellIs" dxfId="48" priority="29" operator="notEqual">
      <formula>E28</formula>
    </cfRule>
  </conditionalFormatting>
  <conditionalFormatting sqref="B52:B53">
    <cfRule type="cellIs" dxfId="47" priority="27" operator="lessThan">
      <formula>0</formula>
    </cfRule>
    <cfRule type="cellIs" dxfId="46" priority="28" operator="greaterThan">
      <formula>0</formula>
    </cfRule>
  </conditionalFormatting>
  <conditionalFormatting sqref="E48:E52">
    <cfRule type="cellIs" dxfId="45" priority="24" operator="notEqual">
      <formula>E38</formula>
    </cfRule>
  </conditionalFormatting>
  <conditionalFormatting sqref="B62:B63">
    <cfRule type="cellIs" dxfId="44" priority="20" operator="lessThan">
      <formula>0</formula>
    </cfRule>
    <cfRule type="cellIs" dxfId="43" priority="21" operator="greaterThan">
      <formula>0</formula>
    </cfRule>
  </conditionalFormatting>
  <conditionalFormatting sqref="E58:E62">
    <cfRule type="cellIs" dxfId="42" priority="19" operator="notEqual">
      <formula>E48</formula>
    </cfRule>
  </conditionalFormatting>
  <conditionalFormatting sqref="G43:R44">
    <cfRule type="cellIs" dxfId="41" priority="9" operator="lessThan">
      <formula>0</formula>
    </cfRule>
    <cfRule type="cellIs" dxfId="40" priority="10" operator="greaterThan">
      <formula>0</formula>
    </cfRule>
  </conditionalFormatting>
  <conditionalFormatting sqref="G53:R54">
    <cfRule type="cellIs" dxfId="39" priority="3" operator="lessThan">
      <formula>0</formula>
    </cfRule>
    <cfRule type="cellIs" dxfId="38" priority="4" operator="greaterThan">
      <formula>0</formula>
    </cfRule>
  </conditionalFormatting>
  <conditionalFormatting sqref="G63:R64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293C-4A72-4CF6-9689-251319EAF41B}">
  <dimension ref="B1:X88"/>
  <sheetViews>
    <sheetView topLeftCell="A11" workbookViewId="0">
      <selection activeCell="G74" sqref="G74"/>
    </sheetView>
  </sheetViews>
  <sheetFormatPr defaultColWidth="12.85546875" defaultRowHeight="15" x14ac:dyDescent="0.25"/>
  <cols>
    <col min="1" max="1" width="13" customWidth="1"/>
    <col min="2" max="2" width="12.42578125" customWidth="1"/>
    <col min="3" max="3" width="27.140625" customWidth="1"/>
    <col min="6" max="6" width="15.7109375" customWidth="1"/>
    <col min="7" max="7" width="14.7109375" bestFit="1" customWidth="1"/>
    <col min="16" max="16" width="12.85546875" customWidth="1"/>
  </cols>
  <sheetData>
    <row r="1" spans="2:19" ht="26.25" customHeight="1" x14ac:dyDescent="0.25"/>
    <row r="2" spans="2:19" ht="26.25" customHeight="1" x14ac:dyDescent="0.25">
      <c r="B2" s="42" t="s">
        <v>4</v>
      </c>
      <c r="C2" s="42"/>
      <c r="D2" s="43" t="s">
        <v>5</v>
      </c>
      <c r="E2" s="43"/>
      <c r="F2" s="4" t="s">
        <v>6</v>
      </c>
      <c r="G2" s="4" t="s">
        <v>20</v>
      </c>
    </row>
    <row r="3" spans="2:19" x14ac:dyDescent="0.25">
      <c r="B3" s="1"/>
      <c r="C3" s="1"/>
      <c r="D3" s="1" t="s">
        <v>7</v>
      </c>
      <c r="E3" s="1" t="s">
        <v>8</v>
      </c>
      <c r="F3" s="1" t="s">
        <v>9</v>
      </c>
      <c r="G3" s="9" t="s">
        <v>19</v>
      </c>
    </row>
    <row r="4" spans="2:19" x14ac:dyDescent="0.25">
      <c r="B4" s="5" t="s">
        <v>0</v>
      </c>
      <c r="C4" s="6"/>
      <c r="D4" s="6"/>
      <c r="E4" s="6"/>
      <c r="F4" s="7"/>
      <c r="G4" s="10"/>
    </row>
    <row r="5" spans="2:19" ht="15" customHeight="1" x14ac:dyDescent="0.25">
      <c r="B5" s="2"/>
      <c r="C5" s="3" t="s">
        <v>11</v>
      </c>
      <c r="D5" s="1">
        <v>5.0000000000000001E-3</v>
      </c>
      <c r="E5" s="1" t="s">
        <v>17</v>
      </c>
      <c r="F5" s="8">
        <v>10</v>
      </c>
      <c r="G5" s="9">
        <v>2.1</v>
      </c>
      <c r="K5" s="23"/>
    </row>
    <row r="6" spans="2:19" x14ac:dyDescent="0.25">
      <c r="B6" s="2"/>
      <c r="C6" s="3" t="s">
        <v>12</v>
      </c>
      <c r="D6" s="1">
        <v>5.0000000000000001E-3</v>
      </c>
      <c r="E6" s="1" t="s">
        <v>17</v>
      </c>
      <c r="F6" s="8">
        <v>20</v>
      </c>
      <c r="G6" s="9">
        <v>1.95</v>
      </c>
      <c r="K6" s="23"/>
    </row>
    <row r="7" spans="2:19" x14ac:dyDescent="0.25">
      <c r="B7" s="5" t="s">
        <v>1</v>
      </c>
      <c r="C7" s="6"/>
      <c r="D7" s="6"/>
      <c r="E7" s="6"/>
      <c r="F7" s="7"/>
      <c r="G7" s="10"/>
      <c r="K7" s="23"/>
    </row>
    <row r="8" spans="2:19" x14ac:dyDescent="0.25">
      <c r="B8" s="2"/>
      <c r="C8" s="3" t="s">
        <v>10</v>
      </c>
      <c r="D8" s="9">
        <v>0.01</v>
      </c>
      <c r="E8" s="1" t="s">
        <v>17</v>
      </c>
      <c r="F8" s="8">
        <v>5</v>
      </c>
      <c r="G8" s="9">
        <v>2</v>
      </c>
      <c r="K8" s="23"/>
    </row>
    <row r="9" spans="2:19" x14ac:dyDescent="0.25">
      <c r="B9" s="5" t="s">
        <v>2</v>
      </c>
      <c r="C9" s="6"/>
      <c r="D9" s="10"/>
      <c r="E9" s="6"/>
      <c r="F9" s="7"/>
      <c r="G9" s="10"/>
      <c r="K9" s="23"/>
    </row>
    <row r="10" spans="2:19" x14ac:dyDescent="0.25">
      <c r="B10" s="2"/>
      <c r="C10" s="3" t="s">
        <v>13</v>
      </c>
      <c r="D10" s="9">
        <v>0.1</v>
      </c>
      <c r="E10" s="1" t="s">
        <v>16</v>
      </c>
      <c r="F10" s="8">
        <v>1.18</v>
      </c>
      <c r="G10" s="9">
        <v>100</v>
      </c>
      <c r="K10" s="23"/>
    </row>
    <row r="11" spans="2:19" x14ac:dyDescent="0.25">
      <c r="B11" s="5" t="s">
        <v>3</v>
      </c>
      <c r="C11" s="6"/>
      <c r="D11" s="10"/>
      <c r="E11" s="6"/>
      <c r="F11" s="7"/>
      <c r="G11" s="10"/>
      <c r="K11" s="23"/>
    </row>
    <row r="12" spans="2:19" x14ac:dyDescent="0.25">
      <c r="B12" s="1"/>
      <c r="C12" s="3" t="s">
        <v>14</v>
      </c>
      <c r="D12" s="9">
        <v>0.5</v>
      </c>
      <c r="E12" s="1" t="s">
        <v>15</v>
      </c>
      <c r="F12" s="8">
        <v>1.2</v>
      </c>
      <c r="G12" s="9">
        <v>743</v>
      </c>
      <c r="K12" s="23"/>
    </row>
    <row r="13" spans="2:19" ht="26.25" customHeight="1" x14ac:dyDescent="0.25">
      <c r="B13" s="42" t="s">
        <v>18</v>
      </c>
      <c r="C13" s="42"/>
      <c r="D13" s="42"/>
      <c r="E13" s="44">
        <v>100</v>
      </c>
      <c r="F13" s="44"/>
      <c r="G13" s="44"/>
    </row>
    <row r="14" spans="2:19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19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2:19" ht="26.25" customHeight="1" x14ac:dyDescent="0.25">
      <c r="B16" s="49"/>
      <c r="C16" s="49"/>
      <c r="D16" s="49"/>
      <c r="E16" s="49"/>
      <c r="F16" s="49" t="s">
        <v>74</v>
      </c>
      <c r="G16" s="34">
        <v>87.48</v>
      </c>
      <c r="H16" s="34">
        <v>91.39</v>
      </c>
      <c r="I16" s="34">
        <v>76.59</v>
      </c>
      <c r="J16" s="34">
        <v>71.37</v>
      </c>
      <c r="K16" s="34">
        <v>68.180000000000007</v>
      </c>
      <c r="L16" s="34">
        <v>69.39</v>
      </c>
      <c r="M16" s="34">
        <v>83.59</v>
      </c>
      <c r="N16" s="34">
        <v>81.02</v>
      </c>
      <c r="O16" s="34">
        <v>72.849999999999994</v>
      </c>
      <c r="P16" s="34">
        <v>101.38</v>
      </c>
      <c r="Q16" s="34">
        <v>64.16</v>
      </c>
      <c r="R16" s="34">
        <v>86.09</v>
      </c>
      <c r="S16" s="49"/>
    </row>
    <row r="17" spans="2:20" ht="15" customHeight="1" x14ac:dyDescent="0.25">
      <c r="B17" s="49"/>
      <c r="C17" s="49"/>
      <c r="D17" s="49"/>
      <c r="E17" s="49"/>
      <c r="F17" s="49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49"/>
      <c r="T17" s="45"/>
    </row>
    <row r="18" spans="2:20" ht="15" customHeight="1" x14ac:dyDescent="0.25">
      <c r="B18" s="51"/>
      <c r="C18" s="51"/>
      <c r="D18" s="51"/>
      <c r="E18" s="51"/>
      <c r="F18" s="48" t="s">
        <v>75</v>
      </c>
      <c r="G18" s="50">
        <f>100-G23/G16*100</f>
        <v>1.1545496113397462</v>
      </c>
      <c r="H18" s="50">
        <f t="shared" ref="H18:R18" si="0">100-H23/H16*100</f>
        <v>1.0613852719115897</v>
      </c>
      <c r="I18" s="50">
        <f t="shared" si="0"/>
        <v>1.031466248857555</v>
      </c>
      <c r="J18" s="46">
        <f t="shared" si="0"/>
        <v>2.8022978842670909E-2</v>
      </c>
      <c r="K18" s="50">
        <f t="shared" si="0"/>
        <v>1.4520387210325794</v>
      </c>
      <c r="L18" s="50">
        <f t="shared" si="0"/>
        <v>1.2105490704712594</v>
      </c>
      <c r="M18" s="50">
        <f t="shared" si="0"/>
        <v>1.7107309486780764</v>
      </c>
      <c r="N18" s="50">
        <f t="shared" si="0"/>
        <v>1.1602073562083461</v>
      </c>
      <c r="O18" s="50">
        <f t="shared" si="0"/>
        <v>0.89224433768015388</v>
      </c>
      <c r="P18" s="47">
        <f t="shared" si="0"/>
        <v>1.7360426119550141</v>
      </c>
      <c r="Q18" s="50">
        <f t="shared" si="0"/>
        <v>1.3248129675810389</v>
      </c>
      <c r="R18" s="50">
        <f t="shared" si="0"/>
        <v>1.4055058659542539</v>
      </c>
      <c r="S18" s="51"/>
      <c r="T18" s="45"/>
    </row>
    <row r="19" spans="2:20" ht="15" customHeight="1" x14ac:dyDescent="0.25">
      <c r="B19" s="18">
        <v>0</v>
      </c>
      <c r="C19" s="21" t="s">
        <v>23</v>
      </c>
      <c r="D19" s="15" t="s">
        <v>5</v>
      </c>
      <c r="E19" s="15" t="s">
        <v>25</v>
      </c>
      <c r="F19" s="15" t="s">
        <v>6</v>
      </c>
      <c r="G19" s="15" t="s">
        <v>24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9"/>
    </row>
    <row r="20" spans="2:20" ht="15" customHeight="1" x14ac:dyDescent="0.25">
      <c r="B20" s="20" t="s">
        <v>50</v>
      </c>
      <c r="C20" s="11" t="s">
        <v>11</v>
      </c>
      <c r="D20" s="1">
        <v>0</v>
      </c>
      <c r="E20" s="9">
        <f>D20*$D$5+$G$5</f>
        <v>2.1</v>
      </c>
      <c r="F20" s="8">
        <f>D20*$F$5</f>
        <v>0</v>
      </c>
      <c r="G20" s="40" t="s">
        <v>29</v>
      </c>
      <c r="H20" s="40" t="s">
        <v>30</v>
      </c>
      <c r="I20" s="40" t="s">
        <v>31</v>
      </c>
      <c r="J20" s="40" t="s">
        <v>32</v>
      </c>
      <c r="K20" s="40" t="s">
        <v>33</v>
      </c>
      <c r="L20" s="40" t="s">
        <v>34</v>
      </c>
      <c r="M20" s="40" t="s">
        <v>35</v>
      </c>
      <c r="N20" s="40" t="s">
        <v>28</v>
      </c>
      <c r="O20" s="40" t="s">
        <v>27</v>
      </c>
      <c r="P20" s="40" t="s">
        <v>36</v>
      </c>
      <c r="Q20" s="40" t="s">
        <v>26</v>
      </c>
      <c r="R20" s="40" t="s">
        <v>37</v>
      </c>
      <c r="S20" s="19"/>
    </row>
    <row r="21" spans="2:20" ht="15" customHeight="1" x14ac:dyDescent="0.25">
      <c r="B21" s="26">
        <f>STDEVA(G25:R26)</f>
        <v>0</v>
      </c>
      <c r="C21" s="11" t="s">
        <v>12</v>
      </c>
      <c r="D21" s="1">
        <v>0</v>
      </c>
      <c r="E21" s="9">
        <f>D21*$D$6+$G$6</f>
        <v>1.95</v>
      </c>
      <c r="F21" s="8">
        <f>D21*$F$6</f>
        <v>0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19"/>
    </row>
    <row r="22" spans="2:20" ht="15" customHeight="1" x14ac:dyDescent="0.25">
      <c r="B22" s="26"/>
      <c r="C22" s="11" t="s">
        <v>10</v>
      </c>
      <c r="D22" s="1">
        <v>10</v>
      </c>
      <c r="E22" s="9">
        <f>D22*$D$8+$G$8</f>
        <v>2.1</v>
      </c>
      <c r="F22" s="8">
        <f>D22*$F$8</f>
        <v>50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14"/>
    </row>
    <row r="23" spans="2:20" ht="15" customHeight="1" x14ac:dyDescent="0.25">
      <c r="B23" s="19" t="s">
        <v>42</v>
      </c>
      <c r="C23" s="11" t="s">
        <v>13</v>
      </c>
      <c r="D23" s="1">
        <v>42</v>
      </c>
      <c r="E23" s="9">
        <f>D23*$D$10+$G$10</f>
        <v>104.2</v>
      </c>
      <c r="F23" s="8">
        <f>D23*$F$10</f>
        <v>49.559999999999995</v>
      </c>
      <c r="G23" s="34">
        <v>86.47</v>
      </c>
      <c r="H23" s="34">
        <v>90.42</v>
      </c>
      <c r="I23" s="34">
        <v>75.8</v>
      </c>
      <c r="J23" s="34">
        <v>71.349999999999994</v>
      </c>
      <c r="K23" s="34">
        <v>67.19</v>
      </c>
      <c r="L23" s="34">
        <v>68.55</v>
      </c>
      <c r="M23" s="34">
        <v>82.16</v>
      </c>
      <c r="N23" s="34">
        <v>80.08</v>
      </c>
      <c r="O23" s="34">
        <v>72.2</v>
      </c>
      <c r="P23" s="34">
        <v>99.62</v>
      </c>
      <c r="Q23" s="34">
        <v>63.31</v>
      </c>
      <c r="R23" s="34">
        <v>84.88</v>
      </c>
      <c r="S23" s="33" t="s">
        <v>38</v>
      </c>
    </row>
    <row r="24" spans="2:20" ht="15" customHeight="1" x14ac:dyDescent="0.25">
      <c r="B24" s="35">
        <f>B27-B14</f>
        <v>942.03000000000009</v>
      </c>
      <c r="C24" s="11" t="s">
        <v>14</v>
      </c>
      <c r="D24" s="1">
        <v>0</v>
      </c>
      <c r="E24" s="9">
        <f>$G$12-D24*$D$12</f>
        <v>743</v>
      </c>
      <c r="F24" s="8">
        <f>D24*$F$12</f>
        <v>0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3"/>
    </row>
    <row r="25" spans="2:20" ht="15" customHeight="1" x14ac:dyDescent="0.25">
      <c r="B25" s="35"/>
      <c r="C25" s="12"/>
      <c r="D25" s="12"/>
      <c r="E25" s="13" t="s">
        <v>21</v>
      </c>
      <c r="F25" s="17">
        <f>SUM(F20:F24)</f>
        <v>99.56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33" t="s">
        <v>40</v>
      </c>
    </row>
    <row r="26" spans="2:20" x14ac:dyDescent="0.25">
      <c r="B26" s="19" t="s">
        <v>39</v>
      </c>
      <c r="C26" s="12"/>
      <c r="D26" s="12"/>
      <c r="E26" s="13" t="s">
        <v>22</v>
      </c>
      <c r="F26" s="17">
        <f>$E$13-F25</f>
        <v>0.43999999999999773</v>
      </c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33"/>
    </row>
    <row r="27" spans="2:20" ht="26.25" customHeight="1" x14ac:dyDescent="0.25">
      <c r="B27" s="30">
        <f>SUM(G23:R24)</f>
        <v>942.03000000000009</v>
      </c>
      <c r="C27" s="31" t="s">
        <v>73</v>
      </c>
      <c r="D27" s="31"/>
      <c r="E27" s="31"/>
      <c r="F27" s="31"/>
      <c r="G27" s="32" t="s">
        <v>72</v>
      </c>
      <c r="H27" s="32"/>
      <c r="I27" s="32"/>
      <c r="J27" s="32"/>
      <c r="K27" s="32"/>
      <c r="L27" s="32"/>
      <c r="M27" s="31" t="s">
        <v>71</v>
      </c>
      <c r="N27" s="31"/>
      <c r="O27" s="31"/>
      <c r="P27" s="31"/>
      <c r="Q27" s="31"/>
      <c r="R27" s="31"/>
      <c r="S27" s="33" t="s">
        <v>41</v>
      </c>
    </row>
    <row r="28" spans="2:20" ht="15" customHeight="1" x14ac:dyDescent="0.25">
      <c r="B28" s="30"/>
      <c r="C28" s="31"/>
      <c r="D28" s="31"/>
      <c r="E28" s="31"/>
      <c r="F28" s="31"/>
      <c r="G28" s="32"/>
      <c r="H28" s="32"/>
      <c r="I28" s="32"/>
      <c r="J28" s="32"/>
      <c r="K28" s="32"/>
      <c r="L28" s="32"/>
      <c r="M28" s="31"/>
      <c r="N28" s="31"/>
      <c r="O28" s="31"/>
      <c r="P28" s="31"/>
      <c r="Q28" s="31"/>
      <c r="R28" s="31"/>
      <c r="S28" s="33"/>
    </row>
    <row r="29" spans="2:20" ht="15" customHeight="1" x14ac:dyDescent="0.25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9"/>
    </row>
    <row r="30" spans="2:20" ht="15" customHeight="1" x14ac:dyDescent="0.25">
      <c r="B30" s="18">
        <f>B19+1</f>
        <v>1</v>
      </c>
      <c r="C30" s="21" t="s">
        <v>23</v>
      </c>
      <c r="D30" s="15" t="s">
        <v>5</v>
      </c>
      <c r="E30" s="15" t="s">
        <v>25</v>
      </c>
      <c r="F30" s="15" t="s">
        <v>6</v>
      </c>
      <c r="G30" s="38" t="s">
        <v>24</v>
      </c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9"/>
    </row>
    <row r="31" spans="2:20" ht="15" customHeight="1" x14ac:dyDescent="0.25">
      <c r="B31" s="20" t="s">
        <v>50</v>
      </c>
      <c r="C31" s="11" t="s">
        <v>11</v>
      </c>
      <c r="D31" s="1">
        <v>0</v>
      </c>
      <c r="E31" s="9">
        <f>D31*$D$5+$G$5</f>
        <v>2.1</v>
      </c>
      <c r="F31" s="8">
        <f>D31*$F$5</f>
        <v>0</v>
      </c>
      <c r="G31" s="40" t="s">
        <v>29</v>
      </c>
      <c r="H31" s="40" t="s">
        <v>30</v>
      </c>
      <c r="I31" s="40" t="s">
        <v>31</v>
      </c>
      <c r="J31" s="40" t="s">
        <v>32</v>
      </c>
      <c r="K31" s="40" t="s">
        <v>33</v>
      </c>
      <c r="L31" s="40" t="s">
        <v>34</v>
      </c>
      <c r="M31" s="40" t="s">
        <v>35</v>
      </c>
      <c r="N31" s="40" t="s">
        <v>28</v>
      </c>
      <c r="O31" s="40" t="s">
        <v>27</v>
      </c>
      <c r="P31" s="40" t="s">
        <v>36</v>
      </c>
      <c r="Q31" s="40" t="s">
        <v>26</v>
      </c>
      <c r="R31" s="40" t="s">
        <v>37</v>
      </c>
      <c r="S31" s="39"/>
    </row>
    <row r="32" spans="2:20" ht="15" customHeight="1" x14ac:dyDescent="0.25">
      <c r="B32" s="37">
        <f>STDEVA(G36:R37)</f>
        <v>8.1575397360634197E-2</v>
      </c>
      <c r="C32" s="11" t="s">
        <v>12</v>
      </c>
      <c r="D32" s="1">
        <v>0</v>
      </c>
      <c r="E32" s="9">
        <f>D32*$D$6+$G$6</f>
        <v>1.95</v>
      </c>
      <c r="F32" s="8">
        <f>D32*$F$6</f>
        <v>0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9"/>
    </row>
    <row r="33" spans="2:19" ht="15" customHeight="1" x14ac:dyDescent="0.25">
      <c r="B33" s="37"/>
      <c r="C33" s="11" t="s">
        <v>10</v>
      </c>
      <c r="D33" s="1">
        <v>5</v>
      </c>
      <c r="E33" s="9">
        <f>D33*$D$8+$G$8</f>
        <v>2.0499999999999998</v>
      </c>
      <c r="F33" s="8">
        <f>D33*$F$8</f>
        <v>25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14"/>
    </row>
    <row r="34" spans="2:19" x14ac:dyDescent="0.25">
      <c r="B34" s="19" t="s">
        <v>42</v>
      </c>
      <c r="C34" s="11" t="s">
        <v>13</v>
      </c>
      <c r="D34" s="1">
        <v>42</v>
      </c>
      <c r="E34" s="9">
        <f>D34*$D$10+$G$10</f>
        <v>104.2</v>
      </c>
      <c r="F34" s="8">
        <f>D34*$F$10</f>
        <v>49.559999999999995</v>
      </c>
      <c r="G34" s="34">
        <v>86.45</v>
      </c>
      <c r="H34" s="34">
        <v>90.39</v>
      </c>
      <c r="I34" s="34">
        <v>75.75</v>
      </c>
      <c r="J34" s="34">
        <v>71.28</v>
      </c>
      <c r="K34" s="34">
        <v>67.27</v>
      </c>
      <c r="L34" s="34">
        <v>68.58</v>
      </c>
      <c r="M34" s="34">
        <v>82.29</v>
      </c>
      <c r="N34" s="34">
        <v>80.05</v>
      </c>
      <c r="O34" s="34">
        <v>72.11</v>
      </c>
      <c r="P34" s="34">
        <v>99.8</v>
      </c>
      <c r="Q34" s="34">
        <v>63.3</v>
      </c>
      <c r="R34" s="34">
        <v>84.88</v>
      </c>
      <c r="S34" s="33" t="s">
        <v>38</v>
      </c>
    </row>
    <row r="35" spans="2:19" ht="15" customHeight="1" x14ac:dyDescent="0.25">
      <c r="B35" s="35">
        <f>B38-B27</f>
        <v>0.11999999999977717</v>
      </c>
      <c r="C35" s="11" t="s">
        <v>14</v>
      </c>
      <c r="D35" s="1">
        <v>21</v>
      </c>
      <c r="E35" s="9">
        <f>$G$12-D35*$D$12</f>
        <v>732.5</v>
      </c>
      <c r="F35" s="8">
        <f>D35*$F$12</f>
        <v>25.2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3"/>
    </row>
    <row r="36" spans="2:19" ht="15" customHeight="1" x14ac:dyDescent="0.25">
      <c r="B36" s="35"/>
      <c r="C36" s="12"/>
      <c r="D36" s="12"/>
      <c r="E36" s="13" t="s">
        <v>21</v>
      </c>
      <c r="F36" s="17">
        <f>SUM(F31:F35)</f>
        <v>99.76</v>
      </c>
      <c r="G36" s="36">
        <f>G34-G$23</f>
        <v>-1.9999999999996021E-2</v>
      </c>
      <c r="H36" s="36">
        <f>H34-H$23</f>
        <v>-3.0000000000001137E-2</v>
      </c>
      <c r="I36" s="36">
        <f>I34-I$23</f>
        <v>-4.9999999999997158E-2</v>
      </c>
      <c r="J36" s="36">
        <f>J34-J$23</f>
        <v>-6.9999999999993179E-2</v>
      </c>
      <c r="K36" s="36">
        <f>K34-K$23</f>
        <v>7.9999999999998295E-2</v>
      </c>
      <c r="L36" s="36">
        <f>L34-L$23</f>
        <v>3.0000000000001137E-2</v>
      </c>
      <c r="M36" s="36">
        <f>M34-M$23</f>
        <v>0.13000000000000966</v>
      </c>
      <c r="N36" s="36">
        <f>N34-N$23</f>
        <v>-3.0000000000001137E-2</v>
      </c>
      <c r="O36" s="36">
        <f>O34-O$23</f>
        <v>-9.0000000000003411E-2</v>
      </c>
      <c r="P36" s="36">
        <f>P34-P$23</f>
        <v>0.17999999999999261</v>
      </c>
      <c r="Q36" s="36">
        <f>Q34-Q$23</f>
        <v>-1.0000000000005116E-2</v>
      </c>
      <c r="R36" s="36">
        <f>R34-R$23</f>
        <v>0</v>
      </c>
      <c r="S36" s="33" t="s">
        <v>40</v>
      </c>
    </row>
    <row r="37" spans="2:19" x14ac:dyDescent="0.25">
      <c r="B37" s="19" t="s">
        <v>39</v>
      </c>
      <c r="C37" s="12"/>
      <c r="D37" s="12"/>
      <c r="E37" s="13" t="s">
        <v>22</v>
      </c>
      <c r="F37" s="17">
        <f>$E$13-F36</f>
        <v>0.23999999999999488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3"/>
    </row>
    <row r="38" spans="2:19" ht="15" customHeight="1" x14ac:dyDescent="0.25">
      <c r="B38" s="30">
        <f>SUM(G34:R35)</f>
        <v>942.14999999999986</v>
      </c>
      <c r="C38" s="31" t="s">
        <v>76</v>
      </c>
      <c r="D38" s="31"/>
      <c r="E38" s="31"/>
      <c r="F38" s="31"/>
      <c r="G38" s="32" t="s">
        <v>77</v>
      </c>
      <c r="H38" s="32"/>
      <c r="I38" s="32"/>
      <c r="J38" s="32"/>
      <c r="K38" s="32"/>
      <c r="L38" s="32"/>
      <c r="M38" s="31" t="s">
        <v>78</v>
      </c>
      <c r="N38" s="31"/>
      <c r="O38" s="31"/>
      <c r="P38" s="31"/>
      <c r="Q38" s="31"/>
      <c r="R38" s="31"/>
      <c r="S38" s="33" t="s">
        <v>41</v>
      </c>
    </row>
    <row r="39" spans="2:19" x14ac:dyDescent="0.25">
      <c r="B39" s="30"/>
      <c r="C39" s="31"/>
      <c r="D39" s="31"/>
      <c r="E39" s="31"/>
      <c r="F39" s="31"/>
      <c r="G39" s="32"/>
      <c r="H39" s="32"/>
      <c r="I39" s="32"/>
      <c r="J39" s="32"/>
      <c r="K39" s="32"/>
      <c r="L39" s="32"/>
      <c r="M39" s="31"/>
      <c r="N39" s="31"/>
      <c r="O39" s="31"/>
      <c r="P39" s="31"/>
      <c r="Q39" s="31"/>
      <c r="R39" s="31"/>
      <c r="S39" s="33"/>
    </row>
    <row r="40" spans="2:19" ht="15.75" customHeight="1" x14ac:dyDescent="0.25">
      <c r="B40" s="18">
        <f>B30+1</f>
        <v>2</v>
      </c>
      <c r="C40" s="21" t="s">
        <v>23</v>
      </c>
      <c r="D40" s="15" t="s">
        <v>5</v>
      </c>
      <c r="E40" s="15" t="s">
        <v>25</v>
      </c>
      <c r="F40" s="15" t="s">
        <v>6</v>
      </c>
      <c r="G40" s="38" t="s">
        <v>24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9"/>
    </row>
    <row r="41" spans="2:19" ht="15" customHeight="1" x14ac:dyDescent="0.25">
      <c r="B41" s="20" t="s">
        <v>50</v>
      </c>
      <c r="C41" s="11" t="s">
        <v>11</v>
      </c>
      <c r="D41" s="1">
        <v>0</v>
      </c>
      <c r="E41" s="9">
        <f>D41*$D$5+$G$5</f>
        <v>2.1</v>
      </c>
      <c r="F41" s="8">
        <f>D41*$F$5</f>
        <v>0</v>
      </c>
      <c r="G41" s="40" t="s">
        <v>29</v>
      </c>
      <c r="H41" s="40" t="s">
        <v>30</v>
      </c>
      <c r="I41" s="40" t="s">
        <v>31</v>
      </c>
      <c r="J41" s="40" t="s">
        <v>32</v>
      </c>
      <c r="K41" s="40" t="s">
        <v>33</v>
      </c>
      <c r="L41" s="40" t="s">
        <v>34</v>
      </c>
      <c r="M41" s="40" t="s">
        <v>35</v>
      </c>
      <c r="N41" s="40" t="s">
        <v>28</v>
      </c>
      <c r="O41" s="40" t="s">
        <v>27</v>
      </c>
      <c r="P41" s="40" t="s">
        <v>36</v>
      </c>
      <c r="Q41" s="40" t="s">
        <v>26</v>
      </c>
      <c r="R41" s="40" t="s">
        <v>37</v>
      </c>
      <c r="S41" s="39"/>
    </row>
    <row r="42" spans="2:19" ht="15" customHeight="1" x14ac:dyDescent="0.25">
      <c r="B42" s="37">
        <f>STDEVA(G46:R47)</f>
        <v>3.0895719032665105E-2</v>
      </c>
      <c r="C42" s="11" t="s">
        <v>12</v>
      </c>
      <c r="D42" s="1">
        <v>0</v>
      </c>
      <c r="E42" s="9">
        <f>D42*$D$6+$G$6</f>
        <v>1.95</v>
      </c>
      <c r="F42" s="8">
        <f>D42*$F$6</f>
        <v>0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39"/>
    </row>
    <row r="43" spans="2:19" ht="15" customHeight="1" x14ac:dyDescent="0.25">
      <c r="B43" s="37"/>
      <c r="C43" s="11" t="s">
        <v>10</v>
      </c>
      <c r="D43" s="1">
        <v>8</v>
      </c>
      <c r="E43" s="9">
        <f>D43*$D$8+$G$8</f>
        <v>2.08</v>
      </c>
      <c r="F43" s="8">
        <f>D43*$F$8</f>
        <v>40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14"/>
    </row>
    <row r="44" spans="2:19" x14ac:dyDescent="0.25">
      <c r="B44" s="19" t="s">
        <v>42</v>
      </c>
      <c r="C44" s="11" t="s">
        <v>13</v>
      </c>
      <c r="D44" s="1">
        <v>42</v>
      </c>
      <c r="E44" s="9">
        <f>D44*$D$10+$G$10</f>
        <v>104.2</v>
      </c>
      <c r="F44" s="8">
        <f>D44*$F$10</f>
        <v>49.559999999999995</v>
      </c>
      <c r="G44" s="34">
        <v>86.46</v>
      </c>
      <c r="H44" s="34">
        <v>90.41</v>
      </c>
      <c r="I44" s="34">
        <v>75.78</v>
      </c>
      <c r="J44" s="34">
        <v>71.319999999999993</v>
      </c>
      <c r="K44" s="34">
        <v>67.22</v>
      </c>
      <c r="L44" s="34">
        <v>68.56</v>
      </c>
      <c r="M44" s="34">
        <v>82.21</v>
      </c>
      <c r="N44" s="34">
        <v>80.08</v>
      </c>
      <c r="O44" s="34">
        <v>72.17</v>
      </c>
      <c r="P44" s="34">
        <v>99.69</v>
      </c>
      <c r="Q44" s="34">
        <v>63.31</v>
      </c>
      <c r="R44" s="34">
        <v>84.88</v>
      </c>
      <c r="S44" s="33" t="s">
        <v>38</v>
      </c>
    </row>
    <row r="45" spans="2:19" x14ac:dyDescent="0.25">
      <c r="B45" s="35">
        <f>B48-B27</f>
        <v>5.999999999994543E-2</v>
      </c>
      <c r="C45" s="11" t="s">
        <v>14</v>
      </c>
      <c r="D45" s="1">
        <v>8</v>
      </c>
      <c r="E45" s="9">
        <f>$G$12-D45*$D$12</f>
        <v>739</v>
      </c>
      <c r="F45" s="8">
        <f>D45*$F$12</f>
        <v>9.6</v>
      </c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3"/>
    </row>
    <row r="46" spans="2:19" x14ac:dyDescent="0.25">
      <c r="B46" s="35"/>
      <c r="C46" s="12"/>
      <c r="D46" s="12"/>
      <c r="E46" s="13" t="s">
        <v>21</v>
      </c>
      <c r="F46" s="17">
        <f>SUM(F41:F45)</f>
        <v>99.16</v>
      </c>
      <c r="G46" s="36">
        <f>G44-G$23</f>
        <v>-1.0000000000005116E-2</v>
      </c>
      <c r="H46" s="36">
        <f>H44-H$23</f>
        <v>-1.0000000000005116E-2</v>
      </c>
      <c r="I46" s="36">
        <f>I44-I$23</f>
        <v>-1.9999999999996021E-2</v>
      </c>
      <c r="J46" s="36">
        <f>J44-J$23</f>
        <v>-3.0000000000001137E-2</v>
      </c>
      <c r="K46" s="36">
        <f>K44-K$23</f>
        <v>3.0000000000001137E-2</v>
      </c>
      <c r="L46" s="36">
        <f>L44-L$23</f>
        <v>1.0000000000005116E-2</v>
      </c>
      <c r="M46" s="36">
        <f>M44-M$23</f>
        <v>4.9999999999997158E-2</v>
      </c>
      <c r="N46" s="36">
        <f>N44-N$23</f>
        <v>0</v>
      </c>
      <c r="O46" s="36">
        <f>O44-O$23</f>
        <v>-3.0000000000001137E-2</v>
      </c>
      <c r="P46" s="36">
        <f>P44-P$23</f>
        <v>6.9999999999993179E-2</v>
      </c>
      <c r="Q46" s="36">
        <f>Q44-Q$23</f>
        <v>0</v>
      </c>
      <c r="R46" s="36">
        <f>R44-R$23</f>
        <v>0</v>
      </c>
      <c r="S46" s="33" t="s">
        <v>40</v>
      </c>
    </row>
    <row r="47" spans="2:19" x14ac:dyDescent="0.25">
      <c r="B47" s="19" t="s">
        <v>39</v>
      </c>
      <c r="C47" s="12"/>
      <c r="D47" s="12"/>
      <c r="E47" s="13" t="s">
        <v>22</v>
      </c>
      <c r="F47" s="17">
        <f>$E$13-F46</f>
        <v>0.84000000000000341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3"/>
    </row>
    <row r="48" spans="2:19" ht="15" customHeight="1" x14ac:dyDescent="0.25">
      <c r="B48" s="30">
        <f>SUM(G44:R45)</f>
        <v>942.09</v>
      </c>
      <c r="C48" s="31" t="s">
        <v>79</v>
      </c>
      <c r="D48" s="31"/>
      <c r="E48" s="31"/>
      <c r="F48" s="31"/>
      <c r="G48" s="32" t="s">
        <v>80</v>
      </c>
      <c r="H48" s="32"/>
      <c r="I48" s="32"/>
      <c r="J48" s="32"/>
      <c r="K48" s="32"/>
      <c r="L48" s="32"/>
      <c r="M48" s="31" t="s">
        <v>82</v>
      </c>
      <c r="N48" s="31"/>
      <c r="O48" s="31"/>
      <c r="P48" s="31"/>
      <c r="Q48" s="31"/>
      <c r="R48" s="31"/>
      <c r="S48" s="33" t="s">
        <v>41</v>
      </c>
    </row>
    <row r="49" spans="2:19" x14ac:dyDescent="0.25">
      <c r="B49" s="30"/>
      <c r="C49" s="31"/>
      <c r="D49" s="31"/>
      <c r="E49" s="31"/>
      <c r="F49" s="31"/>
      <c r="G49" s="32"/>
      <c r="H49" s="32"/>
      <c r="I49" s="32"/>
      <c r="J49" s="32"/>
      <c r="K49" s="32"/>
      <c r="L49" s="32"/>
      <c r="M49" s="31"/>
      <c r="N49" s="31"/>
      <c r="O49" s="31"/>
      <c r="P49" s="31"/>
      <c r="Q49" s="31"/>
      <c r="R49" s="31"/>
      <c r="S49" s="33"/>
    </row>
    <row r="50" spans="2:19" ht="18.75" x14ac:dyDescent="0.25">
      <c r="B50" s="18">
        <f>B40+1</f>
        <v>3</v>
      </c>
      <c r="C50" s="21" t="s">
        <v>23</v>
      </c>
      <c r="D50" s="15" t="s">
        <v>5</v>
      </c>
      <c r="E50" s="15" t="s">
        <v>25</v>
      </c>
      <c r="F50" s="15" t="s">
        <v>6</v>
      </c>
      <c r="G50" s="38" t="s">
        <v>24</v>
      </c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9"/>
    </row>
    <row r="51" spans="2:19" ht="15" customHeight="1" x14ac:dyDescent="0.25">
      <c r="B51" s="20" t="s">
        <v>50</v>
      </c>
      <c r="C51" s="11" t="s">
        <v>11</v>
      </c>
      <c r="D51" s="1">
        <v>0</v>
      </c>
      <c r="E51" s="9">
        <f>D51*$D$5+$G$5</f>
        <v>2.1</v>
      </c>
      <c r="F51" s="8">
        <f>D51*$F$5</f>
        <v>0</v>
      </c>
      <c r="G51" s="40" t="s">
        <v>29</v>
      </c>
      <c r="H51" s="40" t="s">
        <v>30</v>
      </c>
      <c r="I51" s="40" t="s">
        <v>31</v>
      </c>
      <c r="J51" s="40" t="s">
        <v>32</v>
      </c>
      <c r="K51" s="40" t="s">
        <v>33</v>
      </c>
      <c r="L51" s="40" t="s">
        <v>34</v>
      </c>
      <c r="M51" s="40" t="s">
        <v>35</v>
      </c>
      <c r="N51" s="40" t="s">
        <v>28</v>
      </c>
      <c r="O51" s="40" t="s">
        <v>27</v>
      </c>
      <c r="P51" s="40" t="s">
        <v>36</v>
      </c>
      <c r="Q51" s="40" t="s">
        <v>26</v>
      </c>
      <c r="R51" s="40" t="s">
        <v>37</v>
      </c>
      <c r="S51" s="39"/>
    </row>
    <row r="52" spans="2:19" ht="15" customHeight="1" x14ac:dyDescent="0.25">
      <c r="B52" s="37">
        <f>STDEVA(G56:R57)</f>
        <v>3.0451153135355565E-2</v>
      </c>
      <c r="C52" s="11" t="s">
        <v>12</v>
      </c>
      <c r="D52" s="1">
        <v>0</v>
      </c>
      <c r="E52" s="9">
        <f>D52*$D$6+$G$6</f>
        <v>1.95</v>
      </c>
      <c r="F52" s="8">
        <f>D52*$F$6</f>
        <v>0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39"/>
    </row>
    <row r="53" spans="2:19" ht="15" customHeight="1" x14ac:dyDescent="0.25">
      <c r="B53" s="37"/>
      <c r="C53" s="11" t="s">
        <v>10</v>
      </c>
      <c r="D53" s="1">
        <v>10</v>
      </c>
      <c r="E53" s="9">
        <f>D53*$D$8+$G$8</f>
        <v>2.1</v>
      </c>
      <c r="F53" s="8">
        <f>D53*$F$8</f>
        <v>50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14"/>
    </row>
    <row r="54" spans="2:19" x14ac:dyDescent="0.25">
      <c r="B54" s="19" t="s">
        <v>42</v>
      </c>
      <c r="C54" s="11" t="s">
        <v>13</v>
      </c>
      <c r="D54" s="1">
        <v>34</v>
      </c>
      <c r="E54" s="9">
        <f>D54*$D$10+$G$10</f>
        <v>103.4</v>
      </c>
      <c r="F54" s="8">
        <f>D54*$F$10</f>
        <v>40.119999999999997</v>
      </c>
      <c r="G54" s="34">
        <v>86.46</v>
      </c>
      <c r="H54" s="34">
        <v>90.4</v>
      </c>
      <c r="I54" s="34">
        <v>75.77</v>
      </c>
      <c r="J54" s="34">
        <v>71.319999999999993</v>
      </c>
      <c r="K54" s="34">
        <v>67.22</v>
      </c>
      <c r="L54" s="34">
        <v>68.56</v>
      </c>
      <c r="M54" s="34">
        <v>82.2</v>
      </c>
      <c r="N54" s="34">
        <v>80.069999999999993</v>
      </c>
      <c r="O54" s="34">
        <v>72.16</v>
      </c>
      <c r="P54" s="34">
        <v>99.68</v>
      </c>
      <c r="Q54" s="34">
        <v>63.31</v>
      </c>
      <c r="R54" s="34">
        <v>84.88</v>
      </c>
      <c r="S54" s="33" t="s">
        <v>38</v>
      </c>
    </row>
    <row r="55" spans="2:19" ht="15" customHeight="1" x14ac:dyDescent="0.25">
      <c r="B55" s="35">
        <f>B58-B27</f>
        <v>0</v>
      </c>
      <c r="C55" s="11" t="s">
        <v>14</v>
      </c>
      <c r="D55" s="1">
        <v>8</v>
      </c>
      <c r="E55" s="9">
        <f>$G$12-D55*$D$12</f>
        <v>739</v>
      </c>
      <c r="F55" s="8">
        <f>D55*$F$12</f>
        <v>9.6</v>
      </c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3"/>
    </row>
    <row r="56" spans="2:19" ht="15" customHeight="1" x14ac:dyDescent="0.25">
      <c r="B56" s="35"/>
      <c r="C56" s="12"/>
      <c r="D56" s="12"/>
      <c r="E56" s="13" t="s">
        <v>21</v>
      </c>
      <c r="F56" s="17">
        <f>SUM(F51:F55)</f>
        <v>99.72</v>
      </c>
      <c r="G56" s="36">
        <f>G54-G$23</f>
        <v>-1.0000000000005116E-2</v>
      </c>
      <c r="H56" s="36">
        <f>H54-H$23</f>
        <v>-1.9999999999996021E-2</v>
      </c>
      <c r="I56" s="36">
        <f>I54-I$23</f>
        <v>-3.0000000000001137E-2</v>
      </c>
      <c r="J56" s="36">
        <f>J54-J$23</f>
        <v>-3.0000000000001137E-2</v>
      </c>
      <c r="K56" s="36">
        <f>K54-K$23</f>
        <v>3.0000000000001137E-2</v>
      </c>
      <c r="L56" s="36">
        <f>L54-L$23</f>
        <v>1.0000000000005116E-2</v>
      </c>
      <c r="M56" s="36">
        <f>M54-M$23</f>
        <v>4.0000000000006253E-2</v>
      </c>
      <c r="N56" s="36">
        <f>N54-N$23</f>
        <v>-1.0000000000005116E-2</v>
      </c>
      <c r="O56" s="36">
        <f>O54-O$23</f>
        <v>-4.0000000000006253E-2</v>
      </c>
      <c r="P56" s="36">
        <f>P54-P$23</f>
        <v>6.0000000000002274E-2</v>
      </c>
      <c r="Q56" s="36">
        <f>Q54-Q$23</f>
        <v>0</v>
      </c>
      <c r="R56" s="36">
        <f>R54-R$23</f>
        <v>0</v>
      </c>
      <c r="S56" s="33" t="s">
        <v>40</v>
      </c>
    </row>
    <row r="57" spans="2:19" x14ac:dyDescent="0.25">
      <c r="B57" s="19" t="s">
        <v>39</v>
      </c>
      <c r="C57" s="12"/>
      <c r="D57" s="12"/>
      <c r="E57" s="13" t="s">
        <v>22</v>
      </c>
      <c r="F57" s="17">
        <f>$E$13-F56</f>
        <v>0.28000000000000114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3"/>
    </row>
    <row r="58" spans="2:19" x14ac:dyDescent="0.25">
      <c r="B58" s="30">
        <f>SUM(G54:R55)</f>
        <v>942.02999999999986</v>
      </c>
      <c r="C58" s="31" t="s">
        <v>83</v>
      </c>
      <c r="D58" s="31"/>
      <c r="E58" s="31"/>
      <c r="F58" s="31"/>
      <c r="G58" s="32" t="s">
        <v>81</v>
      </c>
      <c r="H58" s="32"/>
      <c r="I58" s="32"/>
      <c r="J58" s="32"/>
      <c r="K58" s="32"/>
      <c r="L58" s="32"/>
      <c r="M58" s="31" t="s">
        <v>84</v>
      </c>
      <c r="N58" s="31"/>
      <c r="O58" s="31"/>
      <c r="P58" s="31"/>
      <c r="Q58" s="31"/>
      <c r="R58" s="31"/>
      <c r="S58" s="33" t="s">
        <v>41</v>
      </c>
    </row>
    <row r="59" spans="2:19" x14ac:dyDescent="0.25">
      <c r="B59" s="30"/>
      <c r="C59" s="31"/>
      <c r="D59" s="31"/>
      <c r="E59" s="31"/>
      <c r="F59" s="31"/>
      <c r="G59" s="32"/>
      <c r="H59" s="32"/>
      <c r="I59" s="32"/>
      <c r="J59" s="32"/>
      <c r="K59" s="32"/>
      <c r="L59" s="32"/>
      <c r="M59" s="31"/>
      <c r="N59" s="31"/>
      <c r="O59" s="31"/>
      <c r="P59" s="31"/>
      <c r="Q59" s="31"/>
      <c r="R59" s="31"/>
      <c r="S59" s="33"/>
    </row>
    <row r="60" spans="2:19" ht="18.75" x14ac:dyDescent="0.25">
      <c r="B60" s="18">
        <f>B50+1</f>
        <v>4</v>
      </c>
      <c r="C60" s="21" t="s">
        <v>23</v>
      </c>
      <c r="D60" s="15" t="s">
        <v>5</v>
      </c>
      <c r="E60" s="15" t="s">
        <v>25</v>
      </c>
      <c r="F60" s="15" t="s">
        <v>6</v>
      </c>
      <c r="G60" s="38" t="s">
        <v>24</v>
      </c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9"/>
    </row>
    <row r="61" spans="2:19" ht="15" customHeight="1" x14ac:dyDescent="0.25">
      <c r="B61" s="20" t="s">
        <v>50</v>
      </c>
      <c r="C61" s="11" t="s">
        <v>11</v>
      </c>
      <c r="D61" s="1">
        <v>0</v>
      </c>
      <c r="E61" s="9">
        <f>D61*$D$5+$G$5</f>
        <v>2.1</v>
      </c>
      <c r="F61" s="8">
        <f>D61*$F$5</f>
        <v>0</v>
      </c>
      <c r="G61" s="40" t="s">
        <v>29</v>
      </c>
      <c r="H61" s="40" t="s">
        <v>30</v>
      </c>
      <c r="I61" s="40" t="s">
        <v>31</v>
      </c>
      <c r="J61" s="40" t="s">
        <v>32</v>
      </c>
      <c r="K61" s="40" t="s">
        <v>33</v>
      </c>
      <c r="L61" s="40" t="s">
        <v>34</v>
      </c>
      <c r="M61" s="40" t="s">
        <v>35</v>
      </c>
      <c r="N61" s="40" t="s">
        <v>28</v>
      </c>
      <c r="O61" s="40" t="s">
        <v>27</v>
      </c>
      <c r="P61" s="40" t="s">
        <v>36</v>
      </c>
      <c r="Q61" s="40" t="s">
        <v>26</v>
      </c>
      <c r="R61" s="40" t="s">
        <v>37</v>
      </c>
      <c r="S61" s="39"/>
    </row>
    <row r="62" spans="2:19" ht="15" customHeight="1" x14ac:dyDescent="0.25">
      <c r="B62" s="37">
        <f>STDEVA(G66:R67)</f>
        <v>3.8641710859920846E-2</v>
      </c>
      <c r="C62" s="11" t="s">
        <v>12</v>
      </c>
      <c r="D62" s="1">
        <v>0</v>
      </c>
      <c r="E62" s="9">
        <f>D62*$D$6+$G$6</f>
        <v>1.95</v>
      </c>
      <c r="F62" s="8">
        <f>D62*$F$6</f>
        <v>0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39"/>
    </row>
    <row r="63" spans="2:19" ht="15" customHeight="1" x14ac:dyDescent="0.25">
      <c r="B63" s="37"/>
      <c r="C63" s="11" t="s">
        <v>10</v>
      </c>
      <c r="D63" s="1">
        <v>10</v>
      </c>
      <c r="E63" s="9">
        <f>D63*$D$8+$G$8</f>
        <v>2.1</v>
      </c>
      <c r="F63" s="8">
        <f>D63*$F$8</f>
        <v>50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14"/>
    </row>
    <row r="64" spans="2:19" x14ac:dyDescent="0.25">
      <c r="B64" s="19" t="s">
        <v>42</v>
      </c>
      <c r="C64" s="11" t="s">
        <v>13</v>
      </c>
      <c r="D64" s="1">
        <v>32</v>
      </c>
      <c r="E64" s="9">
        <f>D64*$D$10+$G$10</f>
        <v>103.2</v>
      </c>
      <c r="F64" s="8">
        <f>D64*$F$10</f>
        <v>37.76</v>
      </c>
      <c r="G64" s="34">
        <v>86.46</v>
      </c>
      <c r="H64" s="34">
        <v>90.4</v>
      </c>
      <c r="I64" s="34">
        <v>75.77</v>
      </c>
      <c r="J64" s="34">
        <v>71.31</v>
      </c>
      <c r="K64" s="34">
        <v>67.23</v>
      </c>
      <c r="L64" s="34">
        <v>68.569999999999993</v>
      </c>
      <c r="M64" s="34">
        <v>82.21</v>
      </c>
      <c r="N64" s="34">
        <v>80.069999999999993</v>
      </c>
      <c r="O64" s="34">
        <v>72.150000000000006</v>
      </c>
      <c r="P64" s="34">
        <v>99.7</v>
      </c>
      <c r="Q64" s="34">
        <v>63.31</v>
      </c>
      <c r="R64" s="34">
        <v>84.88</v>
      </c>
      <c r="S64" s="33" t="s">
        <v>38</v>
      </c>
    </row>
    <row r="65" spans="2:19" ht="15" customHeight="1" x14ac:dyDescent="0.25">
      <c r="B65" s="35">
        <f>B68-B27</f>
        <v>2.9999999999972715E-2</v>
      </c>
      <c r="C65" s="11" t="s">
        <v>14</v>
      </c>
      <c r="D65" s="1">
        <v>10</v>
      </c>
      <c r="E65" s="9">
        <f>$G$12-D65*$D$12</f>
        <v>738</v>
      </c>
      <c r="F65" s="8">
        <f>D65*$F$12</f>
        <v>12</v>
      </c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3"/>
    </row>
    <row r="66" spans="2:19" ht="15" customHeight="1" x14ac:dyDescent="0.25">
      <c r="B66" s="35"/>
      <c r="C66" s="12"/>
      <c r="D66" s="12"/>
      <c r="E66" s="13" t="s">
        <v>21</v>
      </c>
      <c r="F66" s="17">
        <f>SUM(F61:F65)</f>
        <v>99.759999999999991</v>
      </c>
      <c r="G66" s="36">
        <f>G64-G$23</f>
        <v>-1.0000000000005116E-2</v>
      </c>
      <c r="H66" s="36">
        <f>H64-H$23</f>
        <v>-1.9999999999996021E-2</v>
      </c>
      <c r="I66" s="36">
        <f>I64-I$23</f>
        <v>-3.0000000000001137E-2</v>
      </c>
      <c r="J66" s="36">
        <f>J64-J$23</f>
        <v>-3.9999999999992042E-2</v>
      </c>
      <c r="K66" s="36">
        <f>K64-K$23</f>
        <v>4.0000000000006253E-2</v>
      </c>
      <c r="L66" s="36">
        <f>L64-L$23</f>
        <v>1.9999999999996021E-2</v>
      </c>
      <c r="M66" s="36">
        <f>M64-M$23</f>
        <v>4.9999999999997158E-2</v>
      </c>
      <c r="N66" s="36">
        <f>N64-N$23</f>
        <v>-1.0000000000005116E-2</v>
      </c>
      <c r="O66" s="36">
        <f>O64-O$23</f>
        <v>-4.9999999999997158E-2</v>
      </c>
      <c r="P66" s="36">
        <f>P64-P$23</f>
        <v>7.9999999999998295E-2</v>
      </c>
      <c r="Q66" s="36">
        <f>Q64-Q$23</f>
        <v>0</v>
      </c>
      <c r="R66" s="36">
        <f>R64-R$23</f>
        <v>0</v>
      </c>
      <c r="S66" s="33" t="s">
        <v>40</v>
      </c>
    </row>
    <row r="67" spans="2:19" x14ac:dyDescent="0.25">
      <c r="B67" s="19" t="s">
        <v>39</v>
      </c>
      <c r="C67" s="12"/>
      <c r="D67" s="12"/>
      <c r="E67" s="13" t="s">
        <v>22</v>
      </c>
      <c r="F67" s="17">
        <f>$E$13-F66</f>
        <v>0.24000000000000909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3"/>
    </row>
    <row r="68" spans="2:19" x14ac:dyDescent="0.25">
      <c r="B68" s="30">
        <f>SUM(G64:R65)</f>
        <v>942.06000000000006</v>
      </c>
      <c r="C68" s="31" t="s">
        <v>85</v>
      </c>
      <c r="D68" s="31"/>
      <c r="E68" s="31"/>
      <c r="F68" s="31"/>
      <c r="G68" s="32" t="s">
        <v>86</v>
      </c>
      <c r="H68" s="32"/>
      <c r="I68" s="32"/>
      <c r="J68" s="32"/>
      <c r="K68" s="32"/>
      <c r="L68" s="32"/>
      <c r="M68" s="31" t="s">
        <v>87</v>
      </c>
      <c r="N68" s="31"/>
      <c r="O68" s="31"/>
      <c r="P68" s="31"/>
      <c r="Q68" s="31"/>
      <c r="R68" s="31"/>
      <c r="S68" s="33" t="s">
        <v>41</v>
      </c>
    </row>
    <row r="69" spans="2:19" x14ac:dyDescent="0.25">
      <c r="B69" s="30"/>
      <c r="C69" s="31"/>
      <c r="D69" s="31"/>
      <c r="E69" s="31"/>
      <c r="F69" s="31"/>
      <c r="G69" s="32"/>
      <c r="H69" s="32"/>
      <c r="I69" s="32"/>
      <c r="J69" s="32"/>
      <c r="K69" s="32"/>
      <c r="L69" s="32"/>
      <c r="M69" s="31"/>
      <c r="N69" s="31"/>
      <c r="O69" s="31"/>
      <c r="P69" s="31"/>
      <c r="Q69" s="31"/>
      <c r="R69" s="31"/>
      <c r="S69" s="33"/>
    </row>
    <row r="71" spans="2:19" ht="15" customHeight="1" x14ac:dyDescent="0.25"/>
    <row r="72" spans="2:19" ht="15" customHeight="1" x14ac:dyDescent="0.25"/>
    <row r="73" spans="2:19" ht="15" customHeight="1" x14ac:dyDescent="0.25"/>
    <row r="75" spans="2:19" ht="15" customHeight="1" x14ac:dyDescent="0.25"/>
    <row r="76" spans="2:19" ht="15" customHeight="1" x14ac:dyDescent="0.25"/>
    <row r="80" spans="2:19" ht="15.75" customHeight="1" x14ac:dyDescent="0.25"/>
    <row r="83" spans="24:24" ht="15" customHeight="1" x14ac:dyDescent="0.25"/>
    <row r="84" spans="24:24" ht="15" customHeight="1" x14ac:dyDescent="0.25"/>
    <row r="85" spans="24:24" ht="15" customHeight="1" x14ac:dyDescent="0.25">
      <c r="X85" t="s">
        <v>59</v>
      </c>
    </row>
    <row r="87" spans="24:24" ht="15" customHeight="1" x14ac:dyDescent="0.25"/>
    <row r="88" spans="24:24" ht="15" customHeight="1" x14ac:dyDescent="0.25"/>
  </sheetData>
  <mergeCells count="254">
    <mergeCell ref="R66:R67"/>
    <mergeCell ref="S66:S67"/>
    <mergeCell ref="B68:B69"/>
    <mergeCell ref="C68:F69"/>
    <mergeCell ref="G68:L69"/>
    <mergeCell ref="M68:R69"/>
    <mergeCell ref="S68:S69"/>
    <mergeCell ref="P64:P65"/>
    <mergeCell ref="Q64:Q65"/>
    <mergeCell ref="R64:R65"/>
    <mergeCell ref="S64:S65"/>
    <mergeCell ref="B65:B66"/>
    <mergeCell ref="G66:G67"/>
    <mergeCell ref="H66:H67"/>
    <mergeCell ref="I66:I67"/>
    <mergeCell ref="J66:J67"/>
    <mergeCell ref="K66:K67"/>
    <mergeCell ref="L66:L67"/>
    <mergeCell ref="M66:M67"/>
    <mergeCell ref="N66:N67"/>
    <mergeCell ref="O66:O67"/>
    <mergeCell ref="P66:P67"/>
    <mergeCell ref="Q66:Q67"/>
    <mergeCell ref="K64:K65"/>
    <mergeCell ref="L64:L65"/>
    <mergeCell ref="M64:M65"/>
    <mergeCell ref="N64:N65"/>
    <mergeCell ref="O64:O65"/>
    <mergeCell ref="B62:B63"/>
    <mergeCell ref="G64:G65"/>
    <mergeCell ref="H64:H65"/>
    <mergeCell ref="I64:I65"/>
    <mergeCell ref="J64:J65"/>
    <mergeCell ref="G60:R60"/>
    <mergeCell ref="S60:S62"/>
    <mergeCell ref="G61:G63"/>
    <mergeCell ref="H61:H63"/>
    <mergeCell ref="I61:I63"/>
    <mergeCell ref="J61:J63"/>
    <mergeCell ref="K61:K63"/>
    <mergeCell ref="L61:L63"/>
    <mergeCell ref="M61:M63"/>
    <mergeCell ref="N61:N63"/>
    <mergeCell ref="O61:O63"/>
    <mergeCell ref="P61:P63"/>
    <mergeCell ref="Q61:Q63"/>
    <mergeCell ref="R61:R63"/>
    <mergeCell ref="R56:R57"/>
    <mergeCell ref="S56:S57"/>
    <mergeCell ref="B58:B59"/>
    <mergeCell ref="C58:F59"/>
    <mergeCell ref="G58:L59"/>
    <mergeCell ref="M58:R59"/>
    <mergeCell ref="S58:S59"/>
    <mergeCell ref="P54:P55"/>
    <mergeCell ref="Q54:Q55"/>
    <mergeCell ref="R54:R55"/>
    <mergeCell ref="S54:S55"/>
    <mergeCell ref="B55:B56"/>
    <mergeCell ref="G56:G57"/>
    <mergeCell ref="H56:H57"/>
    <mergeCell ref="I56:I57"/>
    <mergeCell ref="J56:J57"/>
    <mergeCell ref="K56:K57"/>
    <mergeCell ref="L56:L57"/>
    <mergeCell ref="M56:M57"/>
    <mergeCell ref="N56:N57"/>
    <mergeCell ref="O56:O57"/>
    <mergeCell ref="P56:P57"/>
    <mergeCell ref="Q56:Q57"/>
    <mergeCell ref="K54:K55"/>
    <mergeCell ref="L54:L55"/>
    <mergeCell ref="M54:M55"/>
    <mergeCell ref="N54:N55"/>
    <mergeCell ref="O54:O55"/>
    <mergeCell ref="B52:B53"/>
    <mergeCell ref="G54:G55"/>
    <mergeCell ref="H54:H55"/>
    <mergeCell ref="I54:I55"/>
    <mergeCell ref="J54:J55"/>
    <mergeCell ref="G50:R50"/>
    <mergeCell ref="S50:S52"/>
    <mergeCell ref="G51:G53"/>
    <mergeCell ref="H51:H53"/>
    <mergeCell ref="I51:I53"/>
    <mergeCell ref="J51:J53"/>
    <mergeCell ref="K51:K53"/>
    <mergeCell ref="L51:L53"/>
    <mergeCell ref="M51:M53"/>
    <mergeCell ref="N51:N53"/>
    <mergeCell ref="O51:O53"/>
    <mergeCell ref="P51:P53"/>
    <mergeCell ref="Q51:Q53"/>
    <mergeCell ref="R51:R53"/>
    <mergeCell ref="R46:R47"/>
    <mergeCell ref="S46:S47"/>
    <mergeCell ref="B48:B49"/>
    <mergeCell ref="C48:F49"/>
    <mergeCell ref="G48:L49"/>
    <mergeCell ref="M48:R49"/>
    <mergeCell ref="S48:S49"/>
    <mergeCell ref="P44:P45"/>
    <mergeCell ref="Q44:Q45"/>
    <mergeCell ref="R44:R45"/>
    <mergeCell ref="S44:S45"/>
    <mergeCell ref="B45:B46"/>
    <mergeCell ref="G46:G47"/>
    <mergeCell ref="H46:H47"/>
    <mergeCell ref="I46:I47"/>
    <mergeCell ref="J46:J47"/>
    <mergeCell ref="K46:K47"/>
    <mergeCell ref="L46:L47"/>
    <mergeCell ref="M46:M47"/>
    <mergeCell ref="N46:N47"/>
    <mergeCell ref="O46:O47"/>
    <mergeCell ref="P46:P47"/>
    <mergeCell ref="Q46:Q47"/>
    <mergeCell ref="K44:K45"/>
    <mergeCell ref="L44:L45"/>
    <mergeCell ref="M44:M45"/>
    <mergeCell ref="N44:N45"/>
    <mergeCell ref="O44:O45"/>
    <mergeCell ref="S16:S17"/>
    <mergeCell ref="G40:R40"/>
    <mergeCell ref="S40:S42"/>
    <mergeCell ref="G41:G43"/>
    <mergeCell ref="H41:H43"/>
    <mergeCell ref="I41:I43"/>
    <mergeCell ref="J41:J43"/>
    <mergeCell ref="K41:K43"/>
    <mergeCell ref="L41:L43"/>
    <mergeCell ref="M41:M43"/>
    <mergeCell ref="N41:N43"/>
    <mergeCell ref="O41:O43"/>
    <mergeCell ref="P41:P43"/>
    <mergeCell ref="Q41:Q43"/>
    <mergeCell ref="R41:R43"/>
    <mergeCell ref="Q20:Q22"/>
    <mergeCell ref="R20:R22"/>
    <mergeCell ref="F16:F17"/>
    <mergeCell ref="B16:B17"/>
    <mergeCell ref="C16:C17"/>
    <mergeCell ref="D16:D17"/>
    <mergeCell ref="E16:E17"/>
    <mergeCell ref="L20:L22"/>
    <mergeCell ref="M20:M22"/>
    <mergeCell ref="N20:N22"/>
    <mergeCell ref="O20:O22"/>
    <mergeCell ref="P20:P22"/>
    <mergeCell ref="G20:G22"/>
    <mergeCell ref="H20:H22"/>
    <mergeCell ref="I20:I22"/>
    <mergeCell ref="J20:J22"/>
    <mergeCell ref="K20:K22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B2:C2"/>
    <mergeCell ref="D2:E2"/>
    <mergeCell ref="B13:D13"/>
    <mergeCell ref="E13:G13"/>
    <mergeCell ref="G23:G24"/>
    <mergeCell ref="H23:H24"/>
    <mergeCell ref="I23:I24"/>
    <mergeCell ref="J23:J24"/>
    <mergeCell ref="B42:B43"/>
    <mergeCell ref="G44:G45"/>
    <mergeCell ref="H44:H45"/>
    <mergeCell ref="I44:I45"/>
    <mergeCell ref="J44:J45"/>
    <mergeCell ref="P23:P24"/>
    <mergeCell ref="Q23:Q24"/>
    <mergeCell ref="R23:R24"/>
    <mergeCell ref="S23:S24"/>
    <mergeCell ref="I25:I26"/>
    <mergeCell ref="J25:J26"/>
    <mergeCell ref="K25:K26"/>
    <mergeCell ref="N23:N24"/>
    <mergeCell ref="O23:O24"/>
    <mergeCell ref="K23:K24"/>
    <mergeCell ref="L23:L24"/>
    <mergeCell ref="M23:M24"/>
    <mergeCell ref="R25:R26"/>
    <mergeCell ref="S25:S26"/>
    <mergeCell ref="B27:B28"/>
    <mergeCell ref="C27:F28"/>
    <mergeCell ref="G27:L28"/>
    <mergeCell ref="M27:R28"/>
    <mergeCell ref="S27:S28"/>
    <mergeCell ref="L25:L26"/>
    <mergeCell ref="M25:M26"/>
    <mergeCell ref="N25:N26"/>
    <mergeCell ref="O25:O26"/>
    <mergeCell ref="P25:P26"/>
    <mergeCell ref="Q25:Q26"/>
    <mergeCell ref="B24:B25"/>
    <mergeCell ref="G25:G26"/>
    <mergeCell ref="H25:H26"/>
    <mergeCell ref="G30:R30"/>
    <mergeCell ref="S30:S32"/>
    <mergeCell ref="G31:G33"/>
    <mergeCell ref="H31:H33"/>
    <mergeCell ref="I31:I33"/>
    <mergeCell ref="J31:J33"/>
    <mergeCell ref="K31:K33"/>
    <mergeCell ref="L31:L33"/>
    <mergeCell ref="M31:M33"/>
    <mergeCell ref="N31:N33"/>
    <mergeCell ref="R31:R33"/>
    <mergeCell ref="B32:B33"/>
    <mergeCell ref="G34:G35"/>
    <mergeCell ref="H34:H35"/>
    <mergeCell ref="I34:I35"/>
    <mergeCell ref="J34:J35"/>
    <mergeCell ref="K34:K35"/>
    <mergeCell ref="P34:P35"/>
    <mergeCell ref="Q34:Q35"/>
    <mergeCell ref="O31:O33"/>
    <mergeCell ref="P31:P33"/>
    <mergeCell ref="Q31:Q33"/>
    <mergeCell ref="M36:M37"/>
    <mergeCell ref="L34:L35"/>
    <mergeCell ref="M34:M35"/>
    <mergeCell ref="N34:N35"/>
    <mergeCell ref="O34:O35"/>
    <mergeCell ref="H36:H37"/>
    <mergeCell ref="I36:I37"/>
    <mergeCell ref="J36:J37"/>
    <mergeCell ref="K36:K37"/>
    <mergeCell ref="L36:L37"/>
    <mergeCell ref="B38:B39"/>
    <mergeCell ref="C38:F39"/>
    <mergeCell ref="G38:L39"/>
    <mergeCell ref="M38:R39"/>
    <mergeCell ref="S38:S39"/>
    <mergeCell ref="N36:N37"/>
    <mergeCell ref="O36:O37"/>
    <mergeCell ref="P36:P37"/>
    <mergeCell ref="Q36:Q37"/>
    <mergeCell ref="R36:R37"/>
    <mergeCell ref="S36:S37"/>
    <mergeCell ref="R34:R35"/>
    <mergeCell ref="S34:S35"/>
    <mergeCell ref="B35:B36"/>
    <mergeCell ref="G36:G37"/>
  </mergeCells>
  <conditionalFormatting sqref="B35:B36">
    <cfRule type="cellIs" dxfId="35" priority="48" operator="lessThan">
      <formula>0</formula>
    </cfRule>
    <cfRule type="cellIs" dxfId="34" priority="49" operator="greaterThan">
      <formula>0</formula>
    </cfRule>
  </conditionalFormatting>
  <conditionalFormatting sqref="G73:R74">
    <cfRule type="cellIs" dxfId="33" priority="46" operator="lessThan">
      <formula>0</formula>
    </cfRule>
    <cfRule type="cellIs" dxfId="32" priority="47" operator="greaterThan">
      <formula>0</formula>
    </cfRule>
  </conditionalFormatting>
  <conditionalFormatting sqref="B72:B73">
    <cfRule type="cellIs" dxfId="31" priority="44" operator="lessThan">
      <formula>0</formula>
    </cfRule>
    <cfRule type="cellIs" dxfId="30" priority="45" operator="greaterThan">
      <formula>0</formula>
    </cfRule>
  </conditionalFormatting>
  <conditionalFormatting sqref="E70:E72">
    <cfRule type="cellIs" dxfId="29" priority="43" operator="notEqual">
      <formula>E60</formula>
    </cfRule>
  </conditionalFormatting>
  <conditionalFormatting sqref="G36:R37">
    <cfRule type="cellIs" dxfId="28" priority="41" operator="lessThan">
      <formula>0</formula>
    </cfRule>
    <cfRule type="cellIs" dxfId="27" priority="42" operator="greaterThan">
      <formula>0</formula>
    </cfRule>
  </conditionalFormatting>
  <conditionalFormatting sqref="E31:E35">
    <cfRule type="cellIs" dxfId="26" priority="40" operator="notEqual">
      <formula>E20</formula>
    </cfRule>
  </conditionalFormatting>
  <conditionalFormatting sqref="B24:B25">
    <cfRule type="cellIs" dxfId="25" priority="23" operator="lessThan">
      <formula>0</formula>
    </cfRule>
    <cfRule type="cellIs" dxfId="24" priority="24" operator="greaterThan">
      <formula>0</formula>
    </cfRule>
  </conditionalFormatting>
  <conditionalFormatting sqref="E20:E24">
    <cfRule type="cellIs" dxfId="23" priority="22" operator="notEqual">
      <formula>E7</formula>
    </cfRule>
  </conditionalFormatting>
  <conditionalFormatting sqref="G25:R26">
    <cfRule type="cellIs" dxfId="22" priority="16" operator="lessThan">
      <formula>0</formula>
    </cfRule>
    <cfRule type="cellIs" dxfId="21" priority="17" operator="greaterThan">
      <formula>0</formula>
    </cfRule>
  </conditionalFormatting>
  <conditionalFormatting sqref="B45:B46">
    <cfRule type="cellIs" dxfId="14" priority="14" operator="lessThan">
      <formula>0</formula>
    </cfRule>
    <cfRule type="cellIs" dxfId="13" priority="15" operator="greaterThan">
      <formula>0</formula>
    </cfRule>
  </conditionalFormatting>
  <conditionalFormatting sqref="G46:R47">
    <cfRule type="cellIs" dxfId="12" priority="12" operator="lessThan">
      <formula>0</formula>
    </cfRule>
    <cfRule type="cellIs" dxfId="11" priority="13" operator="greaterThan">
      <formula>0</formula>
    </cfRule>
  </conditionalFormatting>
  <conditionalFormatting sqref="E41:E45">
    <cfRule type="cellIs" dxfId="10" priority="11" operator="notEqual">
      <formula>E30</formula>
    </cfRule>
  </conditionalFormatting>
  <conditionalFormatting sqref="B55:B56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G56:R57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E51:E55">
    <cfRule type="cellIs" dxfId="5" priority="6" operator="notEqual">
      <formula>E40</formula>
    </cfRule>
  </conditionalFormatting>
  <conditionalFormatting sqref="B65:B66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G66:R67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E61:E65">
    <cfRule type="cellIs" dxfId="0" priority="1" operator="notEqual">
      <formula>E50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1st stage</vt:lpstr>
      <vt:lpstr>2nd stage</vt:lpstr>
      <vt:lpstr>3rd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Zalán Demeter</dc:creator>
  <cp:lastModifiedBy>Zalán Demeter</cp:lastModifiedBy>
  <dcterms:created xsi:type="dcterms:W3CDTF">2015-06-05T18:19:34Z</dcterms:created>
  <dcterms:modified xsi:type="dcterms:W3CDTF">2023-05-26T23:03:50Z</dcterms:modified>
</cp:coreProperties>
</file>