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zp69090_student_uni-lj_si/Documents/RP/racunalniski-praktikum-main/10-razpredelnice/"/>
    </mc:Choice>
  </mc:AlternateContent>
  <xr:revisionPtr revIDLastSave="2" documentId="13_ncr:1_{DB024210-1BD4-674C-B304-48B62DBB35CD}" xr6:coauthVersionLast="47" xr6:coauthVersionMax="47" xr10:uidLastSave="{628688C3-8F9B-4A47-B5C4-E7C101439EBE}"/>
  <bookViews>
    <workbookView xWindow="-120" yWindow="-120" windowWidth="29040" windowHeight="15720" xr2:uid="{00000000-000D-0000-FFFF-FFFF00000000}"/>
  </bookViews>
  <sheets>
    <sheet name="Podatki" sheetId="4" r:id="rId1"/>
  </sheets>
  <definedNames>
    <definedName name="ExternalData_1" localSheetId="0" hidden="1">Podatki!$B$2:$G$21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H11" i="4"/>
  <c r="H12" i="4"/>
  <c r="H13" i="4"/>
  <c r="H14" i="4"/>
  <c r="H15" i="4"/>
  <c r="H16" i="4"/>
  <c r="H4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H5" i="4" s="1"/>
  <c r="F6" i="4"/>
  <c r="H6" i="4" s="1"/>
  <c r="F7" i="4"/>
  <c r="G7" i="4" s="1"/>
  <c r="F8" i="4"/>
  <c r="G8" i="4" s="1"/>
  <c r="F9" i="4"/>
  <c r="H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H17" i="4" s="1"/>
  <c r="F18" i="4"/>
  <c r="G18" i="4" s="1"/>
  <c r="F19" i="4"/>
  <c r="H19" i="4" s="1"/>
  <c r="F20" i="4"/>
  <c r="G20" i="4" s="1"/>
  <c r="F21" i="4"/>
  <c r="H21" i="4" s="1"/>
  <c r="F4" i="4"/>
  <c r="G21" i="4" l="1"/>
  <c r="G19" i="4"/>
  <c r="G6" i="4"/>
  <c r="H20" i="4"/>
  <c r="H8" i="4"/>
  <c r="G9" i="4"/>
  <c r="G5" i="4"/>
  <c r="H7" i="4"/>
  <c r="G17" i="4"/>
  <c r="H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<sst xmlns="http://schemas.openxmlformats.org/spreadsheetml/2006/main" count="21" uniqueCount="20">
  <si>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</si>
  <si>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</si>
  <si>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</si>
  <si>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</si>
  <si>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</si>
  <si>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</si>
  <si>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</si>
  <si>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</si>
  <si>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</si>
  <si>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</si>
  <si>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</si>
  <si>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</si>
  <si>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</si>
  <si>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</si>
  <si>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</si>
  <si>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</si>
  <si>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</si>
  <si>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Skupaj km</t>
  </si>
  <si>
    <t>Povprečna poraba</t>
  </si>
  <si>
    <t>Vrednosti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</si>
</sst>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\ &quot;€/l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2" formatCode="0.0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par, Zala" refreshedDate="45631.667450000001" createdVersion="7" refreshedVersion="7" minRefreshableVersion="3" recordCount="19" xr:uid="{43BE423A-58A5-4E67-A374-1EFDE264C3C0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2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14" maxValue="8.1008968609865484" count="19">
        <s v=""/>
        <n v="7.006514657980456"/>
        <n v="6.3136363636363635"/>
        <n v="6.6097087378640778"/>
        <n v="6.8640776699029127"/>
        <n v="6.3103953147877014"/>
        <n v="6.9544626593806917"/>
        <n v="7.0103448275862057"/>
        <n v="6.9821746880570412"/>
        <n v="7.1563055062166967"/>
        <n v="6.646677471636953"/>
        <n v="6.8851851851851853"/>
        <n v="6.9331103678929766"/>
        <n v="7.5726315789473686"/>
        <n v="7.2819548872180455"/>
        <n v="8.1008968609865484"/>
        <n v="7.2251407129455911"/>
        <n v="6.4518272425249181"/>
        <n v="7.1578044596912518"/>
      </sharedItems>
    </cacheField>
    <cacheField name="Prikaz" numFmtId="0">
      <sharedItems containsString="0" containsBlank="1" containsNumber="1" minValue="6.3103953147877014" maxValue="8.1008968609865484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 pivotCacheId="19927587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35"/>
  </r>
  <r>
    <x v="3"/>
    <n v="34.04"/>
    <n v="47.043279999999996"/>
    <n v="43696"/>
    <x v="3"/>
    <x v="3"/>
    <n v="6.6097087378640778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14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57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3"/>
  </r>
  <r>
    <x v="11"/>
    <n v="37.18"/>
    <n v="56.178979999999996"/>
    <n v="48407"/>
    <x v="11"/>
    <x v="11"/>
    <n v="6.8851851851851853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81"/>
  </r>
  <r>
    <x v="18"/>
    <n v="41.73"/>
    <n v="64.097279999999998"/>
    <n v="52176"/>
    <x v="18"/>
    <x v="18"/>
    <n v="7.1578044596912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BB14A-2DEB-4668-8DA6-A87AFF7C68F8}" name="PivotTable4" cacheId="7" dataOnRows="1" applyNumberFormats="0" applyBorderFormats="0" applyFontFormats="0" applyPatternFormats="0" applyAlignmentFormats="0" applyWidthHeightFormats="1" dataCaption="Vrednosti" updatedVersion="7" minRefreshableVersion="3" useAutoFormatting="1" rowGrandTotals="0" colGrandTotals="0" itemPrintTitles="1" createdVersion="7" indent="0" outline="1" outlineData="1" multipleFieldFilters="0" colHeaderCaption="Mesec">
  <location ref="B23:H26" firstHeaderRow="1" firstDataRow="2" firstDataCol="1"/>
  <pivotFields count="8">
    <pivotField numFmtId="14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numFmtId="2" subtotalTop="0" showAll="0" defaultSubtotal="0"/>
    <pivotField numFmtId="2" subtotalTop="0" showAll="0" defaultSubtotal="0"/>
    <pivotField numFmtId="3" subtotalTop="0" showAll="0" defaultSubtotal="0"/>
    <pivotField dataField="1" subtotalTop="0" showAll="0" defaultSubtotal="0"/>
    <pivotField dataField="1" subtotalTop="0" showAll="0" defaultSubtotal="0">
      <items count="19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</items>
    </pivotField>
    <pivotField subtotalTop="0" showAll="0" defaultSubtotal="0"/>
    <pivotField axis="axisCol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-2"/>
  </rowFields>
  <rowItems count="2">
    <i>
      <x/>
    </i>
    <i i="1">
      <x v="1"/>
    </i>
  </rowItems>
  <colFields count="1">
    <field x="7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7" baseItem="5"/>
    <dataField name="Povprečna poraba" fld="5" subtotal="average" baseField="7" baseItem="0"/>
  </dataFields>
  <formats count="1">
    <format dxfId="0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12"/>
    <tableColumn id="2" xr3:uid="{6DC2697C-FCB3-8A47-945B-8CD05834AA8C}" uniqueName="2" name="Litri" queryTableFieldId="2" dataDxfId="4"/>
    <tableColumn id="3" xr3:uid="{19DBC541-3ADF-4E48-8786-6E42DA219788}" uniqueName="3" name="Plačano" queryTableFieldId="3" dataDxfId="2"/>
    <tableColumn id="4" xr3:uid="{3238A9AD-2FC0-0E49-9EE3-7019C05B366B}" uniqueName="4" name="Števec" queryTableFieldId="4" dataDxfId="3"/>
    <tableColumn id="5" xr3:uid="{E0B5480D-9C8F-CA4C-941D-AE9FDE0CDFDC}" uniqueName="5" name="Prevoženo" queryTableFieldId="5" dataDxfId="11"/>
    <tableColumn id="6" xr3:uid="{1DEAFC6B-8470-6742-BAB3-957B7429D133}" uniqueName="6" name="Poraba" queryTableFieldId="6" dataDxfId="10"/>
    <tableColumn id="11" xr3:uid="{911769A8-5CFE-8245-A64B-38797D90A3B5}" uniqueName="11" name="Prikaz" queryTableFieldId="11" dataDxfId="1">
      <calculatedColumnFormula>realna_poraba_cupra__2[[#This Row],[Poraba]]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9" tableBorderDxfId="8" totalsRowBorderDxfId="7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6"/>
    <tableColumn id="2" xr3:uid="{079EA12A-47EB-F54A-8E37-30D8BCE75150}" name="Bencin" dataDxfId="5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29"/>
  <sheetViews>
    <sheetView tabSelected="1" topLeftCell="A11" zoomScale="120" zoomScaleNormal="120" workbookViewId="0">
      <selection activeCell="D32" sqref="D32"/>
    </sheetView>
  </sheetViews>
  <sheetFormatPr defaultColWidth="11.42578125" defaultRowHeight="15" x14ac:dyDescent="0.25"/>
  <cols>
    <col min="1" max="1" width="3.85546875" customWidth="1"/>
    <col min="2" max="2" width="12.7109375" customWidth="1"/>
    <col min="3" max="3" width="8.7109375" customWidth="1"/>
    <col min="4" max="4" width="9.7109375" bestFit="1" customWidth="1"/>
    <col min="5" max="5" width="8.7109375" bestFit="1" customWidth="1"/>
    <col min="6" max="6" width="11.7109375" bestFit="1" customWidth="1"/>
    <col min="7" max="7" width="9" bestFit="1" customWidth="1"/>
    <col min="8" max="8" width="16.140625" customWidth="1"/>
    <col min="9" max="9" width="3.28515625" customWidth="1"/>
    <col min="10" max="10" width="11.85546875" bestFit="1" customWidth="1"/>
    <col min="11" max="11" width="10.710937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3">
        <f>INDEX(Table3[Bencin],MATCH(realna_poraba_cupra__2[[#This Row],[Datum]],Table3[Veljavnost],1))*realna_poraba_cupra__2[[#This Row],[Litri]]</f>
        <v>58.296720000000001</v>
      </c>
      <c r="E3" s="2">
        <v>41907</v>
      </c>
      <c r="F3" t="s">
        <v>4</v>
      </c>
      <c r="G3" t="s">
        <v>4</v>
      </c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3">
        <f>INDEX(Table3[Bencin],MATCH(realna_poraba_cupra__2[[#This Row],[Datum]],Table3[Veljavnost],1))*realna_poraba_cupra__2[[#This Row],[Litri]]</f>
        <v>59.797800000000002</v>
      </c>
      <c r="E4" s="2">
        <v>42521</v>
      </c>
      <c r="F4" s="2">
        <f>realna_poraba_cupra__2[[#This Row],[Števec]]-$E3</f>
        <v>614</v>
      </c>
      <c r="G4" s="3">
        <f>100*realna_poraba_cupra__2[[#This Row],[Litri]]/realna_poraba_cupra__2[[#This Row],[Prevoženo]]</f>
        <v>7.006514657980456</v>
      </c>
      <c r="H4" s="3">
        <f>100*realna_poraba_cupra__2[[#This Row],[Litri]]/realna_poraba_cupra__2[[#This Row],[Prevoženo]]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3">
        <f>INDEX(Table3[Bencin],MATCH(realna_poraba_cupra__2[[#This Row],[Datum]],Table3[Veljavnost],1))*realna_poraba_cupra__2[[#This Row],[Litri]]</f>
        <v>57.921299999999995</v>
      </c>
      <c r="E5" s="2">
        <v>43181</v>
      </c>
      <c r="F5" s="2">
        <f>realna_poraba_cupra__2[[#This Row],[Števec]]-$E4</f>
        <v>660</v>
      </c>
      <c r="G5" s="3">
        <f>100*realna_poraba_cupra__2[[#This Row],[Litri]]/realna_poraba_cupra__2[[#This Row],[Prevoženo]]</f>
        <v>6.3136363636363635</v>
      </c>
      <c r="H5" s="3">
        <f>100*realna_poraba_cupra__2[[#This Row],[Litri]]/realna_poraba_cupra__2[[#This Row],[Prevoženo]]</f>
        <v>6.3136363636363635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3">
        <f>INDEX(Table3[Bencin],MATCH(realna_poraba_cupra__2[[#This Row],[Datum]],Table3[Veljavnost],1))*realna_poraba_cupra__2[[#This Row],[Litri]]</f>
        <v>47.043279999999996</v>
      </c>
      <c r="E6" s="2">
        <v>43696</v>
      </c>
      <c r="F6" s="2">
        <f>realna_poraba_cupra__2[[#This Row],[Števec]]-$E5</f>
        <v>515</v>
      </c>
      <c r="G6" s="3">
        <f>100*realna_poraba_cupra__2[[#This Row],[Litri]]/realna_poraba_cupra__2[[#This Row],[Prevoženo]]</f>
        <v>6.6097087378640778</v>
      </c>
      <c r="H6" s="3">
        <f>100*realna_poraba_cupra__2[[#This Row],[Litri]]/realna_poraba_cupra__2[[#This Row],[Prevoženo]]</f>
        <v>6.6097087378640778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3">
        <f>INDEX(Table3[Bencin],MATCH(realna_poraba_cupra__2[[#This Row],[Datum]],Table3[Veljavnost],1))*realna_poraba_cupra__2[[#This Row],[Litri]]</f>
        <v>59.897039999999997</v>
      </c>
      <c r="E7" s="2">
        <v>44314</v>
      </c>
      <c r="F7" s="2">
        <f>realna_poraba_cupra__2[[#This Row],[Števec]]-$E6</f>
        <v>618</v>
      </c>
      <c r="G7" s="3">
        <f>100*realna_poraba_cupra__2[[#This Row],[Litri]]/realna_poraba_cupra__2[[#This Row],[Prevoženo]]</f>
        <v>6.8640776699029127</v>
      </c>
      <c r="H7" s="3">
        <f>100*realna_poraba_cupra__2[[#This Row],[Litri]]/realna_poraba_cupra__2[[#This Row],[Prevoženo]]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3">
        <f>INDEX(Table3[Bencin],MATCH(realna_poraba_cupra__2[[#This Row],[Datum]],Table3[Veljavnost],1))*realna_poraba_cupra__2[[#This Row],[Litri]]</f>
        <v>60.857199999999999</v>
      </c>
      <c r="E8" s="2">
        <v>44997</v>
      </c>
      <c r="F8" s="2">
        <f>realna_poraba_cupra__2[[#This Row],[Števec]]-$E7</f>
        <v>683</v>
      </c>
      <c r="G8" s="3">
        <f>100*realna_poraba_cupra__2[[#This Row],[Litri]]/realna_poraba_cupra__2[[#This Row],[Prevoženo]]</f>
        <v>6.3103953147877014</v>
      </c>
      <c r="H8" s="3">
        <f>100*realna_poraba_cupra__2[[#This Row],[Litri]]/realna_poraba_cupra__2[[#This Row],[Prevoženo]]</f>
        <v>6.3103953147877014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3">
        <f>INDEX(Table3[Bencin],MATCH(realna_poraba_cupra__2[[#This Row],[Datum]],Table3[Veljavnost],1))*realna_poraba_cupra__2[[#This Row],[Litri]]</f>
        <v>54.368319999999997</v>
      </c>
      <c r="E9" s="2">
        <v>45546</v>
      </c>
      <c r="F9" s="2">
        <f>realna_poraba_cupra__2[[#This Row],[Števec]]-$E8</f>
        <v>549</v>
      </c>
      <c r="G9" s="3">
        <f>100*realna_poraba_cupra__2[[#This Row],[Litri]]/realna_poraba_cupra__2[[#This Row],[Prevoženo]]</f>
        <v>6.9544626593806917</v>
      </c>
      <c r="H9" s="3">
        <f>100*realna_poraba_cupra__2[[#This Row],[Litri]]/realna_poraba_cupra__2[[#This Row],[Prevoženo]]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3">
        <f>INDEX(Table3[Bencin],MATCH(realna_poraba_cupra__2[[#This Row],[Datum]],Table3[Veljavnost],1))*realna_poraba_cupra__2[[#This Row],[Litri]]</f>
        <v>58.713039999999992</v>
      </c>
      <c r="E10" s="2">
        <v>46126</v>
      </c>
      <c r="F10" s="2">
        <f>realna_poraba_cupra__2[[#This Row],[Števec]]-$E9</f>
        <v>580</v>
      </c>
      <c r="G10" s="3">
        <f>100*realna_poraba_cupra__2[[#This Row],[Litri]]/realna_poraba_cupra__2[[#This Row],[Prevoženo]]</f>
        <v>7.0103448275862057</v>
      </c>
      <c r="H10" s="3">
        <f>100*realna_poraba_cupra__2[[#This Row],[Litri]]/realna_poraba_cupra__2[[#This Row],[Prevoženo]]</f>
        <v>7.0103448275862057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3">
        <f>INDEX(Table3[Bencin],MATCH(realna_poraba_cupra__2[[#This Row],[Datum]],Table3[Veljavnost],1))*realna_poraba_cupra__2[[#This Row],[Litri]]</f>
        <v>56.561480000000003</v>
      </c>
      <c r="E11" s="2">
        <v>46687</v>
      </c>
      <c r="F11" s="2">
        <f>realna_poraba_cupra__2[[#This Row],[Števec]]-$E10</f>
        <v>561</v>
      </c>
      <c r="G11" s="3">
        <f>100*realna_poraba_cupra__2[[#This Row],[Litri]]/realna_poraba_cupra__2[[#This Row],[Prevoženo]]</f>
        <v>6.9821746880570412</v>
      </c>
      <c r="H11" s="3">
        <f>100*realna_poraba_cupra__2[[#This Row],[Litri]]/realna_poraba_cupra__2[[#This Row],[Prevoženo]]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3">
        <f>INDEX(Table3[Bencin],MATCH(realna_poraba_cupra__2[[#This Row],[Datum]],Table3[Veljavnost],1))*realna_poraba_cupra__2[[#This Row],[Litri]]</f>
        <v>58.662239999999997</v>
      </c>
      <c r="E12" s="2">
        <v>47250</v>
      </c>
      <c r="F12" s="2">
        <f>realna_poraba_cupra__2[[#This Row],[Števec]]-$E11</f>
        <v>563</v>
      </c>
      <c r="G12" s="3">
        <f>100*realna_poraba_cupra__2[[#This Row],[Litri]]/realna_poraba_cupra__2[[#This Row],[Prevoženo]]</f>
        <v>7.1563055062166967</v>
      </c>
      <c r="H12" s="3">
        <f>100*realna_poraba_cupra__2[[#This Row],[Litri]]/realna_poraba_cupra__2[[#This Row],[Prevoženo]]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3">
        <f>INDEX(Table3[Bencin],MATCH(realna_poraba_cupra__2[[#This Row],[Datum]],Table3[Veljavnost],1))*realna_poraba_cupra__2[[#This Row],[Litri]]</f>
        <v>59.710559999999994</v>
      </c>
      <c r="E13" s="2">
        <v>47867</v>
      </c>
      <c r="F13" s="2">
        <f>realna_poraba_cupra__2[[#This Row],[Števec]]-$E12</f>
        <v>617</v>
      </c>
      <c r="G13" s="3">
        <f>100*realna_poraba_cupra__2[[#This Row],[Litri]]/realna_poraba_cupra__2[[#This Row],[Prevoženo]]</f>
        <v>6.646677471636953</v>
      </c>
      <c r="H13" s="3">
        <f>100*realna_poraba_cupra__2[[#This Row],[Litri]]/realna_poraba_cupra__2[[#This Row],[Prevoženo]]</f>
        <v>6.646677471636953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3">
        <f>INDEX(Table3[Bencin],MATCH(realna_poraba_cupra__2[[#This Row],[Datum]],Table3[Veljavnost],1))*realna_poraba_cupra__2[[#This Row],[Litri]]</f>
        <v>56.178979999999996</v>
      </c>
      <c r="E14" s="2">
        <v>48407</v>
      </c>
      <c r="F14" s="2">
        <f>realna_poraba_cupra__2[[#This Row],[Števec]]-$E13</f>
        <v>540</v>
      </c>
      <c r="G14" s="3">
        <f>100*realna_poraba_cupra__2[[#This Row],[Litri]]/realna_poraba_cupra__2[[#This Row],[Prevoženo]]</f>
        <v>6.8851851851851853</v>
      </c>
      <c r="H14" s="3">
        <f>100*realna_poraba_cupra__2[[#This Row],[Litri]]/realna_poraba_cupra__2[[#This Row],[Prevoženo]]</f>
        <v>6.8851851851851853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3">
        <f>INDEX(Table3[Bencin],MATCH(realna_poraba_cupra__2[[#This Row],[Datum]],Table3[Veljavnost],1))*realna_poraba_cupra__2[[#This Row],[Litri]]</f>
        <v>62.646059999999999</v>
      </c>
      <c r="E15" s="2">
        <v>49005</v>
      </c>
      <c r="F15" s="2">
        <f>realna_poraba_cupra__2[[#This Row],[Števec]]-$E14</f>
        <v>598</v>
      </c>
      <c r="G15" s="3">
        <f>100*realna_poraba_cupra__2[[#This Row],[Litri]]/realna_poraba_cupra__2[[#This Row],[Prevoženo]]</f>
        <v>6.9331103678929766</v>
      </c>
      <c r="H15" s="3">
        <f>100*realna_poraba_cupra__2[[#This Row],[Litri]]/realna_poraba_cupra__2[[#This Row],[Prevoženo]]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3">
        <f>INDEX(Table3[Bencin],MATCH(realna_poraba_cupra__2[[#This Row],[Datum]],Table3[Veljavnost],1))*realna_poraba_cupra__2[[#This Row],[Litri]]</f>
        <v>55.537680000000002</v>
      </c>
      <c r="E16" s="2">
        <v>49480</v>
      </c>
      <c r="F16" s="2">
        <f>realna_poraba_cupra__2[[#This Row],[Števec]]-$E15</f>
        <v>475</v>
      </c>
      <c r="G16" s="3">
        <f>100*realna_poraba_cupra__2[[#This Row],[Litri]]/realna_poraba_cupra__2[[#This Row],[Prevoženo]]</f>
        <v>7.5726315789473686</v>
      </c>
      <c r="H16" s="3">
        <f>100*realna_poraba_cupra__2[[#This Row],[Litri]]/realna_poraba_cupra__2[[#This Row],[Prevoženo]]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3">
        <f>INDEX(Table3[Bencin],MATCH(realna_poraba_cupra__2[[#This Row],[Datum]],Table3[Veljavnost],1))*realna_poraba_cupra__2[[#This Row],[Litri]]</f>
        <v>60.085740000000001</v>
      </c>
      <c r="E17" s="2">
        <v>50012</v>
      </c>
      <c r="F17" s="2">
        <f>realna_poraba_cupra__2[[#This Row],[Števec]]-$E16</f>
        <v>532</v>
      </c>
      <c r="G17" s="3">
        <f>100*realna_poraba_cupra__2[[#This Row],[Litri]]/realna_poraba_cupra__2[[#This Row],[Prevoženo]]</f>
        <v>7.2819548872180455</v>
      </c>
      <c r="H17" s="3">
        <f>100*realna_poraba_cupra__2[[#This Row],[Litri]]/realna_poraba_cupra__2[[#This Row],[Prevoženo]]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3">
        <f>INDEX(Table3[Bencin],MATCH(realna_poraba_cupra__2[[#This Row],[Datum]],Table3[Veljavnost],1))*realna_poraba_cupra__2[[#This Row],[Litri]]</f>
        <v>56.03763</v>
      </c>
      <c r="E18" s="2">
        <v>50458</v>
      </c>
      <c r="F18" s="2">
        <f>realna_poraba_cupra__2[[#This Row],[Števec]]-$E17</f>
        <v>446</v>
      </c>
      <c r="G18" s="3">
        <f>100*realna_poraba_cupra__2[[#This Row],[Litri]]/realna_poraba_cupra__2[[#This Row],[Prevoženo]]</f>
        <v>8.1008968609865484</v>
      </c>
      <c r="H18" s="3">
        <f>100*realna_poraba_cupra__2[[#This Row],[Litri]]/realna_poraba_cupra__2[[#This Row],[Prevoženo]]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3">
        <f>INDEX(Table3[Bencin],MATCH(realna_poraba_cupra__2[[#This Row],[Datum]],Table3[Veljavnost],1))*realna_poraba_cupra__2[[#This Row],[Litri]]</f>
        <v>61.153880000000001</v>
      </c>
      <c r="E19" s="2">
        <v>50991</v>
      </c>
      <c r="F19" s="2">
        <f>realna_poraba_cupra__2[[#This Row],[Števec]]-$E18</f>
        <v>533</v>
      </c>
      <c r="G19" s="3">
        <f>100*realna_poraba_cupra__2[[#This Row],[Litri]]/realna_poraba_cupra__2[[#This Row],[Prevoženo]]</f>
        <v>7.2251407129455911</v>
      </c>
      <c r="H19" s="3">
        <f>100*realna_poraba_cupra__2[[#This Row],[Litri]]/realna_poraba_cupra__2[[#This Row],[Prevoženo]]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3">
        <f>INDEX(Table3[Bencin],MATCH(realna_poraba_cupra__2[[#This Row],[Datum]],Table3[Veljavnost],1))*realna_poraba_cupra__2[[#This Row],[Litri]]</f>
        <v>61.677920000000007</v>
      </c>
      <c r="E20" s="2">
        <v>51593</v>
      </c>
      <c r="F20" s="2">
        <f>realna_poraba_cupra__2[[#This Row],[Števec]]-$E19</f>
        <v>602</v>
      </c>
      <c r="G20" s="3">
        <f>100*realna_poraba_cupra__2[[#This Row],[Litri]]/realna_poraba_cupra__2[[#This Row],[Prevoženo]]</f>
        <v>6.4518272425249181</v>
      </c>
      <c r="H20" s="3">
        <f>100*realna_poraba_cupra__2[[#This Row],[Litri]]/realna_poraba_cupra__2[[#This Row],[Prevoženo]]</f>
        <v>6.4518272425249181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3">
        <f>INDEX(Table3[Bencin],MATCH(realna_poraba_cupra__2[[#This Row],[Datum]],Table3[Veljavnost],1))*realna_poraba_cupra__2[[#This Row],[Litri]]</f>
        <v>64.097279999999998</v>
      </c>
      <c r="E21" s="2">
        <v>52176</v>
      </c>
      <c r="F21" s="2">
        <f>realna_poraba_cupra__2[[#This Row],[Števec]]-$E20</f>
        <v>583</v>
      </c>
      <c r="G21" s="3">
        <f>100*realna_poraba_cupra__2[[#This Row],[Litri]]/realna_poraba_cupra__2[[#This Row],[Prevoženo]]</f>
        <v>7.1578044596912518</v>
      </c>
      <c r="H21" s="3">
        <f>100*realna_poraba_cupra__2[[#This Row],[Litri]]/realna_poraba_cupra__2[[#This Row],[Prevoženo]]</f>
        <v>7.1578044596912518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C23" s="7" t="s">
        <v>16</v>
      </c>
      <c r="J23" s="1">
        <v>45209</v>
      </c>
      <c r="K23" s="4">
        <v>1.536</v>
      </c>
    </row>
    <row r="24" spans="2:11" x14ac:dyDescent="0.25">
      <c r="B24" s="7" t="s">
        <v>19</v>
      </c>
      <c r="C24" t="s">
        <v>10</v>
      </c>
      <c r="D24" t="s">
        <v>11</v>
      </c>
      <c r="E24" t="s">
        <v>12</v>
      </c>
      <c r="F24" t="s">
        <v>13</v>
      </c>
      <c r="G24" t="s">
        <v>14</v>
      </c>
      <c r="H24" t="s">
        <v>15</v>
      </c>
      <c r="J24" s="1">
        <v>45223</v>
      </c>
      <c r="K24" s="4">
        <v>1.536</v>
      </c>
    </row>
    <row r="25" spans="2:11" x14ac:dyDescent="0.25">
      <c r="B25" s="8" t="s">
        <v>17</v>
      </c>
      <c r="C25" s="6">
        <v>1789</v>
      </c>
      <c r="D25" s="6">
        <v>1850</v>
      </c>
      <c r="E25" s="6">
        <v>2321</v>
      </c>
      <c r="F25" s="6">
        <v>1138</v>
      </c>
      <c r="G25" s="6">
        <v>1986</v>
      </c>
      <c r="H25" s="6">
        <v>1185</v>
      </c>
      <c r="J25" s="1">
        <v>45237</v>
      </c>
      <c r="K25" s="4">
        <v>1.534</v>
      </c>
    </row>
    <row r="26" spans="2:11" x14ac:dyDescent="0.25">
      <c r="B26" s="8" t="s">
        <v>18</v>
      </c>
      <c r="C26" s="3">
        <v>6.643286586493633</v>
      </c>
      <c r="D26" s="3">
        <v>6.7096452146904353</v>
      </c>
      <c r="E26" s="3">
        <v>6.9488756233742235</v>
      </c>
      <c r="F26" s="3">
        <v>6.909147776539081</v>
      </c>
      <c r="G26" s="3">
        <v>7.5451560100243888</v>
      </c>
      <c r="H26" s="3">
        <v>6.804815851108085</v>
      </c>
    </row>
    <row r="27" spans="2:11" x14ac:dyDescent="0.25">
      <c r="E27" s="5"/>
    </row>
    <row r="28" spans="2:11" x14ac:dyDescent="0.25">
      <c r="E28" s="5"/>
    </row>
    <row r="29" spans="2:11" x14ac:dyDescent="0.25"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{4B4E7F5E-ACA1-4A1C-BECA-D729E50229B9}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4E7F5E-ACA1-4A1C-BECA-D729E50229B9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Podatki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Perpar, Zala</cp:lastModifiedBy>
  <dcterms:created xsi:type="dcterms:W3CDTF">2007-10-01T06:54:22Z</dcterms:created>
  <dcterms:modified xsi:type="dcterms:W3CDTF">2024-12-05T15:19:14Z</dcterms:modified>
</cp:coreProperties>
</file>