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1" documentId="8_{557E10DA-1058-4CC5-A0E0-1682A8F45C78}" xr6:coauthVersionLast="45" xr6:coauthVersionMax="45" xr10:uidLastSave="{B8A9139F-E528-40C1-8386-7EC33D4D92D0}"/>
  <bookViews>
    <workbookView xWindow="-37095" yWindow="-15885" windowWidth="31230" windowHeight="20580" xr2:uid="{A6680B23-81E8-45CA-B2E3-CB77C3384314}"/>
  </bookViews>
  <sheets>
    <sheet name="Yield summary" sheetId="1" r:id="rId1"/>
  </sheets>
  <externalReferences>
    <externalReference r:id="rId2"/>
    <externalReference r:id="rId3"/>
  </externalReferences>
  <definedNames>
    <definedName name="_xlchart.v1.0" hidden="1">'Yield summary'!$G$2</definedName>
    <definedName name="_xlchart.v1.1" hidden="1">'Yield summary'!$G$4:$G$8</definedName>
    <definedName name="_xlchart.v1.10" hidden="1">'Yield summary'!$L$2</definedName>
    <definedName name="_xlchart.v1.11" hidden="1">'Yield summary'!$L$4:$L$8</definedName>
    <definedName name="_xlchart.v1.12" hidden="1">'Yield summary'!$M$2</definedName>
    <definedName name="_xlchart.v1.13" hidden="1">'Yield summary'!$M$4:$M$8</definedName>
    <definedName name="_xlchart.v1.14" hidden="1">'Yield summary'!$N$2</definedName>
    <definedName name="_xlchart.v1.15" hidden="1">'Yield summary'!$N$4:$N$8</definedName>
    <definedName name="_xlchart.v1.16" hidden="1">'Yield summary'!$O$2</definedName>
    <definedName name="_xlchart.v1.17" hidden="1">'Yield summary'!$O$4:$O$8</definedName>
    <definedName name="_xlchart.v1.18" hidden="1">'Yield summary'!$P$2</definedName>
    <definedName name="_xlchart.v1.19" hidden="1">'Yield summary'!$P$4:$P$8</definedName>
    <definedName name="_xlchart.v1.2" hidden="1">'Yield summary'!$H$2</definedName>
    <definedName name="_xlchart.v1.20" hidden="1">[1]MAR!$I$2</definedName>
    <definedName name="_xlchart.v1.21" hidden="1">'Yield summary'!$G$2</definedName>
    <definedName name="_xlchart.v1.22" hidden="1">'Yield summary'!$G$9:$G$13</definedName>
    <definedName name="_xlchart.v1.23" hidden="1">'Yield summary'!$H$2</definedName>
    <definedName name="_xlchart.v1.24" hidden="1">'Yield summary'!$H$9:$H$13</definedName>
    <definedName name="_xlchart.v1.25" hidden="1">'Yield summary'!$I$2</definedName>
    <definedName name="_xlchart.v1.26" hidden="1">'Yield summary'!$I$9:$I$13</definedName>
    <definedName name="_xlchart.v1.27" hidden="1">'Yield summary'!$J$2</definedName>
    <definedName name="_xlchart.v1.28" hidden="1">'Yield summary'!$J$9:$J$13</definedName>
    <definedName name="_xlchart.v1.29" hidden="1">'Yield summary'!$K$2</definedName>
    <definedName name="_xlchart.v1.3" hidden="1">'Yield summary'!$H$4:$H$8</definedName>
    <definedName name="_xlchart.v1.30" hidden="1">'Yield summary'!$K$9:$K$13</definedName>
    <definedName name="_xlchart.v1.31" hidden="1">'Yield summary'!$L$2</definedName>
    <definedName name="_xlchart.v1.32" hidden="1">'Yield summary'!$L$9:$L$13</definedName>
    <definedName name="_xlchart.v1.33" hidden="1">'Yield summary'!$M$2</definedName>
    <definedName name="_xlchart.v1.34" hidden="1">'Yield summary'!$M$9:$M$13</definedName>
    <definedName name="_xlchart.v1.35" hidden="1">'Yield summary'!$N$2</definedName>
    <definedName name="_xlchart.v1.36" hidden="1">'Yield summary'!$N$9:$N$13</definedName>
    <definedName name="_xlchart.v1.37" hidden="1">'Yield summary'!$O$2</definedName>
    <definedName name="_xlchart.v1.38" hidden="1">'Yield summary'!$O$9:$O$13</definedName>
    <definedName name="_xlchart.v1.39" hidden="1">'Yield summary'!$P$2</definedName>
    <definedName name="_xlchart.v1.4" hidden="1">'Yield summary'!$I$2</definedName>
    <definedName name="_xlchart.v1.40" hidden="1">'Yield summary'!$P$9:$P$13</definedName>
    <definedName name="_xlchart.v1.41" hidden="1">[1]MAR!$I$2</definedName>
    <definedName name="_xlchart.v1.42" hidden="1">'Yield summary'!$G$14:$G$18</definedName>
    <definedName name="_xlchart.v1.43" hidden="1">'Yield summary'!$G$2</definedName>
    <definedName name="_xlchart.v1.44" hidden="1">'Yield summary'!$H$14:$H$18</definedName>
    <definedName name="_xlchart.v1.45" hidden="1">'Yield summary'!$H$2</definedName>
    <definedName name="_xlchart.v1.46" hidden="1">'Yield summary'!$I$14:$I$18</definedName>
    <definedName name="_xlchart.v1.47" hidden="1">'Yield summary'!$I$2</definedName>
    <definedName name="_xlchart.v1.48" hidden="1">'Yield summary'!$J$14:$J$18</definedName>
    <definedName name="_xlchart.v1.49" hidden="1">'Yield summary'!$J$2</definedName>
    <definedName name="_xlchart.v1.5" hidden="1">'Yield summary'!$I$4:$I$8</definedName>
    <definedName name="_xlchart.v1.50" hidden="1">'Yield summary'!$K$14:$K$18</definedName>
    <definedName name="_xlchart.v1.51" hidden="1">'Yield summary'!$K$2</definedName>
    <definedName name="_xlchart.v1.52" hidden="1">'Yield summary'!$L$14:$L$18</definedName>
    <definedName name="_xlchart.v1.53" hidden="1">'Yield summary'!$L$2</definedName>
    <definedName name="_xlchart.v1.54" hidden="1">'Yield summary'!$M$14:$M$18</definedName>
    <definedName name="_xlchart.v1.55" hidden="1">'Yield summary'!$M$2</definedName>
    <definedName name="_xlchart.v1.56" hidden="1">'Yield summary'!$N$14:$N$18</definedName>
    <definedName name="_xlchart.v1.57" hidden="1">'Yield summary'!$N$2</definedName>
    <definedName name="_xlchart.v1.58" hidden="1">'Yield summary'!$O$14:$O$18</definedName>
    <definedName name="_xlchart.v1.59" hidden="1">'Yield summary'!$O$2</definedName>
    <definedName name="_xlchart.v1.6" hidden="1">'Yield summary'!$J$2</definedName>
    <definedName name="_xlchart.v1.60" hidden="1">'Yield summary'!$P$14:$P$18</definedName>
    <definedName name="_xlchart.v1.61" hidden="1">'Yield summary'!$P$2</definedName>
    <definedName name="_xlchart.v1.62" hidden="1">[1]MAR!$I$2</definedName>
    <definedName name="_xlchart.v1.63" hidden="1">'Yield summary'!$G$19:$G$23</definedName>
    <definedName name="_xlchart.v1.64" hidden="1">'Yield summary'!$G$2</definedName>
    <definedName name="_xlchart.v1.65" hidden="1">'Yield summary'!$H$19:$H$23</definedName>
    <definedName name="_xlchart.v1.66" hidden="1">'Yield summary'!$H$2</definedName>
    <definedName name="_xlchart.v1.67" hidden="1">'Yield summary'!$I$19:$I$23</definedName>
    <definedName name="_xlchart.v1.68" hidden="1">'Yield summary'!$I$2</definedName>
    <definedName name="_xlchart.v1.69" hidden="1">'Yield summary'!$J$19:$J$23</definedName>
    <definedName name="_xlchart.v1.7" hidden="1">'Yield summary'!$J$4:$J$8</definedName>
    <definedName name="_xlchart.v1.70" hidden="1">'Yield summary'!$J$2</definedName>
    <definedName name="_xlchart.v1.71" hidden="1">'Yield summary'!$K$19:$K$23</definedName>
    <definedName name="_xlchart.v1.72" hidden="1">'Yield summary'!$K$2</definedName>
    <definedName name="_xlchart.v1.73" hidden="1">'Yield summary'!$L$19:$L$23</definedName>
    <definedName name="_xlchart.v1.74" hidden="1">'Yield summary'!$L$2</definedName>
    <definedName name="_xlchart.v1.75" hidden="1">'Yield summary'!$M$19:$M$23</definedName>
    <definedName name="_xlchart.v1.76" hidden="1">'Yield summary'!$M$2</definedName>
    <definedName name="_xlchart.v1.77" hidden="1">'Yield summary'!$N$19:$N$23</definedName>
    <definedName name="_xlchart.v1.78" hidden="1">'Yield summary'!$N$2</definedName>
    <definedName name="_xlchart.v1.79" hidden="1">'Yield summary'!$O$19:$O$23</definedName>
    <definedName name="_xlchart.v1.8" hidden="1">'Yield summary'!$K$2</definedName>
    <definedName name="_xlchart.v1.80" hidden="1">'Yield summary'!$O$2</definedName>
    <definedName name="_xlchart.v1.81" hidden="1">'Yield summary'!$P$19:$P$23</definedName>
    <definedName name="_xlchart.v1.82" hidden="1">'Yield summary'!$P$2</definedName>
    <definedName name="_xlchart.v1.83" hidden="1">[1]MAR!$I$2</definedName>
    <definedName name="_xlchart.v1.9" hidden="1">'Yield summary'!$K$4:$K$8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R4" i="1"/>
  <c r="AF11" i="1" l="1"/>
  <c r="AG11" i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V19" i="1" l="1"/>
  <c r="V14" i="1"/>
  <c r="V9" i="1"/>
  <c r="V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AP21" i="1" l="1"/>
  <c r="AO21" i="1"/>
  <c r="AM21" i="1"/>
  <c r="AH21" i="1"/>
  <c r="AP20" i="1"/>
  <c r="AO20" i="1"/>
  <c r="AM20" i="1"/>
  <c r="AH20" i="1"/>
  <c r="AP19" i="1"/>
  <c r="AO19" i="1"/>
  <c r="AM19" i="1"/>
  <c r="AH19" i="1"/>
  <c r="AP18" i="1"/>
  <c r="AO18" i="1"/>
  <c r="AM18" i="1"/>
  <c r="AH18" i="1"/>
  <c r="AG21" i="1"/>
  <c r="AG20" i="1"/>
  <c r="AG19" i="1"/>
  <c r="AG18" i="1"/>
  <c r="AP7" i="1"/>
  <c r="AP6" i="1"/>
  <c r="AP5" i="1"/>
  <c r="AP4" i="1"/>
  <c r="AH7" i="1"/>
  <c r="AH6" i="1"/>
  <c r="AH5" i="1"/>
  <c r="AH4" i="1"/>
  <c r="AG7" i="1"/>
  <c r="AG6" i="1"/>
  <c r="AG5" i="1"/>
  <c r="AG4" i="1"/>
  <c r="AO7" i="1"/>
  <c r="AO6" i="1"/>
  <c r="AO5" i="1"/>
  <c r="AO4" i="1"/>
  <c r="AN7" i="1"/>
  <c r="AN21" i="1" s="1"/>
  <c r="AN6" i="1"/>
  <c r="AN20" i="1" s="1"/>
  <c r="AN5" i="1"/>
  <c r="AN19" i="1" s="1"/>
  <c r="AN4" i="1"/>
  <c r="AN18" i="1" s="1"/>
  <c r="AL7" i="1" l="1"/>
  <c r="AL21" i="1" s="1"/>
  <c r="AK7" i="1"/>
  <c r="AK21" i="1" s="1"/>
  <c r="AJ7" i="1"/>
  <c r="AJ21" i="1" s="1"/>
  <c r="AI7" i="1"/>
  <c r="AI21" i="1" s="1"/>
  <c r="AQ21" i="1" s="1"/>
  <c r="AJ6" i="1"/>
  <c r="AJ20" i="1" s="1"/>
  <c r="AI6" i="1"/>
  <c r="AI20" i="1" s="1"/>
  <c r="AK6" i="1"/>
  <c r="AK20" i="1" s="1"/>
  <c r="AK5" i="1"/>
  <c r="AK19" i="1" s="1"/>
  <c r="AI5" i="1"/>
  <c r="AI19" i="1" s="1"/>
  <c r="AM7" i="1"/>
  <c r="AM6" i="1"/>
  <c r="AL6" i="1"/>
  <c r="AL20" i="1" s="1"/>
  <c r="AM5" i="1"/>
  <c r="AL5" i="1"/>
  <c r="AL19" i="1" s="1"/>
  <c r="AJ5" i="1"/>
  <c r="AJ19" i="1" s="1"/>
  <c r="AM4" i="1"/>
  <c r="AQ20" i="1" l="1"/>
  <c r="AQ19" i="1"/>
  <c r="AI4" i="1"/>
  <c r="AI18" i="1" s="1"/>
  <c r="AK4" i="1"/>
  <c r="AK18" i="1" s="1"/>
  <c r="AL4" i="1"/>
  <c r="AL18" i="1" s="1"/>
  <c r="AJ4" i="1"/>
  <c r="AJ18" i="1" s="1"/>
  <c r="AQ18" i="1" l="1"/>
  <c r="AG12" i="1"/>
  <c r="AG13" i="1"/>
  <c r="AF13" i="1"/>
  <c r="AF14" i="1"/>
  <c r="AG14" i="1"/>
  <c r="AF12" i="1"/>
</calcChain>
</file>

<file path=xl/sharedStrings.xml><?xml version="1.0" encoding="utf-8"?>
<sst xmlns="http://schemas.openxmlformats.org/spreadsheetml/2006/main" count="143" uniqueCount="65">
  <si>
    <t>Yield</t>
  </si>
  <si>
    <t>KA5</t>
  </si>
  <si>
    <t>EU1</t>
  </si>
  <si>
    <t>B25</t>
  </si>
  <si>
    <t>B17</t>
  </si>
  <si>
    <t>RAW</t>
  </si>
  <si>
    <t>EU2</t>
  </si>
  <si>
    <t>ROS</t>
  </si>
  <si>
    <t>SD</t>
  </si>
  <si>
    <t>Plot averages</t>
  </si>
  <si>
    <t>plot</t>
  </si>
  <si>
    <t>year</t>
  </si>
  <si>
    <t>PTF_0</t>
  </si>
  <si>
    <t>PTF_1</t>
  </si>
  <si>
    <t>PTF_2</t>
  </si>
  <si>
    <t>PTF_3</t>
  </si>
  <si>
    <t>PTF_4</t>
  </si>
  <si>
    <t>PTF_EU</t>
  </si>
  <si>
    <t xml:space="preserve">WW </t>
  </si>
  <si>
    <t>WW</t>
  </si>
  <si>
    <t>WR</t>
  </si>
  <si>
    <t>OA</t>
  </si>
  <si>
    <t xml:space="preserve">Ave </t>
  </si>
  <si>
    <t>CV</t>
  </si>
  <si>
    <t xml:space="preserve">WR </t>
  </si>
  <si>
    <t xml:space="preserve">OA </t>
  </si>
  <si>
    <t>Anova: Single Factor</t>
  </si>
  <si>
    <t>oat 2018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</si>
  <si>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</si>
  <si>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</si>
  <si>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</si>
  <si>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</si>
  <si>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</si>
  <si>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</si>
  <si>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</si>
  <si>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</si>
  <si>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</si>
  <si>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</si>
  <si>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</si>
  <si>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</si>
  <si>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Column 7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</si>
  <si>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</si>
  <si>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</si>
  <si>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</si>
  <si>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</si>
  <si>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</si>
  <si>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</si>
  <si>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</si>
  <si>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</si>
  <si>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</si>
  <si>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</si>
  <si>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</si>
  <si>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MEA</t>
  </si>
  <si>
    <t>MED</t>
  </si>
  <si>
    <t>W Rye</t>
  </si>
  <si>
    <t>Oat</t>
  </si>
  <si>
    <t>Cos</t>
  </si>
  <si>
    <t>Jul</t>
  </si>
  <si>
    <t>MESU</t>
  </si>
  <si>
    <t>SD of measured yield</t>
  </si>
  <si>
    <t>Column 8</t>
  </si>
  <si>
    <t>Column 9</t>
  </si>
  <si>
    <t>if F &gt; F crit, we reject the null hypothesis that all means are equal. </t>
  </si>
  <si>
    <t>WW 2015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</si>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</sst>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CC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2" fontId="2" fillId="0" borderId="0" xfId="1" quotePrefix="1" applyNumberFormat="1" applyFont="1" applyAlignment="1">
      <alignment horizontal="left" vertical="top"/>
    </xf>
    <xf numFmtId="2" fontId="0" fillId="0" borderId="0" xfId="0" applyNumberFormat="1"/>
    <xf numFmtId="0" fontId="0" fillId="2" borderId="0" xfId="0" applyFill="1"/>
    <xf numFmtId="2" fontId="2" fillId="2" borderId="0" xfId="1" quotePrefix="1" applyNumberFormat="1" applyFont="1" applyFill="1" applyAlignment="1">
      <alignment horizontal="left" vertical="top"/>
    </xf>
    <xf numFmtId="2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Standard_Tabelle1" xfId="1" xr:uid="{10BC7A3F-F38C-41F0-B2AF-FDECC17548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summary'!$AG$4:$AL$4</c:f>
              <c:numCache>
                <c:formatCode>General</c:formatCode>
                <c:ptCount val="6"/>
                <c:pt idx="0">
                  <c:v>8918.6</c:v>
                </c:pt>
                <c:pt idx="1">
                  <c:v>7112.2</c:v>
                </c:pt>
                <c:pt idx="2">
                  <c:v>6776.4</c:v>
                </c:pt>
                <c:pt idx="3">
                  <c:v>6920.4</c:v>
                </c:pt>
                <c:pt idx="4">
                  <c:v>7085.4</c:v>
                </c:pt>
                <c:pt idx="5">
                  <c:v>7755.4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0-41B0-AF55-093E5292D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ax val="8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summary'!$AG$5:$AL$5</c:f>
              <c:numCache>
                <c:formatCode>General</c:formatCode>
                <c:ptCount val="6"/>
                <c:pt idx="0">
                  <c:v>7102.2</c:v>
                </c:pt>
                <c:pt idx="1">
                  <c:v>6638.2</c:v>
                </c:pt>
                <c:pt idx="2">
                  <c:v>6162</c:v>
                </c:pt>
                <c:pt idx="3">
                  <c:v>6552.6</c:v>
                </c:pt>
                <c:pt idx="4">
                  <c:v>6643.4</c:v>
                </c:pt>
                <c:pt idx="5">
                  <c:v>6680.4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F1D-BEF5-B4551E62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ax val="8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summary'!$AG$6:$AL$6</c:f>
              <c:numCache>
                <c:formatCode>General</c:formatCode>
                <c:ptCount val="6"/>
                <c:pt idx="0">
                  <c:v>9347.4</c:v>
                </c:pt>
                <c:pt idx="1">
                  <c:v>9322</c:v>
                </c:pt>
                <c:pt idx="2">
                  <c:v>9010.7999999999993</c:v>
                </c:pt>
                <c:pt idx="3">
                  <c:v>9285.7999999999993</c:v>
                </c:pt>
                <c:pt idx="4">
                  <c:v>9315.2000000000007</c:v>
                </c:pt>
                <c:pt idx="5">
                  <c:v>9324.4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E-48BF-8E3E-08BE4404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cat>
            <c:strRef>
              <c:f>'[2]Yield summary'!$D$2:$I$2</c:f>
              <c:strCache>
                <c:ptCount val="6"/>
                <c:pt idx="0">
                  <c:v>KA5</c:v>
                </c:pt>
                <c:pt idx="1">
                  <c:v>EU1</c:v>
                </c:pt>
                <c:pt idx="2">
                  <c:v>B25</c:v>
                </c:pt>
                <c:pt idx="3">
                  <c:v>B17</c:v>
                </c:pt>
                <c:pt idx="4">
                  <c:v>RAW</c:v>
                </c:pt>
                <c:pt idx="5">
                  <c:v>EU2</c:v>
                </c:pt>
              </c:strCache>
            </c:strRef>
          </c:cat>
          <c:val>
            <c:numRef>
              <c:f>'Yield summary'!$AG$7:$AL$7</c:f>
              <c:numCache>
                <c:formatCode>General</c:formatCode>
                <c:ptCount val="6"/>
                <c:pt idx="0">
                  <c:v>5282</c:v>
                </c:pt>
                <c:pt idx="1">
                  <c:v>3326.8</c:v>
                </c:pt>
                <c:pt idx="2">
                  <c:v>2170.1999999999998</c:v>
                </c:pt>
                <c:pt idx="3">
                  <c:v>2644.6</c:v>
                </c:pt>
                <c:pt idx="4">
                  <c:v>3046.4</c:v>
                </c:pt>
                <c:pt idx="5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8-4B5D-9809-967D3F00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866584267226"/>
          <c:y val="0.15210187818916984"/>
          <c:w val="0.85215725520666796"/>
          <c:h val="0.56843913638402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'Yield summary'!$H$2</c:f>
              <c:strCache>
                <c:ptCount val="1"/>
                <c:pt idx="0">
                  <c:v>KA5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summary'!$C$4:$E$8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summary'!$H$4:$H$8</c:f>
              <c:numCache>
                <c:formatCode>General</c:formatCode>
                <c:ptCount val="5"/>
                <c:pt idx="0">
                  <c:v>5058</c:v>
                </c:pt>
                <c:pt idx="1">
                  <c:v>6779</c:v>
                </c:pt>
                <c:pt idx="2">
                  <c:v>8630</c:v>
                </c:pt>
                <c:pt idx="3">
                  <c:v>10074</c:v>
                </c:pt>
                <c:pt idx="4">
                  <c:v>14052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3-4B96-821B-95003439C292}"/>
            </c:ext>
          </c:extLst>
        </c:ser>
        <c:ser>
          <c:idx val="1"/>
          <c:order val="1"/>
          <c:tx>
            <c:strRef>
              <c:f>'Yield summary'!$I$2</c:f>
              <c:strCache>
                <c:ptCount val="1"/>
                <c:pt idx="0">
                  <c:v>EU1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summary'!$C$4:$E$8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summary'!$I$4:$I$8</c:f>
              <c:numCache>
                <c:formatCode>0.00</c:formatCode>
                <c:ptCount val="5"/>
                <c:pt idx="0">
                  <c:v>5389</c:v>
                </c:pt>
                <c:pt idx="1">
                  <c:v>5206</c:v>
                </c:pt>
                <c:pt idx="2">
                  <c:v>5346</c:v>
                </c:pt>
                <c:pt idx="3">
                  <c:v>5543</c:v>
                </c:pt>
                <c:pt idx="4">
                  <c:v>14077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3-4B96-821B-95003439C292}"/>
            </c:ext>
          </c:extLst>
        </c:ser>
        <c:ser>
          <c:idx val="2"/>
          <c:order val="2"/>
          <c:tx>
            <c:strRef>
              <c:f>'Yield summary'!$J$2</c:f>
              <c:strCache>
                <c:ptCount val="1"/>
                <c:pt idx="0">
                  <c:v>B25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summary'!$C$4:$E$8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summary'!$J$4:$J$8</c:f>
              <c:numCache>
                <c:formatCode>General</c:formatCode>
                <c:ptCount val="5"/>
                <c:pt idx="0">
                  <c:v>5990</c:v>
                </c:pt>
                <c:pt idx="1">
                  <c:v>4804</c:v>
                </c:pt>
                <c:pt idx="2">
                  <c:v>4814</c:v>
                </c:pt>
                <c:pt idx="3">
                  <c:v>5002</c:v>
                </c:pt>
                <c:pt idx="4">
                  <c:v>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3-4B96-821B-95003439C292}"/>
            </c:ext>
          </c:extLst>
        </c:ser>
        <c:ser>
          <c:idx val="3"/>
          <c:order val="3"/>
          <c:tx>
            <c:strRef>
              <c:f>'Yield summary'!$K$2</c:f>
              <c:strCache>
                <c:ptCount val="1"/>
                <c:pt idx="0">
                  <c:v>B17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summary'!$C$4:$E$8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summary'!$K$4:$K$8</c:f>
              <c:numCache>
                <c:formatCode>General</c:formatCode>
                <c:ptCount val="5"/>
                <c:pt idx="0">
                  <c:v>5813</c:v>
                </c:pt>
                <c:pt idx="1">
                  <c:v>4916</c:v>
                </c:pt>
                <c:pt idx="2">
                  <c:v>5154</c:v>
                </c:pt>
                <c:pt idx="3">
                  <c:v>5229</c:v>
                </c:pt>
                <c:pt idx="4">
                  <c:v>13490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3-4B96-821B-95003439C292}"/>
            </c:ext>
          </c:extLst>
        </c:ser>
        <c:ser>
          <c:idx val="4"/>
          <c:order val="4"/>
          <c:tx>
            <c:strRef>
              <c:f>'Yield summary'!$L$2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summary'!$C$4:$E$8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summary'!$L$4:$L$8</c:f>
              <c:numCache>
                <c:formatCode>0.00</c:formatCode>
                <c:ptCount val="5"/>
                <c:pt idx="0">
                  <c:v>5346</c:v>
                </c:pt>
                <c:pt idx="1">
                  <c:v>5188</c:v>
                </c:pt>
                <c:pt idx="2">
                  <c:v>5311</c:v>
                </c:pt>
                <c:pt idx="3">
                  <c:v>5606</c:v>
                </c:pt>
                <c:pt idx="4">
                  <c:v>13976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3-4B96-821B-95003439C292}"/>
            </c:ext>
          </c:extLst>
        </c:ser>
        <c:ser>
          <c:idx val="5"/>
          <c:order val="5"/>
          <c:tx>
            <c:strRef>
              <c:f>'Yield summary'!$M$2</c:f>
              <c:strCache>
                <c:ptCount val="1"/>
                <c:pt idx="0">
                  <c:v>EU2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summary'!$C$4:$E$8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summary'!$M$4:$M$8</c:f>
              <c:numCache>
                <c:formatCode>0.00</c:formatCode>
                <c:ptCount val="5"/>
                <c:pt idx="0">
                  <c:v>5201</c:v>
                </c:pt>
                <c:pt idx="1">
                  <c:v>5549</c:v>
                </c:pt>
                <c:pt idx="2">
                  <c:v>6617</c:v>
                </c:pt>
                <c:pt idx="3">
                  <c:v>7183</c:v>
                </c:pt>
                <c:pt idx="4">
                  <c:v>14227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3-4B96-821B-95003439C292}"/>
            </c:ext>
          </c:extLst>
        </c:ser>
        <c:ser>
          <c:idx val="6"/>
          <c:order val="6"/>
          <c:tx>
            <c:strRef>
              <c:f>'Yield summary'!$N$2</c:f>
              <c:strCache>
                <c:ptCount val="1"/>
                <c:pt idx="0">
                  <c:v>ROS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summary'!$C$4:$E$8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summary'!$N$4:$N$8</c:f>
              <c:numCache>
                <c:formatCode>General</c:formatCode>
                <c:ptCount val="5"/>
                <c:pt idx="0">
                  <c:v>5628</c:v>
                </c:pt>
                <c:pt idx="1">
                  <c:v>5321</c:v>
                </c:pt>
                <c:pt idx="2">
                  <c:v>5621</c:v>
                </c:pt>
                <c:pt idx="3">
                  <c:v>5893</c:v>
                </c:pt>
                <c:pt idx="4">
                  <c:v>13936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93-4B96-821B-95003439C292}"/>
            </c:ext>
          </c:extLst>
        </c:ser>
        <c:ser>
          <c:idx val="7"/>
          <c:order val="7"/>
          <c:tx>
            <c:strRef>
              <c:f>'Yield summary'!$O$2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summary'!$C$4:$E$8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summary'!$O$4:$O$8</c:f>
              <c:numCache>
                <c:formatCode>General</c:formatCode>
                <c:ptCount val="5"/>
                <c:pt idx="0">
                  <c:v>5308</c:v>
                </c:pt>
                <c:pt idx="1">
                  <c:v>5229</c:v>
                </c:pt>
                <c:pt idx="2">
                  <c:v>5702</c:v>
                </c:pt>
                <c:pt idx="3">
                  <c:v>5811</c:v>
                </c:pt>
                <c:pt idx="4">
                  <c:v>14067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93-4B96-821B-95003439C292}"/>
            </c:ext>
          </c:extLst>
        </c:ser>
        <c:ser>
          <c:idx val="8"/>
          <c:order val="8"/>
          <c:tx>
            <c:strRef>
              <c:f>'Yield summary'!$P$2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summary'!$C$4:$E$8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summary'!$P$4:$P$8</c:f>
              <c:numCache>
                <c:formatCode>General</c:formatCode>
                <c:ptCount val="5"/>
                <c:pt idx="0">
                  <c:v>5493</c:v>
                </c:pt>
                <c:pt idx="1">
                  <c:v>5158</c:v>
                </c:pt>
                <c:pt idx="2">
                  <c:v>5379</c:v>
                </c:pt>
                <c:pt idx="3">
                  <c:v>5505</c:v>
                </c:pt>
                <c:pt idx="4">
                  <c:v>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93-4B96-821B-95003439C292}"/>
            </c:ext>
          </c:extLst>
        </c:ser>
        <c:ser>
          <c:idx val="9"/>
          <c:order val="9"/>
          <c:tx>
            <c:strRef>
              <c:f>'Yield summary'!$G$2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summary'!$C$4:$E$8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summary'!$G$4:$G$8</c:f>
              <c:numCache>
                <c:formatCode>General</c:formatCode>
                <c:ptCount val="5"/>
                <c:pt idx="0">
                  <c:v>9412.8700000000008</c:v>
                </c:pt>
                <c:pt idx="1">
                  <c:v>9790.9</c:v>
                </c:pt>
                <c:pt idx="2">
                  <c:v>9028.0750000000007</c:v>
                </c:pt>
                <c:pt idx="3">
                  <c:v>6726.07</c:v>
                </c:pt>
                <c:pt idx="4">
                  <c:v>12127.885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93-4B96-821B-95003439C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606364304"/>
        <c:axId val="606365264"/>
      </c:barChart>
      <c:catAx>
        <c:axId val="6063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5264"/>
        <c:crosses val="autoZero"/>
        <c:auto val="1"/>
        <c:lblAlgn val="ctr"/>
        <c:lblOffset val="100"/>
        <c:noMultiLvlLbl val="0"/>
      </c:catAx>
      <c:valAx>
        <c:axId val="60636526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Yield </a:t>
                </a:r>
              </a:p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(kg/ha)</a:t>
                </a:r>
              </a:p>
            </c:rich>
          </c:tx>
          <c:layout>
            <c:manualLayout>
              <c:xMode val="edge"/>
              <c:yMode val="edge"/>
              <c:x val="1.7055603984166227E-3"/>
              <c:y val="0.7458092738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09443335111224"/>
          <c:y val="3.8188723656130553E-2"/>
          <c:w val="0.67479666358579571"/>
          <c:h val="0.1875439474383464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866584267226"/>
          <c:y val="0.15210187818916984"/>
          <c:w val="0.85215725520666796"/>
          <c:h val="0.56843913638402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'Yield summary'!$H$2</c:f>
              <c:strCache>
                <c:ptCount val="1"/>
                <c:pt idx="0">
                  <c:v>KA5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summary'!$C$9:$E$13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summary'!$H$9:$H$13</c:f>
              <c:numCache>
                <c:formatCode>General</c:formatCode>
                <c:ptCount val="5"/>
                <c:pt idx="0">
                  <c:v>5687</c:v>
                </c:pt>
                <c:pt idx="1">
                  <c:v>5795</c:v>
                </c:pt>
                <c:pt idx="2">
                  <c:v>6294</c:v>
                </c:pt>
                <c:pt idx="3">
                  <c:v>7132</c:v>
                </c:pt>
                <c:pt idx="4">
                  <c:v>10603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4-46DF-9871-4F727B295A06}"/>
            </c:ext>
          </c:extLst>
        </c:ser>
        <c:ser>
          <c:idx val="1"/>
          <c:order val="1"/>
          <c:tx>
            <c:strRef>
              <c:f>'Yield summary'!$I$2</c:f>
              <c:strCache>
                <c:ptCount val="1"/>
                <c:pt idx="0">
                  <c:v>EU1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summary'!$C$9:$E$13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summary'!$I$9:$I$13</c:f>
              <c:numCache>
                <c:formatCode>0.00</c:formatCode>
                <c:ptCount val="5"/>
                <c:pt idx="0">
                  <c:v>5575</c:v>
                </c:pt>
                <c:pt idx="1">
                  <c:v>5625</c:v>
                </c:pt>
                <c:pt idx="2">
                  <c:v>5688</c:v>
                </c:pt>
                <c:pt idx="3">
                  <c:v>5700</c:v>
                </c:pt>
                <c:pt idx="4">
                  <c:v>10603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4-46DF-9871-4F727B295A06}"/>
            </c:ext>
          </c:extLst>
        </c:ser>
        <c:ser>
          <c:idx val="2"/>
          <c:order val="2"/>
          <c:tx>
            <c:strRef>
              <c:f>'Yield summary'!$J$2</c:f>
              <c:strCache>
                <c:ptCount val="1"/>
                <c:pt idx="0">
                  <c:v>B25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summary'!$C$9:$E$13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summary'!$J$9:$J$13</c:f>
              <c:numCache>
                <c:formatCode>General</c:formatCode>
                <c:ptCount val="5"/>
                <c:pt idx="0">
                  <c:v>4879</c:v>
                </c:pt>
                <c:pt idx="1">
                  <c:v>4861</c:v>
                </c:pt>
                <c:pt idx="2">
                  <c:v>5099</c:v>
                </c:pt>
                <c:pt idx="3">
                  <c:v>5265</c:v>
                </c:pt>
                <c:pt idx="4">
                  <c:v>10706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4-46DF-9871-4F727B295A06}"/>
            </c:ext>
          </c:extLst>
        </c:ser>
        <c:ser>
          <c:idx val="3"/>
          <c:order val="3"/>
          <c:tx>
            <c:strRef>
              <c:f>'Yield summary'!$K$2</c:f>
              <c:strCache>
                <c:ptCount val="1"/>
                <c:pt idx="0">
                  <c:v>B17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summary'!$C$9:$E$13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summary'!$K$9:$K$13</c:f>
              <c:numCache>
                <c:formatCode>General</c:formatCode>
                <c:ptCount val="5"/>
                <c:pt idx="0">
                  <c:v>5273</c:v>
                </c:pt>
                <c:pt idx="1">
                  <c:v>5443</c:v>
                </c:pt>
                <c:pt idx="2">
                  <c:v>5692</c:v>
                </c:pt>
                <c:pt idx="3">
                  <c:v>5751</c:v>
                </c:pt>
                <c:pt idx="4">
                  <c:v>10604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4-46DF-9871-4F727B295A06}"/>
            </c:ext>
          </c:extLst>
        </c:ser>
        <c:ser>
          <c:idx val="4"/>
          <c:order val="4"/>
          <c:tx>
            <c:strRef>
              <c:f>'Yield summary'!$L$2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summary'!$C$9:$E$13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summary'!$L$9:$L$13</c:f>
              <c:numCache>
                <c:formatCode>0.00</c:formatCode>
                <c:ptCount val="5"/>
                <c:pt idx="0">
                  <c:v>5555</c:v>
                </c:pt>
                <c:pt idx="1">
                  <c:v>5592</c:v>
                </c:pt>
                <c:pt idx="2">
                  <c:v>5721</c:v>
                </c:pt>
                <c:pt idx="3">
                  <c:v>5746</c:v>
                </c:pt>
                <c:pt idx="4">
                  <c:v>10603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D4-46DF-9871-4F727B295A06}"/>
            </c:ext>
          </c:extLst>
        </c:ser>
        <c:ser>
          <c:idx val="5"/>
          <c:order val="5"/>
          <c:tx>
            <c:strRef>
              <c:f>'Yield summary'!$M$2</c:f>
              <c:strCache>
                <c:ptCount val="1"/>
                <c:pt idx="0">
                  <c:v>EU2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summary'!$C$9:$E$13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summary'!$M$9:$M$13</c:f>
              <c:numCache>
                <c:formatCode>0.00</c:formatCode>
                <c:ptCount val="5"/>
                <c:pt idx="0">
                  <c:v>5613</c:v>
                </c:pt>
                <c:pt idx="1">
                  <c:v>5674</c:v>
                </c:pt>
                <c:pt idx="2">
                  <c:v>5805</c:v>
                </c:pt>
                <c:pt idx="3">
                  <c:v>5707</c:v>
                </c:pt>
                <c:pt idx="4">
                  <c:v>10603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D4-46DF-9871-4F727B295A06}"/>
            </c:ext>
          </c:extLst>
        </c:ser>
        <c:ser>
          <c:idx val="6"/>
          <c:order val="6"/>
          <c:tx>
            <c:strRef>
              <c:f>'Yield summary'!$N$2</c:f>
              <c:strCache>
                <c:ptCount val="1"/>
                <c:pt idx="0">
                  <c:v>ROS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summary'!$C$9:$E$13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summary'!$N$9:$N$13</c:f>
              <c:numCache>
                <c:formatCode>General</c:formatCode>
                <c:ptCount val="5"/>
                <c:pt idx="0">
                  <c:v>5345</c:v>
                </c:pt>
                <c:pt idx="1">
                  <c:v>5757</c:v>
                </c:pt>
                <c:pt idx="2">
                  <c:v>5831</c:v>
                </c:pt>
                <c:pt idx="3">
                  <c:v>5815</c:v>
                </c:pt>
                <c:pt idx="4">
                  <c:v>10603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D4-46DF-9871-4F727B295A06}"/>
            </c:ext>
          </c:extLst>
        </c:ser>
        <c:ser>
          <c:idx val="7"/>
          <c:order val="7"/>
          <c:tx>
            <c:strRef>
              <c:f>'Yield summary'!$O$2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summary'!$C$9:$E$13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summary'!$O$9:$O$13</c:f>
              <c:numCache>
                <c:formatCode>General</c:formatCode>
                <c:ptCount val="5"/>
                <c:pt idx="0">
                  <c:v>5534</c:v>
                </c:pt>
                <c:pt idx="1">
                  <c:v>5688</c:v>
                </c:pt>
                <c:pt idx="2">
                  <c:v>5726</c:v>
                </c:pt>
                <c:pt idx="3">
                  <c:v>5738</c:v>
                </c:pt>
                <c:pt idx="4">
                  <c:v>10603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D4-46DF-9871-4F727B295A06}"/>
            </c:ext>
          </c:extLst>
        </c:ser>
        <c:ser>
          <c:idx val="8"/>
          <c:order val="8"/>
          <c:tx>
            <c:strRef>
              <c:f>'Yield summary'!$P$2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summary'!$C$9:$E$13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summary'!$P$9:$P$13</c:f>
              <c:numCache>
                <c:formatCode>General</c:formatCode>
                <c:ptCount val="5"/>
                <c:pt idx="0">
                  <c:v>5574</c:v>
                </c:pt>
                <c:pt idx="1">
                  <c:v>5682</c:v>
                </c:pt>
                <c:pt idx="2">
                  <c:v>5692</c:v>
                </c:pt>
                <c:pt idx="3">
                  <c:v>5804</c:v>
                </c:pt>
                <c:pt idx="4">
                  <c:v>10603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D4-46DF-9871-4F727B295A06}"/>
            </c:ext>
          </c:extLst>
        </c:ser>
        <c:ser>
          <c:idx val="9"/>
          <c:order val="9"/>
          <c:tx>
            <c:strRef>
              <c:f>'Yield summary'!$G$2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summary'!$C$9:$E$13</c:f>
              <c:multiLvlStrCache>
                <c:ptCount val="5"/>
                <c:lvl>
                  <c:pt idx="0">
                    <c:v>WW </c:v>
                  </c:pt>
                  <c:pt idx="1">
                    <c:v>WW </c:v>
                  </c:pt>
                  <c:pt idx="2">
                    <c:v>WW </c:v>
                  </c:pt>
                  <c:pt idx="3">
                    <c:v>WW </c:v>
                  </c:pt>
                  <c:pt idx="4">
                    <c:v>WW 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summary'!$G$9:$G$13</c:f>
              <c:numCache>
                <c:formatCode>General</c:formatCode>
                <c:ptCount val="5"/>
                <c:pt idx="0">
                  <c:v>8243.1</c:v>
                </c:pt>
                <c:pt idx="1">
                  <c:v>7759.125</c:v>
                </c:pt>
                <c:pt idx="2">
                  <c:v>7836.68</c:v>
                </c:pt>
                <c:pt idx="3">
                  <c:v>5759.52</c:v>
                </c:pt>
                <c:pt idx="4">
                  <c:v>7897.28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D4-46DF-9871-4F727B29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606364304"/>
        <c:axId val="606365264"/>
      </c:barChart>
      <c:catAx>
        <c:axId val="6063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5264"/>
        <c:crosses val="autoZero"/>
        <c:auto val="1"/>
        <c:lblAlgn val="ctr"/>
        <c:lblOffset val="100"/>
        <c:noMultiLvlLbl val="0"/>
      </c:catAx>
      <c:valAx>
        <c:axId val="60636526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Yield </a:t>
                </a:r>
              </a:p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(kg/ha)</a:t>
                </a:r>
              </a:p>
            </c:rich>
          </c:tx>
          <c:layout>
            <c:manualLayout>
              <c:xMode val="edge"/>
              <c:yMode val="edge"/>
              <c:x val="1.7055603984166227E-3"/>
              <c:y val="0.7458092738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09443335111224"/>
          <c:y val="3.8188723656130553E-2"/>
          <c:w val="0.67479666358579571"/>
          <c:h val="0.1875439474383464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866584267226"/>
          <c:y val="0.15210187818916984"/>
          <c:w val="0.85215725520666796"/>
          <c:h val="0.56843913638402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'Yield summary'!$H$2</c:f>
              <c:strCache>
                <c:ptCount val="1"/>
                <c:pt idx="0">
                  <c:v>KA5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summary'!$C$14:$E$18</c:f>
              <c:multiLvlStrCache>
                <c:ptCount val="5"/>
                <c:lvl>
                  <c:pt idx="0">
                    <c:v>WR </c:v>
                  </c:pt>
                  <c:pt idx="1">
                    <c:v>WR </c:v>
                  </c:pt>
                  <c:pt idx="2">
                    <c:v>WR </c:v>
                  </c:pt>
                  <c:pt idx="3">
                    <c:v>WR </c:v>
                  </c:pt>
                  <c:pt idx="4">
                    <c:v>WR 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summary'!$H$14:$H$18</c:f>
              <c:numCache>
                <c:formatCode>General</c:formatCode>
                <c:ptCount val="5"/>
                <c:pt idx="0">
                  <c:v>9145</c:v>
                </c:pt>
                <c:pt idx="1">
                  <c:v>9398</c:v>
                </c:pt>
                <c:pt idx="2">
                  <c:v>9398</c:v>
                </c:pt>
                <c:pt idx="3">
                  <c:v>9398</c:v>
                </c:pt>
                <c:pt idx="4">
                  <c:v>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95F-B55F-331D0229486D}"/>
            </c:ext>
          </c:extLst>
        </c:ser>
        <c:ser>
          <c:idx val="1"/>
          <c:order val="1"/>
          <c:tx>
            <c:strRef>
              <c:f>'Yield summary'!$I$2</c:f>
              <c:strCache>
                <c:ptCount val="1"/>
                <c:pt idx="0">
                  <c:v>EU1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summary'!$C$14:$E$18</c:f>
              <c:multiLvlStrCache>
                <c:ptCount val="5"/>
                <c:lvl>
                  <c:pt idx="0">
                    <c:v>WR </c:v>
                  </c:pt>
                  <c:pt idx="1">
                    <c:v>WR </c:v>
                  </c:pt>
                  <c:pt idx="2">
                    <c:v>WR </c:v>
                  </c:pt>
                  <c:pt idx="3">
                    <c:v>WR </c:v>
                  </c:pt>
                  <c:pt idx="4">
                    <c:v>WR 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summary'!$I$14:$I$18</c:f>
              <c:numCache>
                <c:formatCode>0.00</c:formatCode>
                <c:ptCount val="5"/>
                <c:pt idx="0">
                  <c:v>9018</c:v>
                </c:pt>
                <c:pt idx="1">
                  <c:v>9398</c:v>
                </c:pt>
                <c:pt idx="2">
                  <c:v>9398</c:v>
                </c:pt>
                <c:pt idx="3">
                  <c:v>9398</c:v>
                </c:pt>
                <c:pt idx="4">
                  <c:v>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B-495F-B55F-331D0229486D}"/>
            </c:ext>
          </c:extLst>
        </c:ser>
        <c:ser>
          <c:idx val="2"/>
          <c:order val="2"/>
          <c:tx>
            <c:strRef>
              <c:f>'Yield summary'!$J$2</c:f>
              <c:strCache>
                <c:ptCount val="1"/>
                <c:pt idx="0">
                  <c:v>B25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summary'!$C$14:$E$18</c:f>
              <c:multiLvlStrCache>
                <c:ptCount val="5"/>
                <c:lvl>
                  <c:pt idx="0">
                    <c:v>WR </c:v>
                  </c:pt>
                  <c:pt idx="1">
                    <c:v>WR </c:v>
                  </c:pt>
                  <c:pt idx="2">
                    <c:v>WR </c:v>
                  </c:pt>
                  <c:pt idx="3">
                    <c:v>WR </c:v>
                  </c:pt>
                  <c:pt idx="4">
                    <c:v>WR 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summary'!$J$14:$J$18</c:f>
              <c:numCache>
                <c:formatCode>General</c:formatCode>
                <c:ptCount val="5"/>
                <c:pt idx="0">
                  <c:v>8524</c:v>
                </c:pt>
                <c:pt idx="1">
                  <c:v>8955</c:v>
                </c:pt>
                <c:pt idx="2">
                  <c:v>8989</c:v>
                </c:pt>
                <c:pt idx="3">
                  <c:v>9166</c:v>
                </c:pt>
                <c:pt idx="4">
                  <c:v>9420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6B-495F-B55F-331D0229486D}"/>
            </c:ext>
          </c:extLst>
        </c:ser>
        <c:ser>
          <c:idx val="3"/>
          <c:order val="3"/>
          <c:tx>
            <c:strRef>
              <c:f>'Yield summary'!$K$2</c:f>
              <c:strCache>
                <c:ptCount val="1"/>
                <c:pt idx="0">
                  <c:v>B17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summary'!$C$14:$E$18</c:f>
              <c:multiLvlStrCache>
                <c:ptCount val="5"/>
                <c:lvl>
                  <c:pt idx="0">
                    <c:v>WR </c:v>
                  </c:pt>
                  <c:pt idx="1">
                    <c:v>WR </c:v>
                  </c:pt>
                  <c:pt idx="2">
                    <c:v>WR </c:v>
                  </c:pt>
                  <c:pt idx="3">
                    <c:v>WR </c:v>
                  </c:pt>
                  <c:pt idx="4">
                    <c:v>WR 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summary'!$K$14:$K$18</c:f>
              <c:numCache>
                <c:formatCode>General</c:formatCode>
                <c:ptCount val="5"/>
                <c:pt idx="0">
                  <c:v>8843</c:v>
                </c:pt>
                <c:pt idx="1">
                  <c:v>9331</c:v>
                </c:pt>
                <c:pt idx="2">
                  <c:v>9398</c:v>
                </c:pt>
                <c:pt idx="3">
                  <c:v>9398</c:v>
                </c:pt>
                <c:pt idx="4">
                  <c:v>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6B-495F-B55F-331D0229486D}"/>
            </c:ext>
          </c:extLst>
        </c:ser>
        <c:ser>
          <c:idx val="4"/>
          <c:order val="4"/>
          <c:tx>
            <c:strRef>
              <c:f>'Yield summary'!$L$2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summary'!$C$14:$E$18</c:f>
              <c:multiLvlStrCache>
                <c:ptCount val="5"/>
                <c:lvl>
                  <c:pt idx="0">
                    <c:v>WR </c:v>
                  </c:pt>
                  <c:pt idx="1">
                    <c:v>WR </c:v>
                  </c:pt>
                  <c:pt idx="2">
                    <c:v>WR </c:v>
                  </c:pt>
                  <c:pt idx="3">
                    <c:v>WR </c:v>
                  </c:pt>
                  <c:pt idx="4">
                    <c:v>WR 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summary'!$L$14:$L$18</c:f>
              <c:numCache>
                <c:formatCode>0.00</c:formatCode>
                <c:ptCount val="5"/>
                <c:pt idx="0">
                  <c:v>8983</c:v>
                </c:pt>
                <c:pt idx="1">
                  <c:v>9398</c:v>
                </c:pt>
                <c:pt idx="2">
                  <c:v>9398</c:v>
                </c:pt>
                <c:pt idx="3">
                  <c:v>9398</c:v>
                </c:pt>
                <c:pt idx="4">
                  <c:v>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6B-495F-B55F-331D0229486D}"/>
            </c:ext>
          </c:extLst>
        </c:ser>
        <c:ser>
          <c:idx val="5"/>
          <c:order val="5"/>
          <c:tx>
            <c:strRef>
              <c:f>'Yield summary'!$M$2</c:f>
              <c:strCache>
                <c:ptCount val="1"/>
                <c:pt idx="0">
                  <c:v>EU2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summary'!$C$14:$E$18</c:f>
              <c:multiLvlStrCache>
                <c:ptCount val="5"/>
                <c:lvl>
                  <c:pt idx="0">
                    <c:v>WR </c:v>
                  </c:pt>
                  <c:pt idx="1">
                    <c:v>WR </c:v>
                  </c:pt>
                  <c:pt idx="2">
                    <c:v>WR </c:v>
                  </c:pt>
                  <c:pt idx="3">
                    <c:v>WR </c:v>
                  </c:pt>
                  <c:pt idx="4">
                    <c:v>WR 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summary'!$M$14:$M$18</c:f>
              <c:numCache>
                <c:formatCode>0.00</c:formatCode>
                <c:ptCount val="5"/>
                <c:pt idx="0">
                  <c:v>9030</c:v>
                </c:pt>
                <c:pt idx="1">
                  <c:v>9398</c:v>
                </c:pt>
                <c:pt idx="2">
                  <c:v>9398</c:v>
                </c:pt>
                <c:pt idx="3">
                  <c:v>9398</c:v>
                </c:pt>
                <c:pt idx="4">
                  <c:v>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6B-495F-B55F-331D0229486D}"/>
            </c:ext>
          </c:extLst>
        </c:ser>
        <c:ser>
          <c:idx val="6"/>
          <c:order val="6"/>
          <c:tx>
            <c:strRef>
              <c:f>'Yield summary'!$N$2</c:f>
              <c:strCache>
                <c:ptCount val="1"/>
                <c:pt idx="0">
                  <c:v>ROS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summary'!$C$14:$E$18</c:f>
              <c:multiLvlStrCache>
                <c:ptCount val="5"/>
                <c:lvl>
                  <c:pt idx="0">
                    <c:v>WR </c:v>
                  </c:pt>
                  <c:pt idx="1">
                    <c:v>WR </c:v>
                  </c:pt>
                  <c:pt idx="2">
                    <c:v>WR </c:v>
                  </c:pt>
                  <c:pt idx="3">
                    <c:v>WR </c:v>
                  </c:pt>
                  <c:pt idx="4">
                    <c:v>WR 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summary'!$N$14:$N$18</c:f>
              <c:numCache>
                <c:formatCode>General</c:formatCode>
                <c:ptCount val="5"/>
                <c:pt idx="0">
                  <c:v>8747</c:v>
                </c:pt>
                <c:pt idx="1">
                  <c:v>9398</c:v>
                </c:pt>
                <c:pt idx="2">
                  <c:v>9398</c:v>
                </c:pt>
                <c:pt idx="3">
                  <c:v>9398</c:v>
                </c:pt>
                <c:pt idx="4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6B-495F-B55F-331D0229486D}"/>
            </c:ext>
          </c:extLst>
        </c:ser>
        <c:ser>
          <c:idx val="7"/>
          <c:order val="7"/>
          <c:tx>
            <c:strRef>
              <c:f>'Yield summary'!$O$2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summary'!$C$14:$E$18</c:f>
              <c:multiLvlStrCache>
                <c:ptCount val="5"/>
                <c:lvl>
                  <c:pt idx="0">
                    <c:v>WR </c:v>
                  </c:pt>
                  <c:pt idx="1">
                    <c:v>WR </c:v>
                  </c:pt>
                  <c:pt idx="2">
                    <c:v>WR </c:v>
                  </c:pt>
                  <c:pt idx="3">
                    <c:v>WR </c:v>
                  </c:pt>
                  <c:pt idx="4">
                    <c:v>WR 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summary'!$O$14:$O$18</c:f>
              <c:numCache>
                <c:formatCode>General</c:formatCode>
                <c:ptCount val="5"/>
                <c:pt idx="0">
                  <c:v>8962</c:v>
                </c:pt>
                <c:pt idx="1">
                  <c:v>9398</c:v>
                </c:pt>
                <c:pt idx="2">
                  <c:v>9398</c:v>
                </c:pt>
                <c:pt idx="3">
                  <c:v>9398</c:v>
                </c:pt>
                <c:pt idx="4">
                  <c:v>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6B-495F-B55F-331D0229486D}"/>
            </c:ext>
          </c:extLst>
        </c:ser>
        <c:ser>
          <c:idx val="8"/>
          <c:order val="8"/>
          <c:tx>
            <c:strRef>
              <c:f>'Yield summary'!$P$2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summary'!$C$14:$E$18</c:f>
              <c:multiLvlStrCache>
                <c:ptCount val="5"/>
                <c:lvl>
                  <c:pt idx="0">
                    <c:v>WR </c:v>
                  </c:pt>
                  <c:pt idx="1">
                    <c:v>WR </c:v>
                  </c:pt>
                  <c:pt idx="2">
                    <c:v>WR </c:v>
                  </c:pt>
                  <c:pt idx="3">
                    <c:v>WR </c:v>
                  </c:pt>
                  <c:pt idx="4">
                    <c:v>WR 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summary'!$P$14:$P$18</c:f>
              <c:numCache>
                <c:formatCode>General</c:formatCode>
                <c:ptCount val="5"/>
                <c:pt idx="0">
                  <c:v>9037</c:v>
                </c:pt>
                <c:pt idx="1">
                  <c:v>9398</c:v>
                </c:pt>
                <c:pt idx="2">
                  <c:v>9398</c:v>
                </c:pt>
                <c:pt idx="3">
                  <c:v>9398</c:v>
                </c:pt>
                <c:pt idx="4">
                  <c:v>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6B-495F-B55F-331D0229486D}"/>
            </c:ext>
          </c:extLst>
        </c:ser>
        <c:ser>
          <c:idx val="9"/>
          <c:order val="9"/>
          <c:tx>
            <c:strRef>
              <c:f>'Yield summary'!$G$2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summary'!$C$14:$E$18</c:f>
              <c:multiLvlStrCache>
                <c:ptCount val="5"/>
                <c:lvl>
                  <c:pt idx="0">
                    <c:v>WR </c:v>
                  </c:pt>
                  <c:pt idx="1">
                    <c:v>WR </c:v>
                  </c:pt>
                  <c:pt idx="2">
                    <c:v>WR </c:v>
                  </c:pt>
                  <c:pt idx="3">
                    <c:v>WR </c:v>
                  </c:pt>
                  <c:pt idx="4">
                    <c:v>WR 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summary'!$G$14:$G$18</c:f>
              <c:numCache>
                <c:formatCode>General</c:formatCode>
                <c:ptCount val="5"/>
                <c:pt idx="0">
                  <c:v>9003.5400000000009</c:v>
                </c:pt>
                <c:pt idx="1">
                  <c:v>9886.52</c:v>
                </c:pt>
                <c:pt idx="2">
                  <c:v>8791.35</c:v>
                </c:pt>
                <c:pt idx="3">
                  <c:v>5246.1</c:v>
                </c:pt>
                <c:pt idx="4">
                  <c:v>10799.4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6B-495F-B55F-331D0229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606364304"/>
        <c:axId val="606365264"/>
      </c:barChart>
      <c:catAx>
        <c:axId val="6063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5264"/>
        <c:crosses val="autoZero"/>
        <c:auto val="1"/>
        <c:lblAlgn val="ctr"/>
        <c:lblOffset val="100"/>
        <c:noMultiLvlLbl val="0"/>
      </c:catAx>
      <c:valAx>
        <c:axId val="60636526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Yield </a:t>
                </a:r>
              </a:p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(kg/ha)</a:t>
                </a:r>
              </a:p>
            </c:rich>
          </c:tx>
          <c:layout>
            <c:manualLayout>
              <c:xMode val="edge"/>
              <c:yMode val="edge"/>
              <c:x val="1.7055603984166227E-3"/>
              <c:y val="0.7458092738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09443335111224"/>
          <c:y val="3.8188723656130553E-2"/>
          <c:w val="0.67479666358579571"/>
          <c:h val="0.1875439474383464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866584267226"/>
          <c:y val="0.15210187818916984"/>
          <c:w val="0.85215725520666796"/>
          <c:h val="0.56843913638402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'Yield summary'!$H$2</c:f>
              <c:strCache>
                <c:ptCount val="1"/>
                <c:pt idx="0">
                  <c:v>KA5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summary'!$C$19:$E$23</c:f>
              <c:multiLvlStrCache>
                <c:ptCount val="5"/>
                <c:lvl>
                  <c:pt idx="0">
                    <c:v>OA </c:v>
                  </c:pt>
                  <c:pt idx="1">
                    <c:v>OA </c:v>
                  </c:pt>
                  <c:pt idx="2">
                    <c:v>OA </c:v>
                  </c:pt>
                  <c:pt idx="3">
                    <c:v>OA </c:v>
                  </c:pt>
                  <c:pt idx="4">
                    <c:v>OA 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summary'!$H$19:$H$23</c:f>
              <c:numCache>
                <c:formatCode>General</c:formatCode>
                <c:ptCount val="5"/>
                <c:pt idx="0">
                  <c:v>2397</c:v>
                </c:pt>
                <c:pt idx="1">
                  <c:v>3826</c:v>
                </c:pt>
                <c:pt idx="2">
                  <c:v>5038</c:v>
                </c:pt>
                <c:pt idx="3">
                  <c:v>6105</c:v>
                </c:pt>
                <c:pt idx="4">
                  <c:v>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2-429E-9015-3B7988207028}"/>
            </c:ext>
          </c:extLst>
        </c:ser>
        <c:ser>
          <c:idx val="1"/>
          <c:order val="1"/>
          <c:tx>
            <c:strRef>
              <c:f>'Yield summary'!$I$2</c:f>
              <c:strCache>
                <c:ptCount val="1"/>
                <c:pt idx="0">
                  <c:v>EU1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summary'!$C$19:$E$23</c:f>
              <c:multiLvlStrCache>
                <c:ptCount val="5"/>
                <c:lvl>
                  <c:pt idx="0">
                    <c:v>OA </c:v>
                  </c:pt>
                  <c:pt idx="1">
                    <c:v>OA </c:v>
                  </c:pt>
                  <c:pt idx="2">
                    <c:v>OA </c:v>
                  </c:pt>
                  <c:pt idx="3">
                    <c:v>OA </c:v>
                  </c:pt>
                  <c:pt idx="4">
                    <c:v>OA 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summary'!$I$19:$I$23</c:f>
              <c:numCache>
                <c:formatCode>General</c:formatCode>
                <c:ptCount val="5"/>
                <c:pt idx="0">
                  <c:v>2180</c:v>
                </c:pt>
                <c:pt idx="1">
                  <c:v>2679</c:v>
                </c:pt>
                <c:pt idx="2">
                  <c:v>2936</c:v>
                </c:pt>
                <c:pt idx="3">
                  <c:v>3059</c:v>
                </c:pt>
                <c:pt idx="4">
                  <c:v>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2-429E-9015-3B7988207028}"/>
            </c:ext>
          </c:extLst>
        </c:ser>
        <c:ser>
          <c:idx val="2"/>
          <c:order val="2"/>
          <c:tx>
            <c:strRef>
              <c:f>'Yield summary'!$J$2</c:f>
              <c:strCache>
                <c:ptCount val="1"/>
                <c:pt idx="0">
                  <c:v>B25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summary'!$C$19:$E$23</c:f>
              <c:multiLvlStrCache>
                <c:ptCount val="5"/>
                <c:lvl>
                  <c:pt idx="0">
                    <c:v>OA </c:v>
                  </c:pt>
                  <c:pt idx="1">
                    <c:v>OA </c:v>
                  </c:pt>
                  <c:pt idx="2">
                    <c:v>OA </c:v>
                  </c:pt>
                  <c:pt idx="3">
                    <c:v>OA </c:v>
                  </c:pt>
                  <c:pt idx="4">
                    <c:v>OA 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summary'!$J$19:$J$23</c:f>
              <c:numCache>
                <c:formatCode>General</c:formatCode>
                <c:ptCount val="5"/>
                <c:pt idx="0">
                  <c:v>1276</c:v>
                </c:pt>
                <c:pt idx="1">
                  <c:v>1908</c:v>
                </c:pt>
                <c:pt idx="2">
                  <c:v>2117</c:v>
                </c:pt>
                <c:pt idx="3">
                  <c:v>2345</c:v>
                </c:pt>
                <c:pt idx="4">
                  <c:v>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2-429E-9015-3B7988207028}"/>
            </c:ext>
          </c:extLst>
        </c:ser>
        <c:ser>
          <c:idx val="3"/>
          <c:order val="3"/>
          <c:tx>
            <c:strRef>
              <c:f>'Yield summary'!$K$2</c:f>
              <c:strCache>
                <c:ptCount val="1"/>
                <c:pt idx="0">
                  <c:v>B17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summary'!$C$19:$E$23</c:f>
              <c:multiLvlStrCache>
                <c:ptCount val="5"/>
                <c:lvl>
                  <c:pt idx="0">
                    <c:v>OA </c:v>
                  </c:pt>
                  <c:pt idx="1">
                    <c:v>OA </c:v>
                  </c:pt>
                  <c:pt idx="2">
                    <c:v>OA </c:v>
                  </c:pt>
                  <c:pt idx="3">
                    <c:v>OA </c:v>
                  </c:pt>
                  <c:pt idx="4">
                    <c:v>OA 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summary'!$K$19:$K$23</c:f>
              <c:numCache>
                <c:formatCode>General</c:formatCode>
                <c:ptCount val="5"/>
                <c:pt idx="0">
                  <c:v>1863</c:v>
                </c:pt>
                <c:pt idx="1">
                  <c:v>2474</c:v>
                </c:pt>
                <c:pt idx="2">
                  <c:v>2646</c:v>
                </c:pt>
                <c:pt idx="3">
                  <c:v>2742</c:v>
                </c:pt>
                <c:pt idx="4">
                  <c:v>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2-429E-9015-3B7988207028}"/>
            </c:ext>
          </c:extLst>
        </c:ser>
        <c:ser>
          <c:idx val="4"/>
          <c:order val="4"/>
          <c:tx>
            <c:strRef>
              <c:f>'Yield summary'!$L$2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summary'!$C$19:$E$23</c:f>
              <c:multiLvlStrCache>
                <c:ptCount val="5"/>
                <c:lvl>
                  <c:pt idx="0">
                    <c:v>OA </c:v>
                  </c:pt>
                  <c:pt idx="1">
                    <c:v>OA </c:v>
                  </c:pt>
                  <c:pt idx="2">
                    <c:v>OA </c:v>
                  </c:pt>
                  <c:pt idx="3">
                    <c:v>OA </c:v>
                  </c:pt>
                  <c:pt idx="4">
                    <c:v>OA 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summary'!$L$19:$L$23</c:f>
              <c:numCache>
                <c:formatCode>General</c:formatCode>
                <c:ptCount val="5"/>
                <c:pt idx="0">
                  <c:v>2136</c:v>
                </c:pt>
                <c:pt idx="1">
                  <c:v>2638</c:v>
                </c:pt>
                <c:pt idx="2">
                  <c:v>2899</c:v>
                </c:pt>
                <c:pt idx="3">
                  <c:v>3080</c:v>
                </c:pt>
                <c:pt idx="4">
                  <c:v>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2-429E-9015-3B7988207028}"/>
            </c:ext>
          </c:extLst>
        </c:ser>
        <c:ser>
          <c:idx val="5"/>
          <c:order val="5"/>
          <c:tx>
            <c:strRef>
              <c:f>'Yield summary'!$M$2</c:f>
              <c:strCache>
                <c:ptCount val="1"/>
                <c:pt idx="0">
                  <c:v>EU2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summary'!$C$19:$E$23</c:f>
              <c:multiLvlStrCache>
                <c:ptCount val="5"/>
                <c:lvl>
                  <c:pt idx="0">
                    <c:v>OA </c:v>
                  </c:pt>
                  <c:pt idx="1">
                    <c:v>OA </c:v>
                  </c:pt>
                  <c:pt idx="2">
                    <c:v>OA </c:v>
                  </c:pt>
                  <c:pt idx="3">
                    <c:v>OA </c:v>
                  </c:pt>
                  <c:pt idx="4">
                    <c:v>OA 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summary'!$M$19:$M$23</c:f>
              <c:numCache>
                <c:formatCode>General</c:formatCode>
                <c:ptCount val="5"/>
                <c:pt idx="0">
                  <c:v>2234</c:v>
                </c:pt>
                <c:pt idx="1">
                  <c:v>3106</c:v>
                </c:pt>
                <c:pt idx="2">
                  <c:v>3655</c:v>
                </c:pt>
                <c:pt idx="3">
                  <c:v>4188</c:v>
                </c:pt>
                <c:pt idx="4">
                  <c:v>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2-429E-9015-3B7988207028}"/>
            </c:ext>
          </c:extLst>
        </c:ser>
        <c:ser>
          <c:idx val="6"/>
          <c:order val="6"/>
          <c:tx>
            <c:strRef>
              <c:f>'Yield summary'!$N$2</c:f>
              <c:strCache>
                <c:ptCount val="1"/>
                <c:pt idx="0">
                  <c:v>ROS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summary'!$C$19:$E$23</c:f>
              <c:multiLvlStrCache>
                <c:ptCount val="5"/>
                <c:lvl>
                  <c:pt idx="0">
                    <c:v>OA </c:v>
                  </c:pt>
                  <c:pt idx="1">
                    <c:v>OA </c:v>
                  </c:pt>
                  <c:pt idx="2">
                    <c:v>OA </c:v>
                  </c:pt>
                  <c:pt idx="3">
                    <c:v>OA </c:v>
                  </c:pt>
                  <c:pt idx="4">
                    <c:v>OA 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summary'!$N$19:$N$23</c:f>
              <c:numCache>
                <c:formatCode>General</c:formatCode>
                <c:ptCount val="5"/>
                <c:pt idx="0">
                  <c:v>1846</c:v>
                </c:pt>
                <c:pt idx="1">
                  <c:v>2842</c:v>
                </c:pt>
                <c:pt idx="2">
                  <c:v>3060</c:v>
                </c:pt>
                <c:pt idx="3">
                  <c:v>3361</c:v>
                </c:pt>
                <c:pt idx="4">
                  <c:v>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2-429E-9015-3B7988207028}"/>
            </c:ext>
          </c:extLst>
        </c:ser>
        <c:ser>
          <c:idx val="7"/>
          <c:order val="7"/>
          <c:tx>
            <c:strRef>
              <c:f>'Yield summary'!$O$2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summary'!$C$19:$E$23</c:f>
              <c:multiLvlStrCache>
                <c:ptCount val="5"/>
                <c:lvl>
                  <c:pt idx="0">
                    <c:v>OA </c:v>
                  </c:pt>
                  <c:pt idx="1">
                    <c:v>OA </c:v>
                  </c:pt>
                  <c:pt idx="2">
                    <c:v>OA </c:v>
                  </c:pt>
                  <c:pt idx="3">
                    <c:v>OA </c:v>
                  </c:pt>
                  <c:pt idx="4">
                    <c:v>OA 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summary'!$O$19:$O$23</c:f>
              <c:numCache>
                <c:formatCode>General</c:formatCode>
                <c:ptCount val="5"/>
                <c:pt idx="0">
                  <c:v>2114</c:v>
                </c:pt>
                <c:pt idx="1">
                  <c:v>2696</c:v>
                </c:pt>
                <c:pt idx="2">
                  <c:v>3106</c:v>
                </c:pt>
                <c:pt idx="3">
                  <c:v>3243</c:v>
                </c:pt>
                <c:pt idx="4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2-429E-9015-3B7988207028}"/>
            </c:ext>
          </c:extLst>
        </c:ser>
        <c:ser>
          <c:idx val="8"/>
          <c:order val="8"/>
          <c:tx>
            <c:strRef>
              <c:f>'Yield summary'!$P$2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summary'!$C$19:$E$23</c:f>
              <c:multiLvlStrCache>
                <c:ptCount val="5"/>
                <c:lvl>
                  <c:pt idx="0">
                    <c:v>OA </c:v>
                  </c:pt>
                  <c:pt idx="1">
                    <c:v>OA </c:v>
                  </c:pt>
                  <c:pt idx="2">
                    <c:v>OA </c:v>
                  </c:pt>
                  <c:pt idx="3">
                    <c:v>OA </c:v>
                  </c:pt>
                  <c:pt idx="4">
                    <c:v>OA 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summary'!$P$19:$P$23</c:f>
              <c:numCache>
                <c:formatCode>General</c:formatCode>
                <c:ptCount val="5"/>
                <c:pt idx="0">
                  <c:v>2139</c:v>
                </c:pt>
                <c:pt idx="1">
                  <c:v>2695</c:v>
                </c:pt>
                <c:pt idx="2">
                  <c:v>2959</c:v>
                </c:pt>
                <c:pt idx="3">
                  <c:v>3015</c:v>
                </c:pt>
                <c:pt idx="4">
                  <c:v>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2-429E-9015-3B7988207028}"/>
            </c:ext>
          </c:extLst>
        </c:ser>
        <c:ser>
          <c:idx val="9"/>
          <c:order val="9"/>
          <c:tx>
            <c:strRef>
              <c:f>'Yield summary'!$G$2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summary'!$C$19:$E$23</c:f>
              <c:multiLvlStrCache>
                <c:ptCount val="5"/>
                <c:lvl>
                  <c:pt idx="0">
                    <c:v>OA </c:v>
                  </c:pt>
                  <c:pt idx="1">
                    <c:v>OA </c:v>
                  </c:pt>
                  <c:pt idx="2">
                    <c:v>OA </c:v>
                  </c:pt>
                  <c:pt idx="3">
                    <c:v>OA </c:v>
                  </c:pt>
                  <c:pt idx="4">
                    <c:v>OA 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</c:lvl>
                <c:lvl>
                  <c:pt idx="0">
                    <c:v>11</c:v>
                  </c:pt>
                  <c:pt idx="1">
                    <c:v>13</c:v>
                  </c:pt>
                  <c:pt idx="2">
                    <c:v>15</c:v>
                  </c:pt>
                  <c:pt idx="3">
                    <c:v>23</c:v>
                  </c:pt>
                  <c:pt idx="4">
                    <c:v>26</c:v>
                  </c:pt>
                </c:lvl>
              </c:multiLvlStrCache>
            </c:multiLvlStrRef>
          </c:cat>
          <c:val>
            <c:numRef>
              <c:f>'Yield summary'!$G$19:$G$23</c:f>
              <c:numCache>
                <c:formatCode>General</c:formatCode>
                <c:ptCount val="5"/>
                <c:pt idx="0">
                  <c:v>3876.4140000000002</c:v>
                </c:pt>
                <c:pt idx="1">
                  <c:v>3614.7540000000004</c:v>
                </c:pt>
                <c:pt idx="2">
                  <c:v>2917.645</c:v>
                </c:pt>
                <c:pt idx="3">
                  <c:v>1985.116</c:v>
                </c:pt>
                <c:pt idx="4">
                  <c:v>3337.66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2-429E-9015-3B798820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606364304"/>
        <c:axId val="606365264"/>
      </c:barChart>
      <c:catAx>
        <c:axId val="6063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5264"/>
        <c:crosses val="autoZero"/>
        <c:auto val="1"/>
        <c:lblAlgn val="ctr"/>
        <c:lblOffset val="100"/>
        <c:noMultiLvlLbl val="0"/>
      </c:catAx>
      <c:valAx>
        <c:axId val="606365264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Yield 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(kg/ha)</a:t>
                </a:r>
              </a:p>
            </c:rich>
          </c:tx>
          <c:layout>
            <c:manualLayout>
              <c:xMode val="edge"/>
              <c:yMode val="edge"/>
              <c:x val="1.7055603984166227E-3"/>
              <c:y val="0.7458092738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09443335111224"/>
          <c:y val="3.8188723656130553E-2"/>
          <c:w val="0.76120314297805347"/>
          <c:h val="0.1875439474383464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  <cx:data id="4">
      <cx:numDim type="val">
        <cx:f>_xlchart.v1.11</cx:f>
      </cx:numDim>
    </cx:data>
    <cx:data id="5">
      <cx:numDim type="val">
        <cx:f>_xlchart.v1.13</cx:f>
      </cx:numDim>
    </cx:data>
    <cx:data id="6">
      <cx:numDim type="val">
        <cx:f>_xlchart.v1.15</cx:f>
      </cx:numDim>
    </cx:data>
    <cx:data id="7">
      <cx:numDim type="val">
        <cx:f>_xlchart.v1.17</cx:f>
      </cx:numDim>
    </cx:data>
    <cx:data id="8">
      <cx:numDim type="val">
        <cx:f>_xlchart.v1.19</cx:f>
      </cx:numDim>
    </cx:data>
    <cx:data id="9">
      <cx:numDim type="val">
        <cx:f>_xlchart.v1.1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_xlchart.v1.2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_xlchart.v1.4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_xlchart.v1.6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_xlchart.v1.8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_xlchart.v1.10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_xlchart.v1.12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_xlchart.v1.14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_xlchart.v1.16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_xlchart.v1.18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_xlchart.v1.0</cx:f>
              <cx:v>Measured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_xlchart.v1.24</cx:f>
      </cx:numDim>
    </cx:data>
    <cx:data id="1">
      <cx:numDim type="val">
        <cx:f>_xlchart.v1.26</cx:f>
      </cx:numDim>
    </cx:data>
    <cx:data id="2">
      <cx:numDim type="val">
        <cx:f>_xlchart.v1.28</cx:f>
      </cx:numDim>
    </cx:data>
    <cx:data id="3">
      <cx:numDim type="val">
        <cx:f>_xlchart.v1.30</cx:f>
      </cx:numDim>
    </cx:data>
    <cx:data id="4">
      <cx:numDim type="val">
        <cx:f>_xlchart.v1.32</cx:f>
      </cx:numDim>
    </cx:data>
    <cx:data id="5">
      <cx:numDim type="val">
        <cx:f>_xlchart.v1.34</cx:f>
      </cx:numDim>
    </cx:data>
    <cx:data id="6">
      <cx:numDim type="val">
        <cx:f>_xlchart.v1.36</cx:f>
      </cx:numDim>
    </cx:data>
    <cx:data id="7">
      <cx:numDim type="val">
        <cx:f>_xlchart.v1.38</cx:f>
      </cx:numDim>
    </cx:data>
    <cx:data id="8">
      <cx:numDim type="val">
        <cx:f>_xlchart.v1.40</cx:f>
      </cx:numDim>
    </cx:data>
    <cx:data id="9">
      <cx:numDim type="val">
        <cx:f>_xlchart.v1.22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_xlchart.v1.23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_xlchart.v1.25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_xlchart.v1.27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_xlchart.v1.29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_xlchart.v1.31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_xlchart.v1.33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_xlchart.v1.35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_xlchart.v1.37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_xlchart.v1.39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_xlchart.v1.21</cx:f>
              <cx:v>Measured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_xlchart.v1.62</cx:f>
      </cx:strDim>
      <cx:numDim type="val">
        <cx:f>_xlchart.v1.44</cx:f>
      </cx:numDim>
    </cx:data>
    <cx:data id="1">
      <cx:numDim type="val">
        <cx:f>_xlchart.v1.46</cx:f>
      </cx:numDim>
    </cx:data>
    <cx:data id="2">
      <cx:numDim type="val">
        <cx:f>_xlchart.v1.48</cx:f>
      </cx:numDim>
    </cx:data>
    <cx:data id="3">
      <cx:numDim type="val">
        <cx:f>_xlchart.v1.50</cx:f>
      </cx:numDim>
    </cx:data>
    <cx:data id="4">
      <cx:numDim type="val">
        <cx:f>_xlchart.v1.52</cx:f>
      </cx:numDim>
    </cx:data>
    <cx:data id="5">
      <cx:numDim type="val">
        <cx:f>_xlchart.v1.54</cx:f>
      </cx:numDim>
    </cx:data>
    <cx:data id="6">
      <cx:numDim type="val">
        <cx:f>_xlchart.v1.56</cx:f>
      </cx:numDim>
    </cx:data>
    <cx:data id="7">
      <cx:numDim type="val">
        <cx:f>_xlchart.v1.58</cx:f>
      </cx:numDim>
    </cx:data>
    <cx:data id="8">
      <cx:numDim type="val">
        <cx:f>_xlchart.v1.60</cx:f>
      </cx:numDim>
    </cx:data>
    <cx:data id="9">
      <cx:numDim type="val">
        <cx:f>_xlchart.v1.42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_xlchart.v1.45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_xlchart.v1.47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_xlchart.v1.49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_xlchart.v1.51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_xlchart.v1.53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_xlchart.v1.55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_xlchart.v1.57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_xlchart.v1.59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_xlchart.v1.61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_xlchart.v1.43</cx:f>
              <cx:v>Measured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_xlchart.v1.83</cx:f>
      </cx:strDim>
      <cx:numDim type="val">
        <cx:f>_xlchart.v1.65</cx:f>
      </cx:numDim>
    </cx:data>
    <cx:data id="1">
      <cx:numDim type="val">
        <cx:f>_xlchart.v1.67</cx:f>
      </cx:numDim>
    </cx:data>
    <cx:data id="2">
      <cx:numDim type="val">
        <cx:f>_xlchart.v1.69</cx:f>
      </cx:numDim>
    </cx:data>
    <cx:data id="3">
      <cx:numDim type="val">
        <cx:f>_xlchart.v1.71</cx:f>
      </cx:numDim>
    </cx:data>
    <cx:data id="4">
      <cx:numDim type="val">
        <cx:f>_xlchart.v1.73</cx:f>
      </cx:numDim>
    </cx:data>
    <cx:data id="5">
      <cx:numDim type="val">
        <cx:f>_xlchart.v1.75</cx:f>
      </cx:numDim>
    </cx:data>
    <cx:data id="6">
      <cx:numDim type="val">
        <cx:f>_xlchart.v1.77</cx:f>
      </cx:numDim>
    </cx:data>
    <cx:data id="7">
      <cx:numDim type="val">
        <cx:f>_xlchart.v1.79</cx:f>
      </cx:numDim>
    </cx:data>
    <cx:data id="8">
      <cx:numDim type="val">
        <cx:f>_xlchart.v1.81</cx:f>
      </cx:numDim>
    </cx:data>
    <cx:data id="9">
      <cx:numDim type="val">
        <cx:f>_xlchart.v1.63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_xlchart.v1.66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_xlchart.v1.68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_xlchart.v1.70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_xlchart.v1.72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_xlchart.v1.74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_xlchart.v1.76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_xlchart.v1.78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_xlchart.v1.80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_xlchart.v1.82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_xlchart.v1.64</cx:f>
              <cx:v>Measured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openxmlformats.org/officeDocument/2006/relationships/chart" Target="../charts/chart7.xml"/><Relationship Id="rId5" Type="http://schemas.microsoft.com/office/2014/relationships/chartEx" Target="../charts/chartEx1.xml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285752</xdr:colOff>
      <xdr:row>4</xdr:row>
      <xdr:rowOff>130969</xdr:rowOff>
    </xdr:from>
    <xdr:to>
      <xdr:col>29</xdr:col>
      <xdr:colOff>285752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7B4AA-B9A4-4ED0-BA0D-92AEDABFD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285751</xdr:colOff>
      <xdr:row>17</xdr:row>
      <xdr:rowOff>130969</xdr:rowOff>
    </xdr:from>
    <xdr:to>
      <xdr:col>29</xdr:col>
      <xdr:colOff>285751</xdr:colOff>
      <xdr:row>30</xdr:row>
      <xdr:rowOff>15081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45F43-5E01-4FFE-A0CF-6BC2CF2B4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285751</xdr:colOff>
      <xdr:row>30</xdr:row>
      <xdr:rowOff>146050</xdr:rowOff>
    </xdr:from>
    <xdr:to>
      <xdr:col>29</xdr:col>
      <xdr:colOff>285751</xdr:colOff>
      <xdr:row>42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DC33A2-CC1E-41B0-A2F1-C243EE380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285751</xdr:colOff>
      <xdr:row>43</xdr:row>
      <xdr:rowOff>127794</xdr:rowOff>
    </xdr:from>
    <xdr:to>
      <xdr:col>29</xdr:col>
      <xdr:colOff>285751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F3DA1E-38BF-4DF0-BBB1-D449DD7BC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44450</xdr:colOff>
      <xdr:row>25</xdr:row>
      <xdr:rowOff>8732</xdr:rowOff>
    </xdr:from>
    <xdr:to>
      <xdr:col>9</xdr:col>
      <xdr:colOff>297656</xdr:colOff>
      <xdr:row>45</xdr:row>
      <xdr:rowOff>112225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ED393F3-5018-4912-9F0D-F3EF7A337F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5" y="4536282"/>
              <a:ext cx="5218906" cy="3738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47626</xdr:colOff>
      <xdr:row>25</xdr:row>
      <xdr:rowOff>59532</xdr:rowOff>
    </xdr:from>
    <xdr:to>
      <xdr:col>19</xdr:col>
      <xdr:colOff>399257</xdr:colOff>
      <xdr:row>45</xdr:row>
      <xdr:rowOff>166200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CCCD569-626B-44A7-8689-9466DBA167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5301" y="4583907"/>
              <a:ext cx="5231606" cy="3742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103982</xdr:colOff>
      <xdr:row>46</xdr:row>
      <xdr:rowOff>154781</xdr:rowOff>
    </xdr:from>
    <xdr:to>
      <xdr:col>9</xdr:col>
      <xdr:colOff>369888</xdr:colOff>
      <xdr:row>67</xdr:row>
      <xdr:rowOff>103493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84FFBF6-B1E9-4413-9FFA-6F36624DA2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757" y="8498681"/>
              <a:ext cx="5237956" cy="37809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35719</xdr:colOff>
      <xdr:row>47</xdr:row>
      <xdr:rowOff>0</xdr:rowOff>
    </xdr:from>
    <xdr:to>
      <xdr:col>19</xdr:col>
      <xdr:colOff>387350</xdr:colOff>
      <xdr:row>67</xdr:row>
      <xdr:rowOff>130481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1FB6C533-7A59-49FD-8D60-E6523531EA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6569" y="8534400"/>
              <a:ext cx="5231606" cy="37690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34132</xdr:colOff>
      <xdr:row>25</xdr:row>
      <xdr:rowOff>80170</xdr:rowOff>
    </xdr:from>
    <xdr:to>
      <xdr:col>46</xdr:col>
      <xdr:colOff>330200</xdr:colOff>
      <xdr:row>45</xdr:row>
      <xdr:rowOff>85272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734A81-021C-4437-A15F-0334C2108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598487</xdr:colOff>
      <xdr:row>46</xdr:row>
      <xdr:rowOff>74613</xdr:rowOff>
    </xdr:from>
    <xdr:to>
      <xdr:col>46</xdr:col>
      <xdr:colOff>277812</xdr:colOff>
      <xdr:row>66</xdr:row>
      <xdr:rowOff>115433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851168-CC1E-4113-B069-93F979B65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598486</xdr:colOff>
      <xdr:row>67</xdr:row>
      <xdr:rowOff>175419</xdr:rowOff>
    </xdr:from>
    <xdr:to>
      <xdr:col>46</xdr:col>
      <xdr:colOff>274636</xdr:colOff>
      <xdr:row>88</xdr:row>
      <xdr:rowOff>47171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FB1482-F09E-40EF-8670-A58F3A0CE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597692</xdr:colOff>
      <xdr:row>89</xdr:row>
      <xdr:rowOff>113506</xdr:rowOff>
    </xdr:from>
    <xdr:to>
      <xdr:col>47</xdr:col>
      <xdr:colOff>440531</xdr:colOff>
      <xdr:row>112</xdr:row>
      <xdr:rowOff>35719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DF2CDB-1AEA-47B3-A0EF-9B92024E8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c6f0d52e708de12/ZALF-One/I4S_to-me/z_Soil-param_Prediction/02_PTF/PTF_testing/1_Wat_Retention_Params/00_SoilHydrParams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c6f0d52e708de12/ZALF-One/I4S_to-me/z_Soil-param_Prediction/02_PTF/PTF_testing/2_Water_dynam/01_BOO_Water%20and%20Biom_pred%20vs%20measured_2y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"/>
      <sheetName val="DED"/>
      <sheetName val="DUE"/>
      <sheetName val="MAR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 dyn graph"/>
      <sheetName val="Soil file"/>
      <sheetName val="PTF_0 final"/>
      <sheetName val="PTF_1 final"/>
      <sheetName val="PTF_2 final"/>
      <sheetName val="PTF_3 final"/>
      <sheetName val="PTF_4 final"/>
      <sheetName val="PTF_EU final"/>
      <sheetName val="PTF_ROS final"/>
      <sheetName val="Yield summary"/>
      <sheetName val="PTF_1"/>
      <sheetName val="PTF_2"/>
      <sheetName val="PTF_3"/>
      <sheetName val="PTF_4"/>
      <sheetName val="PTF_4 indiv"/>
      <sheetName val="PTF_1 fina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D2" t="str">
            <v>KA5</v>
          </cell>
          <cell r="E2" t="str">
            <v>EU1</v>
          </cell>
          <cell r="F2" t="str">
            <v>B25</v>
          </cell>
          <cell r="G2" t="str">
            <v>B17</v>
          </cell>
          <cell r="H2" t="str">
            <v>RAW</v>
          </cell>
          <cell r="I2" t="str">
            <v>EU2</v>
          </cell>
        </row>
      </sheetData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FE01-6877-40FC-A16F-A0FF8B415DD5}">
  <dimension ref="A1:AQ77"/>
  <sheetViews>
    <sheetView tabSelected="1" topLeftCell="L1" zoomScale="80" zoomScaleNormal="80" workbookViewId="0">
      <selection activeCell="Y2" sqref="Y2"/>
    </sheetView>
  </sheetViews>
  <sheetFormatPr defaultRowHeight="14.5" x14ac:dyDescent="0.35"/>
  <cols>
    <col min="2" max="2" width="10.08984375" bestFit="1" customWidth="1"/>
    <col min="32" max="32" width="9.81640625" customWidth="1"/>
  </cols>
  <sheetData>
    <row r="1" spans="2:42" x14ac:dyDescent="0.35">
      <c r="G1" t="s">
        <v>0</v>
      </c>
      <c r="H1" t="s">
        <v>0</v>
      </c>
      <c r="U1" s="8"/>
      <c r="V1" s="8" t="s">
        <v>59</v>
      </c>
    </row>
    <row r="2" spans="2:42" x14ac:dyDescent="0.35">
      <c r="G2" t="s">
        <v>64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52</v>
      </c>
      <c r="P2" t="s">
        <v>53</v>
      </c>
      <c r="R2" t="s">
        <v>8</v>
      </c>
      <c r="S2" t="s">
        <v>23</v>
      </c>
      <c r="U2" s="8"/>
      <c r="V2" s="8"/>
      <c r="AE2" t="s">
        <v>9</v>
      </c>
      <c r="AG2" t="s">
        <v>0</v>
      </c>
    </row>
    <row r="3" spans="2:42" x14ac:dyDescent="0.35">
      <c r="C3" t="s">
        <v>10</v>
      </c>
      <c r="D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U3" s="8"/>
      <c r="V3" s="8"/>
      <c r="AG3" t="s">
        <v>1</v>
      </c>
      <c r="AH3" t="s">
        <v>2</v>
      </c>
      <c r="AI3" t="s">
        <v>3</v>
      </c>
      <c r="AJ3" t="s">
        <v>4</v>
      </c>
      <c r="AK3" t="s">
        <v>5</v>
      </c>
      <c r="AL3" t="s">
        <v>6</v>
      </c>
      <c r="AM3" t="s">
        <v>7</v>
      </c>
      <c r="AN3" t="s">
        <v>52</v>
      </c>
      <c r="AO3" t="s">
        <v>53</v>
      </c>
      <c r="AP3" t="s">
        <v>58</v>
      </c>
    </row>
    <row r="4" spans="2:42" x14ac:dyDescent="0.35">
      <c r="B4">
        <v>160</v>
      </c>
      <c r="C4">
        <v>11</v>
      </c>
      <c r="D4">
        <v>2015</v>
      </c>
      <c r="E4" s="1" t="s">
        <v>18</v>
      </c>
      <c r="F4" s="1" t="s">
        <v>57</v>
      </c>
      <c r="G4">
        <v>9412.8700000000008</v>
      </c>
      <c r="H4">
        <v>5058</v>
      </c>
      <c r="I4" s="2">
        <v>5389</v>
      </c>
      <c r="J4">
        <v>5990</v>
      </c>
      <c r="K4">
        <v>5813</v>
      </c>
      <c r="L4" s="2">
        <v>5346</v>
      </c>
      <c r="M4" s="2">
        <v>5201</v>
      </c>
      <c r="N4">
        <v>5628</v>
      </c>
      <c r="O4">
        <v>5308</v>
      </c>
      <c r="P4">
        <v>5493</v>
      </c>
      <c r="R4" s="10">
        <f>STDEV(H4:P4)</f>
        <v>296.6113244260539</v>
      </c>
      <c r="S4" s="10">
        <f>R4/AVERAGE(H4:P4)</f>
        <v>5.4229511230538437E-2</v>
      </c>
      <c r="U4" s="8">
        <f>G4/1000</f>
        <v>9.4128700000000016</v>
      </c>
      <c r="V4" s="8">
        <f>_xlfn.STDEV.P(U4:U8)</f>
        <v>1.7251714432281786</v>
      </c>
      <c r="AE4" t="s">
        <v>19</v>
      </c>
      <c r="AF4">
        <v>2015</v>
      </c>
      <c r="AG4">
        <f>AVERAGEIF($D$4:$D$23,"2015",H$4:H$23)</f>
        <v>8918.6</v>
      </c>
      <c r="AH4">
        <f>AVERAGEIF($D$4:$D$23,"2015",I$4:I$23)</f>
        <v>7112.2</v>
      </c>
      <c r="AI4">
        <f>AVERAGEIF($D$4:$D$28,"2015",J$4:J$28)</f>
        <v>6776.4</v>
      </c>
      <c r="AJ4">
        <f>AVERAGEIF($D$4:$D$28,"2015",K$4:K$28)</f>
        <v>6920.4</v>
      </c>
      <c r="AK4">
        <f>AVERAGEIF($D$4:$D$28,"2015",L$4:L$28)</f>
        <v>7085.4</v>
      </c>
      <c r="AL4">
        <f>AVERAGEIF($D$4:$D$28,"2015",M$4:M$28)</f>
        <v>7755.4</v>
      </c>
      <c r="AM4">
        <f>AVERAGE(N4:N8)</f>
        <v>7279.8</v>
      </c>
      <c r="AN4">
        <f>AVERAGEIF($D$4:$D$28,"2015",O$4:O$28)</f>
        <v>7223.4</v>
      </c>
      <c r="AO4">
        <f t="shared" ref="AO4" si="0">AVERAGEIF($D$4:$D$28,"2015",P$4:P$28)</f>
        <v>7119.6</v>
      </c>
      <c r="AP4">
        <f>AVERAGEIF($D$4:$D$28,"2015",G$4:G$28)</f>
        <v>9417.16</v>
      </c>
    </row>
    <row r="5" spans="2:42" x14ac:dyDescent="0.35">
      <c r="B5">
        <v>160</v>
      </c>
      <c r="C5">
        <v>13</v>
      </c>
      <c r="D5">
        <v>2015</v>
      </c>
      <c r="E5" s="1" t="s">
        <v>18</v>
      </c>
      <c r="F5" s="1" t="s">
        <v>57</v>
      </c>
      <c r="G5">
        <v>9790.9</v>
      </c>
      <c r="H5">
        <v>6779</v>
      </c>
      <c r="I5" s="2">
        <v>5206</v>
      </c>
      <c r="J5">
        <v>4804</v>
      </c>
      <c r="K5">
        <v>4916</v>
      </c>
      <c r="L5" s="2">
        <v>5188</v>
      </c>
      <c r="M5" s="2">
        <v>5549</v>
      </c>
      <c r="N5">
        <v>5321</v>
      </c>
      <c r="O5">
        <v>5229</v>
      </c>
      <c r="P5">
        <v>5158</v>
      </c>
      <c r="R5" s="10">
        <f t="shared" ref="R5:R23" si="1">STDEV(H5:P5)</f>
        <v>577.43397891014342</v>
      </c>
      <c r="S5" s="10">
        <f t="shared" ref="S5:S23" si="2">R5/AVERAGE(H5:P5)</f>
        <v>0.10793158484301746</v>
      </c>
      <c r="U5" s="8">
        <f t="shared" ref="U5:U23" si="3">G5/1000</f>
        <v>9.7908999999999988</v>
      </c>
      <c r="V5" s="8"/>
      <c r="AE5" t="s">
        <v>19</v>
      </c>
      <c r="AF5">
        <v>2016</v>
      </c>
      <c r="AG5">
        <f>AVERAGEIF($D$4:$D$23,"2016",H$4:H$23)</f>
        <v>7102.2</v>
      </c>
      <c r="AH5">
        <f>AVERAGEIF($D$4:$D$23,"2016",I$4:I$23)</f>
        <v>6638.2</v>
      </c>
      <c r="AI5">
        <f>AVERAGEIF($D$4:$D$28,"2016",J$4:J$28)</f>
        <v>6162</v>
      </c>
      <c r="AJ5">
        <f>AVERAGEIF($D$4:$D$28,"2016",K$4:K$28)</f>
        <v>6552.6</v>
      </c>
      <c r="AK5">
        <f>AVERAGEIF($D$4:$D$28,"2016",L$4:L$28)</f>
        <v>6643.4</v>
      </c>
      <c r="AL5">
        <f>AVERAGEIF($D$4:$D$28,"2016",M$4:M$28)</f>
        <v>6680.4</v>
      </c>
      <c r="AM5">
        <f>AVERAGE(N9:N13)</f>
        <v>6670.2</v>
      </c>
      <c r="AN5">
        <f>AVERAGEIF($D$4:$D$28,"2016",O$4:O$28)</f>
        <v>6657.8</v>
      </c>
      <c r="AO5">
        <f t="shared" ref="AO5" si="4">AVERAGEIF($D$4:$D$28,"2016",P$4:P$28)</f>
        <v>6671</v>
      </c>
      <c r="AP5">
        <f>AVERAGEIF($D$4:$D$28,"2016",G$4:G$28)</f>
        <v>7499.1410000000005</v>
      </c>
    </row>
    <row r="6" spans="2:42" x14ac:dyDescent="0.35">
      <c r="B6">
        <v>160</v>
      </c>
      <c r="C6">
        <v>15</v>
      </c>
      <c r="D6">
        <v>2015</v>
      </c>
      <c r="E6" s="1" t="s">
        <v>18</v>
      </c>
      <c r="F6" s="1" t="s">
        <v>57</v>
      </c>
      <c r="G6">
        <v>9028.0750000000007</v>
      </c>
      <c r="H6">
        <v>8630</v>
      </c>
      <c r="I6" s="2">
        <v>5346</v>
      </c>
      <c r="J6">
        <v>4814</v>
      </c>
      <c r="K6">
        <v>5154</v>
      </c>
      <c r="L6" s="2">
        <v>5311</v>
      </c>
      <c r="M6" s="2">
        <v>6617</v>
      </c>
      <c r="N6">
        <v>5621</v>
      </c>
      <c r="O6">
        <v>5702</v>
      </c>
      <c r="P6">
        <v>5379</v>
      </c>
      <c r="R6" s="10">
        <f t="shared" si="1"/>
        <v>1157.2857373085421</v>
      </c>
      <c r="S6" s="10">
        <f t="shared" si="2"/>
        <v>0.19811259626006922</v>
      </c>
      <c r="U6" s="8">
        <f t="shared" si="3"/>
        <v>9.0280750000000012</v>
      </c>
      <c r="V6" s="8"/>
      <c r="AE6" t="s">
        <v>20</v>
      </c>
      <c r="AF6">
        <v>2017</v>
      </c>
      <c r="AG6">
        <f>AVERAGEIF($D$4:$D$23,"2017",H$4:H$23)</f>
        <v>9347.4</v>
      </c>
      <c r="AH6">
        <f>AVERAGEIF($D$4:$D$23,"2017",I$4:I$23)</f>
        <v>9322</v>
      </c>
      <c r="AI6">
        <f>AVERAGEIF($D$4:$D$28,"2017",J$4:J$28)</f>
        <v>9010.7999999999993</v>
      </c>
      <c r="AJ6">
        <f>AVERAGEIF($D$4:$D$28,"2017",K$4:K$28)</f>
        <v>9285.7999999999993</v>
      </c>
      <c r="AK6">
        <f>AVERAGEIF($D$4:$D$28,"2017",L$4:L$28)</f>
        <v>9315.2000000000007</v>
      </c>
      <c r="AL6">
        <f>AVERAGEIF($D$4:$D$28,"2017",M$4:M$28)</f>
        <v>9324.4</v>
      </c>
      <c r="AM6">
        <f>AVERAGE(N14:N18)</f>
        <v>9268.2000000000007</v>
      </c>
      <c r="AN6">
        <f>AVERAGEIF($D$4:$D$28,"2017",O$4:O$28)</f>
        <v>9310.7999999999993</v>
      </c>
      <c r="AO6">
        <f t="shared" ref="AO6" si="5">AVERAGEIF($D$4:$D$28,"2017",P$4:P$28)</f>
        <v>9326</v>
      </c>
      <c r="AP6">
        <f>AVERAGEIF($D$4:$D$28,"2017",G$4:G$28)</f>
        <v>8745.3820000000014</v>
      </c>
    </row>
    <row r="7" spans="2:42" x14ac:dyDescent="0.35">
      <c r="B7">
        <v>160</v>
      </c>
      <c r="C7">
        <v>23</v>
      </c>
      <c r="D7">
        <v>2015</v>
      </c>
      <c r="E7" s="1" t="s">
        <v>18</v>
      </c>
      <c r="F7" s="1" t="s">
        <v>57</v>
      </c>
      <c r="G7">
        <v>6726.07</v>
      </c>
      <c r="H7">
        <v>10074</v>
      </c>
      <c r="I7" s="2">
        <v>5543</v>
      </c>
      <c r="J7">
        <v>5002</v>
      </c>
      <c r="K7">
        <v>5229</v>
      </c>
      <c r="L7" s="2">
        <v>5606</v>
      </c>
      <c r="M7" s="2">
        <v>7183</v>
      </c>
      <c r="N7">
        <v>5893</v>
      </c>
      <c r="O7">
        <v>5811</v>
      </c>
      <c r="P7">
        <v>5505</v>
      </c>
      <c r="R7" s="10">
        <f t="shared" si="1"/>
        <v>1575.7956279642078</v>
      </c>
      <c r="S7" s="10">
        <f t="shared" si="2"/>
        <v>0.2539512346753191</v>
      </c>
      <c r="U7" s="8">
        <f t="shared" si="3"/>
        <v>6.72607</v>
      </c>
      <c r="V7" s="8"/>
      <c r="AE7" t="s">
        <v>21</v>
      </c>
      <c r="AF7">
        <v>2018</v>
      </c>
      <c r="AG7">
        <f>AVERAGEIF($D$4:$D$23,"2018",H$4:H$23)</f>
        <v>5282</v>
      </c>
      <c r="AH7">
        <f>AVERAGEIF($D$4:$D$23,"2018",I$4:I$23)</f>
        <v>3326.8</v>
      </c>
      <c r="AI7">
        <f>AVERAGEIF($D$4:$D$28,"2018",J$4:J$28)</f>
        <v>2170.1999999999998</v>
      </c>
      <c r="AJ7">
        <f>AVERAGEIF($D$4:$D$28,"2018",K$4:K$28)</f>
        <v>2644.6</v>
      </c>
      <c r="AK7">
        <f>AVERAGEIF($D$4:$D$28,"2018",L$4:L$28)</f>
        <v>3046.4</v>
      </c>
      <c r="AL7">
        <f>AVERAGEIF($D$4:$D$28,"2018",M$4:M$28)</f>
        <v>4310</v>
      </c>
      <c r="AM7">
        <f>AVERAGE(N19:N23)</f>
        <v>3144.2</v>
      </c>
      <c r="AN7">
        <f>AVERAGEIF($D$4:$D$28,"2018",O$4:O$28)</f>
        <v>3331.6</v>
      </c>
      <c r="AO7">
        <f t="shared" ref="AO7" si="6">AVERAGEIF($D$4:$D$28,"2018",P$4:P$28)</f>
        <v>3166</v>
      </c>
      <c r="AP7">
        <f>AVERAGEIF($D$4:$D$28,"2018",G$4:G$28)</f>
        <v>3146.3177999999998</v>
      </c>
    </row>
    <row r="8" spans="2:42" x14ac:dyDescent="0.35">
      <c r="B8">
        <v>160</v>
      </c>
      <c r="C8">
        <v>26</v>
      </c>
      <c r="D8">
        <v>2015</v>
      </c>
      <c r="E8" s="1" t="s">
        <v>18</v>
      </c>
      <c r="F8" s="1" t="s">
        <v>57</v>
      </c>
      <c r="G8">
        <v>12127.885</v>
      </c>
      <c r="H8">
        <v>14052</v>
      </c>
      <c r="I8" s="2">
        <v>14077</v>
      </c>
      <c r="J8">
        <v>13272</v>
      </c>
      <c r="K8">
        <v>13490</v>
      </c>
      <c r="L8" s="2">
        <v>13976</v>
      </c>
      <c r="M8" s="2">
        <v>14227</v>
      </c>
      <c r="N8">
        <v>13936</v>
      </c>
      <c r="O8">
        <v>14067</v>
      </c>
      <c r="P8">
        <v>14063</v>
      </c>
      <c r="R8" s="10">
        <f t="shared" si="1"/>
        <v>313.2443135956342</v>
      </c>
      <c r="S8" s="10">
        <f t="shared" si="2"/>
        <v>2.2524758887509651E-2</v>
      </c>
      <c r="U8" s="8">
        <f t="shared" si="3"/>
        <v>12.127885000000001</v>
      </c>
      <c r="V8" s="8"/>
    </row>
    <row r="9" spans="2:42" x14ac:dyDescent="0.35">
      <c r="B9" s="3">
        <v>200</v>
      </c>
      <c r="C9" s="3">
        <v>11</v>
      </c>
      <c r="D9" s="3">
        <v>2016</v>
      </c>
      <c r="E9" s="4" t="s">
        <v>18</v>
      </c>
      <c r="F9" s="4" t="s">
        <v>57</v>
      </c>
      <c r="G9">
        <v>8243.1</v>
      </c>
      <c r="H9">
        <v>5687</v>
      </c>
      <c r="I9" s="5">
        <v>5575</v>
      </c>
      <c r="J9">
        <v>4879</v>
      </c>
      <c r="K9">
        <v>5273</v>
      </c>
      <c r="L9" s="5">
        <v>5555</v>
      </c>
      <c r="M9" s="5">
        <v>5613</v>
      </c>
      <c r="N9">
        <v>5345</v>
      </c>
      <c r="O9">
        <v>5534</v>
      </c>
      <c r="P9">
        <v>5574</v>
      </c>
      <c r="R9" s="10">
        <f t="shared" si="1"/>
        <v>250.04749548835716</v>
      </c>
      <c r="S9" s="10">
        <f t="shared" si="2"/>
        <v>4.5894309358523802E-2</v>
      </c>
      <c r="U9" s="8">
        <f t="shared" si="3"/>
        <v>8.2431000000000001</v>
      </c>
      <c r="V9" s="8">
        <f>_xlfn.STDEV.P(U9:U13)</f>
        <v>0.88541460767484892</v>
      </c>
      <c r="AE9" s="9"/>
      <c r="AF9" s="9"/>
      <c r="AG9" s="9"/>
    </row>
    <row r="10" spans="2:42" x14ac:dyDescent="0.35">
      <c r="B10" s="3">
        <v>200</v>
      </c>
      <c r="C10" s="3">
        <v>13</v>
      </c>
      <c r="D10" s="3">
        <v>2016</v>
      </c>
      <c r="E10" s="4" t="s">
        <v>18</v>
      </c>
      <c r="F10" s="4" t="s">
        <v>57</v>
      </c>
      <c r="G10">
        <v>7759.125</v>
      </c>
      <c r="H10">
        <v>5795</v>
      </c>
      <c r="I10" s="5">
        <v>5625</v>
      </c>
      <c r="J10">
        <v>4861</v>
      </c>
      <c r="K10">
        <v>5443</v>
      </c>
      <c r="L10" s="5">
        <v>5592</v>
      </c>
      <c r="M10" s="5">
        <v>5674</v>
      </c>
      <c r="N10">
        <v>5757</v>
      </c>
      <c r="O10">
        <v>5688</v>
      </c>
      <c r="P10">
        <v>5682</v>
      </c>
      <c r="R10" s="10">
        <f t="shared" si="1"/>
        <v>283.98464355978439</v>
      </c>
      <c r="S10" s="10">
        <f t="shared" si="2"/>
        <v>5.0997900752999169E-2</v>
      </c>
      <c r="U10" s="8">
        <f t="shared" si="3"/>
        <v>7.759125</v>
      </c>
      <c r="V10" s="8"/>
      <c r="AE10" s="9" t="s">
        <v>22</v>
      </c>
      <c r="AF10" s="9" t="s">
        <v>8</v>
      </c>
      <c r="AG10" s="9" t="s">
        <v>23</v>
      </c>
    </row>
    <row r="11" spans="2:42" x14ac:dyDescent="0.35">
      <c r="B11" s="3">
        <v>200</v>
      </c>
      <c r="C11" s="3">
        <v>15</v>
      </c>
      <c r="D11" s="3">
        <v>2016</v>
      </c>
      <c r="E11" s="4" t="s">
        <v>18</v>
      </c>
      <c r="F11" s="4" t="s">
        <v>57</v>
      </c>
      <c r="G11">
        <v>7836.68</v>
      </c>
      <c r="H11">
        <v>6294</v>
      </c>
      <c r="I11" s="5">
        <v>5688</v>
      </c>
      <c r="J11">
        <v>5099</v>
      </c>
      <c r="K11">
        <v>5692</v>
      </c>
      <c r="L11" s="5">
        <v>5721</v>
      </c>
      <c r="M11" s="5">
        <v>5805</v>
      </c>
      <c r="N11">
        <v>5831</v>
      </c>
      <c r="O11">
        <v>5726</v>
      </c>
      <c r="P11">
        <v>5692</v>
      </c>
      <c r="R11" s="10">
        <f t="shared" si="1"/>
        <v>303.47533306313017</v>
      </c>
      <c r="S11" s="10">
        <f t="shared" si="2"/>
        <v>5.2985140016454012E-2</v>
      </c>
      <c r="U11" s="8">
        <f t="shared" si="3"/>
        <v>7.8366800000000003</v>
      </c>
      <c r="V11" s="8"/>
      <c r="AE11" s="9" t="s">
        <v>19</v>
      </c>
      <c r="AF11" s="10">
        <f>AVERAGE(R4:R8)</f>
        <v>784.07419644091635</v>
      </c>
      <c r="AG11" s="10">
        <f>AVERAGE(S4:S8)</f>
        <v>0.12734993717929075</v>
      </c>
    </row>
    <row r="12" spans="2:42" x14ac:dyDescent="0.35">
      <c r="B12" s="3">
        <v>200</v>
      </c>
      <c r="C12" s="3">
        <v>23</v>
      </c>
      <c r="D12" s="3">
        <v>2016</v>
      </c>
      <c r="E12" s="4" t="s">
        <v>18</v>
      </c>
      <c r="F12" s="4" t="s">
        <v>57</v>
      </c>
      <c r="G12">
        <v>5759.52</v>
      </c>
      <c r="H12">
        <v>7132</v>
      </c>
      <c r="I12" s="5">
        <v>5700</v>
      </c>
      <c r="J12">
        <v>5265</v>
      </c>
      <c r="K12">
        <v>5751</v>
      </c>
      <c r="L12" s="5">
        <v>5746</v>
      </c>
      <c r="M12" s="5">
        <v>5707</v>
      </c>
      <c r="N12">
        <v>5815</v>
      </c>
      <c r="O12">
        <v>5738</v>
      </c>
      <c r="P12">
        <v>5804</v>
      </c>
      <c r="R12" s="10">
        <f t="shared" si="1"/>
        <v>508.08376387276058</v>
      </c>
      <c r="S12" s="10">
        <f t="shared" si="2"/>
        <v>8.6838730579491152E-2</v>
      </c>
      <c r="U12" s="8">
        <f t="shared" si="3"/>
        <v>5.7595200000000002</v>
      </c>
      <c r="V12" s="8"/>
      <c r="AE12" s="9" t="s">
        <v>19</v>
      </c>
      <c r="AF12" s="10">
        <f>AVERAGE(R9:R13)</f>
        <v>275.97689947776593</v>
      </c>
      <c r="AG12" s="10">
        <f>AVERAGE(S9:S13)</f>
        <v>4.7989371531143431E-2</v>
      </c>
    </row>
    <row r="13" spans="2:42" x14ac:dyDescent="0.35">
      <c r="B13" s="3">
        <v>200</v>
      </c>
      <c r="C13" s="3">
        <v>26</v>
      </c>
      <c r="D13" s="3">
        <v>2016</v>
      </c>
      <c r="E13" s="4" t="s">
        <v>18</v>
      </c>
      <c r="F13" s="4" t="s">
        <v>57</v>
      </c>
      <c r="G13">
        <v>7897.28</v>
      </c>
      <c r="H13">
        <v>10603</v>
      </c>
      <c r="I13" s="5">
        <v>10603</v>
      </c>
      <c r="J13">
        <v>10706</v>
      </c>
      <c r="K13">
        <v>10604</v>
      </c>
      <c r="L13" s="5">
        <v>10603</v>
      </c>
      <c r="M13" s="5">
        <v>10603</v>
      </c>
      <c r="N13">
        <v>10603</v>
      </c>
      <c r="O13">
        <v>10603</v>
      </c>
      <c r="P13">
        <v>10603</v>
      </c>
      <c r="Q13" s="2"/>
      <c r="R13" s="10">
        <f t="shared" si="1"/>
        <v>34.293261404797555</v>
      </c>
      <c r="S13" s="10">
        <f t="shared" si="2"/>
        <v>3.2307769482490291E-3</v>
      </c>
      <c r="U13" s="8">
        <f t="shared" si="3"/>
        <v>7.8972799999999994</v>
      </c>
      <c r="V13" s="8"/>
      <c r="AE13" s="9" t="s">
        <v>20</v>
      </c>
      <c r="AF13" s="10">
        <f>AVERAGE(R14:R18)</f>
        <v>113.86062744020441</v>
      </c>
      <c r="AG13" s="10">
        <f>AVERAGE(S14:S18)</f>
        <v>1.2367057553922397E-2</v>
      </c>
    </row>
    <row r="14" spans="2:42" x14ac:dyDescent="0.35">
      <c r="B14">
        <v>100</v>
      </c>
      <c r="C14">
        <v>11</v>
      </c>
      <c r="D14">
        <v>2017</v>
      </c>
      <c r="E14" s="1" t="s">
        <v>24</v>
      </c>
      <c r="F14" s="1" t="s">
        <v>56</v>
      </c>
      <c r="G14">
        <v>9003.5400000000009</v>
      </c>
      <c r="H14">
        <v>9145</v>
      </c>
      <c r="I14" s="2">
        <v>9018</v>
      </c>
      <c r="J14">
        <v>8524</v>
      </c>
      <c r="K14">
        <v>8843</v>
      </c>
      <c r="L14" s="2">
        <v>8983</v>
      </c>
      <c r="M14" s="2">
        <v>9030</v>
      </c>
      <c r="N14">
        <v>8747</v>
      </c>
      <c r="O14">
        <v>8962</v>
      </c>
      <c r="P14">
        <v>9037</v>
      </c>
      <c r="R14" s="10">
        <f t="shared" si="1"/>
        <v>188.55237999028282</v>
      </c>
      <c r="S14" s="10">
        <f t="shared" si="2"/>
        <v>2.1135789708584554E-2</v>
      </c>
      <c r="U14" s="8">
        <f t="shared" si="3"/>
        <v>9.003540000000001</v>
      </c>
      <c r="V14" s="8">
        <f>_xlfn.STDEV.P(U14:U18)</f>
        <v>1.8886460232071076</v>
      </c>
      <c r="AE14" s="9" t="s">
        <v>21</v>
      </c>
      <c r="AF14" s="10">
        <f>AVERAGE(R19:R23)</f>
        <v>953.77532064151887</v>
      </c>
      <c r="AG14" s="10">
        <f>AVERAGE(S19:S23)</f>
        <v>0.25811757449879447</v>
      </c>
    </row>
    <row r="15" spans="2:42" x14ac:dyDescent="0.35">
      <c r="B15">
        <v>100</v>
      </c>
      <c r="C15">
        <v>13</v>
      </c>
      <c r="D15">
        <v>2017</v>
      </c>
      <c r="E15" s="1" t="s">
        <v>24</v>
      </c>
      <c r="F15" s="1" t="s">
        <v>56</v>
      </c>
      <c r="G15">
        <v>9886.52</v>
      </c>
      <c r="H15">
        <v>9398</v>
      </c>
      <c r="I15" s="2">
        <v>9398</v>
      </c>
      <c r="J15">
        <v>8955</v>
      </c>
      <c r="K15">
        <v>9331</v>
      </c>
      <c r="L15" s="2">
        <v>9398</v>
      </c>
      <c r="M15" s="2">
        <v>9398</v>
      </c>
      <c r="N15">
        <v>9398</v>
      </c>
      <c r="O15">
        <v>9398</v>
      </c>
      <c r="P15">
        <v>9398</v>
      </c>
      <c r="R15" s="10">
        <f t="shared" si="1"/>
        <v>146.55971479229888</v>
      </c>
      <c r="S15" s="10">
        <f t="shared" si="2"/>
        <v>1.5689378546135335E-2</v>
      </c>
      <c r="U15" s="8">
        <f t="shared" si="3"/>
        <v>9.8865200000000009</v>
      </c>
      <c r="V15" s="8"/>
      <c r="AE15" s="9"/>
      <c r="AF15" s="9"/>
      <c r="AG15" s="9"/>
    </row>
    <row r="16" spans="2:42" x14ac:dyDescent="0.35">
      <c r="B16">
        <v>100</v>
      </c>
      <c r="C16">
        <v>15</v>
      </c>
      <c r="D16">
        <v>2017</v>
      </c>
      <c r="E16" s="1" t="s">
        <v>24</v>
      </c>
      <c r="F16" s="1" t="s">
        <v>56</v>
      </c>
      <c r="G16">
        <v>8791.35</v>
      </c>
      <c r="H16">
        <v>9398</v>
      </c>
      <c r="I16" s="2">
        <v>9398</v>
      </c>
      <c r="J16">
        <v>8989</v>
      </c>
      <c r="K16">
        <v>9398</v>
      </c>
      <c r="L16" s="2">
        <v>9398</v>
      </c>
      <c r="M16" s="2">
        <v>9398</v>
      </c>
      <c r="N16">
        <v>9398</v>
      </c>
      <c r="O16">
        <v>9398</v>
      </c>
      <c r="P16">
        <v>9398</v>
      </c>
      <c r="R16" s="10">
        <f t="shared" si="1"/>
        <v>136.33333333333334</v>
      </c>
      <c r="S16" s="10">
        <f t="shared" si="2"/>
        <v>1.4577120929514216E-2</v>
      </c>
      <c r="U16" s="8">
        <f t="shared" si="3"/>
        <v>8.7913499999999996</v>
      </c>
      <c r="V16" s="8"/>
    </row>
    <row r="17" spans="1:43" x14ac:dyDescent="0.35">
      <c r="B17">
        <v>100</v>
      </c>
      <c r="C17">
        <v>23</v>
      </c>
      <c r="D17">
        <v>2017</v>
      </c>
      <c r="E17" s="1" t="s">
        <v>24</v>
      </c>
      <c r="F17" s="1" t="s">
        <v>56</v>
      </c>
      <c r="G17">
        <v>5246.1</v>
      </c>
      <c r="H17">
        <v>9398</v>
      </c>
      <c r="I17" s="2">
        <v>9398</v>
      </c>
      <c r="J17">
        <v>9166</v>
      </c>
      <c r="K17">
        <v>9398</v>
      </c>
      <c r="L17" s="2">
        <v>9398</v>
      </c>
      <c r="M17" s="2">
        <v>9398</v>
      </c>
      <c r="N17">
        <v>9398</v>
      </c>
      <c r="O17">
        <v>9398</v>
      </c>
      <c r="P17">
        <v>9398</v>
      </c>
      <c r="R17" s="10">
        <f t="shared" si="1"/>
        <v>77.333333333333314</v>
      </c>
      <c r="S17" s="10">
        <f t="shared" si="2"/>
        <v>8.2513337285121495E-3</v>
      </c>
      <c r="U17" s="8">
        <f t="shared" si="3"/>
        <v>5.2461000000000002</v>
      </c>
      <c r="V17" s="8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t="s">
        <v>8</v>
      </c>
    </row>
    <row r="18" spans="1:43" x14ac:dyDescent="0.35">
      <c r="B18">
        <v>100</v>
      </c>
      <c r="C18">
        <v>26</v>
      </c>
      <c r="D18">
        <v>2017</v>
      </c>
      <c r="E18" s="1" t="s">
        <v>24</v>
      </c>
      <c r="F18" s="1" t="s">
        <v>56</v>
      </c>
      <c r="G18">
        <v>10799.4</v>
      </c>
      <c r="H18">
        <v>9398</v>
      </c>
      <c r="I18" s="2">
        <v>9398</v>
      </c>
      <c r="J18">
        <v>9420</v>
      </c>
      <c r="K18">
        <v>9459</v>
      </c>
      <c r="L18" s="2">
        <v>9399</v>
      </c>
      <c r="M18" s="2">
        <v>9398</v>
      </c>
      <c r="N18">
        <v>9400</v>
      </c>
      <c r="O18">
        <v>9398</v>
      </c>
      <c r="P18">
        <v>9399</v>
      </c>
      <c r="Q18" s="2"/>
      <c r="R18" s="10">
        <f t="shared" si="1"/>
        <v>20.524375751773789</v>
      </c>
      <c r="S18" s="10">
        <f t="shared" si="2"/>
        <v>2.1816648568657253E-3</v>
      </c>
      <c r="U18" s="8">
        <f t="shared" si="3"/>
        <v>10.7994</v>
      </c>
      <c r="V18" s="8"/>
      <c r="AG18" s="7">
        <f>AG4/1000</f>
        <v>8.9185999999999996</v>
      </c>
      <c r="AH18" s="7">
        <f t="shared" ref="AH18:AP18" si="7">AH4/1000</f>
        <v>7.1121999999999996</v>
      </c>
      <c r="AI18" s="7">
        <f t="shared" si="7"/>
        <v>6.7763999999999998</v>
      </c>
      <c r="AJ18" s="7">
        <f t="shared" si="7"/>
        <v>6.9203999999999999</v>
      </c>
      <c r="AK18" s="7">
        <f t="shared" si="7"/>
        <v>7.0853999999999999</v>
      </c>
      <c r="AL18" s="7">
        <f t="shared" si="7"/>
        <v>7.7553999999999998</v>
      </c>
      <c r="AM18" s="7">
        <f t="shared" si="7"/>
        <v>7.2797999999999998</v>
      </c>
      <c r="AN18" s="7">
        <f t="shared" si="7"/>
        <v>7.2233999999999998</v>
      </c>
      <c r="AO18" s="7">
        <f t="shared" si="7"/>
        <v>7.1196000000000002</v>
      </c>
      <c r="AP18" s="7">
        <f t="shared" si="7"/>
        <v>9.4171599999999991</v>
      </c>
      <c r="AQ18" s="2">
        <f>_xlfn.STDEV.P(AG18:AP18)</f>
        <v>0.8466204743945146</v>
      </c>
    </row>
    <row r="19" spans="1:43" x14ac:dyDescent="0.35">
      <c r="B19" s="3">
        <v>100</v>
      </c>
      <c r="C19" s="3">
        <v>11</v>
      </c>
      <c r="D19" s="3">
        <v>2018</v>
      </c>
      <c r="E19" s="4" t="s">
        <v>25</v>
      </c>
      <c r="F19" s="4"/>
      <c r="G19">
        <v>3876.4140000000002</v>
      </c>
      <c r="H19">
        <v>2397</v>
      </c>
      <c r="I19">
        <v>2180</v>
      </c>
      <c r="J19">
        <v>1276</v>
      </c>
      <c r="K19">
        <v>1863</v>
      </c>
      <c r="L19">
        <v>2136</v>
      </c>
      <c r="M19">
        <v>2234</v>
      </c>
      <c r="N19">
        <v>1846</v>
      </c>
      <c r="O19">
        <v>2114</v>
      </c>
      <c r="P19">
        <v>2139</v>
      </c>
      <c r="R19" s="10">
        <f t="shared" si="1"/>
        <v>327.57369823869863</v>
      </c>
      <c r="S19" s="10">
        <f t="shared" si="2"/>
        <v>0.16212060952148954</v>
      </c>
      <c r="U19" s="8">
        <f t="shared" si="3"/>
        <v>3.876414</v>
      </c>
      <c r="V19" s="8">
        <f>_xlfn.STDEV.P(U19:U23)</f>
        <v>0.6617802719949899</v>
      </c>
      <c r="AG19" s="7">
        <f t="shared" ref="AG19:AP21" si="8">AG5/1000</f>
        <v>7.1021999999999998</v>
      </c>
      <c r="AH19" s="7">
        <f t="shared" si="8"/>
        <v>6.6381999999999994</v>
      </c>
      <c r="AI19" s="7">
        <f t="shared" si="8"/>
        <v>6.1619999999999999</v>
      </c>
      <c r="AJ19" s="7">
        <f t="shared" si="8"/>
        <v>6.5526</v>
      </c>
      <c r="AK19" s="7">
        <f t="shared" si="8"/>
        <v>6.6433999999999997</v>
      </c>
      <c r="AL19" s="7">
        <f t="shared" si="8"/>
        <v>6.6803999999999997</v>
      </c>
      <c r="AM19" s="7">
        <f t="shared" si="8"/>
        <v>6.6701999999999995</v>
      </c>
      <c r="AN19" s="7">
        <f t="shared" si="8"/>
        <v>6.6577999999999999</v>
      </c>
      <c r="AO19" s="7">
        <f t="shared" si="8"/>
        <v>6.6710000000000003</v>
      </c>
      <c r="AP19" s="7">
        <f t="shared" si="8"/>
        <v>7.4991410000000007</v>
      </c>
      <c r="AQ19" s="2">
        <f t="shared" ref="AQ19:AQ21" si="9">_xlfn.STDEV.P(AG19:AP19)</f>
        <v>0.33388757780619827</v>
      </c>
    </row>
    <row r="20" spans="1:43" x14ac:dyDescent="0.35">
      <c r="B20" s="3">
        <v>100</v>
      </c>
      <c r="C20" s="3">
        <v>13</v>
      </c>
      <c r="D20" s="3">
        <v>2018</v>
      </c>
      <c r="E20" s="4" t="s">
        <v>25</v>
      </c>
      <c r="F20" s="4"/>
      <c r="G20">
        <v>3614.7540000000004</v>
      </c>
      <c r="H20">
        <v>3826</v>
      </c>
      <c r="I20">
        <v>2679</v>
      </c>
      <c r="J20">
        <v>1908</v>
      </c>
      <c r="K20">
        <v>2474</v>
      </c>
      <c r="L20">
        <v>2638</v>
      </c>
      <c r="M20">
        <v>3106</v>
      </c>
      <c r="N20">
        <v>2842</v>
      </c>
      <c r="O20">
        <v>2696</v>
      </c>
      <c r="P20">
        <v>2695</v>
      </c>
      <c r="Q20" s="2"/>
      <c r="R20" s="10">
        <f t="shared" si="1"/>
        <v>512.37169125547905</v>
      </c>
      <c r="S20" s="10">
        <f t="shared" si="2"/>
        <v>0.18546272608185776</v>
      </c>
      <c r="U20" s="8">
        <f t="shared" si="3"/>
        <v>3.6147540000000005</v>
      </c>
      <c r="V20" s="8"/>
      <c r="AG20" s="7">
        <f t="shared" si="8"/>
        <v>9.3474000000000004</v>
      </c>
      <c r="AH20" s="7">
        <f t="shared" si="8"/>
        <v>9.3219999999999992</v>
      </c>
      <c r="AI20" s="7">
        <f t="shared" si="8"/>
        <v>9.0107999999999997</v>
      </c>
      <c r="AJ20" s="7">
        <f t="shared" si="8"/>
        <v>9.2858000000000001</v>
      </c>
      <c r="AK20" s="7">
        <f t="shared" si="8"/>
        <v>9.3152000000000008</v>
      </c>
      <c r="AL20" s="7">
        <f t="shared" si="8"/>
        <v>9.3243999999999989</v>
      </c>
      <c r="AM20" s="7">
        <f t="shared" si="8"/>
        <v>9.2682000000000002</v>
      </c>
      <c r="AN20" s="7">
        <f t="shared" si="8"/>
        <v>9.3107999999999986</v>
      </c>
      <c r="AO20" s="7">
        <f t="shared" si="8"/>
        <v>9.3260000000000005</v>
      </c>
      <c r="AP20" s="7">
        <f t="shared" si="8"/>
        <v>8.7453820000000011</v>
      </c>
      <c r="AQ20" s="2">
        <f t="shared" si="9"/>
        <v>0.18478207908008798</v>
      </c>
    </row>
    <row r="21" spans="1:43" x14ac:dyDescent="0.35">
      <c r="B21" s="3">
        <v>100</v>
      </c>
      <c r="C21" s="3">
        <v>15</v>
      </c>
      <c r="D21" s="3">
        <v>2018</v>
      </c>
      <c r="E21" s="4" t="s">
        <v>25</v>
      </c>
      <c r="F21" s="4"/>
      <c r="G21">
        <v>2917.645</v>
      </c>
      <c r="H21">
        <v>5038</v>
      </c>
      <c r="I21">
        <v>2936</v>
      </c>
      <c r="J21">
        <v>2117</v>
      </c>
      <c r="K21">
        <v>2646</v>
      </c>
      <c r="L21">
        <v>2899</v>
      </c>
      <c r="M21">
        <v>3655</v>
      </c>
      <c r="N21">
        <v>3060</v>
      </c>
      <c r="O21">
        <v>3106</v>
      </c>
      <c r="P21">
        <v>2959</v>
      </c>
      <c r="Q21" s="2"/>
      <c r="R21" s="10">
        <f t="shared" si="1"/>
        <v>813.59572270262095</v>
      </c>
      <c r="S21" s="10">
        <f t="shared" si="2"/>
        <v>0.25768445609246859</v>
      </c>
      <c r="U21" s="8">
        <f t="shared" si="3"/>
        <v>2.9176449999999998</v>
      </c>
      <c r="V21" s="8"/>
      <c r="AG21" s="7">
        <f t="shared" si="8"/>
        <v>5.282</v>
      </c>
      <c r="AH21" s="7">
        <f t="shared" si="8"/>
        <v>3.3268</v>
      </c>
      <c r="AI21" s="7">
        <f t="shared" si="8"/>
        <v>2.1701999999999999</v>
      </c>
      <c r="AJ21" s="7">
        <f t="shared" si="8"/>
        <v>2.6446000000000001</v>
      </c>
      <c r="AK21" s="7">
        <f t="shared" si="8"/>
        <v>3.0464000000000002</v>
      </c>
      <c r="AL21" s="7">
        <f t="shared" si="8"/>
        <v>4.3099999999999996</v>
      </c>
      <c r="AM21" s="7">
        <f t="shared" si="8"/>
        <v>3.1441999999999997</v>
      </c>
      <c r="AN21" s="7">
        <f t="shared" si="8"/>
        <v>3.3315999999999999</v>
      </c>
      <c r="AO21" s="7">
        <f t="shared" si="8"/>
        <v>3.1659999999999999</v>
      </c>
      <c r="AP21" s="7">
        <f t="shared" si="8"/>
        <v>3.1463177999999998</v>
      </c>
      <c r="AQ21" s="2">
        <f t="shared" si="9"/>
        <v>0.82182863390911054</v>
      </c>
    </row>
    <row r="22" spans="1:43" x14ac:dyDescent="0.35">
      <c r="B22" s="3">
        <v>100</v>
      </c>
      <c r="C22" s="3">
        <v>23</v>
      </c>
      <c r="D22" s="3">
        <v>2018</v>
      </c>
      <c r="E22" s="4" t="s">
        <v>25</v>
      </c>
      <c r="F22" s="4"/>
      <c r="G22">
        <v>1985.116</v>
      </c>
      <c r="H22">
        <v>6105</v>
      </c>
      <c r="I22">
        <v>3059</v>
      </c>
      <c r="J22">
        <v>2345</v>
      </c>
      <c r="K22">
        <v>2742</v>
      </c>
      <c r="L22">
        <v>3080</v>
      </c>
      <c r="M22">
        <v>4188</v>
      </c>
      <c r="N22">
        <v>3361</v>
      </c>
      <c r="O22">
        <v>3243</v>
      </c>
      <c r="P22">
        <v>3015</v>
      </c>
      <c r="R22" s="10">
        <f t="shared" si="1"/>
        <v>1109.3282627087638</v>
      </c>
      <c r="S22" s="10">
        <f t="shared" si="2"/>
        <v>0.32063569800176228</v>
      </c>
      <c r="U22" s="8">
        <f t="shared" si="3"/>
        <v>1.9851159999999999</v>
      </c>
      <c r="V22" s="8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3" x14ac:dyDescent="0.35">
      <c r="B23" s="3">
        <v>100</v>
      </c>
      <c r="C23" s="3">
        <v>26</v>
      </c>
      <c r="D23" s="3">
        <v>2018</v>
      </c>
      <c r="E23" s="4" t="s">
        <v>25</v>
      </c>
      <c r="F23" s="4"/>
      <c r="G23">
        <v>3337.66</v>
      </c>
      <c r="H23">
        <v>9044</v>
      </c>
      <c r="I23">
        <v>5780</v>
      </c>
      <c r="J23">
        <v>3205</v>
      </c>
      <c r="K23">
        <v>3498</v>
      </c>
      <c r="L23">
        <v>4479</v>
      </c>
      <c r="M23">
        <v>8367</v>
      </c>
      <c r="N23">
        <v>4612</v>
      </c>
      <c r="O23">
        <v>5499</v>
      </c>
      <c r="P23">
        <v>5022</v>
      </c>
      <c r="Q23" s="2"/>
      <c r="R23" s="10">
        <f t="shared" si="1"/>
        <v>2006.0072283020318</v>
      </c>
      <c r="S23" s="10">
        <f t="shared" si="2"/>
        <v>0.36468438279639409</v>
      </c>
      <c r="U23" s="8">
        <f t="shared" si="3"/>
        <v>3.3376600000000001</v>
      </c>
      <c r="V23" s="8"/>
    </row>
    <row r="24" spans="1:43" x14ac:dyDescent="0.35"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43" x14ac:dyDescent="0.35"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43" x14ac:dyDescent="0.35">
      <c r="A26" t="s">
        <v>19</v>
      </c>
      <c r="E26" s="1"/>
      <c r="F26" s="1"/>
      <c r="G26" s="1"/>
      <c r="H26" s="2"/>
      <c r="I26" s="2"/>
      <c r="J26" s="2"/>
      <c r="K26" s="2" t="s">
        <v>19</v>
      </c>
      <c r="L26" s="2"/>
      <c r="M26" s="2"/>
      <c r="N26" s="2"/>
      <c r="O26" s="2"/>
      <c r="P26" s="2"/>
      <c r="Q26" s="2"/>
      <c r="R26" s="2"/>
      <c r="S26" s="2"/>
    </row>
    <row r="27" spans="1:43" x14ac:dyDescent="0.35"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AE27" s="15" t="s">
        <v>62</v>
      </c>
    </row>
    <row r="28" spans="1:43" x14ac:dyDescent="0.35"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43" x14ac:dyDescent="0.35">
      <c r="H29" s="2"/>
      <c r="I29" s="2"/>
      <c r="J29" s="2"/>
      <c r="K29" s="2"/>
      <c r="L29" s="2"/>
    </row>
    <row r="30" spans="1:43" x14ac:dyDescent="0.35">
      <c r="H30" s="2"/>
      <c r="I30" s="2"/>
      <c r="J30" s="2"/>
      <c r="K30" s="2"/>
      <c r="L30" s="2"/>
      <c r="AH30" s="16" t="s">
        <v>63</v>
      </c>
    </row>
    <row r="31" spans="1:43" x14ac:dyDescent="0.35">
      <c r="H31" s="2"/>
      <c r="I31" s="2"/>
      <c r="J31" s="2"/>
      <c r="K31" s="2"/>
      <c r="L31" s="2"/>
    </row>
    <row r="32" spans="1:43" x14ac:dyDescent="0.35">
      <c r="E32" s="2"/>
      <c r="F32" s="2"/>
      <c r="G32" s="2"/>
      <c r="H32" s="2"/>
      <c r="I32" s="2"/>
      <c r="J32" s="2"/>
      <c r="K32" s="2"/>
      <c r="L32" s="2"/>
      <c r="AE32" t="s">
        <v>26</v>
      </c>
    </row>
    <row r="33" spans="1:37" x14ac:dyDescent="0.35">
      <c r="E33" s="2"/>
      <c r="F33" s="2"/>
      <c r="G33" s="2"/>
    </row>
    <row r="34" spans="1:37" ht="15" thickBot="1" x14ac:dyDescent="0.4">
      <c r="E34" s="2"/>
      <c r="F34" s="2"/>
      <c r="G34" s="2"/>
      <c r="AE34" t="s">
        <v>28</v>
      </c>
    </row>
    <row r="35" spans="1:37" x14ac:dyDescent="0.35">
      <c r="E35" s="2"/>
      <c r="F35" s="2"/>
      <c r="G35" s="2"/>
      <c r="AE35" s="13" t="s">
        <v>29</v>
      </c>
      <c r="AF35" s="13" t="s">
        <v>30</v>
      </c>
      <c r="AG35" s="13" t="s">
        <v>31</v>
      </c>
      <c r="AH35" s="13" t="s">
        <v>32</v>
      </c>
      <c r="AI35" s="13" t="s">
        <v>33</v>
      </c>
    </row>
    <row r="36" spans="1:37" x14ac:dyDescent="0.35">
      <c r="AE36" s="11" t="s">
        <v>34</v>
      </c>
      <c r="AF36" s="11">
        <v>5</v>
      </c>
      <c r="AG36" s="11">
        <v>44593</v>
      </c>
      <c r="AH36" s="11">
        <v>8918.6</v>
      </c>
      <c r="AI36" s="11">
        <v>11813038.799999997</v>
      </c>
    </row>
    <row r="37" spans="1:37" x14ac:dyDescent="0.35">
      <c r="AE37" s="11" t="s">
        <v>35</v>
      </c>
      <c r="AF37" s="11">
        <v>5</v>
      </c>
      <c r="AG37" s="11">
        <v>35561</v>
      </c>
      <c r="AH37" s="11">
        <v>7112.2</v>
      </c>
      <c r="AI37" s="11">
        <v>15173326.700000003</v>
      </c>
    </row>
    <row r="38" spans="1:37" x14ac:dyDescent="0.35">
      <c r="AE38" s="11" t="s">
        <v>36</v>
      </c>
      <c r="AF38" s="11">
        <v>5</v>
      </c>
      <c r="AG38" s="11">
        <v>33882</v>
      </c>
      <c r="AH38" s="11">
        <v>6776.4</v>
      </c>
      <c r="AI38" s="11">
        <v>13425278.799999997</v>
      </c>
    </row>
    <row r="39" spans="1:37" x14ac:dyDescent="0.35">
      <c r="AE39" s="11" t="s">
        <v>37</v>
      </c>
      <c r="AF39" s="11">
        <v>5</v>
      </c>
      <c r="AG39" s="11">
        <v>34602</v>
      </c>
      <c r="AH39" s="11">
        <v>6920.4</v>
      </c>
      <c r="AI39" s="11">
        <v>13596150.299999997</v>
      </c>
    </row>
    <row r="40" spans="1:37" x14ac:dyDescent="0.35">
      <c r="AE40" s="11" t="s">
        <v>38</v>
      </c>
      <c r="AF40" s="11">
        <v>5</v>
      </c>
      <c r="AG40" s="11">
        <v>35427</v>
      </c>
      <c r="AH40" s="11">
        <v>7085.4</v>
      </c>
      <c r="AI40" s="11">
        <v>14860781.799999997</v>
      </c>
    </row>
    <row r="41" spans="1:37" x14ac:dyDescent="0.35">
      <c r="AE41" s="11" t="s">
        <v>39</v>
      </c>
      <c r="AF41" s="11">
        <v>5</v>
      </c>
      <c r="AG41" s="11">
        <v>38777</v>
      </c>
      <c r="AH41" s="11">
        <v>7755.4</v>
      </c>
      <c r="AI41" s="11">
        <v>13724590.799999997</v>
      </c>
    </row>
    <row r="42" spans="1:37" x14ac:dyDescent="0.35">
      <c r="AE42" s="11" t="s">
        <v>40</v>
      </c>
      <c r="AF42" s="11">
        <v>5</v>
      </c>
      <c r="AG42" s="11">
        <v>36399</v>
      </c>
      <c r="AH42" s="11">
        <v>7279.8</v>
      </c>
      <c r="AI42" s="11">
        <v>13886292.700000003</v>
      </c>
    </row>
    <row r="43" spans="1:37" x14ac:dyDescent="0.35">
      <c r="AE43" s="11" t="s">
        <v>60</v>
      </c>
      <c r="AF43" s="11">
        <v>5</v>
      </c>
      <c r="AG43" s="11">
        <v>36117</v>
      </c>
      <c r="AH43" s="11">
        <v>7223.4</v>
      </c>
      <c r="AI43" s="11">
        <v>14697695.299999997</v>
      </c>
    </row>
    <row r="44" spans="1:37" ht="15" thickBot="1" x14ac:dyDescent="0.4">
      <c r="AE44" s="12" t="s">
        <v>61</v>
      </c>
      <c r="AF44" s="12">
        <v>5</v>
      </c>
      <c r="AG44" s="12">
        <v>35598</v>
      </c>
      <c r="AH44" s="12">
        <v>7119.6</v>
      </c>
      <c r="AI44" s="12">
        <v>15085281.799999997</v>
      </c>
    </row>
    <row r="47" spans="1:37" ht="15" thickBot="1" x14ac:dyDescent="0.4">
      <c r="AE47" t="s">
        <v>41</v>
      </c>
    </row>
    <row r="48" spans="1:37" x14ac:dyDescent="0.35">
      <c r="A48" t="s">
        <v>54</v>
      </c>
      <c r="K48" t="s">
        <v>55</v>
      </c>
      <c r="AE48" s="13" t="s">
        <v>42</v>
      </c>
      <c r="AF48" s="13" t="s">
        <v>43</v>
      </c>
      <c r="AG48" s="13" t="s">
        <v>44</v>
      </c>
      <c r="AH48" s="13" t="s">
        <v>45</v>
      </c>
      <c r="AI48" s="13" t="s">
        <v>46</v>
      </c>
      <c r="AJ48" s="13" t="s">
        <v>47</v>
      </c>
      <c r="AK48" s="13" t="s">
        <v>48</v>
      </c>
    </row>
    <row r="49" spans="2:37" x14ac:dyDescent="0.35">
      <c r="AE49" s="11" t="s">
        <v>49</v>
      </c>
      <c r="AF49" s="11">
        <v>16694206.977777839</v>
      </c>
      <c r="AG49" s="11">
        <v>8</v>
      </c>
      <c r="AH49" s="11">
        <v>2086775.8722222298</v>
      </c>
      <c r="AI49" s="11">
        <v>0.14874560713571583</v>
      </c>
      <c r="AJ49" s="11">
        <v>0.99594682071228502</v>
      </c>
      <c r="AK49" s="11">
        <v>2.2085180743346684</v>
      </c>
    </row>
    <row r="50" spans="2:37" x14ac:dyDescent="0.35">
      <c r="AE50" s="11" t="s">
        <v>50</v>
      </c>
      <c r="AF50" s="11">
        <v>505049747.99999994</v>
      </c>
      <c r="AG50" s="11">
        <v>36</v>
      </c>
      <c r="AH50" s="11">
        <v>14029159.666666664</v>
      </c>
      <c r="AI50" s="11"/>
      <c r="AJ50" s="11"/>
      <c r="AK50" s="11"/>
    </row>
    <row r="51" spans="2:37" x14ac:dyDescent="0.35">
      <c r="AE51" s="11"/>
      <c r="AF51" s="11"/>
      <c r="AG51" s="11"/>
      <c r="AH51" s="11"/>
      <c r="AI51" s="11"/>
      <c r="AJ51" s="11"/>
      <c r="AK51" s="11"/>
    </row>
    <row r="52" spans="2:37" ht="15" thickBot="1" x14ac:dyDescent="0.4">
      <c r="AE52" s="12" t="s">
        <v>51</v>
      </c>
      <c r="AF52" s="12">
        <v>521743954.97777778</v>
      </c>
      <c r="AG52" s="12">
        <v>44</v>
      </c>
      <c r="AH52" s="12"/>
      <c r="AI52" s="12"/>
      <c r="AJ52" s="12"/>
      <c r="AK52" s="12"/>
    </row>
    <row r="56" spans="2:37" x14ac:dyDescent="0.35">
      <c r="B56" s="6"/>
      <c r="AH56" s="14" t="s">
        <v>27</v>
      </c>
    </row>
    <row r="57" spans="2:37" x14ac:dyDescent="0.35">
      <c r="B57" s="6"/>
      <c r="AE57" t="s">
        <v>26</v>
      </c>
    </row>
    <row r="58" spans="2:37" x14ac:dyDescent="0.35">
      <c r="B58" s="6"/>
    </row>
    <row r="59" spans="2:37" ht="15" thickBot="1" x14ac:dyDescent="0.4">
      <c r="B59" s="6"/>
      <c r="AE59" t="s">
        <v>28</v>
      </c>
    </row>
    <row r="60" spans="2:37" x14ac:dyDescent="0.35">
      <c r="AE60" s="13" t="s">
        <v>29</v>
      </c>
      <c r="AF60" s="13" t="s">
        <v>30</v>
      </c>
      <c r="AG60" s="13" t="s">
        <v>31</v>
      </c>
      <c r="AH60" s="13" t="s">
        <v>32</v>
      </c>
      <c r="AI60" s="13" t="s">
        <v>33</v>
      </c>
    </row>
    <row r="61" spans="2:37" x14ac:dyDescent="0.35">
      <c r="AE61" s="11" t="s">
        <v>34</v>
      </c>
      <c r="AF61" s="11">
        <v>5</v>
      </c>
      <c r="AG61" s="11">
        <v>26410</v>
      </c>
      <c r="AH61" s="11">
        <v>5282</v>
      </c>
      <c r="AI61" s="11">
        <v>6333167.5</v>
      </c>
    </row>
    <row r="62" spans="2:37" x14ac:dyDescent="0.35">
      <c r="AE62" s="11" t="s">
        <v>35</v>
      </c>
      <c r="AF62" s="11">
        <v>5</v>
      </c>
      <c r="AG62" s="11">
        <v>16634</v>
      </c>
      <c r="AH62" s="11">
        <v>3326.8</v>
      </c>
      <c r="AI62" s="11">
        <v>1994356.6999999993</v>
      </c>
    </row>
    <row r="63" spans="2:37" x14ac:dyDescent="0.35">
      <c r="AE63" s="11" t="s">
        <v>36</v>
      </c>
      <c r="AF63" s="11">
        <v>5</v>
      </c>
      <c r="AG63" s="11">
        <v>10851</v>
      </c>
      <c r="AH63" s="11">
        <v>2170.1999999999998</v>
      </c>
      <c r="AI63" s="11">
        <v>493134.70000000019</v>
      </c>
    </row>
    <row r="64" spans="2:37" x14ac:dyDescent="0.35">
      <c r="AE64" s="11" t="s">
        <v>37</v>
      </c>
      <c r="AF64" s="11">
        <v>5</v>
      </c>
      <c r="AG64" s="11">
        <v>13223</v>
      </c>
      <c r="AH64" s="11">
        <v>2644.6</v>
      </c>
      <c r="AI64" s="11">
        <v>344445.80000000075</v>
      </c>
    </row>
    <row r="65" spans="31:37" x14ac:dyDescent="0.35">
      <c r="AE65" s="11" t="s">
        <v>38</v>
      </c>
      <c r="AF65" s="11">
        <v>5</v>
      </c>
      <c r="AG65" s="11">
        <v>15232</v>
      </c>
      <c r="AH65" s="11">
        <v>3046.4</v>
      </c>
      <c r="AI65" s="11">
        <v>767704.30000000075</v>
      </c>
    </row>
    <row r="66" spans="31:37" x14ac:dyDescent="0.35">
      <c r="AE66" s="11" t="s">
        <v>39</v>
      </c>
      <c r="AF66" s="11">
        <v>5</v>
      </c>
      <c r="AG66" s="11">
        <v>21550</v>
      </c>
      <c r="AH66" s="11">
        <v>4310</v>
      </c>
      <c r="AI66" s="11">
        <v>5665637.5</v>
      </c>
    </row>
    <row r="67" spans="31:37" x14ac:dyDescent="0.35">
      <c r="AE67" s="11" t="s">
        <v>40</v>
      </c>
      <c r="AF67" s="11">
        <v>5</v>
      </c>
      <c r="AG67" s="11">
        <v>15721</v>
      </c>
      <c r="AH67" s="11">
        <v>3144.2</v>
      </c>
      <c r="AI67" s="11">
        <v>996294.19999999925</v>
      </c>
    </row>
    <row r="68" spans="31:37" x14ac:dyDescent="0.35">
      <c r="AE68" s="11" t="s">
        <v>60</v>
      </c>
      <c r="AF68" s="11">
        <v>5</v>
      </c>
      <c r="AG68" s="11">
        <v>16658</v>
      </c>
      <c r="AH68" s="11">
        <v>3331.6</v>
      </c>
      <c r="AI68" s="11">
        <v>1660726.3000000007</v>
      </c>
    </row>
    <row r="69" spans="31:37" ht="15" thickBot="1" x14ac:dyDescent="0.4">
      <c r="AE69" s="12" t="s">
        <v>61</v>
      </c>
      <c r="AF69" s="12">
        <v>5</v>
      </c>
      <c r="AG69" s="12">
        <v>15830</v>
      </c>
      <c r="AH69" s="12">
        <v>3166</v>
      </c>
      <c r="AI69" s="12">
        <v>1196739</v>
      </c>
    </row>
    <row r="72" spans="31:37" ht="15" thickBot="1" x14ac:dyDescent="0.4">
      <c r="AE72" t="s">
        <v>41</v>
      </c>
    </row>
    <row r="73" spans="31:37" x14ac:dyDescent="0.35">
      <c r="AE73" s="13" t="s">
        <v>42</v>
      </c>
      <c r="AF73" s="13" t="s">
        <v>43</v>
      </c>
      <c r="AG73" s="13" t="s">
        <v>44</v>
      </c>
      <c r="AH73" s="13" t="s">
        <v>45</v>
      </c>
      <c r="AI73" s="13" t="s">
        <v>46</v>
      </c>
      <c r="AJ73" s="13" t="s">
        <v>47</v>
      </c>
      <c r="AK73" s="13" t="s">
        <v>48</v>
      </c>
    </row>
    <row r="74" spans="31:37" x14ac:dyDescent="0.35">
      <c r="AE74" s="11" t="s">
        <v>49</v>
      </c>
      <c r="AF74" s="11">
        <v>33523961.200000018</v>
      </c>
      <c r="AG74" s="11">
        <v>8</v>
      </c>
      <c r="AH74" s="11">
        <v>4190495.1500000022</v>
      </c>
      <c r="AI74" s="11">
        <v>1.9388266991414764</v>
      </c>
      <c r="AJ74" s="11">
        <v>8.3942546947086402E-2</v>
      </c>
      <c r="AK74" s="11">
        <v>2.2085180743346684</v>
      </c>
    </row>
    <row r="75" spans="31:37" x14ac:dyDescent="0.35">
      <c r="AE75" s="11" t="s">
        <v>50</v>
      </c>
      <c r="AF75" s="11">
        <v>77808824</v>
      </c>
      <c r="AG75" s="11">
        <v>36</v>
      </c>
      <c r="AH75" s="11">
        <v>2161356.222222222</v>
      </c>
      <c r="AI75" s="11"/>
      <c r="AJ75" s="11"/>
      <c r="AK75" s="11"/>
    </row>
    <row r="76" spans="31:37" x14ac:dyDescent="0.35">
      <c r="AE76" s="11"/>
      <c r="AF76" s="11"/>
      <c r="AG76" s="11"/>
      <c r="AH76" s="11"/>
      <c r="AI76" s="11"/>
      <c r="AJ76" s="11"/>
      <c r="AK76" s="11"/>
    </row>
    <row r="77" spans="31:37" ht="15" thickBot="1" x14ac:dyDescent="0.4">
      <c r="AE77" s="12" t="s">
        <v>51</v>
      </c>
      <c r="AF77" s="12">
        <v>111332785.20000002</v>
      </c>
      <c r="AG77" s="12">
        <v>44</v>
      </c>
      <c r="AH77" s="12"/>
      <c r="AI77" s="12"/>
      <c r="AJ77" s="12"/>
      <c r="AK77" s="12"/>
    </row>
  </sheetData>
  <phoneticPr fontId="4" type="noConversion"/>
  <pageMargins left="0.7" right="0.7" top="0.75" bottom="0.75" header="0.3" footer="0.3"/>
  <pageSetup paperSize="9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dcterms:created xsi:type="dcterms:W3CDTF">2024-04-17T06:21:21Z</dcterms:created>
  <dcterms:modified xsi:type="dcterms:W3CDTF">2024-11-07T19:02:11Z</dcterms:modified>
</cp:coreProperties>
</file>