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ociones\SCRIPTS\"/>
    </mc:Choice>
  </mc:AlternateContent>
  <xr:revisionPtr revIDLastSave="0" documentId="13_ncr:1_{FD79D757-29F5-42E2-81A2-7B711C36CD02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Pociones" sheetId="1" r:id="rId1"/>
    <sheet name="Envios" sheetId="2" r:id="rId2"/>
    <sheet name="Clients" sheetId="3" r:id="rId3"/>
    <sheet name="Potions" sheetId="4" r:id="rId4"/>
    <sheet name="Ingredients" sheetId="5" r:id="rId5"/>
    <sheet name="Ingredients_Potions" sheetId="6" r:id="rId6"/>
    <sheet name="Sal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7" l="1"/>
  <c r="B3" i="7"/>
  <c r="B4" i="7"/>
  <c r="B5" i="7"/>
  <c r="B6" i="7"/>
  <c r="B7" i="7"/>
  <c r="B8" i="7"/>
  <c r="H8" i="7" s="1"/>
  <c r="B9" i="7"/>
  <c r="B10" i="7"/>
  <c r="H10" i="7" s="1"/>
  <c r="B11" i="7"/>
  <c r="B12" i="7"/>
  <c r="B13" i="7"/>
  <c r="B14" i="7"/>
  <c r="B15" i="7"/>
  <c r="B16" i="7"/>
  <c r="H16" i="7" s="1"/>
  <c r="B17" i="7"/>
  <c r="B18" i="7"/>
  <c r="H18" i="7" s="1"/>
  <c r="B19" i="7"/>
  <c r="B20" i="7"/>
  <c r="B21" i="7"/>
  <c r="B22" i="7"/>
  <c r="B23" i="7"/>
  <c r="B24" i="7"/>
  <c r="H24" i="7" s="1"/>
  <c r="B25" i="7"/>
  <c r="B26" i="7"/>
  <c r="H26" i="7" s="1"/>
  <c r="B27" i="7"/>
  <c r="B28" i="7"/>
  <c r="B29" i="7"/>
  <c r="B30" i="7"/>
  <c r="B31" i="7"/>
  <c r="B32" i="7"/>
  <c r="H32" i="7" s="1"/>
  <c r="B33" i="7"/>
  <c r="B34" i="7"/>
  <c r="H34" i="7" s="1"/>
  <c r="B35" i="7"/>
  <c r="B36" i="7"/>
  <c r="B37" i="7"/>
  <c r="B38" i="7"/>
  <c r="B39" i="7"/>
  <c r="B40" i="7"/>
  <c r="H40" i="7" s="1"/>
  <c r="B41" i="7"/>
  <c r="B42" i="7"/>
  <c r="H42" i="7" s="1"/>
  <c r="B43" i="7"/>
  <c r="B44" i="7"/>
  <c r="B45" i="7"/>
  <c r="B46" i="7"/>
  <c r="B47" i="7"/>
  <c r="B48" i="7"/>
  <c r="H48" i="7" s="1"/>
  <c r="B49" i="7"/>
  <c r="B50" i="7"/>
  <c r="H50" i="7" s="1"/>
  <c r="B51" i="7"/>
  <c r="B52" i="7"/>
  <c r="B53" i="7"/>
  <c r="B54" i="7"/>
  <c r="B55" i="7"/>
  <c r="B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H55" i="7"/>
  <c r="H54" i="7"/>
  <c r="H53" i="7"/>
  <c r="H52" i="7"/>
  <c r="H51" i="7"/>
  <c r="H49" i="7"/>
  <c r="H47" i="7"/>
  <c r="H46" i="7"/>
  <c r="H45" i="7"/>
  <c r="H44" i="7"/>
  <c r="H43" i="7"/>
  <c r="H41" i="7"/>
  <c r="H39" i="7"/>
  <c r="H38" i="7"/>
  <c r="H37" i="7"/>
  <c r="H36" i="7"/>
  <c r="H35" i="7"/>
  <c r="H33" i="7"/>
  <c r="H31" i="7"/>
  <c r="H30" i="7"/>
  <c r="H29" i="7"/>
  <c r="H28" i="7"/>
  <c r="H27" i="7"/>
  <c r="H25" i="7"/>
  <c r="H23" i="7"/>
  <c r="H22" i="7"/>
  <c r="H21" i="7"/>
  <c r="H20" i="7"/>
  <c r="H19" i="7"/>
  <c r="H17" i="7"/>
  <c r="H15" i="7"/>
  <c r="H14" i="7"/>
  <c r="H13" i="7"/>
  <c r="H12" i="7"/>
  <c r="H11" i="7"/>
  <c r="H9" i="7"/>
  <c r="H7" i="7"/>
  <c r="H6" i="7"/>
  <c r="H5" i="7"/>
  <c r="H4" i="7"/>
  <c r="H3" i="7"/>
  <c r="H2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4" i="4"/>
  <c r="D3" i="4"/>
  <c r="D2" i="4"/>
  <c r="G12" i="1"/>
  <c r="G8" i="1"/>
  <c r="G4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11" i="5"/>
  <c r="F10" i="5"/>
  <c r="F9" i="5"/>
  <c r="F8" i="5"/>
  <c r="F7" i="5"/>
  <c r="F6" i="5"/>
  <c r="F5" i="5"/>
  <c r="F4" i="5"/>
  <c r="F3" i="5"/>
  <c r="F2" i="5"/>
  <c r="C3" i="5"/>
  <c r="C4" i="5"/>
  <c r="C5" i="5"/>
  <c r="C6" i="5"/>
  <c r="C7" i="5"/>
  <c r="C8" i="5"/>
  <c r="C9" i="5"/>
  <c r="C10" i="5"/>
  <c r="C11" i="5"/>
  <c r="C2" i="5"/>
  <c r="N4" i="2"/>
  <c r="M4" i="2"/>
  <c r="L4" i="2"/>
  <c r="K4" i="2"/>
  <c r="E5" i="3"/>
  <c r="E4" i="3"/>
  <c r="E3" i="3"/>
  <c r="E2" i="3"/>
  <c r="L50" i="2"/>
  <c r="L42" i="2"/>
  <c r="L34" i="2"/>
  <c r="L26" i="2"/>
  <c r="L18" i="2"/>
  <c r="L10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M58" i="2"/>
  <c r="N58" i="2"/>
  <c r="M5" i="2"/>
  <c r="N5" i="2"/>
  <c r="L5" i="2"/>
  <c r="K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8" i="2"/>
  <c r="A7" i="2"/>
  <c r="A6" i="2"/>
  <c r="E3" i="4"/>
  <c r="E4" i="4"/>
  <c r="E2" i="4"/>
  <c r="G55" i="7"/>
  <c r="F55" i="7"/>
  <c r="D55" i="7"/>
  <c r="G54" i="7"/>
  <c r="F54" i="7"/>
  <c r="D54" i="7"/>
  <c r="G53" i="7"/>
  <c r="F53" i="7"/>
  <c r="D53" i="7"/>
  <c r="G52" i="7"/>
  <c r="F52" i="7"/>
  <c r="D52" i="7"/>
  <c r="G51" i="7"/>
  <c r="F51" i="7"/>
  <c r="D51" i="7"/>
  <c r="G50" i="7"/>
  <c r="F50" i="7"/>
  <c r="D50" i="7"/>
  <c r="G49" i="7"/>
  <c r="F49" i="7"/>
  <c r="D49" i="7"/>
  <c r="G48" i="7"/>
  <c r="F48" i="7"/>
  <c r="D48" i="7"/>
  <c r="G47" i="7"/>
  <c r="F47" i="7"/>
  <c r="D47" i="7"/>
  <c r="G46" i="7"/>
  <c r="F46" i="7"/>
  <c r="D46" i="7"/>
  <c r="C46" i="7"/>
  <c r="G45" i="7"/>
  <c r="F45" i="7"/>
  <c r="D45" i="7"/>
  <c r="G44" i="7"/>
  <c r="F44" i="7"/>
  <c r="D44" i="7"/>
  <c r="G43" i="7"/>
  <c r="F43" i="7"/>
  <c r="D43" i="7"/>
  <c r="G42" i="7"/>
  <c r="F42" i="7"/>
  <c r="D42" i="7"/>
  <c r="G41" i="7"/>
  <c r="F41" i="7"/>
  <c r="D41" i="7"/>
  <c r="G40" i="7"/>
  <c r="F40" i="7"/>
  <c r="D40" i="7"/>
  <c r="G39" i="7"/>
  <c r="F39" i="7"/>
  <c r="D39" i="7"/>
  <c r="G38" i="7"/>
  <c r="F38" i="7"/>
  <c r="D38" i="7"/>
  <c r="G37" i="7"/>
  <c r="F37" i="7"/>
  <c r="D37" i="7"/>
  <c r="G36" i="7"/>
  <c r="F36" i="7"/>
  <c r="D36" i="7"/>
  <c r="C36" i="7"/>
  <c r="G35" i="7"/>
  <c r="F35" i="7"/>
  <c r="D35" i="7"/>
  <c r="G34" i="7"/>
  <c r="F34" i="7"/>
  <c r="D34" i="7"/>
  <c r="G33" i="7"/>
  <c r="F33" i="7"/>
  <c r="D33" i="7"/>
  <c r="G32" i="7"/>
  <c r="F32" i="7"/>
  <c r="D32" i="7"/>
  <c r="G31" i="7"/>
  <c r="F31" i="7"/>
  <c r="D31" i="7"/>
  <c r="C31" i="7"/>
  <c r="G30" i="7"/>
  <c r="F30" i="7"/>
  <c r="D30" i="7"/>
  <c r="G29" i="7"/>
  <c r="F29" i="7"/>
  <c r="D29" i="7"/>
  <c r="G28" i="7"/>
  <c r="F28" i="7"/>
  <c r="D28" i="7"/>
  <c r="G27" i="7"/>
  <c r="F27" i="7"/>
  <c r="D27" i="7"/>
  <c r="G26" i="7"/>
  <c r="F26" i="7"/>
  <c r="D26" i="7"/>
  <c r="G25" i="7"/>
  <c r="F25" i="7"/>
  <c r="D25" i="7"/>
  <c r="G24" i="7"/>
  <c r="F24" i="7"/>
  <c r="D24" i="7"/>
  <c r="G23" i="7"/>
  <c r="F23" i="7"/>
  <c r="D23" i="7"/>
  <c r="C23" i="7"/>
  <c r="G22" i="7"/>
  <c r="F22" i="7"/>
  <c r="D22" i="7"/>
  <c r="G21" i="7"/>
  <c r="F21" i="7"/>
  <c r="D21" i="7"/>
  <c r="G20" i="7"/>
  <c r="F20" i="7"/>
  <c r="D20" i="7"/>
  <c r="G19" i="7"/>
  <c r="F19" i="7"/>
  <c r="D19" i="7"/>
  <c r="G18" i="7"/>
  <c r="F18" i="7"/>
  <c r="D18" i="7"/>
  <c r="G17" i="7"/>
  <c r="F17" i="7"/>
  <c r="D17" i="7"/>
  <c r="G16" i="7"/>
  <c r="F16" i="7"/>
  <c r="D16" i="7"/>
  <c r="G15" i="7"/>
  <c r="F15" i="7"/>
  <c r="D15" i="7"/>
  <c r="C15" i="7"/>
  <c r="G14" i="7"/>
  <c r="F14" i="7"/>
  <c r="D14" i="7"/>
  <c r="G13" i="7"/>
  <c r="F13" i="7"/>
  <c r="D13" i="7"/>
  <c r="G12" i="7"/>
  <c r="F12" i="7"/>
  <c r="D12" i="7"/>
  <c r="G11" i="7"/>
  <c r="F11" i="7"/>
  <c r="D11" i="7"/>
  <c r="G10" i="7"/>
  <c r="F10" i="7"/>
  <c r="D10" i="7"/>
  <c r="G9" i="7"/>
  <c r="F9" i="7"/>
  <c r="D9" i="7"/>
  <c r="G8" i="7"/>
  <c r="F8" i="7"/>
  <c r="D8" i="7"/>
  <c r="C8" i="7"/>
  <c r="G7" i="7"/>
  <c r="F7" i="7"/>
  <c r="D7" i="7"/>
  <c r="C7" i="7"/>
  <c r="G6" i="7"/>
  <c r="F6" i="7"/>
  <c r="D6" i="7"/>
  <c r="G5" i="7"/>
  <c r="F5" i="7"/>
  <c r="D5" i="7"/>
  <c r="G4" i="7"/>
  <c r="F4" i="7"/>
  <c r="D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3" i="7"/>
  <c r="G3" i="7"/>
  <c r="F3" i="7"/>
  <c r="D3" i="7"/>
  <c r="C3" i="7"/>
  <c r="G2" i="7"/>
  <c r="F2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B11" i="6"/>
  <c r="B13" i="6"/>
  <c r="B10" i="6"/>
  <c r="B9" i="6"/>
  <c r="B7" i="6"/>
  <c r="B6" i="6"/>
  <c r="B5" i="6"/>
  <c r="C4" i="4"/>
  <c r="C49" i="7" s="1"/>
  <c r="C3" i="4"/>
  <c r="C29" i="7" s="1"/>
  <c r="C2" i="4"/>
  <c r="C39" i="7" s="1"/>
  <c r="E11" i="5"/>
  <c r="E10" i="5"/>
  <c r="E9" i="5"/>
  <c r="E8" i="5"/>
  <c r="E7" i="5"/>
  <c r="E6" i="5"/>
  <c r="E5" i="5"/>
  <c r="E4" i="5"/>
  <c r="E3" i="5"/>
  <c r="E2" i="5"/>
  <c r="D5" i="3"/>
  <c r="D4" i="3"/>
  <c r="D3" i="3"/>
  <c r="D2" i="3"/>
  <c r="B12" i="6" l="1"/>
  <c r="C4" i="7"/>
  <c r="C12" i="7"/>
  <c r="C20" i="7"/>
  <c r="C28" i="7"/>
  <c r="C41" i="7"/>
  <c r="C51" i="7"/>
  <c r="C9" i="7"/>
  <c r="C17" i="7"/>
  <c r="C25" i="7"/>
  <c r="C33" i="7"/>
  <c r="C38" i="7"/>
  <c r="C43" i="7"/>
  <c r="C48" i="7"/>
  <c r="C53" i="7"/>
  <c r="B8" i="6"/>
  <c r="C6" i="7"/>
  <c r="C14" i="7"/>
  <c r="C22" i="7"/>
  <c r="C30" i="7"/>
  <c r="C55" i="7"/>
  <c r="C11" i="7"/>
  <c r="C19" i="7"/>
  <c r="C27" i="7"/>
  <c r="C35" i="7"/>
  <c r="C40" i="7"/>
  <c r="C45" i="7"/>
  <c r="C50" i="7"/>
  <c r="C16" i="7"/>
  <c r="C24" i="7"/>
  <c r="C32" i="7"/>
  <c r="C37" i="7"/>
  <c r="C42" i="7"/>
  <c r="C47" i="7"/>
  <c r="C52" i="7"/>
  <c r="C2" i="7"/>
  <c r="B3" i="6"/>
  <c r="B15" i="6"/>
  <c r="C5" i="7"/>
  <c r="C13" i="7"/>
  <c r="C21" i="7"/>
  <c r="B2" i="6"/>
  <c r="B4" i="6"/>
  <c r="B14" i="6"/>
  <c r="C10" i="7"/>
  <c r="C18" i="7"/>
  <c r="C26" i="7"/>
  <c r="C34" i="7"/>
  <c r="C44" i="7"/>
  <c r="C54" i="7"/>
  <c r="L58" i="2"/>
</calcChain>
</file>

<file path=xl/sharedStrings.xml><?xml version="1.0" encoding="utf-8"?>
<sst xmlns="http://schemas.openxmlformats.org/spreadsheetml/2006/main" count="303" uniqueCount="50">
  <si>
    <t>POCIONES</t>
  </si>
  <si>
    <t>INGREDIENTES</t>
  </si>
  <si>
    <t>CANTIDAD</t>
  </si>
  <si>
    <t>PRECIO ( 1 UN)</t>
  </si>
  <si>
    <t>Poción de amor</t>
  </si>
  <si>
    <t>Poción alisadora</t>
  </si>
  <si>
    <t>Cenizas</t>
  </si>
  <si>
    <t>Aloe Vera</t>
  </si>
  <si>
    <t>Poción multijugos</t>
  </si>
  <si>
    <t>cliente</t>
  </si>
  <si>
    <t>posion</t>
  </si>
  <si>
    <t>cantidad</t>
  </si>
  <si>
    <t>fecha</t>
  </si>
  <si>
    <t>id</t>
  </si>
  <si>
    <t>name</t>
  </si>
  <si>
    <t>potion_id</t>
  </si>
  <si>
    <t>ingredient_id</t>
  </si>
  <si>
    <t>client_id</t>
  </si>
  <si>
    <t>quantity</t>
  </si>
  <si>
    <t>created_at</t>
  </si>
  <si>
    <t>updated_at</t>
  </si>
  <si>
    <t>Resultado bdd</t>
  </si>
  <si>
    <t>Elly Kedward</t>
  </si>
  <si>
    <t>Alice Kyteler</t>
  </si>
  <si>
    <t>Madame Blavatsky</t>
  </si>
  <si>
    <t>Joan Wytte</t>
  </si>
  <si>
    <t>Sanguijuelas</t>
  </si>
  <si>
    <t>Pétalos</t>
  </si>
  <si>
    <t>Sal De Mar</t>
  </si>
  <si>
    <t>Vino</t>
  </si>
  <si>
    <t>Polvo Mágico</t>
  </si>
  <si>
    <t>Lagrima De Gato</t>
  </si>
  <si>
    <t>Jugo Mágico</t>
  </si>
  <si>
    <t>Polvo De Cuerno De Bicornio</t>
  </si>
  <si>
    <t>Poción De Amor</t>
  </si>
  <si>
    <t>Poción Alisadora</t>
  </si>
  <si>
    <t>Poción Multijugos</t>
  </si>
  <si>
    <t>email</t>
  </si>
  <si>
    <t>ekedward@heyfoodie.cl</t>
  </si>
  <si>
    <t>akyteler@heyfoodie.cl</t>
  </si>
  <si>
    <t>mblavatsky@heyfoodie.cl</t>
  </si>
  <si>
    <t>jwytte@heyfoodie.cl</t>
  </si>
  <si>
    <t>stock</t>
  </si>
  <si>
    <t>price</t>
  </si>
  <si>
    <t>total</t>
  </si>
  <si>
    <t>precio ingrediente</t>
  </si>
  <si>
    <t>0.2</t>
  </si>
  <si>
    <t>0.1</t>
  </si>
  <si>
    <t>0.4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</si>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</sst>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$-340A]#,##0;[Red][$$-340A]&quot; -&quot;#,##0"/>
    <numFmt numFmtId="165" formatCode="yyyy/mm/dd\ hh:mm:ss"/>
  </numFmts>
  <fonts count="8" x14ac:knownFonts="1">
    <font>
      <sz val="10"/>
      <name val="Arial"/>
      <family val="2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E0C2CD"/>
      </patternFill>
    </fill>
    <fill>
      <patternFill patternType="solid">
        <fgColor rgb="FFFFDBB6"/>
        <bgColor rgb="FFDDE8CB"/>
      </patternFill>
    </fill>
    <fill>
      <patternFill patternType="solid">
        <fgColor rgb="FFE0C2CD"/>
        <bgColor rgb="FFCCCCCC"/>
      </patternFill>
    </fill>
    <fill>
      <patternFill patternType="solid">
        <fgColor rgb="FFDDE8CB"/>
        <bgColor rgb="FFFFDBB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2" fontId="7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164" fontId="4" fillId="3" borderId="1" xfId="0" applyNumberFormat="1" applyFont="1" applyFill="1" applyBorder="1"/>
    <xf numFmtId="0" fontId="3" fillId="4" borderId="1" xfId="0" applyFont="1" applyFill="1" applyBorder="1"/>
    <xf numFmtId="164" fontId="4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164" fontId="4" fillId="5" borderId="1" xfId="0" applyNumberFormat="1" applyFont="1" applyFill="1" applyBorder="1"/>
    <xf numFmtId="0" fontId="5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165" fontId="3" fillId="0" borderId="2" xfId="0" applyNumberFormat="1" applyFont="1" applyBorder="1"/>
    <xf numFmtId="165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3" fillId="0" borderId="0" xfId="0" applyFont="1" applyBorder="1" applyAlignment="1">
      <alignment wrapText="1"/>
    </xf>
    <xf numFmtId="0" fontId="6" fillId="0" borderId="0" xfId="1"/>
    <xf numFmtId="0" fontId="3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/>
    <xf numFmtId="42" fontId="0" fillId="0" borderId="0" xfId="2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ipervínculo" xfId="1" builtinId="8"/>
    <cellStyle name="Moneda [0]" xfId="2" builtinId="7"/>
    <cellStyle name="Normal" xfId="0" builtinId="0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blavatsky@heyfoodie.cl" TargetMode="External"/><Relationship Id="rId2" Type="http://schemas.openxmlformats.org/officeDocument/2006/relationships/hyperlink" Target="mailto:akyteler@heyfoodie.cl" TargetMode="External"/><Relationship Id="rId1" Type="http://schemas.openxmlformats.org/officeDocument/2006/relationships/hyperlink" Target="mailto:ekedward@heyfoodie.c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wytte@heyfoodie.c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zoomScaleNormal="100" workbookViewId="0">
      <selection activeCell="G18" sqref="G18"/>
    </sheetView>
  </sheetViews>
  <sheetFormatPr baseColWidth="10" defaultColWidth="11.5703125" defaultRowHeight="12.75" x14ac:dyDescent="0.2"/>
  <cols>
    <col min="2" max="2" width="21.140625" bestFit="1" customWidth="1"/>
    <col min="3" max="3" width="31.140625" bestFit="1" customWidth="1"/>
    <col min="4" max="4" width="13.28515625" bestFit="1" customWidth="1"/>
    <col min="5" max="5" width="18.140625" bestFit="1" customWidth="1"/>
    <col min="6" max="6" width="21.140625" bestFit="1" customWidth="1"/>
    <col min="7" max="7" width="12.28515625" bestFit="1" customWidth="1"/>
  </cols>
  <sheetData>
    <row r="3" spans="2:7" ht="15.75" x14ac:dyDescent="0.25">
      <c r="B3" s="1" t="s">
        <v>0</v>
      </c>
      <c r="C3" s="1" t="s">
        <v>1</v>
      </c>
      <c r="D3" s="1" t="s">
        <v>2</v>
      </c>
      <c r="E3" s="2" t="s">
        <v>3</v>
      </c>
      <c r="F3" s="22" t="s">
        <v>45</v>
      </c>
      <c r="G3" s="22" t="s">
        <v>44</v>
      </c>
    </row>
    <row r="4" spans="2:7" ht="15" x14ac:dyDescent="0.2">
      <c r="B4" s="25" t="s">
        <v>4</v>
      </c>
      <c r="C4" s="3" t="s">
        <v>27</v>
      </c>
      <c r="D4" s="3">
        <v>0.2</v>
      </c>
      <c r="E4" s="4">
        <v>2000</v>
      </c>
      <c r="F4" s="23">
        <f>D4*E4</f>
        <v>400</v>
      </c>
      <c r="G4" s="28">
        <f>SUM(F4:F7)</f>
        <v>12100</v>
      </c>
    </row>
    <row r="5" spans="2:7" ht="15" x14ac:dyDescent="0.2">
      <c r="B5" s="25"/>
      <c r="C5" s="3" t="s">
        <v>28</v>
      </c>
      <c r="D5" s="3">
        <v>0.1</v>
      </c>
      <c r="E5" s="4">
        <v>3000</v>
      </c>
      <c r="F5" s="23">
        <f t="shared" ref="F5:F17" si="0">D5*E5</f>
        <v>300</v>
      </c>
      <c r="G5" s="29"/>
    </row>
    <row r="6" spans="2:7" ht="15" x14ac:dyDescent="0.2">
      <c r="B6" s="25"/>
      <c r="C6" s="3" t="s">
        <v>29</v>
      </c>
      <c r="D6" s="3">
        <v>0.4</v>
      </c>
      <c r="E6" s="4">
        <v>6000</v>
      </c>
      <c r="F6" s="23">
        <f t="shared" si="0"/>
        <v>2400</v>
      </c>
      <c r="G6" s="29"/>
    </row>
    <row r="7" spans="2:7" ht="15" x14ac:dyDescent="0.2">
      <c r="B7" s="25"/>
      <c r="C7" s="3" t="s">
        <v>30</v>
      </c>
      <c r="D7" s="3">
        <v>0.3</v>
      </c>
      <c r="E7" s="4">
        <v>30000</v>
      </c>
      <c r="F7" s="23">
        <f t="shared" si="0"/>
        <v>9000</v>
      </c>
      <c r="G7" s="29"/>
    </row>
    <row r="8" spans="2:7" ht="15" x14ac:dyDescent="0.2">
      <c r="B8" s="26" t="s">
        <v>5</v>
      </c>
      <c r="C8" s="5" t="s">
        <v>6</v>
      </c>
      <c r="D8" s="5">
        <v>0.3</v>
      </c>
      <c r="E8" s="6">
        <v>2500</v>
      </c>
      <c r="F8" s="23">
        <f t="shared" si="0"/>
        <v>750</v>
      </c>
      <c r="G8" s="28">
        <f>SUM(F8:F11)</f>
        <v>10200</v>
      </c>
    </row>
    <row r="9" spans="2:7" ht="15" x14ac:dyDescent="0.2">
      <c r="B9" s="26"/>
      <c r="C9" s="5" t="s">
        <v>7</v>
      </c>
      <c r="D9" s="5">
        <v>0.3</v>
      </c>
      <c r="E9" s="6">
        <v>1500</v>
      </c>
      <c r="F9" s="23">
        <f t="shared" si="0"/>
        <v>450</v>
      </c>
      <c r="G9" s="29"/>
    </row>
    <row r="10" spans="2:7" ht="15" x14ac:dyDescent="0.2">
      <c r="B10" s="26"/>
      <c r="C10" s="5" t="s">
        <v>31</v>
      </c>
      <c r="D10" s="5">
        <v>0.1</v>
      </c>
      <c r="E10" s="6">
        <v>9000</v>
      </c>
      <c r="F10" s="23">
        <f t="shared" si="0"/>
        <v>900</v>
      </c>
      <c r="G10" s="29"/>
    </row>
    <row r="11" spans="2:7" ht="15" x14ac:dyDescent="0.2">
      <c r="B11" s="26"/>
      <c r="C11" s="5" t="s">
        <v>32</v>
      </c>
      <c r="D11" s="5">
        <v>0.3</v>
      </c>
      <c r="E11" s="6">
        <v>27000</v>
      </c>
      <c r="F11" s="23">
        <f t="shared" si="0"/>
        <v>8100</v>
      </c>
      <c r="G11" s="29"/>
    </row>
    <row r="12" spans="2:7" ht="15" x14ac:dyDescent="0.2">
      <c r="B12" s="27" t="s">
        <v>8</v>
      </c>
      <c r="C12" s="7" t="s">
        <v>26</v>
      </c>
      <c r="D12" s="8">
        <v>0.2</v>
      </c>
      <c r="E12" s="9">
        <v>13000</v>
      </c>
      <c r="F12" s="23">
        <f t="shared" si="0"/>
        <v>2600</v>
      </c>
      <c r="G12" s="28">
        <f>SUM(F12:F17)</f>
        <v>18350</v>
      </c>
    </row>
    <row r="13" spans="2:7" ht="15" x14ac:dyDescent="0.2">
      <c r="B13" s="27"/>
      <c r="C13" s="7" t="s">
        <v>33</v>
      </c>
      <c r="D13" s="8">
        <v>0.1</v>
      </c>
      <c r="E13" s="9">
        <v>65000</v>
      </c>
      <c r="F13" s="23">
        <f t="shared" si="0"/>
        <v>6500</v>
      </c>
      <c r="G13" s="29"/>
    </row>
    <row r="14" spans="2:7" ht="15" x14ac:dyDescent="0.2">
      <c r="B14" s="27"/>
      <c r="C14" s="8" t="s">
        <v>31</v>
      </c>
      <c r="D14" s="8">
        <v>0.3</v>
      </c>
      <c r="E14" s="9">
        <v>9000</v>
      </c>
      <c r="F14" s="23">
        <f t="shared" si="0"/>
        <v>2700</v>
      </c>
      <c r="G14" s="29"/>
    </row>
    <row r="15" spans="2:7" ht="15" x14ac:dyDescent="0.2">
      <c r="B15" s="27"/>
      <c r="C15" s="8" t="s">
        <v>30</v>
      </c>
      <c r="D15" s="8">
        <v>0.2</v>
      </c>
      <c r="E15" s="9">
        <v>30000</v>
      </c>
      <c r="F15" s="23">
        <f t="shared" si="0"/>
        <v>6000</v>
      </c>
      <c r="G15" s="29"/>
    </row>
    <row r="16" spans="2:7" ht="15" x14ac:dyDescent="0.2">
      <c r="B16" s="27"/>
      <c r="C16" s="8" t="s">
        <v>28</v>
      </c>
      <c r="D16" s="8">
        <v>0.1</v>
      </c>
      <c r="E16" s="9">
        <v>3000</v>
      </c>
      <c r="F16" s="23">
        <f t="shared" si="0"/>
        <v>300</v>
      </c>
      <c r="G16" s="29"/>
    </row>
    <row r="17" spans="2:7" ht="15" x14ac:dyDescent="0.2">
      <c r="B17" s="27"/>
      <c r="C17" s="8" t="s">
        <v>6</v>
      </c>
      <c r="D17" s="8">
        <v>0.1</v>
      </c>
      <c r="E17" s="9">
        <v>2500</v>
      </c>
      <c r="F17" s="23">
        <f t="shared" si="0"/>
        <v>250</v>
      </c>
      <c r="G17" s="29"/>
    </row>
    <row r="18" spans="2:7" x14ac:dyDescent="0.2">
      <c r="B18" s="10"/>
      <c r="C18" s="10"/>
      <c r="D18" s="10"/>
    </row>
  </sheetData>
  <mergeCells count="6">
    <mergeCell ref="B4:B7"/>
    <mergeCell ref="B8:B11"/>
    <mergeCell ref="B12:B17"/>
    <mergeCell ref="G4:G7"/>
    <mergeCell ref="G8:G11"/>
    <mergeCell ref="G12:G1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58"/>
  <sheetViews>
    <sheetView zoomScaleNormal="100" workbookViewId="0">
      <selection activeCell="D5" sqref="D5"/>
    </sheetView>
  </sheetViews>
  <sheetFormatPr baseColWidth="10" defaultColWidth="11.5703125" defaultRowHeight="15" x14ac:dyDescent="0.2"/>
  <cols>
    <col min="1" max="1" width="3.85546875" style="11" bestFit="1" customWidth="1"/>
    <col min="2" max="2" width="20.28515625" style="11" bestFit="1" customWidth="1"/>
    <col min="3" max="3" width="18.85546875" style="11" bestFit="1" customWidth="1"/>
    <col min="4" max="4" width="10.7109375" style="11" bestFit="1" customWidth="1"/>
    <col min="5" max="5" width="22.7109375" style="11" bestFit="1" customWidth="1"/>
    <col min="6" max="6" width="11.5703125" style="11"/>
    <col min="7" max="7" width="16.85546875" style="11" bestFit="1" customWidth="1"/>
    <col min="8" max="8" width="15.7109375" style="11" bestFit="1" customWidth="1"/>
    <col min="9" max="9" width="10.7109375" style="11" bestFit="1" customWidth="1"/>
    <col min="10" max="10" width="15.28515625" style="11" bestFit="1" customWidth="1"/>
    <col min="11" max="11" width="16.85546875" style="11" bestFit="1" customWidth="1"/>
    <col min="12" max="12" width="17.28515625" style="11" bestFit="1" customWidth="1"/>
    <col min="13" max="13" width="19.140625" style="11" bestFit="1" customWidth="1"/>
    <col min="14" max="14" width="15.5703125" style="11" bestFit="1" customWidth="1"/>
    <col min="15" max="1024" width="11.5703125" style="11"/>
  </cols>
  <sheetData>
    <row r="3" spans="1:14" ht="15.75" x14ac:dyDescent="0.25">
      <c r="G3" s="30" t="s">
        <v>21</v>
      </c>
      <c r="H3" s="31"/>
      <c r="I3" s="31"/>
      <c r="J3" s="31"/>
      <c r="K3" s="31"/>
      <c r="L3" s="31"/>
      <c r="M3" s="31"/>
      <c r="N3" s="32"/>
    </row>
    <row r="4" spans="1:14" ht="15.75" x14ac:dyDescent="0.25">
      <c r="B4" s="12" t="s">
        <v>9</v>
      </c>
      <c r="C4" s="12" t="s">
        <v>10</v>
      </c>
      <c r="D4" s="12" t="s">
        <v>11</v>
      </c>
      <c r="E4" s="12" t="s">
        <v>12</v>
      </c>
      <c r="G4" s="12" t="s">
        <v>9</v>
      </c>
      <c r="H4" s="12" t="s">
        <v>10</v>
      </c>
      <c r="I4" s="12" t="s">
        <v>11</v>
      </c>
      <c r="J4" s="12" t="s">
        <v>12</v>
      </c>
      <c r="K4" s="12" t="str">
        <f>_xlfn.CONCAT("Estado ",G4)</f>
        <v>Estado cliente</v>
      </c>
      <c r="L4" s="12" t="str">
        <f t="shared" ref="L4:N4" si="0">_xlfn.CONCAT("Estado ",H4)</f>
        <v>Estado posion</v>
      </c>
      <c r="M4" s="12" t="str">
        <f t="shared" si="0"/>
        <v>Estado cantidad</v>
      </c>
      <c r="N4" s="12" t="str">
        <f t="shared" si="0"/>
        <v>Estado fecha</v>
      </c>
    </row>
    <row r="5" spans="1:14" x14ac:dyDescent="0.2">
      <c r="A5" s="11">
        <v>1</v>
      </c>
      <c r="B5" s="13" t="s">
        <v>22</v>
      </c>
      <c r="C5" s="14" t="s">
        <v>4</v>
      </c>
      <c r="D5" s="14">
        <v>6</v>
      </c>
      <c r="E5" s="15">
        <v>44480.7112962963</v>
      </c>
      <c r="G5" s="17" t="s">
        <v>22</v>
      </c>
      <c r="H5" s="17" t="s">
        <v>34</v>
      </c>
      <c r="I5" s="17">
        <v>6</v>
      </c>
      <c r="J5" s="18">
        <v>44480.711296296293</v>
      </c>
      <c r="K5" s="21" t="str">
        <f>IF(B5=G5,"OK","NO")</f>
        <v>OK</v>
      </c>
      <c r="L5" s="21" t="str">
        <f>IF(C5=H5,"OK","NO")</f>
        <v>OK</v>
      </c>
      <c r="M5" s="21" t="str">
        <f>IF(D5=I5,"OK","NO")</f>
        <v>OK</v>
      </c>
      <c r="N5" s="21" t="str">
        <f>IF(E5=J5,"OK","NO")</f>
        <v>OK</v>
      </c>
    </row>
    <row r="6" spans="1:14" x14ac:dyDescent="0.2">
      <c r="A6" s="11">
        <f>A5+1</f>
        <v>2</v>
      </c>
      <c r="B6" s="13" t="s">
        <v>23</v>
      </c>
      <c r="C6" s="11" t="s">
        <v>5</v>
      </c>
      <c r="D6" s="14">
        <v>12</v>
      </c>
      <c r="E6" s="15">
        <v>44454.814861111103</v>
      </c>
      <c r="G6" s="17" t="s">
        <v>23</v>
      </c>
      <c r="H6" s="17" t="s">
        <v>35</v>
      </c>
      <c r="I6" s="17">
        <v>12</v>
      </c>
      <c r="J6" s="18">
        <v>44454.81486111111</v>
      </c>
      <c r="K6" s="21" t="str">
        <f t="shared" ref="K6:K58" si="1">IF(B6=G6,"OK","NO")</f>
        <v>OK</v>
      </c>
      <c r="L6" s="21" t="str">
        <f t="shared" ref="L6:L58" si="2">IF(C6=H6,"OK","NO")</f>
        <v>OK</v>
      </c>
      <c r="M6" s="21" t="str">
        <f t="shared" ref="M6:M58" si="3">IF(D6=I6,"OK","NO")</f>
        <v>OK</v>
      </c>
      <c r="N6" s="21" t="str">
        <f t="shared" ref="N6:N58" si="4">IF(E6=J6,"OK","NO")</f>
        <v>OK</v>
      </c>
    </row>
    <row r="7" spans="1:14" x14ac:dyDescent="0.2">
      <c r="A7" s="11">
        <f t="shared" ref="A7:A58" si="5">A6+1</f>
        <v>3</v>
      </c>
      <c r="B7" s="13" t="s">
        <v>24</v>
      </c>
      <c r="C7" s="14" t="s">
        <v>4</v>
      </c>
      <c r="D7" s="14">
        <v>30</v>
      </c>
      <c r="E7" s="15">
        <v>44475.732326388897</v>
      </c>
      <c r="G7" s="17" t="s">
        <v>24</v>
      </c>
      <c r="H7" s="17" t="s">
        <v>34</v>
      </c>
      <c r="I7" s="17">
        <v>30</v>
      </c>
      <c r="J7" s="18">
        <v>44475.73232638889</v>
      </c>
      <c r="K7" s="21" t="str">
        <f t="shared" si="1"/>
        <v>OK</v>
      </c>
      <c r="L7" s="21" t="str">
        <f t="shared" si="2"/>
        <v>OK</v>
      </c>
      <c r="M7" s="21" t="str">
        <f t="shared" si="3"/>
        <v>OK</v>
      </c>
      <c r="N7" s="21" t="str">
        <f t="shared" si="4"/>
        <v>OK</v>
      </c>
    </row>
    <row r="8" spans="1:14" x14ac:dyDescent="0.2">
      <c r="A8" s="11">
        <f t="shared" si="5"/>
        <v>4</v>
      </c>
      <c r="B8" s="13" t="s">
        <v>22</v>
      </c>
      <c r="C8" s="11" t="s">
        <v>5</v>
      </c>
      <c r="D8" s="14">
        <v>5</v>
      </c>
      <c r="E8" s="15">
        <v>44481.775694444397</v>
      </c>
      <c r="G8" s="17" t="s">
        <v>22</v>
      </c>
      <c r="H8" s="17" t="s">
        <v>35</v>
      </c>
      <c r="I8" s="17">
        <v>5</v>
      </c>
      <c r="J8" s="18">
        <v>44481.775694444441</v>
      </c>
      <c r="K8" s="21" t="str">
        <f t="shared" si="1"/>
        <v>OK</v>
      </c>
      <c r="L8" s="21" t="str">
        <f t="shared" si="2"/>
        <v>OK</v>
      </c>
      <c r="M8" s="21" t="str">
        <f t="shared" si="3"/>
        <v>OK</v>
      </c>
      <c r="N8" s="21" t="str">
        <f t="shared" si="4"/>
        <v>OK</v>
      </c>
    </row>
    <row r="9" spans="1:14" x14ac:dyDescent="0.2">
      <c r="A9" s="11">
        <f t="shared" si="5"/>
        <v>5</v>
      </c>
      <c r="B9" s="13" t="s">
        <v>22</v>
      </c>
      <c r="C9" s="14" t="s">
        <v>4</v>
      </c>
      <c r="D9" s="14">
        <v>3</v>
      </c>
      <c r="E9" s="15">
        <v>44475.732326388897</v>
      </c>
      <c r="G9" s="17" t="s">
        <v>22</v>
      </c>
      <c r="H9" s="17" t="s">
        <v>34</v>
      </c>
      <c r="I9" s="17">
        <v>3</v>
      </c>
      <c r="J9" s="18">
        <v>44475.73232638889</v>
      </c>
      <c r="K9" s="21" t="str">
        <f t="shared" si="1"/>
        <v>OK</v>
      </c>
      <c r="L9" s="21" t="str">
        <f t="shared" si="2"/>
        <v>OK</v>
      </c>
      <c r="M9" s="21" t="str">
        <f t="shared" si="3"/>
        <v>OK</v>
      </c>
      <c r="N9" s="21" t="str">
        <f t="shared" si="4"/>
        <v>OK</v>
      </c>
    </row>
    <row r="10" spans="1:14" x14ac:dyDescent="0.2">
      <c r="A10" s="11">
        <f t="shared" si="5"/>
        <v>6</v>
      </c>
      <c r="B10" s="13" t="s">
        <v>23</v>
      </c>
      <c r="C10" s="14" t="s">
        <v>4</v>
      </c>
      <c r="D10" s="14">
        <v>5</v>
      </c>
      <c r="E10" s="15">
        <v>44454.814861111103</v>
      </c>
      <c r="G10" s="17" t="s">
        <v>23</v>
      </c>
      <c r="H10" s="17" t="s">
        <v>34</v>
      </c>
      <c r="I10" s="17">
        <v>5</v>
      </c>
      <c r="J10" s="18">
        <v>44454.81486111111</v>
      </c>
      <c r="K10" s="21" t="str">
        <f t="shared" si="1"/>
        <v>OK</v>
      </c>
      <c r="L10" s="21" t="str">
        <f t="shared" si="2"/>
        <v>OK</v>
      </c>
      <c r="M10" s="21" t="str">
        <f t="shared" si="3"/>
        <v>OK</v>
      </c>
      <c r="N10" s="21" t="str">
        <f t="shared" si="4"/>
        <v>OK</v>
      </c>
    </row>
    <row r="11" spans="1:14" x14ac:dyDescent="0.2">
      <c r="A11" s="11">
        <f t="shared" si="5"/>
        <v>7</v>
      </c>
      <c r="B11" s="13" t="s">
        <v>24</v>
      </c>
      <c r="C11" s="11" t="s">
        <v>5</v>
      </c>
      <c r="D11" s="14">
        <v>9</v>
      </c>
      <c r="E11" s="15">
        <v>44483.5645717593</v>
      </c>
      <c r="G11" s="17" t="s">
        <v>24</v>
      </c>
      <c r="H11" s="17" t="s">
        <v>35</v>
      </c>
      <c r="I11" s="17">
        <v>9</v>
      </c>
      <c r="J11" s="18">
        <v>44483.564571759256</v>
      </c>
      <c r="K11" s="21" t="str">
        <f t="shared" si="1"/>
        <v>OK</v>
      </c>
      <c r="L11" s="21" t="str">
        <f t="shared" si="2"/>
        <v>OK</v>
      </c>
      <c r="M11" s="21" t="str">
        <f t="shared" si="3"/>
        <v>OK</v>
      </c>
      <c r="N11" s="21" t="str">
        <f t="shared" si="4"/>
        <v>OK</v>
      </c>
    </row>
    <row r="12" spans="1:14" x14ac:dyDescent="0.2">
      <c r="A12" s="11">
        <f t="shared" si="5"/>
        <v>8</v>
      </c>
      <c r="B12" s="13" t="s">
        <v>23</v>
      </c>
      <c r="C12" s="14" t="s">
        <v>4</v>
      </c>
      <c r="D12" s="14">
        <v>18</v>
      </c>
      <c r="E12" s="15">
        <v>44481.775694444397</v>
      </c>
      <c r="G12" s="17" t="s">
        <v>23</v>
      </c>
      <c r="H12" s="17" t="s">
        <v>34</v>
      </c>
      <c r="I12" s="17">
        <v>18</v>
      </c>
      <c r="J12" s="18">
        <v>44481.775694444441</v>
      </c>
      <c r="K12" s="21" t="str">
        <f t="shared" si="1"/>
        <v>OK</v>
      </c>
      <c r="L12" s="21" t="str">
        <f t="shared" si="2"/>
        <v>OK</v>
      </c>
      <c r="M12" s="21" t="str">
        <f t="shared" si="3"/>
        <v>OK</v>
      </c>
      <c r="N12" s="21" t="str">
        <f t="shared" si="4"/>
        <v>OK</v>
      </c>
    </row>
    <row r="13" spans="1:14" x14ac:dyDescent="0.2">
      <c r="A13" s="11">
        <f t="shared" si="5"/>
        <v>9</v>
      </c>
      <c r="B13" s="13" t="s">
        <v>23</v>
      </c>
      <c r="C13" s="14" t="s">
        <v>4</v>
      </c>
      <c r="D13" s="14">
        <v>30</v>
      </c>
      <c r="E13" s="15">
        <v>44483.5645717593</v>
      </c>
      <c r="G13" s="17" t="s">
        <v>23</v>
      </c>
      <c r="H13" s="17" t="s">
        <v>34</v>
      </c>
      <c r="I13" s="17">
        <v>30</v>
      </c>
      <c r="J13" s="18">
        <v>44483.564571759256</v>
      </c>
      <c r="K13" s="21" t="str">
        <f t="shared" si="1"/>
        <v>OK</v>
      </c>
      <c r="L13" s="21" t="str">
        <f t="shared" si="2"/>
        <v>OK</v>
      </c>
      <c r="M13" s="21" t="str">
        <f t="shared" si="3"/>
        <v>OK</v>
      </c>
      <c r="N13" s="21" t="str">
        <f t="shared" si="4"/>
        <v>OK</v>
      </c>
    </row>
    <row r="14" spans="1:14" x14ac:dyDescent="0.2">
      <c r="A14" s="11">
        <f t="shared" si="5"/>
        <v>10</v>
      </c>
      <c r="B14" s="13" t="s">
        <v>23</v>
      </c>
      <c r="C14" s="11" t="s">
        <v>5</v>
      </c>
      <c r="D14" s="14">
        <v>1</v>
      </c>
      <c r="E14" s="15">
        <v>44480.7112962963</v>
      </c>
      <c r="G14" s="17" t="s">
        <v>23</v>
      </c>
      <c r="H14" s="17" t="s">
        <v>35</v>
      </c>
      <c r="I14" s="17">
        <v>1</v>
      </c>
      <c r="J14" s="18">
        <v>44480.711296296293</v>
      </c>
      <c r="K14" s="21" t="str">
        <f t="shared" si="1"/>
        <v>OK</v>
      </c>
      <c r="L14" s="21" t="str">
        <f t="shared" si="2"/>
        <v>OK</v>
      </c>
      <c r="M14" s="21" t="str">
        <f t="shared" si="3"/>
        <v>OK</v>
      </c>
      <c r="N14" s="21" t="str">
        <f t="shared" si="4"/>
        <v>OK</v>
      </c>
    </row>
    <row r="15" spans="1:14" x14ac:dyDescent="0.2">
      <c r="A15" s="11">
        <f t="shared" si="5"/>
        <v>11</v>
      </c>
      <c r="B15" s="13" t="s">
        <v>24</v>
      </c>
      <c r="C15" s="11" t="s">
        <v>5</v>
      </c>
      <c r="D15" s="14">
        <v>2</v>
      </c>
      <c r="E15" s="15">
        <v>44452.867222222201</v>
      </c>
      <c r="G15" s="17" t="s">
        <v>24</v>
      </c>
      <c r="H15" s="17" t="s">
        <v>35</v>
      </c>
      <c r="I15" s="17">
        <v>2</v>
      </c>
      <c r="J15" s="18">
        <v>44452.867222222223</v>
      </c>
      <c r="K15" s="21" t="str">
        <f t="shared" si="1"/>
        <v>OK</v>
      </c>
      <c r="L15" s="21" t="str">
        <f t="shared" si="2"/>
        <v>OK</v>
      </c>
      <c r="M15" s="21" t="str">
        <f t="shared" si="3"/>
        <v>OK</v>
      </c>
      <c r="N15" s="21" t="str">
        <f t="shared" si="4"/>
        <v>OK</v>
      </c>
    </row>
    <row r="16" spans="1:14" x14ac:dyDescent="0.2">
      <c r="A16" s="11">
        <f t="shared" si="5"/>
        <v>12</v>
      </c>
      <c r="B16" s="13" t="s">
        <v>22</v>
      </c>
      <c r="C16" s="14" t="s">
        <v>8</v>
      </c>
      <c r="D16" s="14">
        <v>6</v>
      </c>
      <c r="E16" s="15">
        <v>44470.816655092603</v>
      </c>
      <c r="G16" s="17" t="s">
        <v>22</v>
      </c>
      <c r="H16" s="17" t="s">
        <v>36</v>
      </c>
      <c r="I16" s="17">
        <v>6</v>
      </c>
      <c r="J16" s="18">
        <v>44470.816655092596</v>
      </c>
      <c r="K16" s="21" t="str">
        <f t="shared" si="1"/>
        <v>OK</v>
      </c>
      <c r="L16" s="21" t="str">
        <f t="shared" si="2"/>
        <v>OK</v>
      </c>
      <c r="M16" s="21" t="str">
        <f t="shared" si="3"/>
        <v>OK</v>
      </c>
      <c r="N16" s="21" t="str">
        <f t="shared" si="4"/>
        <v>OK</v>
      </c>
    </row>
    <row r="17" spans="1:14" x14ac:dyDescent="0.2">
      <c r="A17" s="11">
        <f t="shared" si="5"/>
        <v>13</v>
      </c>
      <c r="B17" s="13" t="s">
        <v>22</v>
      </c>
      <c r="C17" s="14" t="s">
        <v>4</v>
      </c>
      <c r="D17" s="14">
        <v>22</v>
      </c>
      <c r="E17" s="15">
        <v>44452.867222222201</v>
      </c>
      <c r="G17" s="17" t="s">
        <v>22</v>
      </c>
      <c r="H17" s="17" t="s">
        <v>34</v>
      </c>
      <c r="I17" s="17">
        <v>22</v>
      </c>
      <c r="J17" s="18">
        <v>44452.867222222223</v>
      </c>
      <c r="K17" s="21" t="str">
        <f t="shared" si="1"/>
        <v>OK</v>
      </c>
      <c r="L17" s="21" t="str">
        <f t="shared" si="2"/>
        <v>OK</v>
      </c>
      <c r="M17" s="21" t="str">
        <f t="shared" si="3"/>
        <v>OK</v>
      </c>
      <c r="N17" s="21" t="str">
        <f t="shared" si="4"/>
        <v>OK</v>
      </c>
    </row>
    <row r="18" spans="1:14" x14ac:dyDescent="0.2">
      <c r="A18" s="11">
        <f t="shared" si="5"/>
        <v>14</v>
      </c>
      <c r="B18" s="13" t="s">
        <v>22</v>
      </c>
      <c r="C18" s="14" t="s">
        <v>4</v>
      </c>
      <c r="D18" s="14">
        <v>21</v>
      </c>
      <c r="E18" s="15">
        <v>44470.816655092603</v>
      </c>
      <c r="G18" s="17" t="s">
        <v>22</v>
      </c>
      <c r="H18" s="17" t="s">
        <v>34</v>
      </c>
      <c r="I18" s="17">
        <v>21</v>
      </c>
      <c r="J18" s="18">
        <v>44470.816655092596</v>
      </c>
      <c r="K18" s="21" t="str">
        <f t="shared" si="1"/>
        <v>OK</v>
      </c>
      <c r="L18" s="21" t="str">
        <f t="shared" si="2"/>
        <v>OK</v>
      </c>
      <c r="M18" s="21" t="str">
        <f t="shared" si="3"/>
        <v>OK</v>
      </c>
      <c r="N18" s="21" t="str">
        <f t="shared" si="4"/>
        <v>OK</v>
      </c>
    </row>
    <row r="19" spans="1:14" x14ac:dyDescent="0.2">
      <c r="A19" s="11">
        <f t="shared" si="5"/>
        <v>15</v>
      </c>
      <c r="B19" s="13" t="s">
        <v>24</v>
      </c>
      <c r="C19" s="11" t="s">
        <v>5</v>
      </c>
      <c r="D19" s="14">
        <v>7</v>
      </c>
      <c r="E19" s="15">
        <v>44455.825393518498</v>
      </c>
      <c r="G19" s="17" t="s">
        <v>24</v>
      </c>
      <c r="H19" s="17" t="s">
        <v>35</v>
      </c>
      <c r="I19" s="17">
        <v>7</v>
      </c>
      <c r="J19" s="18">
        <v>44455.82539351852</v>
      </c>
      <c r="K19" s="21" t="str">
        <f t="shared" si="1"/>
        <v>OK</v>
      </c>
      <c r="L19" s="21" t="str">
        <f t="shared" si="2"/>
        <v>OK</v>
      </c>
      <c r="M19" s="21" t="str">
        <f t="shared" si="3"/>
        <v>OK</v>
      </c>
      <c r="N19" s="21" t="str">
        <f t="shared" si="4"/>
        <v>OK</v>
      </c>
    </row>
    <row r="20" spans="1:14" x14ac:dyDescent="0.2">
      <c r="A20" s="11">
        <f t="shared" si="5"/>
        <v>16</v>
      </c>
      <c r="B20" s="13" t="s">
        <v>24</v>
      </c>
      <c r="C20" s="14" t="s">
        <v>8</v>
      </c>
      <c r="D20" s="14">
        <v>1</v>
      </c>
      <c r="E20" s="15">
        <v>44461.874629629601</v>
      </c>
      <c r="G20" s="17" t="s">
        <v>24</v>
      </c>
      <c r="H20" s="17" t="s">
        <v>36</v>
      </c>
      <c r="I20" s="17">
        <v>1</v>
      </c>
      <c r="J20" s="18">
        <v>44461.87462962963</v>
      </c>
      <c r="K20" s="21" t="str">
        <f t="shared" si="1"/>
        <v>OK</v>
      </c>
      <c r="L20" s="21" t="str">
        <f t="shared" si="2"/>
        <v>OK</v>
      </c>
      <c r="M20" s="21" t="str">
        <f t="shared" si="3"/>
        <v>OK</v>
      </c>
      <c r="N20" s="21" t="str">
        <f t="shared" si="4"/>
        <v>OK</v>
      </c>
    </row>
    <row r="21" spans="1:14" x14ac:dyDescent="0.2">
      <c r="A21" s="11">
        <f t="shared" si="5"/>
        <v>17</v>
      </c>
      <c r="B21" s="13" t="s">
        <v>22</v>
      </c>
      <c r="C21" s="14" t="s">
        <v>4</v>
      </c>
      <c r="D21" s="14">
        <v>5</v>
      </c>
      <c r="E21" s="15">
        <v>44461.874629629601</v>
      </c>
      <c r="G21" s="17" t="s">
        <v>22</v>
      </c>
      <c r="H21" s="17" t="s">
        <v>34</v>
      </c>
      <c r="I21" s="17">
        <v>5</v>
      </c>
      <c r="J21" s="18">
        <v>44461.87462962963</v>
      </c>
      <c r="K21" s="21" t="str">
        <f t="shared" si="1"/>
        <v>OK</v>
      </c>
      <c r="L21" s="21" t="str">
        <f t="shared" si="2"/>
        <v>OK</v>
      </c>
      <c r="M21" s="21" t="str">
        <f t="shared" si="3"/>
        <v>OK</v>
      </c>
      <c r="N21" s="21" t="str">
        <f t="shared" si="4"/>
        <v>OK</v>
      </c>
    </row>
    <row r="22" spans="1:14" x14ac:dyDescent="0.2">
      <c r="A22" s="11">
        <f t="shared" si="5"/>
        <v>18</v>
      </c>
      <c r="B22" s="13" t="s">
        <v>25</v>
      </c>
      <c r="C22" s="14" t="s">
        <v>4</v>
      </c>
      <c r="D22" s="14">
        <v>8</v>
      </c>
      <c r="E22" s="15">
        <v>44455.825393518498</v>
      </c>
      <c r="G22" s="17" t="s">
        <v>25</v>
      </c>
      <c r="H22" s="17" t="s">
        <v>34</v>
      </c>
      <c r="I22" s="17">
        <v>8</v>
      </c>
      <c r="J22" s="18">
        <v>44455.82539351852</v>
      </c>
      <c r="K22" s="21" t="str">
        <f t="shared" si="1"/>
        <v>OK</v>
      </c>
      <c r="L22" s="21" t="str">
        <f t="shared" si="2"/>
        <v>OK</v>
      </c>
      <c r="M22" s="21" t="str">
        <f t="shared" si="3"/>
        <v>OK</v>
      </c>
      <c r="N22" s="21" t="str">
        <f t="shared" si="4"/>
        <v>OK</v>
      </c>
    </row>
    <row r="23" spans="1:14" x14ac:dyDescent="0.2">
      <c r="A23" s="11">
        <f t="shared" si="5"/>
        <v>19</v>
      </c>
      <c r="B23" s="13" t="s">
        <v>25</v>
      </c>
      <c r="C23" s="14" t="s">
        <v>4</v>
      </c>
      <c r="D23" s="14">
        <v>42</v>
      </c>
      <c r="E23" s="15">
        <v>44454.754282407397</v>
      </c>
      <c r="G23" s="17" t="s">
        <v>25</v>
      </c>
      <c r="H23" s="17" t="s">
        <v>34</v>
      </c>
      <c r="I23" s="17">
        <v>42</v>
      </c>
      <c r="J23" s="18">
        <v>44454.754282407404</v>
      </c>
      <c r="K23" s="21" t="str">
        <f t="shared" si="1"/>
        <v>OK</v>
      </c>
      <c r="L23" s="21" t="str">
        <f t="shared" si="2"/>
        <v>OK</v>
      </c>
      <c r="M23" s="21" t="str">
        <f t="shared" si="3"/>
        <v>OK</v>
      </c>
      <c r="N23" s="21" t="str">
        <f t="shared" si="4"/>
        <v>OK</v>
      </c>
    </row>
    <row r="24" spans="1:14" x14ac:dyDescent="0.2">
      <c r="A24" s="11">
        <f t="shared" si="5"/>
        <v>20</v>
      </c>
      <c r="B24" s="13" t="s">
        <v>22</v>
      </c>
      <c r="C24" s="14" t="s">
        <v>4</v>
      </c>
      <c r="D24" s="14">
        <v>12</v>
      </c>
      <c r="E24" s="15">
        <v>44454.754282407397</v>
      </c>
      <c r="G24" s="17" t="s">
        <v>22</v>
      </c>
      <c r="H24" s="17" t="s">
        <v>34</v>
      </c>
      <c r="I24" s="17">
        <v>12</v>
      </c>
      <c r="J24" s="18">
        <v>44454.754282407404</v>
      </c>
      <c r="K24" s="21" t="str">
        <f t="shared" si="1"/>
        <v>OK</v>
      </c>
      <c r="L24" s="21" t="str">
        <f t="shared" si="2"/>
        <v>OK</v>
      </c>
      <c r="M24" s="21" t="str">
        <f t="shared" si="3"/>
        <v>OK</v>
      </c>
      <c r="N24" s="21" t="str">
        <f t="shared" si="4"/>
        <v>OK</v>
      </c>
    </row>
    <row r="25" spans="1:14" x14ac:dyDescent="0.2">
      <c r="A25" s="11">
        <f t="shared" si="5"/>
        <v>21</v>
      </c>
      <c r="B25" s="13" t="s">
        <v>25</v>
      </c>
      <c r="C25" s="14" t="s">
        <v>8</v>
      </c>
      <c r="D25" s="14">
        <v>13</v>
      </c>
      <c r="E25" s="15">
        <v>44458.9066550926</v>
      </c>
      <c r="G25" s="17" t="s">
        <v>25</v>
      </c>
      <c r="H25" s="17" t="s">
        <v>36</v>
      </c>
      <c r="I25" s="17">
        <v>13</v>
      </c>
      <c r="J25" s="18">
        <v>44458.906655092593</v>
      </c>
      <c r="K25" s="21" t="str">
        <f t="shared" si="1"/>
        <v>OK</v>
      </c>
      <c r="L25" s="21" t="str">
        <f t="shared" si="2"/>
        <v>OK</v>
      </c>
      <c r="M25" s="21" t="str">
        <f t="shared" si="3"/>
        <v>OK</v>
      </c>
      <c r="N25" s="21" t="str">
        <f t="shared" si="4"/>
        <v>OK</v>
      </c>
    </row>
    <row r="26" spans="1:14" x14ac:dyDescent="0.2">
      <c r="A26" s="11">
        <f t="shared" si="5"/>
        <v>22</v>
      </c>
      <c r="B26" s="13" t="s">
        <v>24</v>
      </c>
      <c r="C26" s="11" t="s">
        <v>5</v>
      </c>
      <c r="D26" s="14">
        <v>35</v>
      </c>
      <c r="E26" s="15">
        <v>44472.640960648103</v>
      </c>
      <c r="G26" s="17" t="s">
        <v>24</v>
      </c>
      <c r="H26" s="17" t="s">
        <v>35</v>
      </c>
      <c r="I26" s="17">
        <v>35</v>
      </c>
      <c r="J26" s="18">
        <v>44472.640960648147</v>
      </c>
      <c r="K26" s="21" t="str">
        <f t="shared" si="1"/>
        <v>OK</v>
      </c>
      <c r="L26" s="21" t="str">
        <f t="shared" si="2"/>
        <v>OK</v>
      </c>
      <c r="M26" s="21" t="str">
        <f t="shared" si="3"/>
        <v>OK</v>
      </c>
      <c r="N26" s="21" t="str">
        <f t="shared" si="4"/>
        <v>OK</v>
      </c>
    </row>
    <row r="27" spans="1:14" x14ac:dyDescent="0.2">
      <c r="A27" s="11">
        <f t="shared" si="5"/>
        <v>23</v>
      </c>
      <c r="B27" s="13" t="s">
        <v>24</v>
      </c>
      <c r="C27" s="11" t="s">
        <v>5</v>
      </c>
      <c r="D27" s="14">
        <v>33</v>
      </c>
      <c r="E27" s="15">
        <v>44458.9066550926</v>
      </c>
      <c r="G27" s="17" t="s">
        <v>24</v>
      </c>
      <c r="H27" s="17" t="s">
        <v>35</v>
      </c>
      <c r="I27" s="17">
        <v>33</v>
      </c>
      <c r="J27" s="18">
        <v>44458.906655092593</v>
      </c>
      <c r="K27" s="21" t="str">
        <f t="shared" si="1"/>
        <v>OK</v>
      </c>
      <c r="L27" s="21" t="str">
        <f t="shared" si="2"/>
        <v>OK</v>
      </c>
      <c r="M27" s="21" t="str">
        <f t="shared" si="3"/>
        <v>OK</v>
      </c>
      <c r="N27" s="21" t="str">
        <f t="shared" si="4"/>
        <v>OK</v>
      </c>
    </row>
    <row r="28" spans="1:14" x14ac:dyDescent="0.2">
      <c r="A28" s="11">
        <f t="shared" si="5"/>
        <v>24</v>
      </c>
      <c r="B28" s="13" t="s">
        <v>23</v>
      </c>
      <c r="C28" s="11" t="s">
        <v>5</v>
      </c>
      <c r="D28" s="14">
        <v>13</v>
      </c>
      <c r="E28" s="15">
        <v>44472.640960648103</v>
      </c>
      <c r="G28" s="17" t="s">
        <v>23</v>
      </c>
      <c r="H28" s="17" t="s">
        <v>35</v>
      </c>
      <c r="I28" s="17">
        <v>13</v>
      </c>
      <c r="J28" s="18">
        <v>44472.640960648147</v>
      </c>
      <c r="K28" s="21" t="str">
        <f t="shared" si="1"/>
        <v>OK</v>
      </c>
      <c r="L28" s="21" t="str">
        <f t="shared" si="2"/>
        <v>OK</v>
      </c>
      <c r="M28" s="21" t="str">
        <f t="shared" si="3"/>
        <v>OK</v>
      </c>
      <c r="N28" s="21" t="str">
        <f t="shared" si="4"/>
        <v>OK</v>
      </c>
    </row>
    <row r="29" spans="1:14" x14ac:dyDescent="0.2">
      <c r="A29" s="11">
        <f t="shared" si="5"/>
        <v>25</v>
      </c>
      <c r="B29" s="13" t="s">
        <v>24</v>
      </c>
      <c r="C29" s="14" t="s">
        <v>4</v>
      </c>
      <c r="D29" s="14">
        <v>22</v>
      </c>
      <c r="E29" s="15">
        <v>44466.796307870398</v>
      </c>
      <c r="G29" s="17" t="s">
        <v>24</v>
      </c>
      <c r="H29" s="17" t="s">
        <v>34</v>
      </c>
      <c r="I29" s="17">
        <v>22</v>
      </c>
      <c r="J29" s="18">
        <v>44466.796307870369</v>
      </c>
      <c r="K29" s="21" t="str">
        <f t="shared" si="1"/>
        <v>OK</v>
      </c>
      <c r="L29" s="21" t="str">
        <f t="shared" si="2"/>
        <v>OK</v>
      </c>
      <c r="M29" s="21" t="str">
        <f t="shared" si="3"/>
        <v>OK</v>
      </c>
      <c r="N29" s="21" t="str">
        <f t="shared" si="4"/>
        <v>OK</v>
      </c>
    </row>
    <row r="30" spans="1:14" x14ac:dyDescent="0.2">
      <c r="A30" s="11">
        <f t="shared" si="5"/>
        <v>26</v>
      </c>
      <c r="B30" s="13" t="s">
        <v>24</v>
      </c>
      <c r="C30" s="14" t="s">
        <v>4</v>
      </c>
      <c r="D30" s="14">
        <v>45</v>
      </c>
      <c r="E30" s="15">
        <v>44466.796307870398</v>
      </c>
      <c r="G30" s="17" t="s">
        <v>24</v>
      </c>
      <c r="H30" s="17" t="s">
        <v>34</v>
      </c>
      <c r="I30" s="17">
        <v>45</v>
      </c>
      <c r="J30" s="18">
        <v>44466.796307870369</v>
      </c>
      <c r="K30" s="21" t="str">
        <f t="shared" si="1"/>
        <v>OK</v>
      </c>
      <c r="L30" s="21" t="str">
        <f t="shared" si="2"/>
        <v>OK</v>
      </c>
      <c r="M30" s="21" t="str">
        <f t="shared" si="3"/>
        <v>OK</v>
      </c>
      <c r="N30" s="21" t="str">
        <f t="shared" si="4"/>
        <v>OK</v>
      </c>
    </row>
    <row r="31" spans="1:14" x14ac:dyDescent="0.2">
      <c r="A31" s="11">
        <f t="shared" si="5"/>
        <v>27</v>
      </c>
      <c r="B31" s="13" t="s">
        <v>22</v>
      </c>
      <c r="C31" s="11" t="s">
        <v>5</v>
      </c>
      <c r="D31" s="14">
        <v>5</v>
      </c>
      <c r="E31" s="15">
        <v>44454.561249999999</v>
      </c>
      <c r="G31" s="17" t="s">
        <v>22</v>
      </c>
      <c r="H31" s="17" t="s">
        <v>35</v>
      </c>
      <c r="I31" s="17">
        <v>5</v>
      </c>
      <c r="J31" s="18">
        <v>44454.561249999999</v>
      </c>
      <c r="K31" s="21" t="str">
        <f t="shared" si="1"/>
        <v>OK</v>
      </c>
      <c r="L31" s="21" t="str">
        <f t="shared" si="2"/>
        <v>OK</v>
      </c>
      <c r="M31" s="21" t="str">
        <f t="shared" si="3"/>
        <v>OK</v>
      </c>
      <c r="N31" s="21" t="str">
        <f t="shared" si="4"/>
        <v>OK</v>
      </c>
    </row>
    <row r="32" spans="1:14" x14ac:dyDescent="0.2">
      <c r="A32" s="11">
        <f t="shared" si="5"/>
        <v>28</v>
      </c>
      <c r="B32" s="13" t="s">
        <v>22</v>
      </c>
      <c r="C32" s="11" t="s">
        <v>5</v>
      </c>
      <c r="D32" s="14">
        <v>13</v>
      </c>
      <c r="E32" s="15">
        <v>44454.561249999999</v>
      </c>
      <c r="G32" s="17" t="s">
        <v>22</v>
      </c>
      <c r="H32" s="17" t="s">
        <v>35</v>
      </c>
      <c r="I32" s="17">
        <v>13</v>
      </c>
      <c r="J32" s="18">
        <v>44454.561249999999</v>
      </c>
      <c r="K32" s="21" t="str">
        <f t="shared" si="1"/>
        <v>OK</v>
      </c>
      <c r="L32" s="21" t="str">
        <f t="shared" si="2"/>
        <v>OK</v>
      </c>
      <c r="M32" s="21" t="str">
        <f t="shared" si="3"/>
        <v>OK</v>
      </c>
      <c r="N32" s="21" t="str">
        <f t="shared" si="4"/>
        <v>OK</v>
      </c>
    </row>
    <row r="33" spans="1:14" x14ac:dyDescent="0.2">
      <c r="A33" s="11">
        <f t="shared" si="5"/>
        <v>29</v>
      </c>
      <c r="B33" s="13" t="s">
        <v>22</v>
      </c>
      <c r="C33" s="11" t="s">
        <v>5</v>
      </c>
      <c r="D33" s="14">
        <v>54</v>
      </c>
      <c r="E33" s="15">
        <v>44487.867627314801</v>
      </c>
      <c r="G33" s="17" t="s">
        <v>22</v>
      </c>
      <c r="H33" s="17" t="s">
        <v>35</v>
      </c>
      <c r="I33" s="17">
        <v>54</v>
      </c>
      <c r="J33" s="18">
        <v>44487.867627314816</v>
      </c>
      <c r="K33" s="21" t="str">
        <f t="shared" si="1"/>
        <v>OK</v>
      </c>
      <c r="L33" s="21" t="str">
        <f t="shared" si="2"/>
        <v>OK</v>
      </c>
      <c r="M33" s="21" t="str">
        <f t="shared" si="3"/>
        <v>OK</v>
      </c>
      <c r="N33" s="21" t="str">
        <f t="shared" si="4"/>
        <v>OK</v>
      </c>
    </row>
    <row r="34" spans="1:14" x14ac:dyDescent="0.2">
      <c r="A34" s="11">
        <f t="shared" si="5"/>
        <v>30</v>
      </c>
      <c r="B34" s="13" t="s">
        <v>22</v>
      </c>
      <c r="C34" s="14" t="s">
        <v>4</v>
      </c>
      <c r="D34" s="14">
        <v>95</v>
      </c>
      <c r="E34" s="15">
        <v>44487.867627314801</v>
      </c>
      <c r="G34" s="17" t="s">
        <v>22</v>
      </c>
      <c r="H34" s="17" t="s">
        <v>34</v>
      </c>
      <c r="I34" s="17">
        <v>95</v>
      </c>
      <c r="J34" s="18">
        <v>44487.867627314816</v>
      </c>
      <c r="K34" s="21" t="str">
        <f t="shared" si="1"/>
        <v>OK</v>
      </c>
      <c r="L34" s="21" t="str">
        <f t="shared" si="2"/>
        <v>OK</v>
      </c>
      <c r="M34" s="21" t="str">
        <f t="shared" si="3"/>
        <v>OK</v>
      </c>
      <c r="N34" s="21" t="str">
        <f t="shared" si="4"/>
        <v>OK</v>
      </c>
    </row>
    <row r="35" spans="1:14" x14ac:dyDescent="0.2">
      <c r="A35" s="11">
        <f t="shared" si="5"/>
        <v>31</v>
      </c>
      <c r="B35" s="13" t="s">
        <v>25</v>
      </c>
      <c r="C35" s="14" t="s">
        <v>8</v>
      </c>
      <c r="D35" s="14">
        <v>33</v>
      </c>
      <c r="E35" s="15">
        <v>44461.898159722201</v>
      </c>
      <c r="G35" s="17" t="s">
        <v>25</v>
      </c>
      <c r="H35" s="17" t="s">
        <v>36</v>
      </c>
      <c r="I35" s="17">
        <v>33</v>
      </c>
      <c r="J35" s="18">
        <v>44461.898159722223</v>
      </c>
      <c r="K35" s="21" t="str">
        <f t="shared" si="1"/>
        <v>OK</v>
      </c>
      <c r="L35" s="21" t="str">
        <f t="shared" si="2"/>
        <v>OK</v>
      </c>
      <c r="M35" s="21" t="str">
        <f t="shared" si="3"/>
        <v>OK</v>
      </c>
      <c r="N35" s="21" t="str">
        <f t="shared" si="4"/>
        <v>OK</v>
      </c>
    </row>
    <row r="36" spans="1:14" x14ac:dyDescent="0.2">
      <c r="A36" s="11">
        <f t="shared" si="5"/>
        <v>32</v>
      </c>
      <c r="B36" s="13" t="s">
        <v>25</v>
      </c>
      <c r="C36" s="11" t="s">
        <v>5</v>
      </c>
      <c r="D36" s="14">
        <v>13</v>
      </c>
      <c r="E36" s="15">
        <v>44461.898159722201</v>
      </c>
      <c r="G36" s="17" t="s">
        <v>25</v>
      </c>
      <c r="H36" s="17" t="s">
        <v>35</v>
      </c>
      <c r="I36" s="17">
        <v>13</v>
      </c>
      <c r="J36" s="18">
        <v>44461.898159722223</v>
      </c>
      <c r="K36" s="21" t="str">
        <f t="shared" si="1"/>
        <v>OK</v>
      </c>
      <c r="L36" s="21" t="str">
        <f t="shared" si="2"/>
        <v>OK</v>
      </c>
      <c r="M36" s="21" t="str">
        <f t="shared" si="3"/>
        <v>OK</v>
      </c>
      <c r="N36" s="21" t="str">
        <f t="shared" si="4"/>
        <v>OK</v>
      </c>
    </row>
    <row r="37" spans="1:14" x14ac:dyDescent="0.2">
      <c r="A37" s="11">
        <f t="shared" si="5"/>
        <v>33</v>
      </c>
      <c r="B37" s="13" t="s">
        <v>25</v>
      </c>
      <c r="C37" s="14" t="s">
        <v>4</v>
      </c>
      <c r="D37" s="14">
        <v>15</v>
      </c>
      <c r="E37" s="15">
        <v>44462.8367476852</v>
      </c>
      <c r="G37" s="17" t="s">
        <v>25</v>
      </c>
      <c r="H37" s="17" t="s">
        <v>34</v>
      </c>
      <c r="I37" s="17">
        <v>15</v>
      </c>
      <c r="J37" s="18">
        <v>44462.836747685185</v>
      </c>
      <c r="K37" s="21" t="str">
        <f t="shared" si="1"/>
        <v>OK</v>
      </c>
      <c r="L37" s="21" t="str">
        <f t="shared" si="2"/>
        <v>OK</v>
      </c>
      <c r="M37" s="21" t="str">
        <f t="shared" si="3"/>
        <v>OK</v>
      </c>
      <c r="N37" s="21" t="str">
        <f t="shared" si="4"/>
        <v>OK</v>
      </c>
    </row>
    <row r="38" spans="1:14" x14ac:dyDescent="0.2">
      <c r="A38" s="11">
        <f t="shared" si="5"/>
        <v>34</v>
      </c>
      <c r="B38" s="13" t="s">
        <v>25</v>
      </c>
      <c r="C38" s="14" t="s">
        <v>4</v>
      </c>
      <c r="D38" s="14">
        <v>17</v>
      </c>
      <c r="E38" s="15">
        <v>44462.8367476852</v>
      </c>
      <c r="G38" s="17" t="s">
        <v>25</v>
      </c>
      <c r="H38" s="17" t="s">
        <v>34</v>
      </c>
      <c r="I38" s="17">
        <v>17</v>
      </c>
      <c r="J38" s="18">
        <v>44462.836747685185</v>
      </c>
      <c r="K38" s="21" t="str">
        <f t="shared" si="1"/>
        <v>OK</v>
      </c>
      <c r="L38" s="21" t="str">
        <f t="shared" si="2"/>
        <v>OK</v>
      </c>
      <c r="M38" s="21" t="str">
        <f t="shared" si="3"/>
        <v>OK</v>
      </c>
      <c r="N38" s="21" t="str">
        <f t="shared" si="4"/>
        <v>OK</v>
      </c>
    </row>
    <row r="39" spans="1:14" x14ac:dyDescent="0.2">
      <c r="A39" s="11">
        <f t="shared" si="5"/>
        <v>35</v>
      </c>
      <c r="B39" s="13" t="s">
        <v>24</v>
      </c>
      <c r="C39" s="14" t="s">
        <v>8</v>
      </c>
      <c r="D39" s="14">
        <v>19</v>
      </c>
      <c r="E39" s="15">
        <v>44462.756157407399</v>
      </c>
      <c r="G39" s="17" t="s">
        <v>24</v>
      </c>
      <c r="H39" s="17" t="s">
        <v>36</v>
      </c>
      <c r="I39" s="17">
        <v>19</v>
      </c>
      <c r="J39" s="18">
        <v>44462.756157407406</v>
      </c>
      <c r="K39" s="21" t="str">
        <f t="shared" si="1"/>
        <v>OK</v>
      </c>
      <c r="L39" s="21" t="str">
        <f t="shared" si="2"/>
        <v>OK</v>
      </c>
      <c r="M39" s="21" t="str">
        <f t="shared" si="3"/>
        <v>OK</v>
      </c>
      <c r="N39" s="21" t="str">
        <f t="shared" si="4"/>
        <v>OK</v>
      </c>
    </row>
    <row r="40" spans="1:14" x14ac:dyDescent="0.2">
      <c r="A40" s="11">
        <f t="shared" si="5"/>
        <v>36</v>
      </c>
      <c r="B40" s="13" t="s">
        <v>22</v>
      </c>
      <c r="C40" s="11" t="s">
        <v>5</v>
      </c>
      <c r="D40" s="14">
        <v>21</v>
      </c>
      <c r="E40" s="15">
        <v>44462.756157407399</v>
      </c>
      <c r="G40" s="17" t="s">
        <v>22</v>
      </c>
      <c r="H40" s="17" t="s">
        <v>35</v>
      </c>
      <c r="I40" s="17">
        <v>21</v>
      </c>
      <c r="J40" s="18">
        <v>44462.756157407406</v>
      </c>
      <c r="K40" s="21" t="str">
        <f t="shared" si="1"/>
        <v>OK</v>
      </c>
      <c r="L40" s="21" t="str">
        <f t="shared" si="2"/>
        <v>OK</v>
      </c>
      <c r="M40" s="21" t="str">
        <f t="shared" si="3"/>
        <v>OK</v>
      </c>
      <c r="N40" s="21" t="str">
        <f t="shared" si="4"/>
        <v>OK</v>
      </c>
    </row>
    <row r="41" spans="1:14" x14ac:dyDescent="0.2">
      <c r="A41" s="11">
        <f t="shared" si="5"/>
        <v>37</v>
      </c>
      <c r="B41" s="13" t="s">
        <v>25</v>
      </c>
      <c r="C41" s="14" t="s">
        <v>8</v>
      </c>
      <c r="D41" s="14">
        <v>23</v>
      </c>
      <c r="E41" s="15">
        <v>44475.786666666703</v>
      </c>
      <c r="G41" s="17" t="s">
        <v>25</v>
      </c>
      <c r="H41" s="17" t="s">
        <v>36</v>
      </c>
      <c r="I41" s="17">
        <v>23</v>
      </c>
      <c r="J41" s="18">
        <v>44475.786666666667</v>
      </c>
      <c r="K41" s="21" t="str">
        <f t="shared" si="1"/>
        <v>OK</v>
      </c>
      <c r="L41" s="21" t="str">
        <f t="shared" si="2"/>
        <v>OK</v>
      </c>
      <c r="M41" s="21" t="str">
        <f t="shared" si="3"/>
        <v>OK</v>
      </c>
      <c r="N41" s="21" t="str">
        <f t="shared" si="4"/>
        <v>OK</v>
      </c>
    </row>
    <row r="42" spans="1:14" x14ac:dyDescent="0.2">
      <c r="A42" s="11">
        <f t="shared" si="5"/>
        <v>38</v>
      </c>
      <c r="B42" s="13" t="s">
        <v>25</v>
      </c>
      <c r="C42" s="14" t="s">
        <v>4</v>
      </c>
      <c r="D42" s="14">
        <v>25</v>
      </c>
      <c r="E42" s="15">
        <v>44475.786666666703</v>
      </c>
      <c r="G42" s="17" t="s">
        <v>25</v>
      </c>
      <c r="H42" s="17" t="s">
        <v>34</v>
      </c>
      <c r="I42" s="17">
        <v>25</v>
      </c>
      <c r="J42" s="18">
        <v>44475.786666666667</v>
      </c>
      <c r="K42" s="21" t="str">
        <f t="shared" si="1"/>
        <v>OK</v>
      </c>
      <c r="L42" s="21" t="str">
        <f t="shared" si="2"/>
        <v>OK</v>
      </c>
      <c r="M42" s="21" t="str">
        <f t="shared" si="3"/>
        <v>OK</v>
      </c>
      <c r="N42" s="21" t="str">
        <f t="shared" si="4"/>
        <v>OK</v>
      </c>
    </row>
    <row r="43" spans="1:14" x14ac:dyDescent="0.2">
      <c r="A43" s="11">
        <f t="shared" si="5"/>
        <v>39</v>
      </c>
      <c r="B43" s="13" t="s">
        <v>22</v>
      </c>
      <c r="C43" s="14" t="s">
        <v>8</v>
      </c>
      <c r="D43" s="14">
        <v>27</v>
      </c>
      <c r="E43" s="15">
        <v>44486.916701388902</v>
      </c>
      <c r="G43" s="17" t="s">
        <v>22</v>
      </c>
      <c r="H43" s="17" t="s">
        <v>36</v>
      </c>
      <c r="I43" s="17">
        <v>27</v>
      </c>
      <c r="J43" s="18">
        <v>44486.916701388887</v>
      </c>
      <c r="K43" s="21" t="str">
        <f t="shared" si="1"/>
        <v>OK</v>
      </c>
      <c r="L43" s="21" t="str">
        <f t="shared" si="2"/>
        <v>OK</v>
      </c>
      <c r="M43" s="21" t="str">
        <f t="shared" si="3"/>
        <v>OK</v>
      </c>
      <c r="N43" s="21" t="str">
        <f t="shared" si="4"/>
        <v>OK</v>
      </c>
    </row>
    <row r="44" spans="1:14" x14ac:dyDescent="0.2">
      <c r="A44" s="11">
        <f t="shared" si="5"/>
        <v>40</v>
      </c>
      <c r="B44" s="13" t="s">
        <v>25</v>
      </c>
      <c r="C44" s="14" t="s">
        <v>8</v>
      </c>
      <c r="D44" s="14">
        <v>22</v>
      </c>
      <c r="E44" s="15">
        <v>44486.916701388902</v>
      </c>
      <c r="G44" s="17" t="s">
        <v>25</v>
      </c>
      <c r="H44" s="17" t="s">
        <v>36</v>
      </c>
      <c r="I44" s="17">
        <v>22</v>
      </c>
      <c r="J44" s="18">
        <v>44486.916701388887</v>
      </c>
      <c r="K44" s="21" t="str">
        <f t="shared" si="1"/>
        <v>OK</v>
      </c>
      <c r="L44" s="21" t="str">
        <f t="shared" si="2"/>
        <v>OK</v>
      </c>
      <c r="M44" s="21" t="str">
        <f t="shared" si="3"/>
        <v>OK</v>
      </c>
      <c r="N44" s="21" t="str">
        <f t="shared" si="4"/>
        <v>OK</v>
      </c>
    </row>
    <row r="45" spans="1:14" x14ac:dyDescent="0.2">
      <c r="A45" s="11">
        <f t="shared" si="5"/>
        <v>41</v>
      </c>
      <c r="B45" s="13" t="s">
        <v>24</v>
      </c>
      <c r="C45" s="14" t="s">
        <v>4</v>
      </c>
      <c r="D45" s="14">
        <v>17</v>
      </c>
      <c r="E45" s="15">
        <v>44478.696655092601</v>
      </c>
      <c r="G45" s="17" t="s">
        <v>24</v>
      </c>
      <c r="H45" s="17" t="s">
        <v>34</v>
      </c>
      <c r="I45" s="17">
        <v>17</v>
      </c>
      <c r="J45" s="18">
        <v>44478.696655092594</v>
      </c>
      <c r="K45" s="21" t="str">
        <f t="shared" si="1"/>
        <v>OK</v>
      </c>
      <c r="L45" s="21" t="str">
        <f t="shared" si="2"/>
        <v>OK</v>
      </c>
      <c r="M45" s="21" t="str">
        <f t="shared" si="3"/>
        <v>OK</v>
      </c>
      <c r="N45" s="21" t="str">
        <f t="shared" si="4"/>
        <v>OK</v>
      </c>
    </row>
    <row r="46" spans="1:14" x14ac:dyDescent="0.2">
      <c r="A46" s="11">
        <f t="shared" si="5"/>
        <v>42</v>
      </c>
      <c r="B46" s="13" t="s">
        <v>24</v>
      </c>
      <c r="C46" s="11" t="s">
        <v>5</v>
      </c>
      <c r="D46" s="14">
        <v>12</v>
      </c>
      <c r="E46" s="15">
        <v>44478.696655092601</v>
      </c>
      <c r="G46" s="17" t="s">
        <v>24</v>
      </c>
      <c r="H46" s="17" t="s">
        <v>35</v>
      </c>
      <c r="I46" s="17">
        <v>12</v>
      </c>
      <c r="J46" s="18">
        <v>44478.696655092594</v>
      </c>
      <c r="K46" s="21" t="str">
        <f t="shared" si="1"/>
        <v>OK</v>
      </c>
      <c r="L46" s="21" t="str">
        <f t="shared" si="2"/>
        <v>OK</v>
      </c>
      <c r="M46" s="21" t="str">
        <f t="shared" si="3"/>
        <v>OK</v>
      </c>
      <c r="N46" s="21" t="str">
        <f t="shared" si="4"/>
        <v>OK</v>
      </c>
    </row>
    <row r="47" spans="1:14" x14ac:dyDescent="0.2">
      <c r="A47" s="11">
        <f t="shared" si="5"/>
        <v>43</v>
      </c>
      <c r="B47" s="13" t="s">
        <v>23</v>
      </c>
      <c r="C47" s="14" t="s">
        <v>8</v>
      </c>
      <c r="D47" s="14">
        <v>7</v>
      </c>
      <c r="E47" s="15">
        <v>44487.916701388902</v>
      </c>
      <c r="G47" s="17" t="s">
        <v>23</v>
      </c>
      <c r="H47" s="17" t="s">
        <v>36</v>
      </c>
      <c r="I47" s="17">
        <v>7</v>
      </c>
      <c r="J47" s="18">
        <v>44487.916701388887</v>
      </c>
      <c r="K47" s="21" t="str">
        <f t="shared" si="1"/>
        <v>OK</v>
      </c>
      <c r="L47" s="21" t="str">
        <f t="shared" si="2"/>
        <v>OK</v>
      </c>
      <c r="M47" s="21" t="str">
        <f t="shared" si="3"/>
        <v>OK</v>
      </c>
      <c r="N47" s="21" t="str">
        <f t="shared" si="4"/>
        <v>OK</v>
      </c>
    </row>
    <row r="48" spans="1:14" x14ac:dyDescent="0.2">
      <c r="A48" s="11">
        <f t="shared" si="5"/>
        <v>44</v>
      </c>
      <c r="B48" s="13" t="s">
        <v>24</v>
      </c>
      <c r="C48" s="11" t="s">
        <v>5</v>
      </c>
      <c r="D48" s="14">
        <v>2</v>
      </c>
      <c r="E48" s="15">
        <v>44487.916701388902</v>
      </c>
      <c r="G48" s="17" t="s">
        <v>24</v>
      </c>
      <c r="H48" s="17" t="s">
        <v>35</v>
      </c>
      <c r="I48" s="17">
        <v>2</v>
      </c>
      <c r="J48" s="18">
        <v>44487.916701388887</v>
      </c>
      <c r="K48" s="21" t="str">
        <f t="shared" si="1"/>
        <v>OK</v>
      </c>
      <c r="L48" s="21" t="str">
        <f t="shared" si="2"/>
        <v>OK</v>
      </c>
      <c r="M48" s="21" t="str">
        <f t="shared" si="3"/>
        <v>OK</v>
      </c>
      <c r="N48" s="21" t="str">
        <f t="shared" si="4"/>
        <v>OK</v>
      </c>
    </row>
    <row r="49" spans="1:14" x14ac:dyDescent="0.2">
      <c r="A49" s="11">
        <f t="shared" si="5"/>
        <v>45</v>
      </c>
      <c r="B49" s="13" t="s">
        <v>24</v>
      </c>
      <c r="C49" s="14" t="s">
        <v>8</v>
      </c>
      <c r="D49" s="14">
        <v>14</v>
      </c>
      <c r="E49" s="15">
        <v>44479.696655092601</v>
      </c>
      <c r="G49" s="17" t="s">
        <v>24</v>
      </c>
      <c r="H49" s="17" t="s">
        <v>36</v>
      </c>
      <c r="I49" s="17">
        <v>14</v>
      </c>
      <c r="J49" s="18">
        <v>44479.696655092594</v>
      </c>
      <c r="K49" s="21" t="str">
        <f t="shared" si="1"/>
        <v>OK</v>
      </c>
      <c r="L49" s="21" t="str">
        <f t="shared" si="2"/>
        <v>OK</v>
      </c>
      <c r="M49" s="21" t="str">
        <f t="shared" si="3"/>
        <v>OK</v>
      </c>
      <c r="N49" s="21" t="str">
        <f t="shared" si="4"/>
        <v>OK</v>
      </c>
    </row>
    <row r="50" spans="1:14" x14ac:dyDescent="0.2">
      <c r="A50" s="11">
        <f t="shared" si="5"/>
        <v>46</v>
      </c>
      <c r="B50" s="13" t="s">
        <v>22</v>
      </c>
      <c r="C50" s="14" t="s">
        <v>4</v>
      </c>
      <c r="D50" s="14">
        <v>22</v>
      </c>
      <c r="E50" s="15">
        <v>44479.696655092601</v>
      </c>
      <c r="G50" s="17" t="s">
        <v>22</v>
      </c>
      <c r="H50" s="17" t="s">
        <v>34</v>
      </c>
      <c r="I50" s="17">
        <v>22</v>
      </c>
      <c r="J50" s="18">
        <v>44479.696655092594</v>
      </c>
      <c r="K50" s="21" t="str">
        <f t="shared" si="1"/>
        <v>OK</v>
      </c>
      <c r="L50" s="21" t="str">
        <f t="shared" si="2"/>
        <v>OK</v>
      </c>
      <c r="M50" s="21" t="str">
        <f t="shared" si="3"/>
        <v>OK</v>
      </c>
      <c r="N50" s="21" t="str">
        <f t="shared" si="4"/>
        <v>OK</v>
      </c>
    </row>
    <row r="51" spans="1:14" x14ac:dyDescent="0.2">
      <c r="A51" s="11">
        <f t="shared" si="5"/>
        <v>47</v>
      </c>
      <c r="B51" s="13" t="s">
        <v>25</v>
      </c>
      <c r="C51" s="14" t="s">
        <v>8</v>
      </c>
      <c r="D51" s="14">
        <v>1</v>
      </c>
      <c r="E51" s="15">
        <v>44488.916701388902</v>
      </c>
      <c r="G51" s="17" t="s">
        <v>25</v>
      </c>
      <c r="H51" s="17" t="s">
        <v>36</v>
      </c>
      <c r="I51" s="17">
        <v>1</v>
      </c>
      <c r="J51" s="18">
        <v>44488.916701388887</v>
      </c>
      <c r="K51" s="21" t="str">
        <f t="shared" si="1"/>
        <v>OK</v>
      </c>
      <c r="L51" s="21" t="str">
        <f t="shared" si="2"/>
        <v>OK</v>
      </c>
      <c r="M51" s="21" t="str">
        <f t="shared" si="3"/>
        <v>OK</v>
      </c>
      <c r="N51" s="21" t="str">
        <f t="shared" si="4"/>
        <v>OK</v>
      </c>
    </row>
    <row r="52" spans="1:14" x14ac:dyDescent="0.2">
      <c r="A52" s="11">
        <f t="shared" si="5"/>
        <v>48</v>
      </c>
      <c r="B52" s="13" t="s">
        <v>25</v>
      </c>
      <c r="C52" s="14" t="s">
        <v>8</v>
      </c>
      <c r="D52" s="14">
        <v>3</v>
      </c>
      <c r="E52" s="15">
        <v>44488.916701388902</v>
      </c>
      <c r="G52" s="17" t="s">
        <v>25</v>
      </c>
      <c r="H52" s="17" t="s">
        <v>36</v>
      </c>
      <c r="I52" s="17">
        <v>3</v>
      </c>
      <c r="J52" s="18">
        <v>44488.916701388887</v>
      </c>
      <c r="K52" s="21" t="str">
        <f t="shared" si="1"/>
        <v>OK</v>
      </c>
      <c r="L52" s="21" t="str">
        <f t="shared" si="2"/>
        <v>OK</v>
      </c>
      <c r="M52" s="21" t="str">
        <f t="shared" si="3"/>
        <v>OK</v>
      </c>
      <c r="N52" s="21" t="str">
        <f t="shared" si="4"/>
        <v>OK</v>
      </c>
    </row>
    <row r="53" spans="1:14" x14ac:dyDescent="0.2">
      <c r="A53" s="11">
        <f t="shared" si="5"/>
        <v>49</v>
      </c>
      <c r="B53" s="13" t="s">
        <v>22</v>
      </c>
      <c r="C53" s="14" t="s">
        <v>4</v>
      </c>
      <c r="D53" s="14">
        <v>9</v>
      </c>
      <c r="E53" s="15">
        <v>44480.696655092601</v>
      </c>
      <c r="G53" s="17" t="s">
        <v>22</v>
      </c>
      <c r="H53" s="17" t="s">
        <v>34</v>
      </c>
      <c r="I53" s="17">
        <v>9</v>
      </c>
      <c r="J53" s="18">
        <v>44480.696655092594</v>
      </c>
      <c r="K53" s="21" t="str">
        <f t="shared" si="1"/>
        <v>OK</v>
      </c>
      <c r="L53" s="21" t="str">
        <f t="shared" si="2"/>
        <v>OK</v>
      </c>
      <c r="M53" s="21" t="str">
        <f t="shared" si="3"/>
        <v>OK</v>
      </c>
      <c r="N53" s="21" t="str">
        <f t="shared" si="4"/>
        <v>OK</v>
      </c>
    </row>
    <row r="54" spans="1:14" x14ac:dyDescent="0.2">
      <c r="A54" s="11">
        <f t="shared" si="5"/>
        <v>50</v>
      </c>
      <c r="B54" s="13" t="s">
        <v>25</v>
      </c>
      <c r="C54" s="14" t="s">
        <v>8</v>
      </c>
      <c r="D54" s="14">
        <v>15</v>
      </c>
      <c r="E54" s="15">
        <v>44480.696655092601</v>
      </c>
      <c r="G54" s="17" t="s">
        <v>25</v>
      </c>
      <c r="H54" s="17" t="s">
        <v>36</v>
      </c>
      <c r="I54" s="17">
        <v>15</v>
      </c>
      <c r="J54" s="18">
        <v>44480.696655092594</v>
      </c>
      <c r="K54" s="21" t="str">
        <f t="shared" si="1"/>
        <v>OK</v>
      </c>
      <c r="L54" s="21" t="str">
        <f t="shared" si="2"/>
        <v>OK</v>
      </c>
      <c r="M54" s="21" t="str">
        <f t="shared" si="3"/>
        <v>OK</v>
      </c>
      <c r="N54" s="21" t="str">
        <f t="shared" si="4"/>
        <v>OK</v>
      </c>
    </row>
    <row r="55" spans="1:14" x14ac:dyDescent="0.2">
      <c r="A55" s="11">
        <f t="shared" si="5"/>
        <v>51</v>
      </c>
      <c r="B55" s="13" t="s">
        <v>24</v>
      </c>
      <c r="C55" s="11" t="s">
        <v>5</v>
      </c>
      <c r="D55" s="14">
        <v>18</v>
      </c>
      <c r="E55" s="15">
        <v>44489.916701388902</v>
      </c>
      <c r="G55" s="17" t="s">
        <v>24</v>
      </c>
      <c r="H55" s="17" t="s">
        <v>35</v>
      </c>
      <c r="I55" s="17">
        <v>18</v>
      </c>
      <c r="J55" s="18">
        <v>44489.916701388887</v>
      </c>
      <c r="K55" s="21" t="str">
        <f t="shared" si="1"/>
        <v>OK</v>
      </c>
      <c r="L55" s="21" t="str">
        <f t="shared" si="2"/>
        <v>OK</v>
      </c>
      <c r="M55" s="21" t="str">
        <f t="shared" si="3"/>
        <v>OK</v>
      </c>
      <c r="N55" s="21" t="str">
        <f t="shared" si="4"/>
        <v>OK</v>
      </c>
    </row>
    <row r="56" spans="1:14" x14ac:dyDescent="0.2">
      <c r="A56" s="11">
        <f t="shared" si="5"/>
        <v>52</v>
      </c>
      <c r="B56" s="13" t="s">
        <v>24</v>
      </c>
      <c r="C56" s="14" t="s">
        <v>4</v>
      </c>
      <c r="D56" s="14">
        <v>33</v>
      </c>
      <c r="E56" s="15">
        <v>44489.916701388902</v>
      </c>
      <c r="G56" s="17" t="s">
        <v>24</v>
      </c>
      <c r="H56" s="17" t="s">
        <v>34</v>
      </c>
      <c r="I56" s="17">
        <v>33</v>
      </c>
      <c r="J56" s="18">
        <v>44489.916701388887</v>
      </c>
      <c r="K56" s="21" t="str">
        <f t="shared" si="1"/>
        <v>OK</v>
      </c>
      <c r="L56" s="21" t="str">
        <f t="shared" si="2"/>
        <v>OK</v>
      </c>
      <c r="M56" s="21" t="str">
        <f t="shared" si="3"/>
        <v>OK</v>
      </c>
      <c r="N56" s="21" t="str">
        <f t="shared" si="4"/>
        <v>OK</v>
      </c>
    </row>
    <row r="57" spans="1:14" x14ac:dyDescent="0.2">
      <c r="A57" s="11">
        <f t="shared" si="5"/>
        <v>53</v>
      </c>
      <c r="B57" s="13" t="s">
        <v>23</v>
      </c>
      <c r="C57" s="14" t="s">
        <v>4</v>
      </c>
      <c r="D57" s="14">
        <v>22</v>
      </c>
      <c r="E57" s="15">
        <v>44481.696655092601</v>
      </c>
      <c r="G57" s="17" t="s">
        <v>23</v>
      </c>
      <c r="H57" s="17" t="s">
        <v>34</v>
      </c>
      <c r="I57" s="17">
        <v>22</v>
      </c>
      <c r="J57" s="18">
        <v>44481.696655092594</v>
      </c>
      <c r="K57" s="21" t="str">
        <f t="shared" si="1"/>
        <v>OK</v>
      </c>
      <c r="L57" s="21" t="str">
        <f t="shared" si="2"/>
        <v>OK</v>
      </c>
      <c r="M57" s="21" t="str">
        <f t="shared" si="3"/>
        <v>OK</v>
      </c>
      <c r="N57" s="21" t="str">
        <f t="shared" si="4"/>
        <v>OK</v>
      </c>
    </row>
    <row r="58" spans="1:14" x14ac:dyDescent="0.2">
      <c r="A58" s="11">
        <f t="shared" si="5"/>
        <v>54</v>
      </c>
      <c r="B58" s="13" t="s">
        <v>24</v>
      </c>
      <c r="C58" s="14" t="s">
        <v>8</v>
      </c>
      <c r="D58" s="14">
        <v>11</v>
      </c>
      <c r="E58" s="15">
        <v>44481.696655092601</v>
      </c>
      <c r="G58" s="17" t="s">
        <v>24</v>
      </c>
      <c r="H58" s="17" t="s">
        <v>36</v>
      </c>
      <c r="I58" s="17">
        <v>11</v>
      </c>
      <c r="J58" s="18">
        <v>44481.696655092594</v>
      </c>
      <c r="K58" s="21" t="str">
        <f t="shared" si="1"/>
        <v>OK</v>
      </c>
      <c r="L58" s="21" t="str">
        <f t="shared" si="2"/>
        <v>OK</v>
      </c>
      <c r="M58" s="21" t="str">
        <f t="shared" si="3"/>
        <v>OK</v>
      </c>
      <c r="N58" s="21" t="str">
        <f t="shared" si="4"/>
        <v>OK</v>
      </c>
    </row>
  </sheetData>
  <mergeCells count="1">
    <mergeCell ref="G3:N3"/>
  </mergeCells>
  <conditionalFormatting sqref="K5:N58">
    <cfRule type="containsText" dxfId="1" priority="1" operator="containsText" text="NO">
      <formula>NOT(ISERROR(SEARCH("NO",K5)))</formula>
    </cfRule>
    <cfRule type="containsText" dxfId="0" priority="2" operator="containsText" text="OK">
      <formula>NOT(ISERROR(SEARCH("OK",K5)))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D025-70A3-4EBC-8B48-C9C428142B2B}">
  <dimension ref="A1:E5"/>
  <sheetViews>
    <sheetView workbookViewId="0">
      <selection activeCell="E2" sqref="E2:E5"/>
    </sheetView>
  </sheetViews>
  <sheetFormatPr baseColWidth="10" defaultRowHeight="12.75" x14ac:dyDescent="0.2"/>
  <cols>
    <col min="1" max="1" width="2.42578125" bestFit="1" customWidth="1"/>
    <col min="2" max="2" width="20.28515625" bestFit="1" customWidth="1"/>
    <col min="3" max="3" width="20.28515625" customWidth="1"/>
    <col min="5" max="5" width="15.28515625" bestFit="1" customWidth="1"/>
  </cols>
  <sheetData>
    <row r="1" spans="1:5" ht="15" x14ac:dyDescent="0.2">
      <c r="A1" t="s">
        <v>13</v>
      </c>
      <c r="B1" t="s">
        <v>14</v>
      </c>
      <c r="C1" s="19" t="s">
        <v>37</v>
      </c>
    </row>
    <row r="2" spans="1:5" ht="15" x14ac:dyDescent="0.2">
      <c r="A2">
        <v>1</v>
      </c>
      <c r="B2" s="13" t="s">
        <v>22</v>
      </c>
      <c r="C2" s="20" t="s">
        <v>38</v>
      </c>
      <c r="D2">
        <f>A2</f>
        <v>1</v>
      </c>
      <c r="E2" t="str">
        <f>_xlfn.CONCAT("INSERT INTO `clients` (`id`, `name`,`email`, `created_at`, `updated_at`) VALUES (NULL, '",B2,"', '",C2,"', '2022-07-28 22:34:51', '2022-07-28 22:34:51');")</f>
        <v>INSERT INTO `clients` (`id`, `name`,`email`, `created_at`, `updated_at`) VALUES (NULL, 'Elly Kedward', 'ekedward@heyfoodie.cl', '2022-07-28 22:34:51', '2022-07-28 22:34:51');</v>
      </c>
    </row>
    <row r="3" spans="1:5" ht="15" x14ac:dyDescent="0.2">
      <c r="A3">
        <v>2</v>
      </c>
      <c r="B3" s="13" t="s">
        <v>23</v>
      </c>
      <c r="C3" s="20" t="s">
        <v>39</v>
      </c>
      <c r="D3">
        <f>A3</f>
        <v>2</v>
      </c>
      <c r="E3" t="str">
        <f t="shared" ref="E3:E5" si="0">_xlfn.CONCAT("INSERT INTO `clients` (`id`, `name`,`email`, `created_at`, `updated_at`) VALUES (NULL, '",B3,"', '",C3,"', '2022-07-28 22:34:51', '2022-07-28 22:34:51');")</f>
        <v>INSERT INTO `clients` (`id`, `name`,`email`, `created_at`, `updated_at`) VALUES (NULL, 'Alice Kyteler', 'akyteler@heyfoodie.cl', '2022-07-28 22:34:51', '2022-07-28 22:34:51');</v>
      </c>
    </row>
    <row r="4" spans="1:5" ht="15" x14ac:dyDescent="0.2">
      <c r="A4">
        <v>3</v>
      </c>
      <c r="B4" s="13" t="s">
        <v>24</v>
      </c>
      <c r="C4" s="20" t="s">
        <v>40</v>
      </c>
      <c r="D4">
        <f>A4</f>
        <v>3</v>
      </c>
      <c r="E4" t="str">
        <f t="shared" si="0"/>
        <v>INSERT INTO `clients` (`id`, `name`,`email`, `created_at`, `updated_at`) VALUES (NULL, 'Madame Blavatsky', 'mblavatsky@heyfoodie.cl', '2022-07-28 22:34:51', '2022-07-28 22:34:51');</v>
      </c>
    </row>
    <row r="5" spans="1:5" ht="15" x14ac:dyDescent="0.2">
      <c r="A5">
        <v>4</v>
      </c>
      <c r="B5" s="13" t="s">
        <v>25</v>
      </c>
      <c r="C5" s="20" t="s">
        <v>41</v>
      </c>
      <c r="D5">
        <f>A5</f>
        <v>4</v>
      </c>
      <c r="E5" t="str">
        <f t="shared" si="0"/>
        <v>INSERT INTO `clients` (`id`, `name`,`email`, `created_at`, `updated_at`) VALUES (NULL, 'Joan Wytte', 'jwytte@heyfoodie.cl', '2022-07-28 22:34:51', '2022-07-28 22:34:51');</v>
      </c>
    </row>
  </sheetData>
  <hyperlinks>
    <hyperlink ref="C2" r:id="rId1" xr:uid="{B97F5376-CEA7-4273-B46C-6F132E022B01}"/>
    <hyperlink ref="C3" r:id="rId2" xr:uid="{57D94710-2461-4876-82E5-805FAE6262CE}"/>
    <hyperlink ref="C4" r:id="rId3" xr:uid="{D59DAB99-0601-4973-B6F8-87B353D6AE33}"/>
    <hyperlink ref="C5" r:id="rId4" xr:uid="{6B0D3635-EBF6-4C3C-A9E6-6B8C61EE25B7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F72E-A360-4623-BCA1-3A6756F70E87}">
  <dimension ref="A1:E4"/>
  <sheetViews>
    <sheetView workbookViewId="0">
      <selection activeCell="E2" sqref="E2:E4"/>
    </sheetView>
  </sheetViews>
  <sheetFormatPr baseColWidth="10" defaultRowHeight="12.75" x14ac:dyDescent="0.2"/>
  <cols>
    <col min="1" max="1" width="2.42578125" bestFit="1" customWidth="1"/>
    <col min="2" max="2" width="18.85546875" bestFit="1" customWidth="1"/>
  </cols>
  <sheetData>
    <row r="1" spans="1:5" x14ac:dyDescent="0.2">
      <c r="A1" t="s">
        <v>13</v>
      </c>
      <c r="B1" t="s">
        <v>14</v>
      </c>
    </row>
    <row r="2" spans="1:5" ht="15" x14ac:dyDescent="0.2">
      <c r="A2">
        <v>1</v>
      </c>
      <c r="B2" s="14" t="s">
        <v>34</v>
      </c>
      <c r="C2">
        <f>A2</f>
        <v>1</v>
      </c>
      <c r="D2">
        <f>VLOOKUP(B2,Pociones!$B$4:$G$17,6,0)</f>
        <v>12100</v>
      </c>
      <c r="E2" t="str">
        <f>_xlfn.CONCAT("INSERT INTO `potions` (`id`, `name`, `created_at`, `updated_at`) VALUES (NULL, '",B2,"', '2022-07-28 22:34:51', '2022-07-28 22:34:51');")</f>
        <v>INSERT INTO `potions` (`id`, `name`, `created_at`, `updated_at`) VALUES (NULL, 'Poción De Amor', '2022-07-28 22:34:51', '2022-07-28 22:34:51');</v>
      </c>
    </row>
    <row r="3" spans="1:5" ht="15" x14ac:dyDescent="0.2">
      <c r="A3">
        <v>2</v>
      </c>
      <c r="B3" s="11" t="s">
        <v>35</v>
      </c>
      <c r="C3">
        <f t="shared" ref="C3:C4" si="0">A3</f>
        <v>2</v>
      </c>
      <c r="D3">
        <f>VLOOKUP(B3,Pociones!$B$4:$G$17,6,0)</f>
        <v>10200</v>
      </c>
      <c r="E3" t="str">
        <f t="shared" ref="E3:E4" si="1">_xlfn.CONCAT("INSERT INTO `potions` (`id`, `name`, `created_at`, `updated_at`) VALUES (NULL, '",B3,"', '2022-07-28 22:34:51', '2022-07-28 22:34:51');")</f>
        <v>INSERT INTO `potions` (`id`, `name`, `created_at`, `updated_at`) VALUES (NULL, 'Poción Alisadora', '2022-07-28 22:34:51', '2022-07-28 22:34:51');</v>
      </c>
    </row>
    <row r="4" spans="1:5" ht="15" x14ac:dyDescent="0.2">
      <c r="A4">
        <v>3</v>
      </c>
      <c r="B4" s="14" t="s">
        <v>36</v>
      </c>
      <c r="C4">
        <f t="shared" si="0"/>
        <v>3</v>
      </c>
      <c r="D4">
        <f>VLOOKUP(B4,Pociones!$B$4:$G$17,6,0)</f>
        <v>18350</v>
      </c>
      <c r="E4" t="str">
        <f t="shared" si="1"/>
        <v>INSERT INTO `potions` (`id`, `name`, `created_at`, `updated_at`) VALUES (NULL, 'Poción Multijugos', '2022-07-28 22:34:51', '2022-07-28 22:34:51');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49E6-CFB2-4DE5-8478-BD6034641798}">
  <dimension ref="A1:F11"/>
  <sheetViews>
    <sheetView tabSelected="1" workbookViewId="0">
      <selection activeCell="B1" sqref="B1:D1"/>
    </sheetView>
  </sheetViews>
  <sheetFormatPr baseColWidth="10" defaultRowHeight="12.75" x14ac:dyDescent="0.2"/>
  <cols>
    <col min="2" max="2" width="30" customWidth="1"/>
    <col min="4" max="4" width="12.28515625" bestFit="1" customWidth="1"/>
  </cols>
  <sheetData>
    <row r="1" spans="1:6" x14ac:dyDescent="0.2">
      <c r="A1" t="s">
        <v>13</v>
      </c>
      <c r="B1" t="s">
        <v>14</v>
      </c>
      <c r="C1" t="s">
        <v>43</v>
      </c>
      <c r="D1" t="s">
        <v>42</v>
      </c>
    </row>
    <row r="2" spans="1:6" x14ac:dyDescent="0.2">
      <c r="A2">
        <v>1</v>
      </c>
      <c r="B2" t="s">
        <v>27</v>
      </c>
      <c r="C2">
        <f>VLOOKUP(B2,Pociones!$C$4:$E$17,3,0)</f>
        <v>2000</v>
      </c>
      <c r="D2">
        <v>13</v>
      </c>
      <c r="E2">
        <f>A2</f>
        <v>1</v>
      </c>
      <c r="F2" t="str">
        <f>_xlfn.CONCAT("INSERT INTO `ingredients` (`id`, `name`, `price`, `stock`, `created_at`, `updated_at`) VALUES (NULL, '",B2,"', '",C2,"', '",D2,"', '2022-07-28 22:34:51', '2022-07-28 22:34:51');")</f>
        <v>INSERT INTO `ingredients` (`id`, `name`, `price`, `stock`, `created_at`, `updated_at`) VALUES (NULL, 'Pétalos', '2000', '13', '2022-07-28 22:34:51', '2022-07-28 22:34:51');</v>
      </c>
    </row>
    <row r="3" spans="1:6" x14ac:dyDescent="0.2">
      <c r="A3">
        <v>2</v>
      </c>
      <c r="B3" t="s">
        <v>28</v>
      </c>
      <c r="C3">
        <f>VLOOKUP(B3,Pociones!$C$4:$E$17,3,0)</f>
        <v>3000</v>
      </c>
      <c r="D3">
        <v>15</v>
      </c>
      <c r="E3">
        <f t="shared" ref="E3:E11" si="0">A3</f>
        <v>2</v>
      </c>
      <c r="F3" t="str">
        <f t="shared" ref="F3:F11" si="1">_xlfn.CONCAT("INSERT INTO `ingredients` (`id`, `name`, `price`, `stock`, `created_at`, `updated_at`) VALUES (NULL, '",B3,"', '",C3,"', '",D3,"', '2022-07-28 22:34:51', '2022-07-28 22:34:51');")</f>
        <v>INSERT INTO `ingredients` (`id`, `name`, `price`, `stock`, `created_at`, `updated_at`) VALUES (NULL, 'Sal De Mar', '3000', '15', '2022-07-28 22:34:51', '2022-07-28 22:34:51');</v>
      </c>
    </row>
    <row r="4" spans="1:6" x14ac:dyDescent="0.2">
      <c r="A4">
        <v>3</v>
      </c>
      <c r="B4" t="s">
        <v>29</v>
      </c>
      <c r="C4">
        <f>VLOOKUP(B4,Pociones!$C$4:$E$17,3,0)</f>
        <v>6000</v>
      </c>
      <c r="D4">
        <v>20</v>
      </c>
      <c r="E4">
        <f t="shared" si="0"/>
        <v>3</v>
      </c>
      <c r="F4" t="str">
        <f t="shared" si="1"/>
        <v>INSERT INTO `ingredients` (`id`, `name`, `price`, `stock`, `created_at`, `updated_at`) VALUES (NULL, 'Vino', '6000', '20', '2022-07-28 22:34:51', '2022-07-28 22:34:51');</v>
      </c>
    </row>
    <row r="5" spans="1:6" x14ac:dyDescent="0.2">
      <c r="A5">
        <v>4</v>
      </c>
      <c r="B5" t="s">
        <v>30</v>
      </c>
      <c r="C5">
        <f>VLOOKUP(B5,Pociones!$C$4:$E$17,3,0)</f>
        <v>30000</v>
      </c>
      <c r="D5">
        <v>20</v>
      </c>
      <c r="E5">
        <f t="shared" si="0"/>
        <v>4</v>
      </c>
      <c r="F5" t="str">
        <f t="shared" si="1"/>
        <v>INSERT INTO `ingredients` (`id`, `name`, `price`, `stock`, `created_at`, `updated_at`) VALUES (NULL, 'Polvo Mágico', '30000', '20', '2022-07-28 22:34:51', '2022-07-28 22:34:51');</v>
      </c>
    </row>
    <row r="6" spans="1:6" x14ac:dyDescent="0.2">
      <c r="A6">
        <v>5</v>
      </c>
      <c r="B6" t="s">
        <v>6</v>
      </c>
      <c r="C6">
        <f>VLOOKUP(B6,Pociones!$C$4:$E$17,3,0)</f>
        <v>2500</v>
      </c>
      <c r="D6">
        <v>6</v>
      </c>
      <c r="E6">
        <f t="shared" si="0"/>
        <v>5</v>
      </c>
      <c r="F6" t="str">
        <f t="shared" si="1"/>
        <v>INSERT INTO `ingredients` (`id`, `name`, `price`, `stock`, `created_at`, `updated_at`) VALUES (NULL, 'Cenizas', '2500', '6', '2022-07-28 22:34:51', '2022-07-28 22:34:51');</v>
      </c>
    </row>
    <row r="7" spans="1:6" x14ac:dyDescent="0.2">
      <c r="A7">
        <v>6</v>
      </c>
      <c r="B7" t="s">
        <v>7</v>
      </c>
      <c r="C7">
        <f>VLOOKUP(B7,Pociones!$C$4:$E$17,3,0)</f>
        <v>1500</v>
      </c>
      <c r="D7">
        <v>18</v>
      </c>
      <c r="E7">
        <f t="shared" si="0"/>
        <v>6</v>
      </c>
      <c r="F7" t="str">
        <f t="shared" si="1"/>
        <v>INSERT INTO `ingredients` (`id`, `name`, `price`, `stock`, `created_at`, `updated_at`) VALUES (NULL, 'Aloe Vera', '1500', '18', '2022-07-28 22:34:51', '2022-07-28 22:34:51');</v>
      </c>
    </row>
    <row r="8" spans="1:6" x14ac:dyDescent="0.2">
      <c r="A8">
        <v>7</v>
      </c>
      <c r="B8" t="s">
        <v>31</v>
      </c>
      <c r="C8">
        <f>VLOOKUP(B8,Pociones!$C$4:$E$17,3,0)</f>
        <v>9000</v>
      </c>
      <c r="D8">
        <v>12</v>
      </c>
      <c r="E8">
        <f t="shared" si="0"/>
        <v>7</v>
      </c>
      <c r="F8" t="str">
        <f t="shared" si="1"/>
        <v>INSERT INTO `ingredients` (`id`, `name`, `price`, `stock`, `created_at`, `updated_at`) VALUES (NULL, 'Lagrima De Gato', '9000', '12', '2022-07-28 22:34:51', '2022-07-28 22:34:51');</v>
      </c>
    </row>
    <row r="9" spans="1:6" x14ac:dyDescent="0.2">
      <c r="A9">
        <v>8</v>
      </c>
      <c r="B9" t="s">
        <v>32</v>
      </c>
      <c r="C9">
        <f>VLOOKUP(B9,Pociones!$C$4:$E$17,3,0)</f>
        <v>27000</v>
      </c>
      <c r="D9">
        <v>10</v>
      </c>
      <c r="E9">
        <f t="shared" si="0"/>
        <v>8</v>
      </c>
      <c r="F9" t="str">
        <f t="shared" si="1"/>
        <v>INSERT INTO `ingredients` (`id`, `name`, `price`, `stock`, `created_at`, `updated_at`) VALUES (NULL, 'Jugo Mágico', '27000', '10', '2022-07-28 22:34:51', '2022-07-28 22:34:51');</v>
      </c>
    </row>
    <row r="10" spans="1:6" x14ac:dyDescent="0.2">
      <c r="A10">
        <v>9</v>
      </c>
      <c r="B10" t="s">
        <v>26</v>
      </c>
      <c r="C10">
        <f>VLOOKUP(B10,Pociones!$C$4:$E$17,3,0)</f>
        <v>13000</v>
      </c>
      <c r="D10">
        <v>15</v>
      </c>
      <c r="E10">
        <f t="shared" si="0"/>
        <v>9</v>
      </c>
      <c r="F10" t="str">
        <f t="shared" si="1"/>
        <v>INSERT INTO `ingredients` (`id`, `name`, `price`, `stock`, `created_at`, `updated_at`) VALUES (NULL, 'Sanguijuelas', '13000', '15', '2022-07-28 22:34:51', '2022-07-28 22:34:51');</v>
      </c>
    </row>
    <row r="11" spans="1:6" x14ac:dyDescent="0.2">
      <c r="A11">
        <v>10</v>
      </c>
      <c r="B11" t="s">
        <v>33</v>
      </c>
      <c r="C11">
        <f>VLOOKUP(B11,Pociones!$C$4:$E$17,3,0)</f>
        <v>65000</v>
      </c>
      <c r="D11">
        <v>19</v>
      </c>
      <c r="E11">
        <f t="shared" si="0"/>
        <v>10</v>
      </c>
      <c r="F11" t="str">
        <f t="shared" si="1"/>
        <v>INSERT INTO `ingredients` (`id`, `name`, `price`, `stock`, `created_at`, `updated_at`) VALUES (NULL, 'Polvo De Cuerno De Bicornio', '65000', '19', '2022-07-28 22:34:51', '2022-07-28 22:34:51');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D91C-10C5-4261-9EEC-AD6514D781D5}">
  <dimension ref="A1:E15"/>
  <sheetViews>
    <sheetView workbookViewId="0">
      <selection activeCell="E2" sqref="E2:E15"/>
    </sheetView>
  </sheetViews>
  <sheetFormatPr baseColWidth="10" defaultRowHeight="12.75" x14ac:dyDescent="0.2"/>
  <cols>
    <col min="1" max="1" width="3" bestFit="1" customWidth="1"/>
    <col min="2" max="2" width="8.42578125" bestFit="1" customWidth="1"/>
    <col min="4" max="4" width="7.5703125" bestFit="1" customWidth="1"/>
    <col min="5" max="5" width="153.5703125" bestFit="1" customWidth="1"/>
  </cols>
  <sheetData>
    <row r="1" spans="1:5" x14ac:dyDescent="0.2">
      <c r="A1" t="s">
        <v>13</v>
      </c>
      <c r="B1" t="s">
        <v>15</v>
      </c>
      <c r="C1" t="s">
        <v>16</v>
      </c>
      <c r="D1" t="s">
        <v>18</v>
      </c>
    </row>
    <row r="2" spans="1:5" x14ac:dyDescent="0.2">
      <c r="A2">
        <v>1</v>
      </c>
      <c r="B2">
        <f>VLOOKUP(Pociones!$B$4,Potions!$B$2:$C$4,2,0)</f>
        <v>1</v>
      </c>
      <c r="C2">
        <f>VLOOKUP(Pociones!$C4,Ingredients!$B$2:$E$11,4,0)</f>
        <v>1</v>
      </c>
      <c r="D2" t="s">
        <v>46</v>
      </c>
      <c r="E2" t="str">
        <f>_xlfn.CONCAT("INSERT INTO `ingredient_potions` (`id`, `potion_id`, `ingredient_id`, `quantity`, `created_at`, `updated_at`) VALUES (NULL, '",B2,"', '",C2,"', '",D2,"', '2022-07-28 22:41:10', '2022-07-28 22:41:10');")</f>
        <v>INSERT INTO `ingredient_potions` (`id`, `potion_id`, `ingredient_id`, `quantity`, `created_at`, `updated_at`) VALUES (NULL, '1', '1', '0.2', '2022-07-28 22:41:10', '2022-07-28 22:41:10');</v>
      </c>
    </row>
    <row r="3" spans="1:5" x14ac:dyDescent="0.2">
      <c r="A3">
        <f>A2+1</f>
        <v>2</v>
      </c>
      <c r="B3">
        <f>VLOOKUP(Pociones!$B$4,Potions!$B$2:$C$4,2,0)</f>
        <v>1</v>
      </c>
      <c r="C3">
        <f>VLOOKUP(Pociones!$C5,Ingredients!$B$2:$E$11,4,0)</f>
        <v>2</v>
      </c>
      <c r="D3" t="s">
        <v>47</v>
      </c>
      <c r="E3" t="str">
        <f t="shared" ref="E3:E15" si="0">_xlfn.CONCAT("INSERT INTO `ingredient_potions` (`id`, `potion_id`, `ingredient_id`, `quantity`, `created_at`, `updated_at`) VALUES (NULL, '",B3,"', '",C3,"', '",D3,"', '2022-07-28 22:41:10', '2022-07-28 22:41:10');")</f>
        <v>INSERT INTO `ingredient_potions` (`id`, `potion_id`, `ingredient_id`, `quantity`, `created_at`, `updated_at`) VALUES (NULL, '1', '2', '0.1', '2022-07-28 22:41:10', '2022-07-28 22:41:10');</v>
      </c>
    </row>
    <row r="4" spans="1:5" x14ac:dyDescent="0.2">
      <c r="A4">
        <f t="shared" ref="A4:A15" si="1">A3+1</f>
        <v>3</v>
      </c>
      <c r="B4">
        <f>VLOOKUP(Pociones!$B$4,Potions!$B$2:$C$4,2,0)</f>
        <v>1</v>
      </c>
      <c r="C4">
        <f>VLOOKUP(Pociones!$C6,Ingredients!$B$2:$E$11,4,0)</f>
        <v>3</v>
      </c>
      <c r="D4" t="s">
        <v>48</v>
      </c>
      <c r="E4" t="str">
        <f t="shared" si="0"/>
        <v>INSERT INTO `ingredient_potions` (`id`, `potion_id`, `ingredient_id`, `quantity`, `created_at`, `updated_at`) VALUES (NULL, '1', '3', '0.4', '2022-07-28 22:41:10', '2022-07-28 22:41:10');</v>
      </c>
    </row>
    <row r="5" spans="1:5" x14ac:dyDescent="0.2">
      <c r="A5">
        <f t="shared" si="1"/>
        <v>4</v>
      </c>
      <c r="B5">
        <f>VLOOKUP(Pociones!$B$4,Potions!$B$2:$C$4,2,0)</f>
        <v>1</v>
      </c>
      <c r="C5">
        <f>VLOOKUP(Pociones!$C7,Ingredients!$B$2:$E$11,4,0)</f>
        <v>4</v>
      </c>
      <c r="D5" t="s">
        <v>49</v>
      </c>
      <c r="E5" t="str">
        <f t="shared" si="0"/>
        <v>INSERT INTO `ingredient_potions` (`id`, `potion_id`, `ingredient_id`, `quantity`, `created_at`, `updated_at`) VALUES (NULL, '1', '4', '0.3', '2022-07-28 22:41:10', '2022-07-28 22:41:10');</v>
      </c>
    </row>
    <row r="6" spans="1:5" x14ac:dyDescent="0.2">
      <c r="A6">
        <f t="shared" si="1"/>
        <v>5</v>
      </c>
      <c r="B6">
        <f>VLOOKUP(Pociones!$B$8,Potions!$B$2:$C$4,2,0)</f>
        <v>2</v>
      </c>
      <c r="C6">
        <f>VLOOKUP(Pociones!$C8,Ingredients!$B$2:$E$11,4,0)</f>
        <v>5</v>
      </c>
      <c r="D6" t="s">
        <v>49</v>
      </c>
      <c r="E6" t="str">
        <f t="shared" si="0"/>
        <v>INSERT INTO `ingredient_potions` (`id`, `potion_id`, `ingredient_id`, `quantity`, `created_at`, `updated_at`) VALUES (NULL, '2', '5', '0.3', '2022-07-28 22:41:10', '2022-07-28 22:41:10');</v>
      </c>
    </row>
    <row r="7" spans="1:5" x14ac:dyDescent="0.2">
      <c r="A7">
        <f t="shared" si="1"/>
        <v>6</v>
      </c>
      <c r="B7">
        <f>VLOOKUP(Pociones!$B$8,Potions!$B$2:$C$4,2,0)</f>
        <v>2</v>
      </c>
      <c r="C7">
        <f>VLOOKUP(Pociones!$C9,Ingredients!$B$2:$E$11,4,0)</f>
        <v>6</v>
      </c>
      <c r="D7" t="s">
        <v>49</v>
      </c>
      <c r="E7" t="str">
        <f t="shared" si="0"/>
        <v>INSERT INTO `ingredient_potions` (`id`, `potion_id`, `ingredient_id`, `quantity`, `created_at`, `updated_at`) VALUES (NULL, '2', '6', '0.3', '2022-07-28 22:41:10', '2022-07-28 22:41:10');</v>
      </c>
    </row>
    <row r="8" spans="1:5" x14ac:dyDescent="0.2">
      <c r="A8">
        <f t="shared" si="1"/>
        <v>7</v>
      </c>
      <c r="B8">
        <f>VLOOKUP(Pociones!$B$8,Potions!$B$2:$C$4,2,0)</f>
        <v>2</v>
      </c>
      <c r="C8">
        <f>VLOOKUP(Pociones!$C10,Ingredients!$B$2:$E$11,4,0)</f>
        <v>7</v>
      </c>
      <c r="D8" t="s">
        <v>47</v>
      </c>
      <c r="E8" t="str">
        <f t="shared" si="0"/>
        <v>INSERT INTO `ingredient_potions` (`id`, `potion_id`, `ingredient_id`, `quantity`, `created_at`, `updated_at`) VALUES (NULL, '2', '7', '0.1', '2022-07-28 22:41:10', '2022-07-28 22:41:10');</v>
      </c>
    </row>
    <row r="9" spans="1:5" x14ac:dyDescent="0.2">
      <c r="A9">
        <f t="shared" si="1"/>
        <v>8</v>
      </c>
      <c r="B9">
        <f>VLOOKUP(Pociones!$B$8,Potions!$B$2:$C$4,2,0)</f>
        <v>2</v>
      </c>
      <c r="C9">
        <f>VLOOKUP(Pociones!$C11,Ingredients!$B$2:$E$11,4,0)</f>
        <v>8</v>
      </c>
      <c r="D9" t="s">
        <v>49</v>
      </c>
      <c r="E9" t="str">
        <f t="shared" si="0"/>
        <v>INSERT INTO `ingredient_potions` (`id`, `potion_id`, `ingredient_id`, `quantity`, `created_at`, `updated_at`) VALUES (NULL, '2', '8', '0.3', '2022-07-28 22:41:10', '2022-07-28 22:41:10');</v>
      </c>
    </row>
    <row r="10" spans="1:5" x14ac:dyDescent="0.2">
      <c r="A10">
        <f t="shared" si="1"/>
        <v>9</v>
      </c>
      <c r="B10">
        <f>VLOOKUP(Pociones!$B$12,Potions!$B$2:$C$4,2,0)</f>
        <v>3</v>
      </c>
      <c r="C10">
        <f>VLOOKUP(Pociones!$C12,Ingredients!$B$2:$E$11,4,0)</f>
        <v>9</v>
      </c>
      <c r="D10" t="s">
        <v>46</v>
      </c>
      <c r="E10" t="str">
        <f t="shared" si="0"/>
        <v>INSERT INTO `ingredient_potions` (`id`, `potion_id`, `ingredient_id`, `quantity`, `created_at`, `updated_at`) VALUES (NULL, '3', '9', '0.2', '2022-07-28 22:41:10', '2022-07-28 22:41:10');</v>
      </c>
    </row>
    <row r="11" spans="1:5" x14ac:dyDescent="0.2">
      <c r="A11">
        <f t="shared" si="1"/>
        <v>10</v>
      </c>
      <c r="B11">
        <f>VLOOKUP(Pociones!$B$12,Potions!$B$2:$C$4,2,0)</f>
        <v>3</v>
      </c>
      <c r="C11">
        <f>VLOOKUP(Pociones!$C13,Ingredients!$B$2:$E$11,4,0)</f>
        <v>10</v>
      </c>
      <c r="D11" t="s">
        <v>47</v>
      </c>
      <c r="E11" t="str">
        <f t="shared" si="0"/>
        <v>INSERT INTO `ingredient_potions` (`id`, `potion_id`, `ingredient_id`, `quantity`, `created_at`, `updated_at`) VALUES (NULL, '3', '10', '0.1', '2022-07-28 22:41:10', '2022-07-28 22:41:10');</v>
      </c>
    </row>
    <row r="12" spans="1:5" x14ac:dyDescent="0.2">
      <c r="A12">
        <f t="shared" si="1"/>
        <v>11</v>
      </c>
      <c r="B12">
        <f>VLOOKUP(Pociones!$B$12,Potions!$B$2:$C$4,2,0)</f>
        <v>3</v>
      </c>
      <c r="C12">
        <f>VLOOKUP(Pociones!$C14,Ingredients!$B$2:$E$11,4,0)</f>
        <v>7</v>
      </c>
      <c r="D12" t="s">
        <v>49</v>
      </c>
      <c r="E12" t="str">
        <f t="shared" si="0"/>
        <v>INSERT INTO `ingredient_potions` (`id`, `potion_id`, `ingredient_id`, `quantity`, `created_at`, `updated_at`) VALUES (NULL, '3', '7', '0.3', '2022-07-28 22:41:10', '2022-07-28 22:41:10');</v>
      </c>
    </row>
    <row r="13" spans="1:5" x14ac:dyDescent="0.2">
      <c r="A13">
        <f t="shared" si="1"/>
        <v>12</v>
      </c>
      <c r="B13">
        <f>VLOOKUP(Pociones!$B$12,Potions!$B$2:$C$4,2,0)</f>
        <v>3</v>
      </c>
      <c r="C13">
        <f>VLOOKUP(Pociones!$C15,Ingredients!$B$2:$E$11,4,0)</f>
        <v>4</v>
      </c>
      <c r="D13" t="s">
        <v>46</v>
      </c>
      <c r="E13" t="str">
        <f t="shared" si="0"/>
        <v>INSERT INTO `ingredient_potions` (`id`, `potion_id`, `ingredient_id`, `quantity`, `created_at`, `updated_at`) VALUES (NULL, '3', '4', '0.2', '2022-07-28 22:41:10', '2022-07-28 22:41:10');</v>
      </c>
    </row>
    <row r="14" spans="1:5" x14ac:dyDescent="0.2">
      <c r="A14">
        <f t="shared" si="1"/>
        <v>13</v>
      </c>
      <c r="B14">
        <f>VLOOKUP(Pociones!$B$12,Potions!$B$2:$C$4,2,0)</f>
        <v>3</v>
      </c>
      <c r="C14">
        <f>VLOOKUP(Pociones!$C16,Ingredients!$B$2:$E$11,4,0)</f>
        <v>2</v>
      </c>
      <c r="D14" t="s">
        <v>47</v>
      </c>
      <c r="E14" t="str">
        <f t="shared" si="0"/>
        <v>INSERT INTO `ingredient_potions` (`id`, `potion_id`, `ingredient_id`, `quantity`, `created_at`, `updated_at`) VALUES (NULL, '3', '2', '0.1', '2022-07-28 22:41:10', '2022-07-28 22:41:10');</v>
      </c>
    </row>
    <row r="15" spans="1:5" x14ac:dyDescent="0.2">
      <c r="A15">
        <f t="shared" si="1"/>
        <v>14</v>
      </c>
      <c r="B15">
        <f>VLOOKUP(Pociones!$B$12,Potions!$B$2:$C$4,2,0)</f>
        <v>3</v>
      </c>
      <c r="C15">
        <f>VLOOKUP(Pociones!$C17,Ingredients!$B$2:$E$11,4,0)</f>
        <v>5</v>
      </c>
      <c r="D15" t="s">
        <v>47</v>
      </c>
      <c r="E15" t="str">
        <f t="shared" si="0"/>
        <v>INSERT INTO `ingredient_potions` (`id`, `potion_id`, `ingredient_id`, `quantity`, `created_at`, `updated_at`) VALUES (NULL, '3', '5', '0.1', '2022-07-28 22:41:10', '2022-07-28 22:41:10');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5E3C-50B4-4863-BFEA-B87B0CF3E075}">
  <dimension ref="A1:H60"/>
  <sheetViews>
    <sheetView workbookViewId="0">
      <selection activeCell="D6" sqref="D6:F6"/>
    </sheetView>
  </sheetViews>
  <sheetFormatPr baseColWidth="10" defaultRowHeight="12.75" x14ac:dyDescent="0.2"/>
  <cols>
    <col min="1" max="1" width="3" bestFit="1" customWidth="1"/>
    <col min="2" max="2" width="22.28515625" bestFit="1" customWidth="1"/>
    <col min="3" max="3" width="8.42578125" bestFit="1" customWidth="1"/>
    <col min="4" max="4" width="7.5703125" bestFit="1" customWidth="1"/>
    <col min="5" max="5" width="11.28515625" bestFit="1" customWidth="1"/>
    <col min="6" max="7" width="18" bestFit="1" customWidth="1"/>
    <col min="8" max="8" width="172" bestFit="1" customWidth="1"/>
  </cols>
  <sheetData>
    <row r="1" spans="1:8" x14ac:dyDescent="0.2">
      <c r="A1" t="s">
        <v>13</v>
      </c>
      <c r="B1" t="s">
        <v>17</v>
      </c>
      <c r="C1" t="s">
        <v>15</v>
      </c>
      <c r="D1" t="s">
        <v>18</v>
      </c>
      <c r="E1" t="s">
        <v>44</v>
      </c>
      <c r="F1" t="s">
        <v>19</v>
      </c>
      <c r="G1" t="s">
        <v>20</v>
      </c>
    </row>
    <row r="2" spans="1:8" x14ac:dyDescent="0.2">
      <c r="A2">
        <v>1</v>
      </c>
      <c r="B2">
        <f>VLOOKUP(Envios!$B5,Clients!$B$2:$D$5,3,0)</f>
        <v>1</v>
      </c>
      <c r="C2">
        <f>VLOOKUP(Envios!$C5,Potions!$B$2:$C$4,2,0)</f>
        <v>1</v>
      </c>
      <c r="D2">
        <f>Envios!D5</f>
        <v>6</v>
      </c>
      <c r="E2" s="24">
        <f>D2*VLOOKUP(C2,Potions!$A$2:$D$4,4,0)</f>
        <v>72600</v>
      </c>
      <c r="F2" s="16">
        <f>Envios!E5</f>
        <v>44480.7112962963</v>
      </c>
      <c r="G2" s="16">
        <f>Envios!E5</f>
        <v>44480.7112962963</v>
      </c>
      <c r="H2" t="str">
        <f>_xlfn.CONCAT("INSERT INTO `sales` (`id`, `client_id`, `potion_id`, `quantity`, `total`, `created_at`, `updated_at`) VALUES (NULL, '",B2,"', '",C2,"', '",D2,"', '",E2,"', '",TEXT(F2,"yyyy-mm-dd hh:mm:ss"),"', '",TEXT(G2,"yyyy-mm-dd hh:mm:ss"),"');")</f>
        <v>INSERT INTO `sales` (`id`, `client_id`, `potion_id`, `quantity`, `total`, `created_at`, `updated_at`) VALUES (NULL, '1', '1', '6', '72600', '2021-10-11 17:04:16', '2021-10-11 17:04:16');</v>
      </c>
    </row>
    <row r="3" spans="1:8" x14ac:dyDescent="0.2">
      <c r="A3">
        <f>A2+1</f>
        <v>2</v>
      </c>
      <c r="B3">
        <f>VLOOKUP(Envios!$B6,Clients!$B$2:$D$5,3,0)</f>
        <v>2</v>
      </c>
      <c r="C3">
        <f>VLOOKUP(Envios!$C6,Potions!$B$2:$C$4,2,0)</f>
        <v>2</v>
      </c>
      <c r="D3">
        <f>Envios!D6</f>
        <v>12</v>
      </c>
      <c r="E3" s="24">
        <f>D3*VLOOKUP(C3,Potions!$A$2:$D$4,4,0)</f>
        <v>122400</v>
      </c>
      <c r="F3" s="16">
        <f>Envios!E6</f>
        <v>44454.814861111103</v>
      </c>
      <c r="G3" s="16">
        <f>Envios!E6</f>
        <v>44454.814861111103</v>
      </c>
      <c r="H3" t="str">
        <f t="shared" ref="H3:H55" si="0">_xlfn.CONCAT("INSERT INTO `sales` (`id`, `client_id`, `potion_id`, `quantity`, `total`, `created_at`, `updated_at`) VALUES (NULL, '",B3,"', '",C3,"', '",D3,"', '",E3,"', '",TEXT(F3,"yyyy-mm-dd hh:mm:ss"),"', '",TEXT(G3,"yyyy-mm-dd hh:mm:ss"),"');")</f>
        <v>INSERT INTO `sales` (`id`, `client_id`, `potion_id`, `quantity`, `total`, `created_at`, `updated_at`) VALUES (NULL, '2', '2', '12', '122400', '2021-09-15 19:33:24', '2021-09-15 19:33:24');</v>
      </c>
    </row>
    <row r="4" spans="1:8" x14ac:dyDescent="0.2">
      <c r="A4">
        <f t="shared" ref="A4:A55" si="1">A3+1</f>
        <v>3</v>
      </c>
      <c r="B4">
        <f>VLOOKUP(Envios!$B7,Clients!$B$2:$D$5,3,0)</f>
        <v>3</v>
      </c>
      <c r="C4">
        <f>VLOOKUP(Envios!$C7,Potions!$B$2:$C$4,2,0)</f>
        <v>1</v>
      </c>
      <c r="D4">
        <f>Envios!D7</f>
        <v>30</v>
      </c>
      <c r="E4" s="24">
        <f>D4*VLOOKUP(C4,Potions!$A$2:$D$4,4,0)</f>
        <v>363000</v>
      </c>
      <c r="F4" s="16">
        <f>Envios!E7</f>
        <v>44475.732326388897</v>
      </c>
      <c r="G4" s="16">
        <f>Envios!E7</f>
        <v>44475.732326388897</v>
      </c>
      <c r="H4" t="str">
        <f t="shared" si="0"/>
        <v>INSERT INTO `sales` (`id`, `client_id`, `potion_id`, `quantity`, `total`, `created_at`, `updated_at`) VALUES (NULL, '3', '1', '30', '363000', '2021-10-06 17:34:33', '2021-10-06 17:34:33');</v>
      </c>
    </row>
    <row r="5" spans="1:8" x14ac:dyDescent="0.2">
      <c r="A5">
        <f t="shared" si="1"/>
        <v>4</v>
      </c>
      <c r="B5">
        <f>VLOOKUP(Envios!$B8,Clients!$B$2:$D$5,3,0)</f>
        <v>1</v>
      </c>
      <c r="C5">
        <f>VLOOKUP(Envios!$C8,Potions!$B$2:$C$4,2,0)</f>
        <v>2</v>
      </c>
      <c r="D5">
        <f>Envios!D8</f>
        <v>5</v>
      </c>
      <c r="E5" s="24">
        <f>D5*VLOOKUP(C5,Potions!$A$2:$D$4,4,0)</f>
        <v>51000</v>
      </c>
      <c r="F5" s="16">
        <f>Envios!E8</f>
        <v>44481.775694444397</v>
      </c>
      <c r="G5" s="16">
        <f>Envios!E8</f>
        <v>44481.775694444397</v>
      </c>
      <c r="H5" t="str">
        <f t="shared" si="0"/>
        <v>INSERT INTO `sales` (`id`, `client_id`, `potion_id`, `quantity`, `total`, `created_at`, `updated_at`) VALUES (NULL, '1', '2', '5', '51000', '2021-10-12 18:37:00', '2021-10-12 18:37:00');</v>
      </c>
    </row>
    <row r="6" spans="1:8" x14ac:dyDescent="0.2">
      <c r="A6">
        <f t="shared" si="1"/>
        <v>5</v>
      </c>
      <c r="B6">
        <f>VLOOKUP(Envios!$B9,Clients!$B$2:$D$5,3,0)</f>
        <v>1</v>
      </c>
      <c r="C6">
        <f>VLOOKUP(Envios!$C9,Potions!$B$2:$C$4,2,0)</f>
        <v>1</v>
      </c>
      <c r="D6">
        <f>Envios!D9</f>
        <v>3</v>
      </c>
      <c r="E6" s="24">
        <f>D6*VLOOKUP(C6,Potions!$A$2:$D$4,4,0)</f>
        <v>36300</v>
      </c>
      <c r="F6" s="16">
        <f>Envios!E9</f>
        <v>44475.732326388897</v>
      </c>
      <c r="G6" s="16">
        <f>Envios!E9</f>
        <v>44475.732326388897</v>
      </c>
      <c r="H6" t="str">
        <f t="shared" si="0"/>
        <v>INSERT INTO `sales` (`id`, `client_id`, `potion_id`, `quantity`, `total`, `created_at`, `updated_at`) VALUES (NULL, '1', '1', '3', '36300', '2021-10-06 17:34:33', '2021-10-06 17:34:33');</v>
      </c>
    </row>
    <row r="7" spans="1:8" x14ac:dyDescent="0.2">
      <c r="A7">
        <f t="shared" si="1"/>
        <v>6</v>
      </c>
      <c r="B7">
        <f>VLOOKUP(Envios!$B10,Clients!$B$2:$D$5,3,0)</f>
        <v>2</v>
      </c>
      <c r="C7">
        <f>VLOOKUP(Envios!$C10,Potions!$B$2:$C$4,2,0)</f>
        <v>1</v>
      </c>
      <c r="D7">
        <f>Envios!D10</f>
        <v>5</v>
      </c>
      <c r="E7" s="24">
        <f>D7*VLOOKUP(C7,Potions!$A$2:$D$4,4,0)</f>
        <v>60500</v>
      </c>
      <c r="F7" s="16">
        <f>Envios!E10</f>
        <v>44454.814861111103</v>
      </c>
      <c r="G7" s="16">
        <f>Envios!E10</f>
        <v>44454.814861111103</v>
      </c>
      <c r="H7" t="str">
        <f t="shared" si="0"/>
        <v>INSERT INTO `sales` (`id`, `client_id`, `potion_id`, `quantity`, `total`, `created_at`, `updated_at`) VALUES (NULL, '2', '1', '5', '60500', '2021-09-15 19:33:24', '2021-09-15 19:33:24');</v>
      </c>
    </row>
    <row r="8" spans="1:8" x14ac:dyDescent="0.2">
      <c r="A8">
        <f t="shared" si="1"/>
        <v>7</v>
      </c>
      <c r="B8">
        <f>VLOOKUP(Envios!$B11,Clients!$B$2:$D$5,3,0)</f>
        <v>3</v>
      </c>
      <c r="C8">
        <f>VLOOKUP(Envios!$C11,Potions!$B$2:$C$4,2,0)</f>
        <v>2</v>
      </c>
      <c r="D8">
        <f>Envios!D11</f>
        <v>9</v>
      </c>
      <c r="E8" s="24">
        <f>D8*VLOOKUP(C8,Potions!$A$2:$D$4,4,0)</f>
        <v>91800</v>
      </c>
      <c r="F8" s="16">
        <f>Envios!E11</f>
        <v>44483.5645717593</v>
      </c>
      <c r="G8" s="16">
        <f>Envios!E11</f>
        <v>44483.5645717593</v>
      </c>
      <c r="H8" t="str">
        <f t="shared" si="0"/>
        <v>INSERT INTO `sales` (`id`, `client_id`, `potion_id`, `quantity`, `total`, `created_at`, `updated_at`) VALUES (NULL, '3', '2', '9', '91800', '2021-10-14 13:32:59', '2021-10-14 13:32:59');</v>
      </c>
    </row>
    <row r="9" spans="1:8" x14ac:dyDescent="0.2">
      <c r="A9">
        <f t="shared" si="1"/>
        <v>8</v>
      </c>
      <c r="B9">
        <f>VLOOKUP(Envios!$B12,Clients!$B$2:$D$5,3,0)</f>
        <v>2</v>
      </c>
      <c r="C9">
        <f>VLOOKUP(Envios!$C12,Potions!$B$2:$C$4,2,0)</f>
        <v>1</v>
      </c>
      <c r="D9">
        <f>Envios!D12</f>
        <v>18</v>
      </c>
      <c r="E9" s="24">
        <f>D9*VLOOKUP(C9,Potions!$A$2:$D$4,4,0)</f>
        <v>217800</v>
      </c>
      <c r="F9" s="16">
        <f>Envios!E12</f>
        <v>44481.775694444397</v>
      </c>
      <c r="G9" s="16">
        <f>Envios!E12</f>
        <v>44481.775694444397</v>
      </c>
      <c r="H9" t="str">
        <f t="shared" si="0"/>
        <v>INSERT INTO `sales` (`id`, `client_id`, `potion_id`, `quantity`, `total`, `created_at`, `updated_at`) VALUES (NULL, '2', '1', '18', '217800', '2021-10-12 18:37:00', '2021-10-12 18:37:00');</v>
      </c>
    </row>
    <row r="10" spans="1:8" x14ac:dyDescent="0.2">
      <c r="A10">
        <f t="shared" si="1"/>
        <v>9</v>
      </c>
      <c r="B10">
        <f>VLOOKUP(Envios!$B13,Clients!$B$2:$D$5,3,0)</f>
        <v>2</v>
      </c>
      <c r="C10">
        <f>VLOOKUP(Envios!$C13,Potions!$B$2:$C$4,2,0)</f>
        <v>1</v>
      </c>
      <c r="D10">
        <f>Envios!D13</f>
        <v>30</v>
      </c>
      <c r="E10" s="24">
        <f>D10*VLOOKUP(C10,Potions!$A$2:$D$4,4,0)</f>
        <v>363000</v>
      </c>
      <c r="F10" s="16">
        <f>Envios!E13</f>
        <v>44483.5645717593</v>
      </c>
      <c r="G10" s="16">
        <f>Envios!E13</f>
        <v>44483.5645717593</v>
      </c>
      <c r="H10" t="str">
        <f t="shared" si="0"/>
        <v>INSERT INTO `sales` (`id`, `client_id`, `potion_id`, `quantity`, `total`, `created_at`, `updated_at`) VALUES (NULL, '2', '1', '30', '363000', '2021-10-14 13:32:59', '2021-10-14 13:32:59');</v>
      </c>
    </row>
    <row r="11" spans="1:8" x14ac:dyDescent="0.2">
      <c r="A11">
        <f t="shared" si="1"/>
        <v>10</v>
      </c>
      <c r="B11">
        <f>VLOOKUP(Envios!$B14,Clients!$B$2:$D$5,3,0)</f>
        <v>2</v>
      </c>
      <c r="C11">
        <f>VLOOKUP(Envios!$C14,Potions!$B$2:$C$4,2,0)</f>
        <v>2</v>
      </c>
      <c r="D11">
        <f>Envios!D14</f>
        <v>1</v>
      </c>
      <c r="E11" s="24">
        <f>D11*VLOOKUP(C11,Potions!$A$2:$D$4,4,0)</f>
        <v>10200</v>
      </c>
      <c r="F11" s="16">
        <f>Envios!E14</f>
        <v>44480.7112962963</v>
      </c>
      <c r="G11" s="16">
        <f>Envios!E14</f>
        <v>44480.7112962963</v>
      </c>
      <c r="H11" t="str">
        <f t="shared" si="0"/>
        <v>INSERT INTO `sales` (`id`, `client_id`, `potion_id`, `quantity`, `total`, `created_at`, `updated_at`) VALUES (NULL, '2', '2', '1', '10200', '2021-10-11 17:04:16', '2021-10-11 17:04:16');</v>
      </c>
    </row>
    <row r="12" spans="1:8" x14ac:dyDescent="0.2">
      <c r="A12">
        <f t="shared" si="1"/>
        <v>11</v>
      </c>
      <c r="B12">
        <f>VLOOKUP(Envios!$B15,Clients!$B$2:$D$5,3,0)</f>
        <v>3</v>
      </c>
      <c r="C12">
        <f>VLOOKUP(Envios!$C15,Potions!$B$2:$C$4,2,0)</f>
        <v>2</v>
      </c>
      <c r="D12">
        <f>Envios!D15</f>
        <v>2</v>
      </c>
      <c r="E12" s="24">
        <f>D12*VLOOKUP(C12,Potions!$A$2:$D$4,4,0)</f>
        <v>20400</v>
      </c>
      <c r="F12" s="16">
        <f>Envios!E15</f>
        <v>44452.867222222201</v>
      </c>
      <c r="G12" s="16">
        <f>Envios!E15</f>
        <v>44452.867222222201</v>
      </c>
      <c r="H12" t="str">
        <f t="shared" si="0"/>
        <v>INSERT INTO `sales` (`id`, `client_id`, `potion_id`, `quantity`, `total`, `created_at`, `updated_at`) VALUES (NULL, '3', '2', '2', '20400', '2021-09-13 20:48:48', '2021-09-13 20:48:48');</v>
      </c>
    </row>
    <row r="13" spans="1:8" x14ac:dyDescent="0.2">
      <c r="A13">
        <f t="shared" si="1"/>
        <v>12</v>
      </c>
      <c r="B13">
        <f>VLOOKUP(Envios!$B16,Clients!$B$2:$D$5,3,0)</f>
        <v>1</v>
      </c>
      <c r="C13">
        <f>VLOOKUP(Envios!$C16,Potions!$B$2:$C$4,2,0)</f>
        <v>3</v>
      </c>
      <c r="D13">
        <f>Envios!D16</f>
        <v>6</v>
      </c>
      <c r="E13" s="24">
        <f>D13*VLOOKUP(C13,Potions!$A$2:$D$4,4,0)</f>
        <v>110100</v>
      </c>
      <c r="F13" s="16">
        <f>Envios!E16</f>
        <v>44470.816655092603</v>
      </c>
      <c r="G13" s="16">
        <f>Envios!E16</f>
        <v>44470.816655092603</v>
      </c>
      <c r="H13" t="str">
        <f t="shared" si="0"/>
        <v>INSERT INTO `sales` (`id`, `client_id`, `potion_id`, `quantity`, `total`, `created_at`, `updated_at`) VALUES (NULL, '1', '3', '6', '110100', '2021-10-01 19:35:59', '2021-10-01 19:35:59');</v>
      </c>
    </row>
    <row r="14" spans="1:8" x14ac:dyDescent="0.2">
      <c r="A14">
        <f t="shared" si="1"/>
        <v>13</v>
      </c>
      <c r="B14">
        <f>VLOOKUP(Envios!$B17,Clients!$B$2:$D$5,3,0)</f>
        <v>1</v>
      </c>
      <c r="C14">
        <f>VLOOKUP(Envios!$C17,Potions!$B$2:$C$4,2,0)</f>
        <v>1</v>
      </c>
      <c r="D14">
        <f>Envios!D17</f>
        <v>22</v>
      </c>
      <c r="E14" s="24">
        <f>D14*VLOOKUP(C14,Potions!$A$2:$D$4,4,0)</f>
        <v>266200</v>
      </c>
      <c r="F14" s="16">
        <f>Envios!E17</f>
        <v>44452.867222222201</v>
      </c>
      <c r="G14" s="16">
        <f>Envios!E17</f>
        <v>44452.867222222201</v>
      </c>
      <c r="H14" t="str">
        <f t="shared" si="0"/>
        <v>INSERT INTO `sales` (`id`, `client_id`, `potion_id`, `quantity`, `total`, `created_at`, `updated_at`) VALUES (NULL, '1', '1', '22', '266200', '2021-09-13 20:48:48', '2021-09-13 20:48:48');</v>
      </c>
    </row>
    <row r="15" spans="1:8" x14ac:dyDescent="0.2">
      <c r="A15">
        <f t="shared" si="1"/>
        <v>14</v>
      </c>
      <c r="B15">
        <f>VLOOKUP(Envios!$B18,Clients!$B$2:$D$5,3,0)</f>
        <v>1</v>
      </c>
      <c r="C15">
        <f>VLOOKUP(Envios!$C18,Potions!$B$2:$C$4,2,0)</f>
        <v>1</v>
      </c>
      <c r="D15">
        <f>Envios!D18</f>
        <v>21</v>
      </c>
      <c r="E15" s="24">
        <f>D15*VLOOKUP(C15,Potions!$A$2:$D$4,4,0)</f>
        <v>254100</v>
      </c>
      <c r="F15" s="16">
        <f>Envios!E18</f>
        <v>44470.816655092603</v>
      </c>
      <c r="G15" s="16">
        <f>Envios!E18</f>
        <v>44470.816655092603</v>
      </c>
      <c r="H15" t="str">
        <f t="shared" si="0"/>
        <v>INSERT INTO `sales` (`id`, `client_id`, `potion_id`, `quantity`, `total`, `created_at`, `updated_at`) VALUES (NULL, '1', '1', '21', '254100', '2021-10-01 19:35:59', '2021-10-01 19:35:59');</v>
      </c>
    </row>
    <row r="16" spans="1:8" x14ac:dyDescent="0.2">
      <c r="A16">
        <f t="shared" si="1"/>
        <v>15</v>
      </c>
      <c r="B16">
        <f>VLOOKUP(Envios!$B19,Clients!$B$2:$D$5,3,0)</f>
        <v>3</v>
      </c>
      <c r="C16">
        <f>VLOOKUP(Envios!$C19,Potions!$B$2:$C$4,2,0)</f>
        <v>2</v>
      </c>
      <c r="D16">
        <f>Envios!D19</f>
        <v>7</v>
      </c>
      <c r="E16" s="24">
        <f>D16*VLOOKUP(C16,Potions!$A$2:$D$4,4,0)</f>
        <v>71400</v>
      </c>
      <c r="F16" s="16">
        <f>Envios!E19</f>
        <v>44455.825393518498</v>
      </c>
      <c r="G16" s="16">
        <f>Envios!E19</f>
        <v>44455.825393518498</v>
      </c>
      <c r="H16" t="str">
        <f t="shared" si="0"/>
        <v>INSERT INTO `sales` (`id`, `client_id`, `potion_id`, `quantity`, `total`, `created_at`, `updated_at`) VALUES (NULL, '3', '2', '7', '71400', '2021-09-16 19:48:34', '2021-09-16 19:48:34');</v>
      </c>
    </row>
    <row r="17" spans="1:8" x14ac:dyDescent="0.2">
      <c r="A17">
        <f t="shared" si="1"/>
        <v>16</v>
      </c>
      <c r="B17">
        <f>VLOOKUP(Envios!$B20,Clients!$B$2:$D$5,3,0)</f>
        <v>3</v>
      </c>
      <c r="C17">
        <f>VLOOKUP(Envios!$C20,Potions!$B$2:$C$4,2,0)</f>
        <v>3</v>
      </c>
      <c r="D17">
        <f>Envios!D20</f>
        <v>1</v>
      </c>
      <c r="E17" s="24">
        <f>D17*VLOOKUP(C17,Potions!$A$2:$D$4,4,0)</f>
        <v>18350</v>
      </c>
      <c r="F17" s="16">
        <f>Envios!E20</f>
        <v>44461.874629629601</v>
      </c>
      <c r="G17" s="16">
        <f>Envios!E20</f>
        <v>44461.874629629601</v>
      </c>
      <c r="H17" t="str">
        <f t="shared" si="0"/>
        <v>INSERT INTO `sales` (`id`, `client_id`, `potion_id`, `quantity`, `total`, `created_at`, `updated_at`) VALUES (NULL, '3', '3', '1', '18350', '2021-09-22 20:59:28', '2021-09-22 20:59:28');</v>
      </c>
    </row>
    <row r="18" spans="1:8" x14ac:dyDescent="0.2">
      <c r="A18">
        <f t="shared" si="1"/>
        <v>17</v>
      </c>
      <c r="B18">
        <f>VLOOKUP(Envios!$B21,Clients!$B$2:$D$5,3,0)</f>
        <v>1</v>
      </c>
      <c r="C18">
        <f>VLOOKUP(Envios!$C21,Potions!$B$2:$C$4,2,0)</f>
        <v>1</v>
      </c>
      <c r="D18">
        <f>Envios!D21</f>
        <v>5</v>
      </c>
      <c r="E18" s="24">
        <f>D18*VLOOKUP(C18,Potions!$A$2:$D$4,4,0)</f>
        <v>60500</v>
      </c>
      <c r="F18" s="16">
        <f>Envios!E21</f>
        <v>44461.874629629601</v>
      </c>
      <c r="G18" s="16">
        <f>Envios!E21</f>
        <v>44461.874629629601</v>
      </c>
      <c r="H18" t="str">
        <f t="shared" si="0"/>
        <v>INSERT INTO `sales` (`id`, `client_id`, `potion_id`, `quantity`, `total`, `created_at`, `updated_at`) VALUES (NULL, '1', '1', '5', '60500', '2021-09-22 20:59:28', '2021-09-22 20:59:28');</v>
      </c>
    </row>
    <row r="19" spans="1:8" x14ac:dyDescent="0.2">
      <c r="A19">
        <f t="shared" si="1"/>
        <v>18</v>
      </c>
      <c r="B19">
        <f>VLOOKUP(Envios!$B22,Clients!$B$2:$D$5,3,0)</f>
        <v>4</v>
      </c>
      <c r="C19">
        <f>VLOOKUP(Envios!$C22,Potions!$B$2:$C$4,2,0)</f>
        <v>1</v>
      </c>
      <c r="D19">
        <f>Envios!D22</f>
        <v>8</v>
      </c>
      <c r="E19" s="24">
        <f>D19*VLOOKUP(C19,Potions!$A$2:$D$4,4,0)</f>
        <v>96800</v>
      </c>
      <c r="F19" s="16">
        <f>Envios!E22</f>
        <v>44455.825393518498</v>
      </c>
      <c r="G19" s="16">
        <f>Envios!E22</f>
        <v>44455.825393518498</v>
      </c>
      <c r="H19" t="str">
        <f t="shared" si="0"/>
        <v>INSERT INTO `sales` (`id`, `client_id`, `potion_id`, `quantity`, `total`, `created_at`, `updated_at`) VALUES (NULL, '4', '1', '8', '96800', '2021-09-16 19:48:34', '2021-09-16 19:48:34');</v>
      </c>
    </row>
    <row r="20" spans="1:8" x14ac:dyDescent="0.2">
      <c r="A20">
        <f t="shared" si="1"/>
        <v>19</v>
      </c>
      <c r="B20">
        <f>VLOOKUP(Envios!$B23,Clients!$B$2:$D$5,3,0)</f>
        <v>4</v>
      </c>
      <c r="C20">
        <f>VLOOKUP(Envios!$C23,Potions!$B$2:$C$4,2,0)</f>
        <v>1</v>
      </c>
      <c r="D20">
        <f>Envios!D23</f>
        <v>42</v>
      </c>
      <c r="E20" s="24">
        <f>D20*VLOOKUP(C20,Potions!$A$2:$D$4,4,0)</f>
        <v>508200</v>
      </c>
      <c r="F20" s="16">
        <f>Envios!E23</f>
        <v>44454.754282407397</v>
      </c>
      <c r="G20" s="16">
        <f>Envios!E23</f>
        <v>44454.754282407397</v>
      </c>
      <c r="H20" t="str">
        <f t="shared" si="0"/>
        <v>INSERT INTO `sales` (`id`, `client_id`, `potion_id`, `quantity`, `total`, `created_at`, `updated_at`) VALUES (NULL, '4', '1', '42', '508200', '2021-09-15 18:06:10', '2021-09-15 18:06:10');</v>
      </c>
    </row>
    <row r="21" spans="1:8" x14ac:dyDescent="0.2">
      <c r="A21">
        <f t="shared" si="1"/>
        <v>20</v>
      </c>
      <c r="B21">
        <f>VLOOKUP(Envios!$B24,Clients!$B$2:$D$5,3,0)</f>
        <v>1</v>
      </c>
      <c r="C21">
        <f>VLOOKUP(Envios!$C24,Potions!$B$2:$C$4,2,0)</f>
        <v>1</v>
      </c>
      <c r="D21">
        <f>Envios!D24</f>
        <v>12</v>
      </c>
      <c r="E21" s="24">
        <f>D21*VLOOKUP(C21,Potions!$A$2:$D$4,4,0)</f>
        <v>145200</v>
      </c>
      <c r="F21" s="16">
        <f>Envios!E24</f>
        <v>44454.754282407397</v>
      </c>
      <c r="G21" s="16">
        <f>Envios!E24</f>
        <v>44454.754282407397</v>
      </c>
      <c r="H21" t="str">
        <f t="shared" si="0"/>
        <v>INSERT INTO `sales` (`id`, `client_id`, `potion_id`, `quantity`, `total`, `created_at`, `updated_at`) VALUES (NULL, '1', '1', '12', '145200', '2021-09-15 18:06:10', '2021-09-15 18:06:10');</v>
      </c>
    </row>
    <row r="22" spans="1:8" x14ac:dyDescent="0.2">
      <c r="A22">
        <f t="shared" si="1"/>
        <v>21</v>
      </c>
      <c r="B22">
        <f>VLOOKUP(Envios!$B25,Clients!$B$2:$D$5,3,0)</f>
        <v>4</v>
      </c>
      <c r="C22">
        <f>VLOOKUP(Envios!$C25,Potions!$B$2:$C$4,2,0)</f>
        <v>3</v>
      </c>
      <c r="D22">
        <f>Envios!D25</f>
        <v>13</v>
      </c>
      <c r="E22" s="24">
        <f>D22*VLOOKUP(C22,Potions!$A$2:$D$4,4,0)</f>
        <v>238550</v>
      </c>
      <c r="F22" s="16">
        <f>Envios!E25</f>
        <v>44458.9066550926</v>
      </c>
      <c r="G22" s="16">
        <f>Envios!E25</f>
        <v>44458.9066550926</v>
      </c>
      <c r="H22" t="str">
        <f t="shared" si="0"/>
        <v>INSERT INTO `sales` (`id`, `client_id`, `potion_id`, `quantity`, `total`, `created_at`, `updated_at`) VALUES (NULL, '4', '3', '13', '238550', '2021-09-19 21:45:35', '2021-09-19 21:45:35');</v>
      </c>
    </row>
    <row r="23" spans="1:8" x14ac:dyDescent="0.2">
      <c r="A23">
        <f t="shared" si="1"/>
        <v>22</v>
      </c>
      <c r="B23">
        <f>VLOOKUP(Envios!$B26,Clients!$B$2:$D$5,3,0)</f>
        <v>3</v>
      </c>
      <c r="C23">
        <f>VLOOKUP(Envios!$C26,Potions!$B$2:$C$4,2,0)</f>
        <v>2</v>
      </c>
      <c r="D23">
        <f>Envios!D26</f>
        <v>35</v>
      </c>
      <c r="E23" s="24">
        <f>D23*VLOOKUP(C23,Potions!$A$2:$D$4,4,0)</f>
        <v>357000</v>
      </c>
      <c r="F23" s="16">
        <f>Envios!E26</f>
        <v>44472.640960648103</v>
      </c>
      <c r="G23" s="16">
        <f>Envios!E26</f>
        <v>44472.640960648103</v>
      </c>
      <c r="H23" t="str">
        <f t="shared" si="0"/>
        <v>INSERT INTO `sales` (`id`, `client_id`, `potion_id`, `quantity`, `total`, `created_at`, `updated_at`) VALUES (NULL, '3', '2', '35', '357000', '2021-10-03 15:22:59', '2021-10-03 15:22:59');</v>
      </c>
    </row>
    <row r="24" spans="1:8" x14ac:dyDescent="0.2">
      <c r="A24">
        <f t="shared" si="1"/>
        <v>23</v>
      </c>
      <c r="B24">
        <f>VLOOKUP(Envios!$B27,Clients!$B$2:$D$5,3,0)</f>
        <v>3</v>
      </c>
      <c r="C24">
        <f>VLOOKUP(Envios!$C27,Potions!$B$2:$C$4,2,0)</f>
        <v>2</v>
      </c>
      <c r="D24">
        <f>Envios!D27</f>
        <v>33</v>
      </c>
      <c r="E24" s="24">
        <f>D24*VLOOKUP(C24,Potions!$A$2:$D$4,4,0)</f>
        <v>336600</v>
      </c>
      <c r="F24" s="16">
        <f>Envios!E27</f>
        <v>44458.9066550926</v>
      </c>
      <c r="G24" s="16">
        <f>Envios!E27</f>
        <v>44458.9066550926</v>
      </c>
      <c r="H24" t="str">
        <f t="shared" si="0"/>
        <v>INSERT INTO `sales` (`id`, `client_id`, `potion_id`, `quantity`, `total`, `created_at`, `updated_at`) VALUES (NULL, '3', '2', '33', '336600', '2021-09-19 21:45:35', '2021-09-19 21:45:35');</v>
      </c>
    </row>
    <row r="25" spans="1:8" x14ac:dyDescent="0.2">
      <c r="A25">
        <f t="shared" si="1"/>
        <v>24</v>
      </c>
      <c r="B25">
        <f>VLOOKUP(Envios!$B28,Clients!$B$2:$D$5,3,0)</f>
        <v>2</v>
      </c>
      <c r="C25">
        <f>VLOOKUP(Envios!$C28,Potions!$B$2:$C$4,2,0)</f>
        <v>2</v>
      </c>
      <c r="D25">
        <f>Envios!D28</f>
        <v>13</v>
      </c>
      <c r="E25" s="24">
        <f>D25*VLOOKUP(C25,Potions!$A$2:$D$4,4,0)</f>
        <v>132600</v>
      </c>
      <c r="F25" s="16">
        <f>Envios!E28</f>
        <v>44472.640960648103</v>
      </c>
      <c r="G25" s="16">
        <f>Envios!E28</f>
        <v>44472.640960648103</v>
      </c>
      <c r="H25" t="str">
        <f t="shared" si="0"/>
        <v>INSERT INTO `sales` (`id`, `client_id`, `potion_id`, `quantity`, `total`, `created_at`, `updated_at`) VALUES (NULL, '2', '2', '13', '132600', '2021-10-03 15:22:59', '2021-10-03 15:22:59');</v>
      </c>
    </row>
    <row r="26" spans="1:8" x14ac:dyDescent="0.2">
      <c r="A26">
        <f t="shared" si="1"/>
        <v>25</v>
      </c>
      <c r="B26">
        <f>VLOOKUP(Envios!$B29,Clients!$B$2:$D$5,3,0)</f>
        <v>3</v>
      </c>
      <c r="C26">
        <f>VLOOKUP(Envios!$C29,Potions!$B$2:$C$4,2,0)</f>
        <v>1</v>
      </c>
      <c r="D26">
        <f>Envios!D29</f>
        <v>22</v>
      </c>
      <c r="E26" s="24">
        <f>D26*VLOOKUP(C26,Potions!$A$2:$D$4,4,0)</f>
        <v>266200</v>
      </c>
      <c r="F26" s="16">
        <f>Envios!E29</f>
        <v>44466.796307870398</v>
      </c>
      <c r="G26" s="16">
        <f>Envios!E29</f>
        <v>44466.796307870398</v>
      </c>
      <c r="H26" t="str">
        <f t="shared" si="0"/>
        <v>INSERT INTO `sales` (`id`, `client_id`, `potion_id`, `quantity`, `total`, `created_at`, `updated_at`) VALUES (NULL, '3', '1', '22', '266200', '2021-09-27 19:06:41', '2021-09-27 19:06:41');</v>
      </c>
    </row>
    <row r="27" spans="1:8" x14ac:dyDescent="0.2">
      <c r="A27">
        <f t="shared" si="1"/>
        <v>26</v>
      </c>
      <c r="B27">
        <f>VLOOKUP(Envios!$B30,Clients!$B$2:$D$5,3,0)</f>
        <v>3</v>
      </c>
      <c r="C27">
        <f>VLOOKUP(Envios!$C30,Potions!$B$2:$C$4,2,0)</f>
        <v>1</v>
      </c>
      <c r="D27">
        <f>Envios!D30</f>
        <v>45</v>
      </c>
      <c r="E27" s="24">
        <f>D27*VLOOKUP(C27,Potions!$A$2:$D$4,4,0)</f>
        <v>544500</v>
      </c>
      <c r="F27" s="16">
        <f>Envios!E30</f>
        <v>44466.796307870398</v>
      </c>
      <c r="G27" s="16">
        <f>Envios!E30</f>
        <v>44466.796307870398</v>
      </c>
      <c r="H27" t="str">
        <f t="shared" si="0"/>
        <v>INSERT INTO `sales` (`id`, `client_id`, `potion_id`, `quantity`, `total`, `created_at`, `updated_at`) VALUES (NULL, '3', '1', '45', '544500', '2021-09-27 19:06:41', '2021-09-27 19:06:41');</v>
      </c>
    </row>
    <row r="28" spans="1:8" x14ac:dyDescent="0.2">
      <c r="A28">
        <f t="shared" si="1"/>
        <v>27</v>
      </c>
      <c r="B28">
        <f>VLOOKUP(Envios!$B31,Clients!$B$2:$D$5,3,0)</f>
        <v>1</v>
      </c>
      <c r="C28">
        <f>VLOOKUP(Envios!$C31,Potions!$B$2:$C$4,2,0)</f>
        <v>2</v>
      </c>
      <c r="D28">
        <f>Envios!D31</f>
        <v>5</v>
      </c>
      <c r="E28" s="24">
        <f>D28*VLOOKUP(C28,Potions!$A$2:$D$4,4,0)</f>
        <v>51000</v>
      </c>
      <c r="F28" s="16">
        <f>Envios!E31</f>
        <v>44454.561249999999</v>
      </c>
      <c r="G28" s="16">
        <f>Envios!E31</f>
        <v>44454.561249999999</v>
      </c>
      <c r="H28" t="str">
        <f t="shared" si="0"/>
        <v>INSERT INTO `sales` (`id`, `client_id`, `potion_id`, `quantity`, `total`, `created_at`, `updated_at`) VALUES (NULL, '1', '2', '5', '51000', '2021-09-15 13:28:12', '2021-09-15 13:28:12');</v>
      </c>
    </row>
    <row r="29" spans="1:8" x14ac:dyDescent="0.2">
      <c r="A29">
        <f t="shared" si="1"/>
        <v>28</v>
      </c>
      <c r="B29">
        <f>VLOOKUP(Envios!$B32,Clients!$B$2:$D$5,3,0)</f>
        <v>1</v>
      </c>
      <c r="C29">
        <f>VLOOKUP(Envios!$C32,Potions!$B$2:$C$4,2,0)</f>
        <v>2</v>
      </c>
      <c r="D29">
        <f>Envios!D32</f>
        <v>13</v>
      </c>
      <c r="E29" s="24">
        <f>D29*VLOOKUP(C29,Potions!$A$2:$D$4,4,0)</f>
        <v>132600</v>
      </c>
      <c r="F29" s="16">
        <f>Envios!E32</f>
        <v>44454.561249999999</v>
      </c>
      <c r="G29" s="16">
        <f>Envios!E32</f>
        <v>44454.561249999999</v>
      </c>
      <c r="H29" t="str">
        <f t="shared" si="0"/>
        <v>INSERT INTO `sales` (`id`, `client_id`, `potion_id`, `quantity`, `total`, `created_at`, `updated_at`) VALUES (NULL, '1', '2', '13', '132600', '2021-09-15 13:28:12', '2021-09-15 13:28:12');</v>
      </c>
    </row>
    <row r="30" spans="1:8" x14ac:dyDescent="0.2">
      <c r="A30">
        <f t="shared" si="1"/>
        <v>29</v>
      </c>
      <c r="B30">
        <f>VLOOKUP(Envios!$B33,Clients!$B$2:$D$5,3,0)</f>
        <v>1</v>
      </c>
      <c r="C30">
        <f>VLOOKUP(Envios!$C33,Potions!$B$2:$C$4,2,0)</f>
        <v>2</v>
      </c>
      <c r="D30">
        <f>Envios!D33</f>
        <v>54</v>
      </c>
      <c r="E30" s="24">
        <f>D30*VLOOKUP(C30,Potions!$A$2:$D$4,4,0)</f>
        <v>550800</v>
      </c>
      <c r="F30" s="16">
        <f>Envios!E33</f>
        <v>44487.867627314801</v>
      </c>
      <c r="G30" s="16">
        <f>Envios!E33</f>
        <v>44487.867627314801</v>
      </c>
      <c r="H30" t="str">
        <f t="shared" si="0"/>
        <v>INSERT INTO `sales` (`id`, `client_id`, `potion_id`, `quantity`, `total`, `created_at`, `updated_at`) VALUES (NULL, '1', '2', '54', '550800', '2021-10-18 20:49:23', '2021-10-18 20:49:23');</v>
      </c>
    </row>
    <row r="31" spans="1:8" x14ac:dyDescent="0.2">
      <c r="A31">
        <f t="shared" si="1"/>
        <v>30</v>
      </c>
      <c r="B31">
        <f>VLOOKUP(Envios!$B34,Clients!$B$2:$D$5,3,0)</f>
        <v>1</v>
      </c>
      <c r="C31">
        <f>VLOOKUP(Envios!$C34,Potions!$B$2:$C$4,2,0)</f>
        <v>1</v>
      </c>
      <c r="D31">
        <f>Envios!D34</f>
        <v>95</v>
      </c>
      <c r="E31" s="24">
        <f>D31*VLOOKUP(C31,Potions!$A$2:$D$4,4,0)</f>
        <v>1149500</v>
      </c>
      <c r="F31" s="16">
        <f>Envios!E34</f>
        <v>44487.867627314801</v>
      </c>
      <c r="G31" s="16">
        <f>Envios!E34</f>
        <v>44487.867627314801</v>
      </c>
      <c r="H31" t="str">
        <f t="shared" si="0"/>
        <v>INSERT INTO `sales` (`id`, `client_id`, `potion_id`, `quantity`, `total`, `created_at`, `updated_at`) VALUES (NULL, '1', '1', '95', '1149500', '2021-10-18 20:49:23', '2021-10-18 20:49:23');</v>
      </c>
    </row>
    <row r="32" spans="1:8" x14ac:dyDescent="0.2">
      <c r="A32">
        <f t="shared" si="1"/>
        <v>31</v>
      </c>
      <c r="B32">
        <f>VLOOKUP(Envios!$B35,Clients!$B$2:$D$5,3,0)</f>
        <v>4</v>
      </c>
      <c r="C32">
        <f>VLOOKUP(Envios!$C35,Potions!$B$2:$C$4,2,0)</f>
        <v>3</v>
      </c>
      <c r="D32">
        <f>Envios!D35</f>
        <v>33</v>
      </c>
      <c r="E32" s="24">
        <f>D32*VLOOKUP(C32,Potions!$A$2:$D$4,4,0)</f>
        <v>605550</v>
      </c>
      <c r="F32" s="16">
        <f>Envios!E35</f>
        <v>44461.898159722201</v>
      </c>
      <c r="G32" s="16">
        <f>Envios!E35</f>
        <v>44461.898159722201</v>
      </c>
      <c r="H32" t="str">
        <f t="shared" si="0"/>
        <v>INSERT INTO `sales` (`id`, `client_id`, `potion_id`, `quantity`, `total`, `created_at`, `updated_at`) VALUES (NULL, '4', '3', '33', '605550', '2021-09-22 21:33:21', '2021-09-22 21:33:21');</v>
      </c>
    </row>
    <row r="33" spans="1:8" x14ac:dyDescent="0.2">
      <c r="A33">
        <f t="shared" si="1"/>
        <v>32</v>
      </c>
      <c r="B33">
        <f>VLOOKUP(Envios!$B36,Clients!$B$2:$D$5,3,0)</f>
        <v>4</v>
      </c>
      <c r="C33">
        <f>VLOOKUP(Envios!$C36,Potions!$B$2:$C$4,2,0)</f>
        <v>2</v>
      </c>
      <c r="D33">
        <f>Envios!D36</f>
        <v>13</v>
      </c>
      <c r="E33" s="24">
        <f>D33*VLOOKUP(C33,Potions!$A$2:$D$4,4,0)</f>
        <v>132600</v>
      </c>
      <c r="F33" s="16">
        <f>Envios!E36</f>
        <v>44461.898159722201</v>
      </c>
      <c r="G33" s="16">
        <f>Envios!E36</f>
        <v>44461.898159722201</v>
      </c>
      <c r="H33" t="str">
        <f t="shared" si="0"/>
        <v>INSERT INTO `sales` (`id`, `client_id`, `potion_id`, `quantity`, `total`, `created_at`, `updated_at`) VALUES (NULL, '4', '2', '13', '132600', '2021-09-22 21:33:21', '2021-09-22 21:33:21');</v>
      </c>
    </row>
    <row r="34" spans="1:8" x14ac:dyDescent="0.2">
      <c r="A34">
        <f t="shared" si="1"/>
        <v>33</v>
      </c>
      <c r="B34">
        <f>VLOOKUP(Envios!$B37,Clients!$B$2:$D$5,3,0)</f>
        <v>4</v>
      </c>
      <c r="C34">
        <f>VLOOKUP(Envios!$C37,Potions!$B$2:$C$4,2,0)</f>
        <v>1</v>
      </c>
      <c r="D34">
        <f>Envios!D37</f>
        <v>15</v>
      </c>
      <c r="E34" s="24">
        <f>D34*VLOOKUP(C34,Potions!$A$2:$D$4,4,0)</f>
        <v>181500</v>
      </c>
      <c r="F34" s="16">
        <f>Envios!E37</f>
        <v>44462.8367476852</v>
      </c>
      <c r="G34" s="16">
        <f>Envios!E37</f>
        <v>44462.8367476852</v>
      </c>
      <c r="H34" t="str">
        <f t="shared" si="0"/>
        <v>INSERT INTO `sales` (`id`, `client_id`, `potion_id`, `quantity`, `total`, `created_at`, `updated_at`) VALUES (NULL, '4', '1', '15', '181500', '2021-09-23 20:04:55', '2021-09-23 20:04:55');</v>
      </c>
    </row>
    <row r="35" spans="1:8" x14ac:dyDescent="0.2">
      <c r="A35">
        <f t="shared" si="1"/>
        <v>34</v>
      </c>
      <c r="B35">
        <f>VLOOKUP(Envios!$B38,Clients!$B$2:$D$5,3,0)</f>
        <v>4</v>
      </c>
      <c r="C35">
        <f>VLOOKUP(Envios!$C38,Potions!$B$2:$C$4,2,0)</f>
        <v>1</v>
      </c>
      <c r="D35">
        <f>Envios!D38</f>
        <v>17</v>
      </c>
      <c r="E35" s="24">
        <f>D35*VLOOKUP(C35,Potions!$A$2:$D$4,4,0)</f>
        <v>205700</v>
      </c>
      <c r="F35" s="16">
        <f>Envios!E38</f>
        <v>44462.8367476852</v>
      </c>
      <c r="G35" s="16">
        <f>Envios!E38</f>
        <v>44462.8367476852</v>
      </c>
      <c r="H35" t="str">
        <f t="shared" si="0"/>
        <v>INSERT INTO `sales` (`id`, `client_id`, `potion_id`, `quantity`, `total`, `created_at`, `updated_at`) VALUES (NULL, '4', '1', '17', '205700', '2021-09-23 20:04:55', '2021-09-23 20:04:55');</v>
      </c>
    </row>
    <row r="36" spans="1:8" x14ac:dyDescent="0.2">
      <c r="A36">
        <f t="shared" si="1"/>
        <v>35</v>
      </c>
      <c r="B36">
        <f>VLOOKUP(Envios!$B39,Clients!$B$2:$D$5,3,0)</f>
        <v>3</v>
      </c>
      <c r="C36">
        <f>VLOOKUP(Envios!$C39,Potions!$B$2:$C$4,2,0)</f>
        <v>3</v>
      </c>
      <c r="D36">
        <f>Envios!D39</f>
        <v>19</v>
      </c>
      <c r="E36" s="24">
        <f>D36*VLOOKUP(C36,Potions!$A$2:$D$4,4,0)</f>
        <v>348650</v>
      </c>
      <c r="F36" s="16">
        <f>Envios!E39</f>
        <v>44462.756157407399</v>
      </c>
      <c r="G36" s="16">
        <f>Envios!E39</f>
        <v>44462.756157407399</v>
      </c>
      <c r="H36" t="str">
        <f t="shared" si="0"/>
        <v>INSERT INTO `sales` (`id`, `client_id`, `potion_id`, `quantity`, `total`, `created_at`, `updated_at`) VALUES (NULL, '3', '3', '19', '348650', '2021-09-23 18:08:52', '2021-09-23 18:08:52');</v>
      </c>
    </row>
    <row r="37" spans="1:8" x14ac:dyDescent="0.2">
      <c r="A37">
        <f t="shared" si="1"/>
        <v>36</v>
      </c>
      <c r="B37">
        <f>VLOOKUP(Envios!$B40,Clients!$B$2:$D$5,3,0)</f>
        <v>1</v>
      </c>
      <c r="C37">
        <f>VLOOKUP(Envios!$C40,Potions!$B$2:$C$4,2,0)</f>
        <v>2</v>
      </c>
      <c r="D37">
        <f>Envios!D40</f>
        <v>21</v>
      </c>
      <c r="E37" s="24">
        <f>D37*VLOOKUP(C37,Potions!$A$2:$D$4,4,0)</f>
        <v>214200</v>
      </c>
      <c r="F37" s="16">
        <f>Envios!E40</f>
        <v>44462.756157407399</v>
      </c>
      <c r="G37" s="16">
        <f>Envios!E40</f>
        <v>44462.756157407399</v>
      </c>
      <c r="H37" t="str">
        <f t="shared" si="0"/>
        <v>INSERT INTO `sales` (`id`, `client_id`, `potion_id`, `quantity`, `total`, `created_at`, `updated_at`) VALUES (NULL, '1', '2', '21', '214200', '2021-09-23 18:08:52', '2021-09-23 18:08:52');</v>
      </c>
    </row>
    <row r="38" spans="1:8" x14ac:dyDescent="0.2">
      <c r="A38">
        <f t="shared" si="1"/>
        <v>37</v>
      </c>
      <c r="B38">
        <f>VLOOKUP(Envios!$B41,Clients!$B$2:$D$5,3,0)</f>
        <v>4</v>
      </c>
      <c r="C38">
        <f>VLOOKUP(Envios!$C41,Potions!$B$2:$C$4,2,0)</f>
        <v>3</v>
      </c>
      <c r="D38">
        <f>Envios!D41</f>
        <v>23</v>
      </c>
      <c r="E38" s="24">
        <f>D38*VLOOKUP(C38,Potions!$A$2:$D$4,4,0)</f>
        <v>422050</v>
      </c>
      <c r="F38" s="16">
        <f>Envios!E41</f>
        <v>44475.786666666703</v>
      </c>
      <c r="G38" s="16">
        <f>Envios!E41</f>
        <v>44475.786666666703</v>
      </c>
      <c r="H38" t="str">
        <f t="shared" si="0"/>
        <v>INSERT INTO `sales` (`id`, `client_id`, `potion_id`, `quantity`, `total`, `created_at`, `updated_at`) VALUES (NULL, '4', '3', '23', '422050', '2021-10-06 18:52:48', '2021-10-06 18:52:48');</v>
      </c>
    </row>
    <row r="39" spans="1:8" x14ac:dyDescent="0.2">
      <c r="A39">
        <f t="shared" si="1"/>
        <v>38</v>
      </c>
      <c r="B39">
        <f>VLOOKUP(Envios!$B42,Clients!$B$2:$D$5,3,0)</f>
        <v>4</v>
      </c>
      <c r="C39">
        <f>VLOOKUP(Envios!$C42,Potions!$B$2:$C$4,2,0)</f>
        <v>1</v>
      </c>
      <c r="D39">
        <f>Envios!D42</f>
        <v>25</v>
      </c>
      <c r="E39" s="24">
        <f>D39*VLOOKUP(C39,Potions!$A$2:$D$4,4,0)</f>
        <v>302500</v>
      </c>
      <c r="F39" s="16">
        <f>Envios!E42</f>
        <v>44475.786666666703</v>
      </c>
      <c r="G39" s="16">
        <f>Envios!E42</f>
        <v>44475.786666666703</v>
      </c>
      <c r="H39" t="str">
        <f t="shared" si="0"/>
        <v>INSERT INTO `sales` (`id`, `client_id`, `potion_id`, `quantity`, `total`, `created_at`, `updated_at`) VALUES (NULL, '4', '1', '25', '302500', '2021-10-06 18:52:48', '2021-10-06 18:52:48');</v>
      </c>
    </row>
    <row r="40" spans="1:8" x14ac:dyDescent="0.2">
      <c r="A40">
        <f t="shared" si="1"/>
        <v>39</v>
      </c>
      <c r="B40">
        <f>VLOOKUP(Envios!$B43,Clients!$B$2:$D$5,3,0)</f>
        <v>1</v>
      </c>
      <c r="C40">
        <f>VLOOKUP(Envios!$C43,Potions!$B$2:$C$4,2,0)</f>
        <v>3</v>
      </c>
      <c r="D40">
        <f>Envios!D43</f>
        <v>27</v>
      </c>
      <c r="E40" s="24">
        <f>D40*VLOOKUP(C40,Potions!$A$2:$D$4,4,0)</f>
        <v>495450</v>
      </c>
      <c r="F40" s="16">
        <f>Envios!E43</f>
        <v>44486.916701388902</v>
      </c>
      <c r="G40" s="16">
        <f>Envios!E43</f>
        <v>44486.916701388902</v>
      </c>
      <c r="H40" t="str">
        <f t="shared" si="0"/>
        <v>INSERT INTO `sales` (`id`, `client_id`, `potion_id`, `quantity`, `total`, `created_at`, `updated_at`) VALUES (NULL, '1', '3', '27', '495450', '2021-10-17 22:00:03', '2021-10-17 22:00:03');</v>
      </c>
    </row>
    <row r="41" spans="1:8" x14ac:dyDescent="0.2">
      <c r="A41">
        <f t="shared" si="1"/>
        <v>40</v>
      </c>
      <c r="B41">
        <f>VLOOKUP(Envios!$B44,Clients!$B$2:$D$5,3,0)</f>
        <v>4</v>
      </c>
      <c r="C41">
        <f>VLOOKUP(Envios!$C44,Potions!$B$2:$C$4,2,0)</f>
        <v>3</v>
      </c>
      <c r="D41">
        <f>Envios!D44</f>
        <v>22</v>
      </c>
      <c r="E41" s="24">
        <f>D41*VLOOKUP(C41,Potions!$A$2:$D$4,4,0)</f>
        <v>403700</v>
      </c>
      <c r="F41" s="16">
        <f>Envios!E44</f>
        <v>44486.916701388902</v>
      </c>
      <c r="G41" s="16">
        <f>Envios!E44</f>
        <v>44486.916701388902</v>
      </c>
      <c r="H41" t="str">
        <f t="shared" si="0"/>
        <v>INSERT INTO `sales` (`id`, `client_id`, `potion_id`, `quantity`, `total`, `created_at`, `updated_at`) VALUES (NULL, '4', '3', '22', '403700', '2021-10-17 22:00:03', '2021-10-17 22:00:03');</v>
      </c>
    </row>
    <row r="42" spans="1:8" x14ac:dyDescent="0.2">
      <c r="A42">
        <f t="shared" si="1"/>
        <v>41</v>
      </c>
      <c r="B42">
        <f>VLOOKUP(Envios!$B45,Clients!$B$2:$D$5,3,0)</f>
        <v>3</v>
      </c>
      <c r="C42">
        <f>VLOOKUP(Envios!$C45,Potions!$B$2:$C$4,2,0)</f>
        <v>1</v>
      </c>
      <c r="D42">
        <f>Envios!D45</f>
        <v>17</v>
      </c>
      <c r="E42" s="24">
        <f>D42*VLOOKUP(C42,Potions!$A$2:$D$4,4,0)</f>
        <v>205700</v>
      </c>
      <c r="F42" s="16">
        <f>Envios!E45</f>
        <v>44478.696655092601</v>
      </c>
      <c r="G42" s="16">
        <f>Envios!E45</f>
        <v>44478.696655092601</v>
      </c>
      <c r="H42" t="str">
        <f t="shared" si="0"/>
        <v>INSERT INTO `sales` (`id`, `client_id`, `potion_id`, `quantity`, `total`, `created_at`, `updated_at`) VALUES (NULL, '3', '1', '17', '205700', '2021-10-09 16:43:11', '2021-10-09 16:43:11');</v>
      </c>
    </row>
    <row r="43" spans="1:8" x14ac:dyDescent="0.2">
      <c r="A43">
        <f t="shared" si="1"/>
        <v>42</v>
      </c>
      <c r="B43">
        <f>VLOOKUP(Envios!$B46,Clients!$B$2:$D$5,3,0)</f>
        <v>3</v>
      </c>
      <c r="C43">
        <f>VLOOKUP(Envios!$C46,Potions!$B$2:$C$4,2,0)</f>
        <v>2</v>
      </c>
      <c r="D43">
        <f>Envios!D46</f>
        <v>12</v>
      </c>
      <c r="E43" s="24">
        <f>D43*VLOOKUP(C43,Potions!$A$2:$D$4,4,0)</f>
        <v>122400</v>
      </c>
      <c r="F43" s="16">
        <f>Envios!E46</f>
        <v>44478.696655092601</v>
      </c>
      <c r="G43" s="16">
        <f>Envios!E46</f>
        <v>44478.696655092601</v>
      </c>
      <c r="H43" t="str">
        <f t="shared" si="0"/>
        <v>INSERT INTO `sales` (`id`, `client_id`, `potion_id`, `quantity`, `total`, `created_at`, `updated_at`) VALUES (NULL, '3', '2', '12', '122400', '2021-10-09 16:43:11', '2021-10-09 16:43:11');</v>
      </c>
    </row>
    <row r="44" spans="1:8" x14ac:dyDescent="0.2">
      <c r="A44">
        <f t="shared" si="1"/>
        <v>43</v>
      </c>
      <c r="B44">
        <f>VLOOKUP(Envios!$B47,Clients!$B$2:$D$5,3,0)</f>
        <v>2</v>
      </c>
      <c r="C44">
        <f>VLOOKUP(Envios!$C47,Potions!$B$2:$C$4,2,0)</f>
        <v>3</v>
      </c>
      <c r="D44">
        <f>Envios!D47</f>
        <v>7</v>
      </c>
      <c r="E44" s="24">
        <f>D44*VLOOKUP(C44,Potions!$A$2:$D$4,4,0)</f>
        <v>128450</v>
      </c>
      <c r="F44" s="16">
        <f>Envios!E47</f>
        <v>44487.916701388902</v>
      </c>
      <c r="G44" s="16">
        <f>Envios!E47</f>
        <v>44487.916701388902</v>
      </c>
      <c r="H44" t="str">
        <f t="shared" si="0"/>
        <v>INSERT INTO `sales` (`id`, `client_id`, `potion_id`, `quantity`, `total`, `created_at`, `updated_at`) VALUES (NULL, '2', '3', '7', '128450', '2021-10-18 22:00:03', '2021-10-18 22:00:03');</v>
      </c>
    </row>
    <row r="45" spans="1:8" x14ac:dyDescent="0.2">
      <c r="A45">
        <f t="shared" si="1"/>
        <v>44</v>
      </c>
      <c r="B45">
        <f>VLOOKUP(Envios!$B48,Clients!$B$2:$D$5,3,0)</f>
        <v>3</v>
      </c>
      <c r="C45">
        <f>VLOOKUP(Envios!$C48,Potions!$B$2:$C$4,2,0)</f>
        <v>2</v>
      </c>
      <c r="D45">
        <f>Envios!D48</f>
        <v>2</v>
      </c>
      <c r="E45" s="24">
        <f>D45*VLOOKUP(C45,Potions!$A$2:$D$4,4,0)</f>
        <v>20400</v>
      </c>
      <c r="F45" s="16">
        <f>Envios!E48</f>
        <v>44487.916701388902</v>
      </c>
      <c r="G45" s="16">
        <f>Envios!E48</f>
        <v>44487.916701388902</v>
      </c>
      <c r="H45" t="str">
        <f t="shared" si="0"/>
        <v>INSERT INTO `sales` (`id`, `client_id`, `potion_id`, `quantity`, `total`, `created_at`, `updated_at`) VALUES (NULL, '3', '2', '2', '20400', '2021-10-18 22:00:03', '2021-10-18 22:00:03');</v>
      </c>
    </row>
    <row r="46" spans="1:8" x14ac:dyDescent="0.2">
      <c r="A46">
        <f t="shared" si="1"/>
        <v>45</v>
      </c>
      <c r="B46">
        <f>VLOOKUP(Envios!$B49,Clients!$B$2:$D$5,3,0)</f>
        <v>3</v>
      </c>
      <c r="C46">
        <f>VLOOKUP(Envios!$C49,Potions!$B$2:$C$4,2,0)</f>
        <v>3</v>
      </c>
      <c r="D46">
        <f>Envios!D49</f>
        <v>14</v>
      </c>
      <c r="E46" s="24">
        <f>D46*VLOOKUP(C46,Potions!$A$2:$D$4,4,0)</f>
        <v>256900</v>
      </c>
      <c r="F46" s="16">
        <f>Envios!E49</f>
        <v>44479.696655092601</v>
      </c>
      <c r="G46" s="16">
        <f>Envios!E49</f>
        <v>44479.696655092601</v>
      </c>
      <c r="H46" t="str">
        <f t="shared" si="0"/>
        <v>INSERT INTO `sales` (`id`, `client_id`, `potion_id`, `quantity`, `total`, `created_at`, `updated_at`) VALUES (NULL, '3', '3', '14', '256900', '2021-10-10 16:43:11', '2021-10-10 16:43:11');</v>
      </c>
    </row>
    <row r="47" spans="1:8" x14ac:dyDescent="0.2">
      <c r="A47">
        <f t="shared" si="1"/>
        <v>46</v>
      </c>
      <c r="B47">
        <f>VLOOKUP(Envios!$B50,Clients!$B$2:$D$5,3,0)</f>
        <v>1</v>
      </c>
      <c r="C47">
        <f>VLOOKUP(Envios!$C50,Potions!$B$2:$C$4,2,0)</f>
        <v>1</v>
      </c>
      <c r="D47">
        <f>Envios!D50</f>
        <v>22</v>
      </c>
      <c r="E47" s="24">
        <f>D47*VLOOKUP(C47,Potions!$A$2:$D$4,4,0)</f>
        <v>266200</v>
      </c>
      <c r="F47" s="16">
        <f>Envios!E50</f>
        <v>44479.696655092601</v>
      </c>
      <c r="G47" s="16">
        <f>Envios!E50</f>
        <v>44479.696655092601</v>
      </c>
      <c r="H47" t="str">
        <f t="shared" si="0"/>
        <v>INSERT INTO `sales` (`id`, `client_id`, `potion_id`, `quantity`, `total`, `created_at`, `updated_at`) VALUES (NULL, '1', '1', '22', '266200', '2021-10-10 16:43:11', '2021-10-10 16:43:11');</v>
      </c>
    </row>
    <row r="48" spans="1:8" x14ac:dyDescent="0.2">
      <c r="A48">
        <f t="shared" si="1"/>
        <v>47</v>
      </c>
      <c r="B48">
        <f>VLOOKUP(Envios!$B51,Clients!$B$2:$D$5,3,0)</f>
        <v>4</v>
      </c>
      <c r="C48">
        <f>VLOOKUP(Envios!$C51,Potions!$B$2:$C$4,2,0)</f>
        <v>3</v>
      </c>
      <c r="D48">
        <f>Envios!D51</f>
        <v>1</v>
      </c>
      <c r="E48" s="24">
        <f>D48*VLOOKUP(C48,Potions!$A$2:$D$4,4,0)</f>
        <v>18350</v>
      </c>
      <c r="F48" s="16">
        <f>Envios!E51</f>
        <v>44488.916701388902</v>
      </c>
      <c r="G48" s="16">
        <f>Envios!E51</f>
        <v>44488.916701388902</v>
      </c>
      <c r="H48" t="str">
        <f t="shared" si="0"/>
        <v>INSERT INTO `sales` (`id`, `client_id`, `potion_id`, `quantity`, `total`, `created_at`, `updated_at`) VALUES (NULL, '4', '3', '1', '18350', '2021-10-19 22:00:03', '2021-10-19 22:00:03');</v>
      </c>
    </row>
    <row r="49" spans="1:8" x14ac:dyDescent="0.2">
      <c r="A49">
        <f t="shared" si="1"/>
        <v>48</v>
      </c>
      <c r="B49">
        <f>VLOOKUP(Envios!$B52,Clients!$B$2:$D$5,3,0)</f>
        <v>4</v>
      </c>
      <c r="C49">
        <f>VLOOKUP(Envios!$C52,Potions!$B$2:$C$4,2,0)</f>
        <v>3</v>
      </c>
      <c r="D49">
        <f>Envios!D52</f>
        <v>3</v>
      </c>
      <c r="E49" s="24">
        <f>D49*VLOOKUP(C49,Potions!$A$2:$D$4,4,0)</f>
        <v>55050</v>
      </c>
      <c r="F49" s="16">
        <f>Envios!E52</f>
        <v>44488.916701388902</v>
      </c>
      <c r="G49" s="16">
        <f>Envios!E52</f>
        <v>44488.916701388902</v>
      </c>
      <c r="H49" t="str">
        <f t="shared" si="0"/>
        <v>INSERT INTO `sales` (`id`, `client_id`, `potion_id`, `quantity`, `total`, `created_at`, `updated_at`) VALUES (NULL, '4', '3', '3', '55050', '2021-10-19 22:00:03', '2021-10-19 22:00:03');</v>
      </c>
    </row>
    <row r="50" spans="1:8" x14ac:dyDescent="0.2">
      <c r="A50">
        <f t="shared" si="1"/>
        <v>49</v>
      </c>
      <c r="B50">
        <f>VLOOKUP(Envios!$B53,Clients!$B$2:$D$5,3,0)</f>
        <v>1</v>
      </c>
      <c r="C50">
        <f>VLOOKUP(Envios!$C53,Potions!$B$2:$C$4,2,0)</f>
        <v>1</v>
      </c>
      <c r="D50">
        <f>Envios!D53</f>
        <v>9</v>
      </c>
      <c r="E50" s="24">
        <f>D50*VLOOKUP(C50,Potions!$A$2:$D$4,4,0)</f>
        <v>108900</v>
      </c>
      <c r="F50" s="16">
        <f>Envios!E53</f>
        <v>44480.696655092601</v>
      </c>
      <c r="G50" s="16">
        <f>Envios!E53</f>
        <v>44480.696655092601</v>
      </c>
      <c r="H50" t="str">
        <f t="shared" si="0"/>
        <v>INSERT INTO `sales` (`id`, `client_id`, `potion_id`, `quantity`, `total`, `created_at`, `updated_at`) VALUES (NULL, '1', '1', '9', '108900', '2021-10-11 16:43:11', '2021-10-11 16:43:11');</v>
      </c>
    </row>
    <row r="51" spans="1:8" x14ac:dyDescent="0.2">
      <c r="A51">
        <f t="shared" si="1"/>
        <v>50</v>
      </c>
      <c r="B51">
        <f>VLOOKUP(Envios!$B54,Clients!$B$2:$D$5,3,0)</f>
        <v>4</v>
      </c>
      <c r="C51">
        <f>VLOOKUP(Envios!$C54,Potions!$B$2:$C$4,2,0)</f>
        <v>3</v>
      </c>
      <c r="D51">
        <f>Envios!D54</f>
        <v>15</v>
      </c>
      <c r="E51" s="24">
        <f>D51*VLOOKUP(C51,Potions!$A$2:$D$4,4,0)</f>
        <v>275250</v>
      </c>
      <c r="F51" s="16">
        <f>Envios!E54</f>
        <v>44480.696655092601</v>
      </c>
      <c r="G51" s="16">
        <f>Envios!E54</f>
        <v>44480.696655092601</v>
      </c>
      <c r="H51" t="str">
        <f t="shared" si="0"/>
        <v>INSERT INTO `sales` (`id`, `client_id`, `potion_id`, `quantity`, `total`, `created_at`, `updated_at`) VALUES (NULL, '4', '3', '15', '275250', '2021-10-11 16:43:11', '2021-10-11 16:43:11');</v>
      </c>
    </row>
    <row r="52" spans="1:8" x14ac:dyDescent="0.2">
      <c r="A52">
        <f t="shared" si="1"/>
        <v>51</v>
      </c>
      <c r="B52">
        <f>VLOOKUP(Envios!$B55,Clients!$B$2:$D$5,3,0)</f>
        <v>3</v>
      </c>
      <c r="C52">
        <f>VLOOKUP(Envios!$C55,Potions!$B$2:$C$4,2,0)</f>
        <v>2</v>
      </c>
      <c r="D52">
        <f>Envios!D55</f>
        <v>18</v>
      </c>
      <c r="E52" s="24">
        <f>D52*VLOOKUP(C52,Potions!$A$2:$D$4,4,0)</f>
        <v>183600</v>
      </c>
      <c r="F52" s="16">
        <f>Envios!E55</f>
        <v>44489.916701388902</v>
      </c>
      <c r="G52" s="16">
        <f>Envios!E55</f>
        <v>44489.916701388902</v>
      </c>
      <c r="H52" t="str">
        <f t="shared" si="0"/>
        <v>INSERT INTO `sales` (`id`, `client_id`, `potion_id`, `quantity`, `total`, `created_at`, `updated_at`) VALUES (NULL, '3', '2', '18', '183600', '2021-10-20 22:00:03', '2021-10-20 22:00:03');</v>
      </c>
    </row>
    <row r="53" spans="1:8" x14ac:dyDescent="0.2">
      <c r="A53">
        <f t="shared" si="1"/>
        <v>52</v>
      </c>
      <c r="B53">
        <f>VLOOKUP(Envios!$B56,Clients!$B$2:$D$5,3,0)</f>
        <v>3</v>
      </c>
      <c r="C53">
        <f>VLOOKUP(Envios!$C56,Potions!$B$2:$C$4,2,0)</f>
        <v>1</v>
      </c>
      <c r="D53">
        <f>Envios!D56</f>
        <v>33</v>
      </c>
      <c r="E53" s="24">
        <f>D53*VLOOKUP(C53,Potions!$A$2:$D$4,4,0)</f>
        <v>399300</v>
      </c>
      <c r="F53" s="16">
        <f>Envios!E56</f>
        <v>44489.916701388902</v>
      </c>
      <c r="G53" s="16">
        <f>Envios!E56</f>
        <v>44489.916701388902</v>
      </c>
      <c r="H53" t="str">
        <f t="shared" si="0"/>
        <v>INSERT INTO `sales` (`id`, `client_id`, `potion_id`, `quantity`, `total`, `created_at`, `updated_at`) VALUES (NULL, '3', '1', '33', '399300', '2021-10-20 22:00:03', '2021-10-20 22:00:03');</v>
      </c>
    </row>
    <row r="54" spans="1:8" x14ac:dyDescent="0.2">
      <c r="A54">
        <f t="shared" si="1"/>
        <v>53</v>
      </c>
      <c r="B54">
        <f>VLOOKUP(Envios!$B57,Clients!$B$2:$D$5,3,0)</f>
        <v>2</v>
      </c>
      <c r="C54">
        <f>VLOOKUP(Envios!$C57,Potions!$B$2:$C$4,2,0)</f>
        <v>1</v>
      </c>
      <c r="D54">
        <f>Envios!D57</f>
        <v>22</v>
      </c>
      <c r="E54" s="24">
        <f>D54*VLOOKUP(C54,Potions!$A$2:$D$4,4,0)</f>
        <v>266200</v>
      </c>
      <c r="F54" s="16">
        <f>Envios!E57</f>
        <v>44481.696655092601</v>
      </c>
      <c r="G54" s="16">
        <f>Envios!E57</f>
        <v>44481.696655092601</v>
      </c>
      <c r="H54" t="str">
        <f t="shared" si="0"/>
        <v>INSERT INTO `sales` (`id`, `client_id`, `potion_id`, `quantity`, `total`, `created_at`, `updated_at`) VALUES (NULL, '2', '1', '22', '266200', '2021-10-12 16:43:11', '2021-10-12 16:43:11');</v>
      </c>
    </row>
    <row r="55" spans="1:8" x14ac:dyDescent="0.2">
      <c r="A55">
        <f t="shared" si="1"/>
        <v>54</v>
      </c>
      <c r="B55">
        <f>VLOOKUP(Envios!$B58,Clients!$B$2:$D$5,3,0)</f>
        <v>3</v>
      </c>
      <c r="C55">
        <f>VLOOKUP(Envios!$C58,Potions!$B$2:$C$4,2,0)</f>
        <v>3</v>
      </c>
      <c r="D55">
        <f>Envios!D58</f>
        <v>11</v>
      </c>
      <c r="E55" s="24">
        <f>D55*VLOOKUP(C55,Potions!$A$2:$D$4,4,0)</f>
        <v>201850</v>
      </c>
      <c r="F55" s="16">
        <f>Envios!E58</f>
        <v>44481.696655092601</v>
      </c>
      <c r="G55" s="16">
        <f>Envios!E58</f>
        <v>44481.696655092601</v>
      </c>
      <c r="H55" t="str">
        <f t="shared" si="0"/>
        <v>INSERT INTO `sales` (`id`, `client_id`, `potion_id`, `quantity`, `total`, `created_at`, `updated_at`) VALUES (NULL, '3', '3', '11', '201850', '2021-10-12 16:43:11', '2021-10-12 16:43:11');</v>
      </c>
    </row>
    <row r="56" spans="1:8" x14ac:dyDescent="0.2">
      <c r="F56" s="16"/>
      <c r="G56" s="16"/>
    </row>
    <row r="57" spans="1:8" x14ac:dyDescent="0.2">
      <c r="F57" s="16"/>
      <c r="G57" s="16"/>
    </row>
    <row r="58" spans="1:8" x14ac:dyDescent="0.2">
      <c r="F58" s="16"/>
      <c r="G58" s="16"/>
    </row>
    <row r="59" spans="1:8" x14ac:dyDescent="0.2">
      <c r="F59" s="16"/>
      <c r="G59" s="16"/>
    </row>
    <row r="60" spans="1:8" x14ac:dyDescent="0.2">
      <c r="F60" s="16"/>
      <c r="G60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Pociones</vt:lpstr>
      <vt:lpstr>Envios</vt:lpstr>
      <vt:lpstr>Clients</vt:lpstr>
      <vt:lpstr>Potions</vt:lpstr>
      <vt:lpstr>Ingredients</vt:lpstr>
      <vt:lpstr>Ingredients_Potions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Gonzalo</cp:lastModifiedBy>
  <cp:revision>1</cp:revision>
  <dcterms:created xsi:type="dcterms:W3CDTF">2021-10-28T16:54:14Z</dcterms:created>
  <dcterms:modified xsi:type="dcterms:W3CDTF">2022-07-29T20:48:40Z</dcterms:modified>
  <dc:language>es-CL</dc:language>
</cp:coreProperties>
</file>