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Hoja3" sheetId="16" r:id="rId1"/>
    <sheet name="6" sheetId="14" r:id="rId2"/>
    <sheet name="Ejercicio5" sheetId="13" r:id="rId3"/>
    <sheet name="Graficos" sheetId="12" r:id="rId4"/>
    <sheet name="Hoja1 (4)" sheetId="11" r:id="rId5"/>
    <sheet name="Hoja1 (3)" sheetId="10" r:id="rId6"/>
    <sheet name="Practica 1" sheetId="1" r:id="rId7"/>
    <sheet name="Practica 2" sheetId="2" r:id="rId8"/>
    <sheet name="Operadores " sheetId="3" r:id="rId9"/>
    <sheet name="Ejemplos de operadores " sheetId="4" r:id="rId10"/>
    <sheet name="Concatenar hoja " sheetId="5" r:id="rId11"/>
    <sheet name="Planilla" sheetId="6" r:id="rId12"/>
    <sheet name="Hoja1" sheetId="7" r:id="rId13"/>
    <sheet name="REGISTRO" sheetId="8" r:id="rId14"/>
    <sheet name="Hoja1 (2)" sheetId="9" r:id="rId15"/>
    <sheet name="Ejercicio1" sheetId="15" r:id="rId16"/>
    <sheet name="Instrucciones" sheetId="17" r:id="rId17"/>
    <sheet name="Instrucciones (2)" sheetId="18" r:id="rId18"/>
    <sheet name="Instrucciones (3)" sheetId="19" r:id="rId19"/>
    <sheet name="Instrucciones (4)" sheetId="20" r:id="rId20"/>
    <sheet name="Instrucciones (5)" sheetId="21" r:id="rId21"/>
    <sheet name="Hoja1 (5)" sheetId="22" r:id="rId22"/>
  </sheets>
  <externalReferences>
    <externalReference r:id="rId23"/>
    <externalReference r:id="rId24"/>
    <externalReference r:id="rId25"/>
  </externalReferences>
  <definedNames>
    <definedName name="_xlnm._FilterDatabase" localSheetId="1" hidden="1">'6'!$A$4:$H$25</definedName>
    <definedName name="_xlnm._FilterDatabase" localSheetId="0" hidden="1">Hoja3!$B$5:$K$97</definedName>
    <definedName name="grupo1">'Practica 1'!$A$1:$A$10</definedName>
    <definedName name="grupo2">'Practica 1'!$B$1:$B$10</definedName>
    <definedName name="grupo3">'Practica 1'!$C$1:$C$10</definedName>
    <definedName name="grupo4">'Practica 1'!$D$1:$D$10</definedName>
    <definedName name="grupo5">'Practica 1'!$E$1:$E$10</definedName>
    <definedName name="idiomas" localSheetId="17">#REF!</definedName>
    <definedName name="idiomas" localSheetId="20">#REF!</definedName>
    <definedName name="idiomas">#REF!</definedName>
    <definedName name="Print_Area" localSheetId="7">'Practica 2'!$A$1:$H$9</definedName>
    <definedName name="totales_seguro" localSheetId="17">'Instrucciones (2)'!$B$1016:$C$1018</definedName>
    <definedName name="totales_seguro">Instrucciones!$B$1016:$C$1018</definedName>
  </definedNames>
  <calcPr calcId="125725"/>
</workbook>
</file>

<file path=xl/calcChain.xml><?xml version="1.0" encoding="utf-8"?>
<calcChain xmlns="http://schemas.openxmlformats.org/spreadsheetml/2006/main">
  <c r="G24" i="22"/>
  <c r="G23"/>
  <c r="G22"/>
  <c r="G21"/>
  <c r="I16"/>
  <c r="F16"/>
  <c r="G16" s="1"/>
  <c r="I15"/>
  <c r="F15"/>
  <c r="G15" s="1"/>
  <c r="I14"/>
  <c r="F14"/>
  <c r="G14" s="1"/>
  <c r="I13"/>
  <c r="F13"/>
  <c r="G13" s="1"/>
  <c r="I12"/>
  <c r="F12"/>
  <c r="G12" s="1"/>
  <c r="I11"/>
  <c r="F11"/>
  <c r="G11" s="1"/>
  <c r="I10"/>
  <c r="C23" s="1"/>
  <c r="F10"/>
  <c r="G10" s="1"/>
  <c r="I9"/>
  <c r="C22" s="1"/>
  <c r="F9"/>
  <c r="G9" s="1"/>
  <c r="I8"/>
  <c r="C21" s="1"/>
  <c r="F8"/>
  <c r="G8" s="1"/>
  <c r="H16" l="1"/>
  <c r="J16" s="1"/>
  <c r="K16" s="1"/>
  <c r="B23"/>
  <c r="H8"/>
  <c r="J8"/>
  <c r="H9"/>
  <c r="J9" s="1"/>
  <c r="H10"/>
  <c r="J10" s="1"/>
  <c r="H11"/>
  <c r="J11" s="1"/>
  <c r="K11" s="1"/>
  <c r="H12"/>
  <c r="J12"/>
  <c r="K12" s="1"/>
  <c r="H13"/>
  <c r="J13" s="1"/>
  <c r="K13" s="1"/>
  <c r="H14"/>
  <c r="J14" s="1"/>
  <c r="K14" s="1"/>
  <c r="H15"/>
  <c r="J15"/>
  <c r="K15" s="1"/>
  <c r="B21"/>
  <c r="B22"/>
  <c r="K9" l="1"/>
  <c r="D22"/>
  <c r="K10"/>
  <c r="D23"/>
  <c r="K8"/>
  <c r="D21"/>
  <c r="E22" i="21" l="1"/>
  <c r="E21"/>
  <c r="E20"/>
  <c r="E16"/>
  <c r="E15"/>
  <c r="E14"/>
  <c r="E13"/>
  <c r="E17" s="1"/>
  <c r="C1018" i="18" l="1"/>
  <c r="C1017"/>
  <c r="C1016"/>
  <c r="C1016" i="17"/>
  <c r="C1017"/>
  <c r="C1018"/>
  <c r="L97" i="16"/>
  <c r="L84"/>
  <c r="L80"/>
  <c r="L72"/>
  <c r="L68"/>
  <c r="L58"/>
  <c r="L55"/>
  <c r="L44"/>
  <c r="L36"/>
  <c r="L30"/>
  <c r="L18"/>
  <c r="L11"/>
  <c r="B6" i="11"/>
  <c r="D6"/>
  <c r="E6"/>
  <c r="F6" s="1"/>
  <c r="B7"/>
  <c r="D7"/>
  <c r="E7"/>
  <c r="F7" s="1"/>
  <c r="B8"/>
  <c r="D8"/>
  <c r="E8"/>
  <c r="F8" s="1"/>
  <c r="B9"/>
  <c r="D9"/>
  <c r="E9"/>
  <c r="F9" s="1"/>
  <c r="B10"/>
  <c r="D10"/>
  <c r="E10"/>
  <c r="F10" s="1"/>
  <c r="E11"/>
  <c r="E12"/>
  <c r="C32" i="10"/>
  <c r="B32"/>
  <c r="D32" s="1"/>
  <c r="C31"/>
  <c r="B31"/>
  <c r="D31" s="1"/>
  <c r="C30"/>
  <c r="B30"/>
  <c r="D30" s="1"/>
  <c r="C29"/>
  <c r="B29"/>
  <c r="D29" s="1"/>
  <c r="C28"/>
  <c r="B28"/>
  <c r="D28" s="1"/>
  <c r="C27"/>
  <c r="B27"/>
  <c r="D27" s="1"/>
  <c r="C26"/>
  <c r="B26"/>
  <c r="D26" s="1"/>
  <c r="B20"/>
  <c r="B19"/>
  <c r="B18"/>
  <c r="B17"/>
  <c r="B13"/>
  <c r="B12"/>
  <c r="B11"/>
  <c r="B10"/>
  <c r="B9"/>
  <c r="B8"/>
  <c r="F11" i="11" l="1"/>
  <c r="F12" l="1"/>
  <c r="F13" s="1"/>
  <c r="C67" i="9"/>
  <c r="C66"/>
  <c r="C65"/>
  <c r="C64"/>
  <c r="C63"/>
  <c r="E49"/>
  <c r="E48"/>
  <c r="E47"/>
  <c r="E46"/>
  <c r="E45"/>
  <c r="E44"/>
  <c r="E36"/>
  <c r="E35"/>
  <c r="E34"/>
  <c r="E33"/>
  <c r="E32"/>
  <c r="C21"/>
  <c r="C20"/>
  <c r="C19"/>
  <c r="C18"/>
  <c r="D12"/>
  <c r="D11"/>
  <c r="D10"/>
  <c r="D9"/>
  <c r="D8"/>
  <c r="H20" i="8" l="1"/>
  <c r="L20" s="1"/>
  <c r="M20" s="1"/>
  <c r="G20"/>
  <c r="K20" s="1"/>
  <c r="H19"/>
  <c r="L19" s="1"/>
  <c r="M19" s="1"/>
  <c r="G19"/>
  <c r="K19" s="1"/>
  <c r="H18"/>
  <c r="L18" s="1"/>
  <c r="M18" s="1"/>
  <c r="G18"/>
  <c r="K18" s="1"/>
  <c r="H17"/>
  <c r="L17" s="1"/>
  <c r="M17" s="1"/>
  <c r="G17"/>
  <c r="K17" s="1"/>
  <c r="H16"/>
  <c r="L16" s="1"/>
  <c r="M16" s="1"/>
  <c r="G16"/>
  <c r="K16" s="1"/>
  <c r="H15"/>
  <c r="L15" s="1"/>
  <c r="M15" s="1"/>
  <c r="G15"/>
  <c r="K15" s="1"/>
  <c r="H14"/>
  <c r="L14" s="1"/>
  <c r="M14" s="1"/>
  <c r="G14"/>
  <c r="K14" s="1"/>
  <c r="H13"/>
  <c r="L13" s="1"/>
  <c r="M13" s="1"/>
  <c r="G13"/>
  <c r="K13" s="1"/>
  <c r="H12"/>
  <c r="L12" s="1"/>
  <c r="M12" s="1"/>
  <c r="G12"/>
  <c r="K12" s="1"/>
  <c r="L11"/>
  <c r="N11" s="1"/>
  <c r="H11"/>
  <c r="G11"/>
  <c r="K11" s="1"/>
  <c r="F4" i="6"/>
  <c r="I5"/>
  <c r="I6"/>
  <c r="I7"/>
  <c r="I8"/>
  <c r="I9"/>
  <c r="I10"/>
  <c r="I11"/>
  <c r="I12"/>
  <c r="I13"/>
  <c r="I4"/>
  <c r="M11" i="8" l="1"/>
  <c r="O11"/>
  <c r="J5" i="6"/>
  <c r="J6"/>
  <c r="J7"/>
  <c r="J8"/>
  <c r="J9"/>
  <c r="J10"/>
  <c r="J11"/>
  <c r="J12"/>
  <c r="J13"/>
  <c r="J4"/>
  <c r="A5"/>
  <c r="A6"/>
  <c r="A7"/>
  <c r="A8"/>
  <c r="A9"/>
  <c r="A10"/>
  <c r="A11"/>
  <c r="A12"/>
  <c r="A13"/>
  <c r="A14"/>
  <c r="A4"/>
  <c r="F69" i="4"/>
  <c r="F68"/>
  <c r="F67"/>
  <c r="F66"/>
  <c r="F65"/>
  <c r="F64"/>
  <c r="F63"/>
  <c r="F62"/>
  <c r="F61"/>
  <c r="F56"/>
  <c r="F57"/>
  <c r="F58"/>
  <c r="F59"/>
  <c r="F60"/>
  <c r="A3" i="5" l="1"/>
  <c r="A4"/>
  <c r="A5"/>
  <c r="A6"/>
  <c r="A7"/>
  <c r="A8"/>
  <c r="A2"/>
  <c r="F46" i="4"/>
  <c r="F47"/>
  <c r="F48"/>
  <c r="D46"/>
  <c r="D47"/>
  <c r="D48"/>
  <c r="D45"/>
  <c r="F55"/>
  <c r="F45"/>
  <c r="D17"/>
  <c r="D18"/>
  <c r="D19"/>
  <c r="D20"/>
  <c r="D16"/>
  <c r="D5"/>
  <c r="D6"/>
  <c r="D7"/>
  <c r="D8"/>
  <c r="D4"/>
  <c r="C37"/>
  <c r="C38"/>
  <c r="C39"/>
  <c r="C40"/>
  <c r="C36"/>
  <c r="C27"/>
  <c r="C28"/>
  <c r="C29"/>
  <c r="C30"/>
  <c r="C26"/>
  <c r="C17"/>
  <c r="C18"/>
  <c r="C19"/>
  <c r="C20"/>
  <c r="C16"/>
  <c r="C5"/>
  <c r="C6"/>
  <c r="C7"/>
  <c r="C8"/>
  <c r="C4"/>
  <c r="F4" i="2" l="1"/>
  <c r="G4" s="1"/>
  <c r="F5"/>
  <c r="G5" s="1"/>
  <c r="F6"/>
  <c r="G6" s="1"/>
  <c r="F7"/>
  <c r="G7" s="1"/>
  <c r="F8"/>
  <c r="G8" s="1"/>
  <c r="F9"/>
  <c r="G9" s="1"/>
  <c r="F3"/>
  <c r="G3" s="1"/>
  <c r="N1" i="1"/>
  <c r="M1"/>
  <c r="L1"/>
  <c r="K3"/>
  <c r="J3"/>
  <c r="I3"/>
  <c r="H6"/>
  <c r="H5"/>
  <c r="H4"/>
  <c r="H3"/>
</calcChain>
</file>

<file path=xl/comments1.xml><?xml version="1.0" encoding="utf-8"?>
<comments xmlns="http://schemas.openxmlformats.org/spreadsheetml/2006/main">
  <authors>
    <author>Ceuni43</author>
  </authors>
  <commentList>
    <comment ref="A54" authorId="0">
      <text>
        <r>
          <rPr>
            <b/>
            <sz val="9"/>
            <color indexed="81"/>
            <rFont val="Tahoma"/>
            <family val="2"/>
          </rPr>
          <t>Ceuni43:</t>
        </r>
        <r>
          <rPr>
            <sz val="9"/>
            <color indexed="81"/>
            <rFont val="Tahoma"/>
            <family val="2"/>
          </rPr>
          <t xml:space="preserve">
SE DEBE DE REGISTRAR EL DIA Y EL MES DE INGRESO EXPRESADO EN VALOR NUMERICO 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Ceuni43:</t>
        </r>
        <r>
          <rPr>
            <sz val="9"/>
            <color indexed="81"/>
            <rFont val="Tahoma"/>
            <family val="2"/>
          </rPr>
          <t xml:space="preserve">
SE DEBE DE REGISTRAR SOLAMENTE LAS DOS LETRAS DE SU PRIMER NOMBRE 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Ceuni43:</t>
        </r>
        <r>
          <rPr>
            <sz val="9"/>
            <color indexed="81"/>
            <rFont val="Tahoma"/>
            <family val="2"/>
          </rPr>
          <t xml:space="preserve">
SE DEBE DE REGISTRAR LA PRIMER LETRA DE CADA APELLIDO 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Ceuni43:</t>
        </r>
        <r>
          <rPr>
            <sz val="9"/>
            <color indexed="81"/>
            <rFont val="Tahoma"/>
            <family val="2"/>
          </rPr>
          <t xml:space="preserve">
SE DEBE DE REGISTRAR LAS TRES PRIMERAS LETRAS DE LA CIUDAD DE ORIGEN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Ceuni43:</t>
        </r>
        <r>
          <rPr>
            <sz val="9"/>
            <color indexed="81"/>
            <rFont val="Tahoma"/>
            <family val="2"/>
          </rPr>
          <t xml:space="preserve">
SE DEBEN DE REGISTRAR LOS ULTIMOS DOS DIGITOS DEL AÑO DE INGRESO </t>
        </r>
      </text>
    </comment>
  </commentList>
</comments>
</file>

<file path=xl/comments2.xml><?xml version="1.0" encoding="utf-8"?>
<comments xmlns="http://schemas.openxmlformats.org/spreadsheetml/2006/main">
  <authors>
    <author>Ceuni43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Ceuni43:</t>
        </r>
        <r>
          <rPr>
            <sz val="9"/>
            <color indexed="81"/>
            <rFont val="Tahoma"/>
            <family val="2"/>
          </rPr>
          <t xml:space="preserve">
TRABAJO QUE DESEMPEÑA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Ceuni 43
ESTE SUELDO ES POR UN MES DE TRABAJO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Ceuni43:</t>
        </r>
        <r>
          <rPr>
            <sz val="9"/>
            <color indexed="81"/>
            <rFont val="Tahoma"/>
            <family val="2"/>
          </rPr>
          <t xml:space="preserve">
SE DEBE DE EXPRESAR UN VALOR NUMERICO QUE CORRESPONDA A LOS AÑOS PRESTADOS 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Ceuni43:</t>
        </r>
        <r>
          <rPr>
            <sz val="9"/>
            <color indexed="81"/>
            <rFont val="Tahoma"/>
            <family val="2"/>
          </rPr>
          <t xml:space="preserve">
SE DEBE DE COLOCAR EL NUMERO DE HORAS EXTRAS REALIZADAS EN UN MES 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Ceuni43:</t>
        </r>
        <r>
          <rPr>
            <sz val="9"/>
            <color indexed="81"/>
            <rFont val="Tahoma"/>
            <family val="2"/>
          </rPr>
          <t xml:space="preserve">
EL SUBTOTAL INGRESOS SERA IGAL AL SUELDO BASICO MAS EL 4% DEL SUELDO BASICO POR LOS AÑOS DE ANTIGÜEDAD MAS $80 POR CAD HORA EXTRA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Ceuni43:</t>
        </r>
        <r>
          <rPr>
            <sz val="9"/>
            <color indexed="81"/>
            <rFont val="Tahoma"/>
            <family val="2"/>
          </rPr>
          <t xml:space="preserve">
ESTE APORTE SERA IGUAL AL 8% DEL SUELDO BASICO 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Ceuni43:</t>
        </r>
        <r>
          <rPr>
            <sz val="9"/>
            <color indexed="81"/>
            <rFont val="Tahoma"/>
            <family val="2"/>
          </rPr>
          <t xml:space="preserve">
EL IMPUESTO SOBRE LA RENTA SERA IGUAL AL 5% DEL SUELDO BASICO 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Ceuni43:</t>
        </r>
        <r>
          <rPr>
            <sz val="9"/>
            <color indexed="81"/>
            <rFont val="Tahoma"/>
            <family val="2"/>
          </rPr>
          <t xml:space="preserve">
ESTE SUBTOTAL SERA IGUAL A LA SUMA DEL APORTE DE AHORRO PARA EL RETIRO Y EL ISR 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Ceuni43:</t>
        </r>
        <r>
          <rPr>
            <sz val="9"/>
            <color indexed="81"/>
            <rFont val="Tahoma"/>
            <family val="2"/>
          </rPr>
          <t xml:space="preserve">
ESTE INGRESO SERA IGUAL A LA DIFERENCIA DEL SUBTOTAL INGRESOS Y EL SUBTOTAL EGRESOS
</t>
        </r>
      </text>
    </comment>
  </commentList>
</comments>
</file>

<file path=xl/comments3.xml><?xml version="1.0" encoding="utf-8"?>
<comments xmlns="http://schemas.openxmlformats.org/spreadsheetml/2006/main">
  <authors>
    <author>UNI</author>
  </authors>
  <commentList>
    <comment ref="G9" authorId="0">
      <text>
        <r>
          <rPr>
            <b/>
            <sz val="8"/>
            <color indexed="81"/>
            <rFont val="Tahoma"/>
            <family val="2"/>
          </rPr>
          <t>PANA:</t>
        </r>
        <r>
          <rPr>
            <sz val="8"/>
            <color indexed="81"/>
            <rFont val="Tahoma"/>
            <family val="2"/>
          </rPr>
          <t xml:space="preserve">
El promedio Criterio será tomando en cuenta las 4 notas de criterios</t>
        </r>
      </text>
    </comment>
    <comment ref="H9" authorId="0">
      <text>
        <r>
          <rPr>
            <b/>
            <sz val="8"/>
            <color indexed="81"/>
            <rFont val="Tahoma"/>
            <family val="2"/>
          </rPr>
          <t>PANA:</t>
        </r>
        <r>
          <rPr>
            <sz val="8"/>
            <color indexed="81"/>
            <rFont val="Tahoma"/>
            <family val="2"/>
          </rPr>
          <t xml:space="preserve">
El Promedio Actitudes será igual tomando en cuenta las 3 mejores notas</t>
        </r>
      </text>
    </comment>
    <comment ref="K9" authorId="0">
      <text>
        <r>
          <rPr>
            <b/>
            <sz val="8"/>
            <color indexed="81"/>
            <rFont val="Tahoma"/>
            <family val="2"/>
          </rPr>
          <t>PANA:</t>
        </r>
        <r>
          <rPr>
            <sz val="8"/>
            <color indexed="81"/>
            <rFont val="Tahoma"/>
            <family val="2"/>
          </rPr>
          <t xml:space="preserve">
El Promedio Final 1 será tomando en cuenta el promedio Criterio, el Examen Parcial y el Final</t>
        </r>
      </text>
    </comment>
    <comment ref="L9" authorId="0">
      <text>
        <r>
          <rPr>
            <b/>
            <sz val="8"/>
            <color indexed="81"/>
            <rFont val="Tahoma"/>
            <family val="2"/>
          </rPr>
          <t>PANA:</t>
        </r>
        <r>
          <rPr>
            <sz val="8"/>
            <color indexed="81"/>
            <rFont val="Tahoma"/>
            <family val="2"/>
          </rPr>
          <t xml:space="preserve">
El promedio Final 2 será tomando en cuenta el promedio actitudes, el examen parcial con peso 2 y el final con peso 3 </t>
        </r>
      </text>
    </comment>
    <comment ref="M9" authorId="0">
      <text>
        <r>
          <rPr>
            <b/>
            <sz val="8"/>
            <color indexed="81"/>
            <rFont val="Tahoma"/>
            <family val="2"/>
          </rPr>
          <t>PANA:</t>
        </r>
        <r>
          <rPr>
            <sz val="8"/>
            <color indexed="81"/>
            <rFont val="Tahoma"/>
            <family val="2"/>
          </rPr>
          <t xml:space="preserve">
En esta columna deberá mostrarse la palabra Aprobado si su nota es mayor o igual a 11, y Desaprobado si es menor a 11, además el texto Aprobado deberá mostrarse en color azul y Desaprobados con letras blancas y fondo rojo</t>
        </r>
      </text>
    </comment>
  </commentList>
</comments>
</file>

<file path=xl/comments4.xml><?xml version="1.0" encoding="utf-8"?>
<comments xmlns="http://schemas.openxmlformats.org/spreadsheetml/2006/main">
  <authors>
    <author>VICTOR ACOSTA RAMIREZ</author>
  </authors>
  <commentList>
    <comment ref="E31" authorId="0">
      <text>
        <r>
          <rPr>
            <b/>
            <sz val="9"/>
            <color indexed="81"/>
            <rFont val="Tahoma"/>
            <family val="2"/>
          </rPr>
          <t xml:space="preserve">Si es de Sexo Masculino </t>
        </r>
        <r>
          <rPr>
            <b/>
            <sz val="9"/>
            <color indexed="10"/>
            <rFont val="Tahoma"/>
            <family val="2"/>
          </rPr>
          <t xml:space="preserve">Y </t>
        </r>
        <r>
          <rPr>
            <b/>
            <sz val="9"/>
            <color indexed="81"/>
            <rFont val="Tahoma"/>
            <family val="2"/>
          </rPr>
          <t>Casado, recibe una Bonificación del 10% sobre su S_Básico; de lo contrario cero</t>
        </r>
      </text>
    </comment>
  </commentList>
</comments>
</file>

<file path=xl/comments5.xml><?xml version="1.0" encoding="utf-8"?>
<comments xmlns="http://schemas.openxmlformats.org/spreadsheetml/2006/main">
  <authors>
    <author>Ivan Aguilar David</author>
  </authors>
  <commentList>
    <comment ref="F7" authorId="0">
      <text>
        <r>
          <rPr>
            <b/>
            <sz val="8"/>
            <color indexed="10"/>
            <rFont val="Tahoma"/>
            <family val="2"/>
          </rPr>
          <t>*</t>
        </r>
        <r>
          <rPr>
            <b/>
            <sz val="8"/>
            <color indexed="81"/>
            <rFont val="Tahoma"/>
            <family val="2"/>
          </rPr>
          <t xml:space="preserve"> Se trabajan 8 horas diarias.
</t>
        </r>
        <r>
          <rPr>
            <b/>
            <sz val="8"/>
            <color indexed="10"/>
            <rFont val="Tahoma"/>
            <family val="2"/>
          </rPr>
          <t>*</t>
        </r>
        <r>
          <rPr>
            <b/>
            <sz val="8"/>
            <color indexed="81"/>
            <rFont val="Tahoma"/>
            <family val="2"/>
          </rPr>
          <t xml:space="preserve"> Pago por hora normal está en la celda D6
</t>
        </r>
        <r>
          <rPr>
            <b/>
            <sz val="8"/>
            <color indexed="10"/>
            <rFont val="Tahoma"/>
            <family val="2"/>
          </rPr>
          <t>*</t>
        </r>
        <r>
          <rPr>
            <b/>
            <sz val="8"/>
            <color indexed="81"/>
            <rFont val="Tahoma"/>
            <family val="2"/>
          </rPr>
          <t xml:space="preserve"> Pago por hora extra esta en la celda E6</t>
        </r>
      </text>
    </comment>
    <comment ref="I7" authorId="0">
      <text>
        <r>
          <rPr>
            <b/>
            <sz val="8"/>
            <color indexed="10"/>
            <rFont val="Tahoma"/>
            <family val="2"/>
          </rPr>
          <t>*</t>
        </r>
        <r>
          <rPr>
            <b/>
            <sz val="8"/>
            <color indexed="81"/>
            <rFont val="Tahoma"/>
            <family val="2"/>
          </rPr>
          <t xml:space="preserve"> Se dará la cantidad que figura en la celda I6  por cada hijo</t>
        </r>
      </text>
    </comment>
  </commentList>
</comments>
</file>

<file path=xl/sharedStrings.xml><?xml version="1.0" encoding="utf-8"?>
<sst xmlns="http://schemas.openxmlformats.org/spreadsheetml/2006/main" count="23499" uniqueCount="945">
  <si>
    <t xml:space="preserve">lunes </t>
  </si>
  <si>
    <t>martes</t>
  </si>
  <si>
    <t>miércoles</t>
  </si>
  <si>
    <t>jueves</t>
  </si>
  <si>
    <t>viernes</t>
  </si>
  <si>
    <t>sábado</t>
  </si>
  <si>
    <t>domingo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</si>
  <si>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</si>
  <si>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</si>
  <si>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</si>
  <si>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</si>
  <si>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</si>
  <si>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</si>
  <si>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</si>
  <si>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</si>
  <si>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</si>
  <si>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</si>
  <si>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</si>
  <si>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</si>
  <si>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N°</t>
  </si>
  <si>
    <t xml:space="preserve">Espicificaciones del producto </t>
  </si>
  <si>
    <t xml:space="preserve">Tipo de cambio </t>
  </si>
  <si>
    <t xml:space="preserve">Monto en dolares </t>
  </si>
  <si>
    <t>Descripción</t>
  </si>
  <si>
    <t>Marca</t>
  </si>
  <si>
    <t>Precio</t>
  </si>
  <si>
    <t>Cantidad</t>
  </si>
  <si>
    <t xml:space="preserve">Monto en pesos </t>
  </si>
  <si>
    <t xml:space="preserve">mabe </t>
  </si>
  <si>
    <t>estufa</t>
  </si>
  <si>
    <t>tv</t>
  </si>
  <si>
    <t>LG</t>
  </si>
  <si>
    <t>laptop</t>
  </si>
  <si>
    <t>hp</t>
  </si>
  <si>
    <t xml:space="preserve">celular </t>
  </si>
  <si>
    <t>acatel</t>
  </si>
  <si>
    <t>playera</t>
  </si>
  <si>
    <t>polo</t>
  </si>
  <si>
    <t>tennis</t>
  </si>
  <si>
    <t>adidas</t>
  </si>
  <si>
    <t>mochila</t>
  </si>
  <si>
    <t>reebok</t>
  </si>
  <si>
    <t>OPERADOR</t>
  </si>
  <si>
    <t xml:space="preserve">LO QUE HACE </t>
  </si>
  <si>
    <t>^</t>
  </si>
  <si>
    <t xml:space="preserve">* </t>
  </si>
  <si>
    <t>/</t>
  </si>
  <si>
    <t>-</t>
  </si>
  <si>
    <t>+</t>
  </si>
  <si>
    <t>&amp;</t>
  </si>
  <si>
    <t>=</t>
  </si>
  <si>
    <t xml:space="preserve"> &gt;</t>
  </si>
  <si>
    <t>&lt;</t>
  </si>
  <si>
    <t>&lt; &gt;</t>
  </si>
  <si>
    <t>ELEVA A UNA POTENCIA</t>
  </si>
  <si>
    <t>MULTIPLICA</t>
  </si>
  <si>
    <t>DIVIDE</t>
  </si>
  <si>
    <t>SUMA</t>
  </si>
  <si>
    <t>RESTA</t>
  </si>
  <si>
    <t>UNE</t>
  </si>
  <si>
    <t>IGUALA</t>
  </si>
  <si>
    <t xml:space="preserve">MAYOR QUE </t>
  </si>
  <si>
    <t xml:space="preserve">MENOR QUE </t>
  </si>
  <si>
    <t xml:space="preserve">DIFERENTE </t>
  </si>
  <si>
    <t>OPERADOR  (&gt;)</t>
  </si>
  <si>
    <t>VALOR 2</t>
  </si>
  <si>
    <t xml:space="preserve">RESULTADO </t>
  </si>
  <si>
    <t>VALOR 1</t>
  </si>
  <si>
    <t>OPERADOR  (=)</t>
  </si>
  <si>
    <t>OPERADOR  (&lt;)</t>
  </si>
  <si>
    <t>OPERADOR  (&lt;&gt;)</t>
  </si>
  <si>
    <t>RESULTADO DEL OPERADOR MAYOR O IGUAL QUE (&gt;, =)</t>
  </si>
  <si>
    <t>RESULTADO DEL OPERADOR MENOR O IGUAL QUE (&lt;,=)</t>
  </si>
  <si>
    <t>OPERADOR UNION Ó CONCATENAR (&amp;)</t>
  </si>
  <si>
    <t>VALOR 3</t>
  </si>
  <si>
    <t>VIDAL</t>
  </si>
  <si>
    <t>MENDOZA</t>
  </si>
  <si>
    <t>MORALES</t>
  </si>
  <si>
    <t xml:space="preserve">NORMA </t>
  </si>
  <si>
    <t>ZAYAS</t>
  </si>
  <si>
    <t>HERNÁNDEZ</t>
  </si>
  <si>
    <t>DULCE</t>
  </si>
  <si>
    <t xml:space="preserve">RESULTADO (&amp;) </t>
  </si>
  <si>
    <t>ALBA</t>
  </si>
  <si>
    <t>ARIZPE</t>
  </si>
  <si>
    <t>RESULTADO (CONCATENAR)</t>
  </si>
  <si>
    <t xml:space="preserve">EJEMPLO CONCATENAR </t>
  </si>
  <si>
    <t xml:space="preserve">GENERACION DE UN CODIGO </t>
  </si>
  <si>
    <t xml:space="preserve">NOMBRE </t>
  </si>
  <si>
    <t xml:space="preserve">APELLIDO </t>
  </si>
  <si>
    <t>CIUDAD</t>
  </si>
  <si>
    <t>AÑO</t>
  </si>
  <si>
    <t xml:space="preserve">INGRESO </t>
  </si>
  <si>
    <t>VI</t>
  </si>
  <si>
    <t>MM</t>
  </si>
  <si>
    <t>PUE</t>
  </si>
  <si>
    <t>CODIGO</t>
  </si>
  <si>
    <t>PAOLA</t>
  </si>
  <si>
    <t>TELLO</t>
  </si>
  <si>
    <t>NO</t>
  </si>
  <si>
    <t>PA</t>
  </si>
  <si>
    <t>DU</t>
  </si>
  <si>
    <t>HZ</t>
  </si>
  <si>
    <t>TH</t>
  </si>
  <si>
    <t>AA</t>
  </si>
  <si>
    <t>MEX</t>
  </si>
  <si>
    <t>HID</t>
  </si>
  <si>
    <t>VER</t>
  </si>
  <si>
    <t xml:space="preserve">CODIGO </t>
  </si>
  <si>
    <t>CALCULO DEL SALARIO INTEGRADO</t>
  </si>
  <si>
    <t>CARGO</t>
  </si>
  <si>
    <t>SUELDO BASE</t>
  </si>
  <si>
    <t>ALTIGUEDAD</t>
  </si>
  <si>
    <t xml:space="preserve">HORAS EXTRA </t>
  </si>
  <si>
    <t>APORTE DEL AHORRO PARA EL RETIRO</t>
  </si>
  <si>
    <t>ISR</t>
  </si>
  <si>
    <t>SUBTOTAL EGRESOS</t>
  </si>
  <si>
    <t xml:space="preserve">INGRESO  NETO </t>
  </si>
  <si>
    <t xml:space="preserve">SUBTOTAL INGRESOS </t>
  </si>
  <si>
    <t>MA</t>
  </si>
  <si>
    <t>LR</t>
  </si>
  <si>
    <t>QUI</t>
  </si>
  <si>
    <t>UL</t>
  </si>
  <si>
    <t>SA</t>
  </si>
  <si>
    <t>LI</t>
  </si>
  <si>
    <t>GU</t>
  </si>
  <si>
    <t>AL</t>
  </si>
  <si>
    <t>LIS</t>
  </si>
  <si>
    <t>EN</t>
  </si>
  <si>
    <t>RM</t>
  </si>
  <si>
    <t>FJ</t>
  </si>
  <si>
    <t>GL</t>
  </si>
  <si>
    <t>CO</t>
  </si>
  <si>
    <t>MC</t>
  </si>
  <si>
    <t>SJ</t>
  </si>
  <si>
    <t>COL</t>
  </si>
  <si>
    <t>TAX</t>
  </si>
  <si>
    <t>SON</t>
  </si>
  <si>
    <t>BAJ</t>
  </si>
  <si>
    <t>YUC</t>
  </si>
  <si>
    <t>TAB</t>
  </si>
  <si>
    <t>GERENTE GENERAL</t>
  </si>
  <si>
    <t>GERENTE TECNICO</t>
  </si>
  <si>
    <t>GERNETE DE ADMINISTRACION Y FINANZAS</t>
  </si>
  <si>
    <t xml:space="preserve">ENCARGADO DE ESTUDIOS DE PROYECTOS </t>
  </si>
  <si>
    <t>ENCARGADO DE SERVICIO AL CLIENTE</t>
  </si>
  <si>
    <t>ENCARGADO DE SEGURIDAD</t>
  </si>
  <si>
    <t>ENCARGADO DE ADQUISICIONES</t>
  </si>
  <si>
    <t xml:space="preserve">ADMINISTRADOR DE BODEGA </t>
  </si>
  <si>
    <t>ENCARGADO DE CALIDAD</t>
  </si>
  <si>
    <t>ENCARGADO DE PERSONAL</t>
  </si>
  <si>
    <t>$23000</t>
  </si>
  <si>
    <t>INSTITUCIÓN EDUCATIVA 9256</t>
  </si>
  <si>
    <t>Nº</t>
  </si>
  <si>
    <t>NOMBRE</t>
  </si>
  <si>
    <t>CRITERIOS</t>
  </si>
  <si>
    <t>PROMEDIO
CRITERIO</t>
  </si>
  <si>
    <t>PROMEDIO
ACTITUDES</t>
  </si>
  <si>
    <t>EXAMENES</t>
  </si>
  <si>
    <t>PROMEDIO
FINAL 1</t>
  </si>
  <si>
    <t>PROMEDIO
FINAL 2</t>
  </si>
  <si>
    <t>Condición Final</t>
  </si>
  <si>
    <t>NOTA MAXIMA</t>
  </si>
  <si>
    <t>NOTA MINIMA</t>
  </si>
  <si>
    <t>NOTA1</t>
  </si>
  <si>
    <t>NOTA2</t>
  </si>
  <si>
    <t>NOTA3</t>
  </si>
  <si>
    <t>NOTA4</t>
  </si>
  <si>
    <t>EXAMEN
PARCIAL</t>
  </si>
  <si>
    <t>EXAMEN
FINAL</t>
  </si>
  <si>
    <t>Julio</t>
  </si>
  <si>
    <t>Felix</t>
  </si>
  <si>
    <t>Giancarlo</t>
  </si>
  <si>
    <t>Rafael</t>
  </si>
  <si>
    <t>Enrique</t>
  </si>
  <si>
    <t>Dirk</t>
  </si>
  <si>
    <t>Mayory</t>
  </si>
  <si>
    <t>Luis</t>
  </si>
  <si>
    <t>Elizabeth</t>
  </si>
  <si>
    <t>Dante</t>
  </si>
  <si>
    <t>FUNCIÓN SI ANIDADO: Tiene más de una condición y para ser VERDADERO basta que una de las condiciones sea VERDADERA</t>
  </si>
  <si>
    <t>Su fórmula es =SI(condición1,VERDADERO,SI(condición2,VERDADERO,SI(condición3,VERDADERO,FALSO)))</t>
  </si>
  <si>
    <t>Determine el TIPO DE ESTUDIANTE: B = BUENO, R = REGULAR, D = DEFICIENTE ( si anidado)</t>
  </si>
  <si>
    <t>Nombre</t>
  </si>
  <si>
    <t>Código</t>
  </si>
  <si>
    <t>Tipo Estudiante</t>
  </si>
  <si>
    <t>LUIS</t>
  </si>
  <si>
    <t>B</t>
  </si>
  <si>
    <t>HUGO</t>
  </si>
  <si>
    <t>D</t>
  </si>
  <si>
    <t>CARMEN</t>
  </si>
  <si>
    <t>R</t>
  </si>
  <si>
    <t>NANCY SILVERA</t>
  </si>
  <si>
    <t>SALLY</t>
  </si>
  <si>
    <t xml:space="preserve">Determine el NOMBRE de la Asignatura: 1 = MATEMATICAS, 2 = LENGUAJE, 3 = HISTORIA, 4 = BIOLOGIA </t>
  </si>
  <si>
    <t>Carreras</t>
  </si>
  <si>
    <t>FUNCIÓN SI(Y)</t>
  </si>
  <si>
    <t>Devuelve VERDADERO si todos los argumentos son VERDADEROS Y FALSO si algún argumentop es FALSO</t>
  </si>
  <si>
    <t>Su fórmula es:  =</t>
  </si>
  <si>
    <t>SI(Y(Cond1;Cond2;…);Verdadero;Falso)</t>
  </si>
  <si>
    <t>Determinar la BONIFICACION: si es de sexo MASCULINO y estado civil CASADO, recibe una bonificación del 10%</t>
  </si>
  <si>
    <t>sobre su S_Básico</t>
  </si>
  <si>
    <t>Sexo</t>
  </si>
  <si>
    <t>E_Civil</t>
  </si>
  <si>
    <t>S_Básico</t>
  </si>
  <si>
    <t>Bonificación</t>
  </si>
  <si>
    <t>M</t>
  </si>
  <si>
    <t>S</t>
  </si>
  <si>
    <t>F</t>
  </si>
  <si>
    <t>C</t>
  </si>
  <si>
    <t>Determine la CONDICION de cada cliente: Si su SUELDO es mayor o igual a 2500 nuevos y es PROPIETARIO</t>
  </si>
  <si>
    <t>de una casa, es ELEGIBLE de lo contrario INELEGIBLE</t>
  </si>
  <si>
    <t>CLIENTE</t>
  </si>
  <si>
    <t>TOTAL SUELDO</t>
  </si>
  <si>
    <t>PROPIETARIO</t>
  </si>
  <si>
    <t>CONDICION</t>
  </si>
  <si>
    <t>PEREZ</t>
  </si>
  <si>
    <t>SI</t>
  </si>
  <si>
    <t>DIAZ</t>
  </si>
  <si>
    <t>CALLE</t>
  </si>
  <si>
    <t>RAZURI</t>
  </si>
  <si>
    <t>CASTRO</t>
  </si>
  <si>
    <t>FUNCIÓN SI(O)</t>
  </si>
  <si>
    <t>Devuelve VERDADERO si alguno de sus argumentos es VERDADERO y FALSO si todos los argumentos son FALSOS</t>
  </si>
  <si>
    <t>Su fórmula es: =</t>
  </si>
  <si>
    <t>SI(O(Cond1;Cond2;…);VERDADERO;FALSO)</t>
  </si>
  <si>
    <t>Si el País corresponde a BOLIVIA o ECUADOR deberá mostrar CERCA de lo contrario LEJOS</t>
  </si>
  <si>
    <t>Distrito</t>
  </si>
  <si>
    <t>Observaciones</t>
  </si>
  <si>
    <t>Bolivia</t>
  </si>
  <si>
    <t>Ecuador</t>
  </si>
  <si>
    <t>China</t>
  </si>
  <si>
    <t>Rusia</t>
  </si>
  <si>
    <t>Suiza</t>
  </si>
  <si>
    <t>FUNCIONES DE BUSQUEDA Y REFERENCIA:</t>
  </si>
  <si>
    <t>FUNCIÓN CONSULTAV:</t>
  </si>
  <si>
    <t>Es una función de búsquedaque se utiliza para buscar la primera columna de un rango de celdas y</t>
  </si>
  <si>
    <t>a continuación, devolver un valor de culaquier celda de la misma fila del rango.</t>
  </si>
  <si>
    <t>CONSULTAV(valor_buscado,matriz_buscar_en,indicador_columnas;ordenado)</t>
  </si>
  <si>
    <t>Cursos</t>
  </si>
  <si>
    <t>Nombre de Cursos</t>
  </si>
  <si>
    <t>Tabla de Cursos</t>
  </si>
  <si>
    <t>G</t>
  </si>
  <si>
    <t>GEOGRAFIA</t>
  </si>
  <si>
    <t>H</t>
  </si>
  <si>
    <t>A</t>
  </si>
  <si>
    <t>ARTE</t>
  </si>
  <si>
    <t>HISTORIA</t>
  </si>
  <si>
    <t>ESTADO CIVIL</t>
  </si>
  <si>
    <t>NOMBRE DE ESTADO CIVIL</t>
  </si>
  <si>
    <t>Tabla de Estados Civil</t>
  </si>
  <si>
    <t>Soltero</t>
  </si>
  <si>
    <t>Casado</t>
  </si>
  <si>
    <t>V</t>
  </si>
  <si>
    <t>Viudo</t>
  </si>
  <si>
    <t>Divorciado</t>
  </si>
  <si>
    <t>Tipo de Cambio</t>
  </si>
  <si>
    <t>Tabla de Productos</t>
  </si>
  <si>
    <t>Precio DLLS</t>
  </si>
  <si>
    <t>código</t>
  </si>
  <si>
    <t>Cámara</t>
  </si>
  <si>
    <t>Parlantes</t>
  </si>
  <si>
    <t xml:space="preserve">C </t>
  </si>
  <si>
    <t>Monitor</t>
  </si>
  <si>
    <t>Impresora</t>
  </si>
  <si>
    <t>TOTAL</t>
  </si>
  <si>
    <t>IVA</t>
  </si>
  <si>
    <t>SUB-TOTAL</t>
  </si>
  <si>
    <t>HELADO</t>
  </si>
  <si>
    <t>N</t>
  </si>
  <si>
    <t>GASEOSA</t>
  </si>
  <si>
    <t>ENSALADA</t>
  </si>
  <si>
    <t>L</t>
  </si>
  <si>
    <t>CHIFA</t>
  </si>
  <si>
    <t>K</t>
  </si>
  <si>
    <t>SOPA</t>
  </si>
  <si>
    <t>J</t>
  </si>
  <si>
    <t>PRECIO</t>
  </si>
  <si>
    <t>DESCRIPCION</t>
  </si>
  <si>
    <t>VENTA ($)</t>
  </si>
  <si>
    <t>VENTA (S/)</t>
  </si>
  <si>
    <t>CANTIDAD</t>
  </si>
  <si>
    <t>CHIFA "MAHA - LO"</t>
  </si>
  <si>
    <t>Ventas de Blue jeans</t>
  </si>
  <si>
    <t>Años</t>
  </si>
  <si>
    <t>Meses</t>
  </si>
  <si>
    <t>1. Graficar las ventas de 2008  (Tipo Circular)</t>
  </si>
  <si>
    <t>Enero</t>
  </si>
  <si>
    <t>2. Graficar las ventas de todos los meses para 2008 y 2009 (Tipo Columnas)</t>
  </si>
  <si>
    <t>Febrero</t>
  </si>
  <si>
    <t>3. Graficar las Ventas de Agosto a Diciembre en los tres años (Tipo Barras)</t>
  </si>
  <si>
    <t>Marzo</t>
  </si>
  <si>
    <t>4. Graficar las Ventas de 2008 - 2010 (Tipo Línea)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</si>
  <si>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</si>
  <si>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</si>
  <si>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</si>
  <si>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</si>
  <si>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</si>
  <si>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</si>
  <si>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</si>
  <si>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</si>
  <si>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Ordenar De la Siguiente manera</t>
  </si>
  <si>
    <r>
      <t xml:space="preserve">Se desea ver ordenado por los Cargos del contacto y por edades en forma </t>
    </r>
    <r>
      <rPr>
        <b/>
        <sz val="14"/>
        <color indexed="48"/>
        <rFont val="Arial"/>
        <family val="2"/>
      </rPr>
      <t>Ascendente</t>
    </r>
  </si>
  <si>
    <t>Nombre de compañía</t>
  </si>
  <si>
    <t>Producto</t>
  </si>
  <si>
    <t>Nombre del contacto</t>
  </si>
  <si>
    <t>Edad</t>
  </si>
  <si>
    <t>Cargo del contacto</t>
  </si>
  <si>
    <t>Ciudad</t>
  </si>
  <si>
    <t>País</t>
  </si>
  <si>
    <t>DRACD</t>
  </si>
  <si>
    <t>Drachenblut Delikatessen</t>
  </si>
  <si>
    <t>Videos</t>
  </si>
  <si>
    <t>Sven Ottlieb</t>
  </si>
  <si>
    <t>Administrador de pedidos</t>
  </si>
  <si>
    <t>Aachen</t>
  </si>
  <si>
    <t>Alemania</t>
  </si>
  <si>
    <t>BERGS</t>
  </si>
  <si>
    <t>Berglunds snabbköp</t>
  </si>
  <si>
    <t>Equipos de Música</t>
  </si>
  <si>
    <t>Christina Berglund</t>
  </si>
  <si>
    <t>Luleå</t>
  </si>
  <si>
    <t>Suecia</t>
  </si>
  <si>
    <t>EASTC</t>
  </si>
  <si>
    <t>Eastern Connection</t>
  </si>
  <si>
    <t>Ann Devon</t>
  </si>
  <si>
    <t>Agente de ventas</t>
  </si>
  <si>
    <t>Londres</t>
  </si>
  <si>
    <t>Reino Unido</t>
  </si>
  <si>
    <t>MAISD</t>
  </si>
  <si>
    <t>Maison Dewey</t>
  </si>
  <si>
    <t>Catherine Dewey</t>
  </si>
  <si>
    <t>Bruselas</t>
  </si>
  <si>
    <t>Bélgica</t>
  </si>
  <si>
    <t>VICTE</t>
  </si>
  <si>
    <t>Victuailles en stock</t>
  </si>
  <si>
    <t>Lavadoras</t>
  </si>
  <si>
    <t>Mary Saveley</t>
  </si>
  <si>
    <t>Lion</t>
  </si>
  <si>
    <t>Francia</t>
  </si>
  <si>
    <t>OCEAN</t>
  </si>
  <si>
    <t>Océano Atlántico Ltda.</t>
  </si>
  <si>
    <t>Cocinas de Gas</t>
  </si>
  <si>
    <t>Yvonne Moncada</t>
  </si>
  <si>
    <t>Buenos Aires</t>
  </si>
  <si>
    <t>Argentina</t>
  </si>
  <si>
    <t>CACTU</t>
  </si>
  <si>
    <t>Cactus Comidas para llevar</t>
  </si>
  <si>
    <t>Patricio Simpson</t>
  </si>
  <si>
    <t>FOLIG</t>
  </si>
  <si>
    <t>Folies gourmandes</t>
  </si>
  <si>
    <t>Grabadoras de Cd</t>
  </si>
  <si>
    <t>Martine Rancé</t>
  </si>
  <si>
    <t>Asistente de agente de ventas</t>
  </si>
  <si>
    <t>Lille</t>
  </si>
  <si>
    <t>RICAR</t>
  </si>
  <si>
    <t>Ricardo Adocicados</t>
  </si>
  <si>
    <t>Janete Limeira</t>
  </si>
  <si>
    <t>Rio de Janeiro</t>
  </si>
  <si>
    <t>Brasil</t>
  </si>
  <si>
    <t>THECR</t>
  </si>
  <si>
    <t>The Cracker Box</t>
  </si>
  <si>
    <t>Filmadoras</t>
  </si>
  <si>
    <t>Liu Wong</t>
  </si>
  <si>
    <t>Asistente de marketing</t>
  </si>
  <si>
    <t>Butte</t>
  </si>
  <si>
    <t>Estados Unidos</t>
  </si>
  <si>
    <t>FAMIA</t>
  </si>
  <si>
    <t>Familia Arquibaldo</t>
  </si>
  <si>
    <t>Televisores</t>
  </si>
  <si>
    <t>Aria Cruz</t>
  </si>
  <si>
    <t>Sao Paulo</t>
  </si>
  <si>
    <t>MORGK</t>
  </si>
  <si>
    <t>Morgenstern Gesundkost</t>
  </si>
  <si>
    <t>Alexander Feuer</t>
  </si>
  <si>
    <t>Leipzig</t>
  </si>
  <si>
    <t>MEREP</t>
  </si>
  <si>
    <t>Mère Paillarde</t>
  </si>
  <si>
    <t>Vhs</t>
  </si>
  <si>
    <t>Jean Fresnière</t>
  </si>
  <si>
    <t>Montreal</t>
  </si>
  <si>
    <t>Canadá</t>
  </si>
  <si>
    <t>LAUGB</t>
  </si>
  <si>
    <t>Laughing Bacchus Wine Cellars</t>
  </si>
  <si>
    <t>Yoshi Tannamuri</t>
  </si>
  <si>
    <t>Vancouver</t>
  </si>
  <si>
    <t>QUEEN</t>
  </si>
  <si>
    <t>Queen Cozinha</t>
  </si>
  <si>
    <t>Cocinas Eléctricas</t>
  </si>
  <si>
    <t>Lúcia Carvalho</t>
  </si>
  <si>
    <t>KOENE</t>
  </si>
  <si>
    <t>Königlich Essen</t>
  </si>
  <si>
    <t>Philip Cramer</t>
  </si>
  <si>
    <t>Asistente de ventas</t>
  </si>
  <si>
    <t>Brandenburgo</t>
  </si>
  <si>
    <t>REGGC</t>
  </si>
  <si>
    <t>Reggiani Caseifici</t>
  </si>
  <si>
    <t>Maurizio Moroni</t>
  </si>
  <si>
    <t>Reggio Emilia</t>
  </si>
  <si>
    <t>Italia</t>
  </si>
  <si>
    <t>HUNGO</t>
  </si>
  <si>
    <t>Hungry Owl All-Night Grocers</t>
  </si>
  <si>
    <t>Patricia McKenna</t>
  </si>
  <si>
    <t>Cork</t>
  </si>
  <si>
    <t>Irlanda</t>
  </si>
  <si>
    <t>NORTS</t>
  </si>
  <si>
    <t>North/South</t>
  </si>
  <si>
    <t>Simon Crowther</t>
  </si>
  <si>
    <t>TRAIH</t>
  </si>
  <si>
    <t>Trail's Head Gourmet Provisioners</t>
  </si>
  <si>
    <t xml:space="preserve">Repoductores </t>
  </si>
  <si>
    <t>Helvetius Nagy</t>
  </si>
  <si>
    <t>Kirkland</t>
  </si>
  <si>
    <t>GOURL</t>
  </si>
  <si>
    <t>Gourmet Lanchonetes</t>
  </si>
  <si>
    <t>Refrigeradoras</t>
  </si>
  <si>
    <t>André Fonseca</t>
  </si>
  <si>
    <t>Campinas</t>
  </si>
  <si>
    <t>COMMI</t>
  </si>
  <si>
    <t>Comércio Mineiro</t>
  </si>
  <si>
    <t>Pedro Afonso</t>
  </si>
  <si>
    <t>São Paulo</t>
  </si>
  <si>
    <t>SUPRD</t>
  </si>
  <si>
    <t>Suprêmes délices</t>
  </si>
  <si>
    <t>Pascale Cartrain</t>
  </si>
  <si>
    <t>Gerente de contabilidad</t>
  </si>
  <si>
    <t>Charleroi</t>
  </si>
  <si>
    <t>WARTH</t>
  </si>
  <si>
    <t>Wartian Herkku</t>
  </si>
  <si>
    <t xml:space="preserve">Ollas </t>
  </si>
  <si>
    <t>Pirkko Koskitalo</t>
  </si>
  <si>
    <t>Oulu</t>
  </si>
  <si>
    <t>Finlandia</t>
  </si>
  <si>
    <t>VINET</t>
  </si>
  <si>
    <t>Vins et alcools Chevalier</t>
  </si>
  <si>
    <t>Paul Henriot</t>
  </si>
  <si>
    <t>Reims</t>
  </si>
  <si>
    <t>HANAR</t>
  </si>
  <si>
    <t>Hanari Carnes</t>
  </si>
  <si>
    <t>Mario Pontes</t>
  </si>
  <si>
    <t>LILAS</t>
  </si>
  <si>
    <t>LILA-Supermercado</t>
  </si>
  <si>
    <t>Carlos González</t>
  </si>
  <si>
    <t>Barquisimeto</t>
  </si>
  <si>
    <t>Venezuela</t>
  </si>
  <si>
    <t>QUICK</t>
  </si>
  <si>
    <t>QUICK-Stop</t>
  </si>
  <si>
    <t>Horst Kloss</t>
  </si>
  <si>
    <t>Cunewalde</t>
  </si>
  <si>
    <t>QUEDE</t>
  </si>
  <si>
    <t>Que Delícia</t>
  </si>
  <si>
    <t>Bernardo Batista</t>
  </si>
  <si>
    <t>FISSA</t>
  </si>
  <si>
    <t>FISSA Fabrica Inter. Salchichas S.A.</t>
  </si>
  <si>
    <t>Licuadoras</t>
  </si>
  <si>
    <t>Diego Roel</t>
  </si>
  <si>
    <t>Madrid</t>
  </si>
  <si>
    <t>España</t>
  </si>
  <si>
    <t>ROMEY</t>
  </si>
  <si>
    <t>Romero y tomillo</t>
  </si>
  <si>
    <t>Alejandra Camino</t>
  </si>
  <si>
    <t>BOTTM</t>
  </si>
  <si>
    <t>Bottom-Dollar Markets</t>
  </si>
  <si>
    <t>Elizabeth Lincoln</t>
  </si>
  <si>
    <t>Tsawassen</t>
  </si>
  <si>
    <t>THEBI</t>
  </si>
  <si>
    <t>The Big Cheese</t>
  </si>
  <si>
    <t>Liz Nixon</t>
  </si>
  <si>
    <t>Gerente de marketing</t>
  </si>
  <si>
    <t>Portland</t>
  </si>
  <si>
    <t>ISLAT</t>
  </si>
  <si>
    <t>Island Trading</t>
  </si>
  <si>
    <t>Helen Bennett</t>
  </si>
  <si>
    <t>Cowes</t>
  </si>
  <si>
    <t>CENTC</t>
  </si>
  <si>
    <t>Centro comercial Moctezuma</t>
  </si>
  <si>
    <t>Francisco Chang</t>
  </si>
  <si>
    <t>México D.F.</t>
  </si>
  <si>
    <t>México</t>
  </si>
  <si>
    <t>MAGAA</t>
  </si>
  <si>
    <t>Magazzini Alimentari Riuniti</t>
  </si>
  <si>
    <t>Giovanni Rovelli</t>
  </si>
  <si>
    <t>Bérgamo</t>
  </si>
  <si>
    <t>FRANR</t>
  </si>
  <si>
    <t>France restauration</t>
  </si>
  <si>
    <t>Carine Schmitt</t>
  </si>
  <si>
    <t>Nantes</t>
  </si>
  <si>
    <t>SPECD</t>
  </si>
  <si>
    <t>Spécialités du monde</t>
  </si>
  <si>
    <t>Dominique Perrier</t>
  </si>
  <si>
    <t>París</t>
  </si>
  <si>
    <t>FRANK</t>
  </si>
  <si>
    <t>Frankenversand</t>
  </si>
  <si>
    <t>Peter Franken</t>
  </si>
  <si>
    <t>München</t>
  </si>
  <si>
    <t>BLONP</t>
  </si>
  <si>
    <t>Blondel père et fils</t>
  </si>
  <si>
    <t>Frédérique Citeaux</t>
  </si>
  <si>
    <t>Estrasburgo</t>
  </si>
  <si>
    <t>LAZYK</t>
  </si>
  <si>
    <t>Lazy K Kountry Store</t>
  </si>
  <si>
    <t>Secadoras de Cabello</t>
  </si>
  <si>
    <t>John Steel</t>
  </si>
  <si>
    <t>Walla Walla</t>
  </si>
  <si>
    <t>GALED</t>
  </si>
  <si>
    <t>Galería del gastrónomo</t>
  </si>
  <si>
    <t>Eduardo Saavedra</t>
  </si>
  <si>
    <t>Barcelona</t>
  </si>
  <si>
    <t>GREAL</t>
  </si>
  <si>
    <t>Great Lakes Food Market</t>
  </si>
  <si>
    <t>Howard Snyder</t>
  </si>
  <si>
    <t>Eugenia</t>
  </si>
  <si>
    <t>TOMSP</t>
  </si>
  <si>
    <t>Toms Spezialitäten</t>
  </si>
  <si>
    <t>Karin Josephs</t>
  </si>
  <si>
    <t>Münster</t>
  </si>
  <si>
    <t>SEVES</t>
  </si>
  <si>
    <t>Seven Seas Imports</t>
  </si>
  <si>
    <t>Hari Kumar</t>
  </si>
  <si>
    <t>Gerente de ventas</t>
  </si>
  <si>
    <t>PICCO</t>
  </si>
  <si>
    <t>Piccolo und mehr</t>
  </si>
  <si>
    <t>Georg Pipps</t>
  </si>
  <si>
    <t>Salzburgo</t>
  </si>
  <si>
    <t>Austria</t>
  </si>
  <si>
    <t>VAFFE</t>
  </si>
  <si>
    <t>Vaffeljernet</t>
  </si>
  <si>
    <t>Palle Ibsen</t>
  </si>
  <si>
    <t>Århus</t>
  </si>
  <si>
    <t>Dinamarca</t>
  </si>
  <si>
    <t>RICSU</t>
  </si>
  <si>
    <t>Richter Supermarkt</t>
  </si>
  <si>
    <t>Michael Holz</t>
  </si>
  <si>
    <t>Génova</t>
  </si>
  <si>
    <t>FURIB</t>
  </si>
  <si>
    <t>Furia Bacalhau e Frutos do Mar</t>
  </si>
  <si>
    <t xml:space="preserve">Lino Rodriguez </t>
  </si>
  <si>
    <t>Lisboa</t>
  </si>
  <si>
    <t>Portugal</t>
  </si>
  <si>
    <t>SPLIR</t>
  </si>
  <si>
    <t>Split Rail Beer &amp; Ale</t>
  </si>
  <si>
    <t>Art Braunschweiger</t>
  </si>
  <si>
    <t>Lander</t>
  </si>
  <si>
    <t>WELLI</t>
  </si>
  <si>
    <t>Wellington Importadora</t>
  </si>
  <si>
    <t>Paula Parente</t>
  </si>
  <si>
    <t>Resende</t>
  </si>
  <si>
    <t>LAMAI</t>
  </si>
  <si>
    <t>La maison d'Asie</t>
  </si>
  <si>
    <t>Annette Roulet</t>
  </si>
  <si>
    <t>Toulouse</t>
  </si>
  <si>
    <t>LONEP</t>
  </si>
  <si>
    <t>Lonesome Pine Restaurant</t>
  </si>
  <si>
    <t>Fran Wilson</t>
  </si>
  <si>
    <t>ERNSH</t>
  </si>
  <si>
    <t>Ernst Handel</t>
  </si>
  <si>
    <t>Roland Mendel</t>
  </si>
  <si>
    <t>Graz</t>
  </si>
  <si>
    <t>GODOS</t>
  </si>
  <si>
    <t>Godos Cocina Típica</t>
  </si>
  <si>
    <t>José Pedro Freyre</t>
  </si>
  <si>
    <t>Sevilla</t>
  </si>
  <si>
    <t>WULSA</t>
  </si>
  <si>
    <t>WulsyS.A</t>
  </si>
  <si>
    <t>Esau Del Carpio</t>
  </si>
  <si>
    <t>Gerente Electricidad</t>
  </si>
  <si>
    <t>usa</t>
  </si>
  <si>
    <t>lima</t>
  </si>
  <si>
    <t>WILMK</t>
  </si>
  <si>
    <t>Wilman Kala</t>
  </si>
  <si>
    <t>Matti Karttunen</t>
  </si>
  <si>
    <t>Prop./Asistente marketing</t>
  </si>
  <si>
    <t>Helsinki</t>
  </si>
  <si>
    <t>SIMOB</t>
  </si>
  <si>
    <t>Simons bistro</t>
  </si>
  <si>
    <t>Jytte Petersen</t>
  </si>
  <si>
    <t>Propietario</t>
  </si>
  <si>
    <t>København</t>
  </si>
  <si>
    <t>ANATR</t>
  </si>
  <si>
    <t>Ana Trujillo Emparedados y helados</t>
  </si>
  <si>
    <t>Ana Trujillo</t>
  </si>
  <si>
    <t>CHOPS</t>
  </si>
  <si>
    <t>Chop-suey Chinese</t>
  </si>
  <si>
    <t>Yang Wang</t>
  </si>
  <si>
    <t>Berna</t>
  </si>
  <si>
    <t>BONAP</t>
  </si>
  <si>
    <t>Bon app'</t>
  </si>
  <si>
    <t>Laurence Lebihan</t>
  </si>
  <si>
    <t>Marsella</t>
  </si>
  <si>
    <t>FOLKO</t>
  </si>
  <si>
    <t>Folk och fä HB</t>
  </si>
  <si>
    <t>Maria Larsson</t>
  </si>
  <si>
    <t>Bräcke</t>
  </si>
  <si>
    <t>TORTU</t>
  </si>
  <si>
    <t>Tortuga Restaurante</t>
  </si>
  <si>
    <t>Miguel Angel Paolino</t>
  </si>
  <si>
    <t>DUMON</t>
  </si>
  <si>
    <t>Du monde entier</t>
  </si>
  <si>
    <t>Janine Labrune</t>
  </si>
  <si>
    <t>PARIS</t>
  </si>
  <si>
    <t>Paris spécialités</t>
  </si>
  <si>
    <t>Marie Bertrand</t>
  </si>
  <si>
    <t>ANTON</t>
  </si>
  <si>
    <t>Antonio Moreno Taquería</t>
  </si>
  <si>
    <t>Antonio Moreno</t>
  </si>
  <si>
    <t>LINOD</t>
  </si>
  <si>
    <t>LINO-Delicateses</t>
  </si>
  <si>
    <t>Felipe Izquierdo</t>
  </si>
  <si>
    <t>I. de Margarita</t>
  </si>
  <si>
    <t>BOLID</t>
  </si>
  <si>
    <t>Bólido Comidas preparadas</t>
  </si>
  <si>
    <t>Martín Sommer</t>
  </si>
  <si>
    <t>LETSS</t>
  </si>
  <si>
    <t>Let's Stop N Shop</t>
  </si>
  <si>
    <t>Jaime Yorres</t>
  </si>
  <si>
    <t>San Francisco</t>
  </si>
  <si>
    <t>GROSR</t>
  </si>
  <si>
    <t>GROSELLA-Restaurante</t>
  </si>
  <si>
    <t>Manuel Pereira</t>
  </si>
  <si>
    <t>Caracas</t>
  </si>
  <si>
    <t>WOLZA</t>
  </si>
  <si>
    <t>Wolski  Zajazd</t>
  </si>
  <si>
    <t>Zbyszek Piestrzeniewicz</t>
  </si>
  <si>
    <t>Warszawa</t>
  </si>
  <si>
    <t>Polonia</t>
  </si>
  <si>
    <t>OTTIK</t>
  </si>
  <si>
    <t>Ottilies Käseladen</t>
  </si>
  <si>
    <t>Henriette Pfalzheim</t>
  </si>
  <si>
    <t>Köln</t>
  </si>
  <si>
    <t>WHITC</t>
  </si>
  <si>
    <t>White Clover Markets</t>
  </si>
  <si>
    <t>Karl Jablonski</t>
  </si>
  <si>
    <t>Seattle</t>
  </si>
  <si>
    <t>SANTG</t>
  </si>
  <si>
    <t>Santé Gourmet</t>
  </si>
  <si>
    <t>Jonas Bergulfsen</t>
  </si>
  <si>
    <t>Stavern</t>
  </si>
  <si>
    <t>Noruega</t>
  </si>
  <si>
    <t>RATTC</t>
  </si>
  <si>
    <t>Rattlesnake Canyon Grocery</t>
  </si>
  <si>
    <t>Paula Wilson</t>
  </si>
  <si>
    <t>Representante agente ventas</t>
  </si>
  <si>
    <t>Albuquerque</t>
  </si>
  <si>
    <t>OLDWO</t>
  </si>
  <si>
    <t>Old World Delicatessen</t>
  </si>
  <si>
    <t>Rene Phillips</t>
  </si>
  <si>
    <t>Representante de ventas</t>
  </si>
  <si>
    <t>Anchorage</t>
  </si>
  <si>
    <t>LEHMS</t>
  </si>
  <si>
    <t>Lehmanns Marktstand</t>
  </si>
  <si>
    <t>Renate Messner</t>
  </si>
  <si>
    <t>Francfurt</t>
  </si>
  <si>
    <t>AROUT</t>
  </si>
  <si>
    <t>Around the Horn</t>
  </si>
  <si>
    <t>Thomas Hardy</t>
  </si>
  <si>
    <t>BSBEV</t>
  </si>
  <si>
    <t>B's Beverages</t>
  </si>
  <si>
    <t>Victoria Ashworth</t>
  </si>
  <si>
    <t>CONSH</t>
  </si>
  <si>
    <t>Consolidated Holdings</t>
  </si>
  <si>
    <t>Elizabeth Brown</t>
  </si>
  <si>
    <t>FRANS</t>
  </si>
  <si>
    <t>Franchi S.p.A.</t>
  </si>
  <si>
    <t>Paolo Accorti</t>
  </si>
  <si>
    <t>Torino</t>
  </si>
  <si>
    <t>PERIC</t>
  </si>
  <si>
    <t>Pericles Comidas clásicas</t>
  </si>
  <si>
    <t>Guillermo Fernández</t>
  </si>
  <si>
    <t>ALFKI</t>
  </si>
  <si>
    <t>Alfreds Futterkiste</t>
  </si>
  <si>
    <t>Maria Anders</t>
  </si>
  <si>
    <t>Berlín</t>
  </si>
  <si>
    <t>WANDK</t>
  </si>
  <si>
    <t>Die Wandernde Kuh</t>
  </si>
  <si>
    <t>Rita Müller</t>
  </si>
  <si>
    <t>Stuttgart</t>
  </si>
  <si>
    <t>BLAUS</t>
  </si>
  <si>
    <t>Blauer See Delikatessen</t>
  </si>
  <si>
    <t>Hanna Moos</t>
  </si>
  <si>
    <t>Mannheim</t>
  </si>
  <si>
    <t>PRINI</t>
  </si>
  <si>
    <t>Princesa Isabel Vinhos</t>
  </si>
  <si>
    <t>Isabel de Castro</t>
  </si>
  <si>
    <t>LACOR</t>
  </si>
  <si>
    <t>La corne d'abondance</t>
  </si>
  <si>
    <t>Daniel Tonini</t>
  </si>
  <si>
    <t>Versalles</t>
  </si>
  <si>
    <t>SAVEA</t>
  </si>
  <si>
    <t>Save-a-lot Markets</t>
  </si>
  <si>
    <t>Jose Pavarotti</t>
  </si>
  <si>
    <t>Boise</t>
  </si>
  <si>
    <t>RANCH</t>
  </si>
  <si>
    <t>Rancho grande</t>
  </si>
  <si>
    <t>Sergio Gutiérrez</t>
  </si>
  <si>
    <t>HUNGC</t>
  </si>
  <si>
    <t>Hungry Coyote Import Store</t>
  </si>
  <si>
    <t>Yoshi Latimer</t>
  </si>
  <si>
    <t>Elgin</t>
  </si>
  <si>
    <t>TRADH</t>
  </si>
  <si>
    <t>Tradição Hipermercados</t>
  </si>
  <si>
    <t>Anabela Domingues</t>
  </si>
  <si>
    <t>HILAA</t>
  </si>
  <si>
    <t>HILARIÓN-Abastos</t>
  </si>
  <si>
    <t>Carlos Hernández</t>
  </si>
  <si>
    <t>San Cristóbal</t>
  </si>
  <si>
    <t>Mostrar a los socios que ingresaron entre los años 2004 y 2005</t>
  </si>
  <si>
    <t>Lista de Socios</t>
  </si>
  <si>
    <t>A. Paterno</t>
  </si>
  <si>
    <t>A. Materno</t>
  </si>
  <si>
    <t>Nombres</t>
  </si>
  <si>
    <t>Cuota</t>
  </si>
  <si>
    <t>Fecha Ingreso</t>
  </si>
  <si>
    <t>Ortiz</t>
  </si>
  <si>
    <t>Velásquez</t>
  </si>
  <si>
    <t>Jackeline</t>
  </si>
  <si>
    <t>Miraflores</t>
  </si>
  <si>
    <t>Altamirano</t>
  </si>
  <si>
    <t>Bastidas</t>
  </si>
  <si>
    <t>Surco</t>
  </si>
  <si>
    <t>Hernandez</t>
  </si>
  <si>
    <t>Mancilla</t>
  </si>
  <si>
    <t>Miriam</t>
  </si>
  <si>
    <t>Barranco</t>
  </si>
  <si>
    <t>Contreras</t>
  </si>
  <si>
    <t>Salazar</t>
  </si>
  <si>
    <t>Maria</t>
  </si>
  <si>
    <t>Malpartida</t>
  </si>
  <si>
    <t>Gonzales</t>
  </si>
  <si>
    <t>Marisol</t>
  </si>
  <si>
    <t>Ramirez</t>
  </si>
  <si>
    <t>Cercado</t>
  </si>
  <si>
    <t>Pilar</t>
  </si>
  <si>
    <t>Avellaneda</t>
  </si>
  <si>
    <t>Marulanda</t>
  </si>
  <si>
    <t>Guisella</t>
  </si>
  <si>
    <t>Garcia</t>
  </si>
  <si>
    <t>Perez</t>
  </si>
  <si>
    <t>Lourdes</t>
  </si>
  <si>
    <t>Paredes</t>
  </si>
  <si>
    <t>Martinez</t>
  </si>
  <si>
    <t>Erika</t>
  </si>
  <si>
    <t>San Borja</t>
  </si>
  <si>
    <t>Lozada</t>
  </si>
  <si>
    <t>Carrillo</t>
  </si>
  <si>
    <t>Jhonatan</t>
  </si>
  <si>
    <t>Fuentes</t>
  </si>
  <si>
    <t>Frank David</t>
  </si>
  <si>
    <t>Ramos</t>
  </si>
  <si>
    <t>Portal</t>
  </si>
  <si>
    <t>Juan Antonio</t>
  </si>
  <si>
    <t>Mandujano</t>
  </si>
  <si>
    <t>Vega</t>
  </si>
  <si>
    <t>Carlos</t>
  </si>
  <si>
    <t>Esteban</t>
  </si>
  <si>
    <t>Beltran</t>
  </si>
  <si>
    <t>Onofre</t>
  </si>
  <si>
    <t>Alberto</t>
  </si>
  <si>
    <t>Farfan</t>
  </si>
  <si>
    <t>Castro</t>
  </si>
  <si>
    <t>Ivan</t>
  </si>
  <si>
    <t>Julio Cesar</t>
  </si>
  <si>
    <t>Zavala</t>
  </si>
  <si>
    <t>Fernandez</t>
  </si>
  <si>
    <t>Christian</t>
  </si>
  <si>
    <t>Zegarra</t>
  </si>
  <si>
    <t>Saenz</t>
  </si>
  <si>
    <t>Jose</t>
  </si>
  <si>
    <t>Casas</t>
  </si>
  <si>
    <t>Cordova</t>
  </si>
  <si>
    <t>Daniel</t>
  </si>
  <si>
    <t>Lazo</t>
  </si>
  <si>
    <t>Chávez</t>
  </si>
  <si>
    <t>Anthony</t>
  </si>
  <si>
    <t>Tema: Ordenar Datos</t>
  </si>
  <si>
    <t>Por Código en forma ascendente</t>
  </si>
  <si>
    <t>Usando Subtotales encontrar lo siguiente:</t>
  </si>
  <si>
    <t>Encontrar el Máximo credito por productos</t>
  </si>
  <si>
    <t>Crédito</t>
  </si>
  <si>
    <t>Casa</t>
  </si>
  <si>
    <t>Vida</t>
  </si>
  <si>
    <t>Coche</t>
  </si>
  <si>
    <t>Totales Por Tipo Seguro</t>
  </si>
  <si>
    <t>Mauricio</t>
  </si>
  <si>
    <t>Jorge Luis</t>
  </si>
  <si>
    <t>Alina</t>
  </si>
  <si>
    <t>Miguel</t>
  </si>
  <si>
    <t>Monto del seguro</t>
  </si>
  <si>
    <t>Año de expiración</t>
  </si>
  <si>
    <t>Fecha de contratación</t>
  </si>
  <si>
    <t>Tipo de seguro</t>
  </si>
  <si>
    <t>Póliza #</t>
  </si>
  <si>
    <t>Agente</t>
  </si>
  <si>
    <t>Prácticas Excel 2013</t>
  </si>
  <si>
    <t>totales_seguro</t>
  </si>
  <si>
    <t>Informe de Ventas</t>
  </si>
  <si>
    <t>Cliente</t>
  </si>
  <si>
    <t>Pais</t>
  </si>
  <si>
    <t>Vendedor</t>
  </si>
  <si>
    <t>Fecha</t>
  </si>
  <si>
    <t>Descuento</t>
  </si>
  <si>
    <t>Importe Total</t>
  </si>
  <si>
    <t>Finland</t>
  </si>
  <si>
    <t>Steven Buchanan</t>
  </si>
  <si>
    <t>Queso Cabrales</t>
  </si>
  <si>
    <t>Singaporean Hokkien Fried Mee</t>
  </si>
  <si>
    <t>Mozzarella di Giovanni</t>
  </si>
  <si>
    <t>Brazil</t>
  </si>
  <si>
    <t>Michael Suyama</t>
  </si>
  <si>
    <t>Tofu</t>
  </si>
  <si>
    <t>Manjimup Dried Apples</t>
  </si>
  <si>
    <t>Margaret Peacock</t>
  </si>
  <si>
    <t>Jack's New England Clam Chowder</t>
  </si>
  <si>
    <t>Louisiana Fiery Hot Pepper Sauce</t>
  </si>
  <si>
    <t>France</t>
  </si>
  <si>
    <t>Janet Leverling</t>
  </si>
  <si>
    <t>Gustaf's Knäckebröd</t>
  </si>
  <si>
    <t>Ravioli Angelo</t>
  </si>
  <si>
    <t>Belgium</t>
  </si>
  <si>
    <t>Sir Rodney's Marmalade</t>
  </si>
  <si>
    <t>Geitost</t>
  </si>
  <si>
    <t>Camembert Pierrot</t>
  </si>
  <si>
    <t>Gorgonzola Telino</t>
  </si>
  <si>
    <t>Chartreuse verte</t>
  </si>
  <si>
    <t>Maxilaku</t>
  </si>
  <si>
    <t>Switzerland</t>
  </si>
  <si>
    <t>Guaraná Fantástica</t>
  </si>
  <si>
    <t>Pâté chinois</t>
  </si>
  <si>
    <t>Longlife Tofu</t>
  </si>
  <si>
    <t>Anne Dodsworth</t>
  </si>
  <si>
    <t>Chang</t>
  </si>
  <si>
    <t>Pavlova</t>
  </si>
  <si>
    <t>Inlagd Sill</t>
  </si>
  <si>
    <t>Raclette Courdavault</t>
  </si>
  <si>
    <t>Perth Pasties</t>
  </si>
  <si>
    <t>Original Frankfurter grüne Soße</t>
  </si>
  <si>
    <t>Schoggi Schokolade</t>
  </si>
  <si>
    <t>Nancy Davolio</t>
  </si>
  <si>
    <t>Chef Anton's Gumbo Mix</t>
  </si>
  <si>
    <t>Mascarpone Fabioli</t>
  </si>
  <si>
    <t>Mexico</t>
  </si>
  <si>
    <t>Sir Rodney's Scones</t>
  </si>
  <si>
    <t>Gravad lax</t>
  </si>
  <si>
    <t>USA</t>
  </si>
  <si>
    <t>Tarte au sucre</t>
  </si>
  <si>
    <t>Outback Lager</t>
  </si>
  <si>
    <t>Steeleye Stout</t>
  </si>
  <si>
    <t>Laura Callahan</t>
  </si>
  <si>
    <t>Uncle Bob's Organic Dried Pears</t>
  </si>
  <si>
    <t>Gnocchi di nonna Alice</t>
  </si>
  <si>
    <t>Nord-Ost Matjeshering</t>
  </si>
  <si>
    <t>Sweden</t>
  </si>
  <si>
    <t>Andrew Fuller</t>
  </si>
  <si>
    <t>Alice Mutton</t>
  </si>
  <si>
    <t>Queso Manchego La Pastora</t>
  </si>
  <si>
    <t>Germany</t>
  </si>
  <si>
    <t>Boston Crab Meat</t>
  </si>
  <si>
    <t>Lakkalikööri</t>
  </si>
  <si>
    <t>Thüringer Rostbratwurst</t>
  </si>
  <si>
    <t>Ipoh Coffee</t>
  </si>
  <si>
    <t>Ikura</t>
  </si>
  <si>
    <t>Fløtemysost</t>
  </si>
  <si>
    <t>Italy</t>
  </si>
  <si>
    <t>Konbu</t>
  </si>
  <si>
    <t>Rössle Sauerkraut</t>
  </si>
  <si>
    <t>Gula Malacca</t>
  </si>
  <si>
    <t>Vegie-spread</t>
  </si>
  <si>
    <t>Röd Kaviar</t>
  </si>
  <si>
    <t>Rhönbräu Klosterbier</t>
  </si>
  <si>
    <t>Spain</t>
  </si>
  <si>
    <t>Teatime Chocolate Biscuits</t>
  </si>
  <si>
    <t>Genen Shouyu</t>
  </si>
  <si>
    <t>Laughing Lumberjack Lager</t>
  </si>
  <si>
    <t>Chai</t>
  </si>
  <si>
    <t>Sasquatch Ale</t>
  </si>
  <si>
    <t>Spegesild</t>
  </si>
  <si>
    <t>Tourtière</t>
  </si>
  <si>
    <t>Scottish Longbreads</t>
  </si>
  <si>
    <t>UK</t>
  </si>
  <si>
    <t>Robert King</t>
  </si>
  <si>
    <t>Aniseed Syrup</t>
  </si>
  <si>
    <t>Wimmers gute Semmelknödel</t>
  </si>
  <si>
    <t>Carnarvon Tigers</t>
  </si>
  <si>
    <t>Gudbrandsdalsost</t>
  </si>
  <si>
    <t>Ireland</t>
  </si>
  <si>
    <t>Louisiana Hot Spiced Okra</t>
  </si>
  <si>
    <t>Chef Anton's Cajun Seasoning</t>
  </si>
  <si>
    <t>Grandma's Boysenberry Spread</t>
  </si>
  <si>
    <t>Escargots de Bourgogne</t>
  </si>
  <si>
    <t>Filo Mix</t>
  </si>
  <si>
    <t>NuNuCa Nuß-Nougat-Creme</t>
  </si>
  <si>
    <t>Côte de Blaye</t>
  </si>
  <si>
    <t>Gumbär Gummibärchen</t>
  </si>
  <si>
    <t>Canada</t>
  </si>
  <si>
    <t>Zaanse koeken</t>
  </si>
  <si>
    <t>Tunnbröd</t>
  </si>
  <si>
    <t>Denmark</t>
  </si>
  <si>
    <t>Northwoods Cranberry Sauce</t>
  </si>
  <si>
    <t>Valkoinen suklaa</t>
  </si>
  <si>
    <t>Poland</t>
  </si>
  <si>
    <t>Norway</t>
  </si>
  <si>
    <t>Røgede sild</t>
  </si>
  <si>
    <t>Chocolade</t>
  </si>
  <si>
    <t>Sirop d'érable</t>
  </si>
  <si>
    <t>Mishi Kobe Niku</t>
  </si>
  <si>
    <t>Medio de Publidad</t>
  </si>
  <si>
    <t>Costo del anucio</t>
  </si>
  <si>
    <t>Audiencia</t>
  </si>
  <si>
    <t>Número de Anuncios</t>
  </si>
  <si>
    <t>Costo Total</t>
  </si>
  <si>
    <t>Internet</t>
  </si>
  <si>
    <t>TV</t>
  </si>
  <si>
    <t>Radio</t>
  </si>
  <si>
    <t>Prensa</t>
  </si>
  <si>
    <t>Totales</t>
  </si>
  <si>
    <t>Total Presupuestado</t>
  </si>
  <si>
    <t>Audiencia mínima</t>
  </si>
  <si>
    <t>Menor Número de Anuncios</t>
  </si>
  <si>
    <t>Mayor Número de Anuncios</t>
  </si>
  <si>
    <t>Empresa TONIPEL S.R.L</t>
  </si>
  <si>
    <t>Planilla de Pagos Mes de Marzo del 2011</t>
  </si>
  <si>
    <t>Empleados</t>
  </si>
  <si>
    <t>Nro Hijos</t>
  </si>
  <si>
    <t>Area</t>
  </si>
  <si>
    <t>Días Trabajados</t>
  </si>
  <si>
    <t>Horas Extras</t>
  </si>
  <si>
    <t>Sueldo Básico</t>
  </si>
  <si>
    <t>AFP</t>
  </si>
  <si>
    <t>ESSALUD</t>
  </si>
  <si>
    <t>Bonificacion</t>
  </si>
  <si>
    <t>S. Neto S/.</t>
  </si>
  <si>
    <t>S. Neto $</t>
  </si>
  <si>
    <t>Luis Oré</t>
  </si>
  <si>
    <t>Almacén</t>
  </si>
  <si>
    <t>Juan Torres</t>
  </si>
  <si>
    <t>Logística</t>
  </si>
  <si>
    <t>José Lluén</t>
  </si>
  <si>
    <t>Ventas</t>
  </si>
  <si>
    <t>Mirtha Ho</t>
  </si>
  <si>
    <t>Carlos Quinte</t>
  </si>
  <si>
    <t>Ana Vega</t>
  </si>
  <si>
    <t>Iris Parra</t>
  </si>
  <si>
    <t>Víctor Morel</t>
  </si>
  <si>
    <t>Hugo Ríos</t>
  </si>
  <si>
    <t>Resumen por Area              (CONTAR.SI)</t>
  </si>
  <si>
    <t>Total de Empleados</t>
  </si>
</sst>
</file>

<file path=xl/styles.xml><?xml version="1.0" encoding="utf-8"?>
<styleSheet xmlns="http://schemas.openxmlformats.org/spreadsheetml/2006/main">
  <numFmts count="13">
    <numFmt numFmtId="6" formatCode="&quot;$&quot;#,##0;[Red]\-&quot;$&quot;#,##0"/>
    <numFmt numFmtId="44" formatCode="_-&quot;$&quot;* #,##0.00_-;\-&quot;$&quot;* #,##0.00_-;_-&quot;$&quot;* &quot;-&quot;??_-;_-@_-"/>
    <numFmt numFmtId="164" formatCode="[$$-80A]#,##0.00"/>
    <numFmt numFmtId="165" formatCode="[$$-409]#,##0.00"/>
    <numFmt numFmtId="166" formatCode="_ * #,##0.00_ ;_ * \-#,##0.00_ ;_ * &quot;-&quot;??_ ;_ @_ "/>
    <numFmt numFmtId="167" formatCode="_(* #,##0_);_(* \(#,##0\);_(* &quot;-&quot;??_);_(@_)"/>
    <numFmt numFmtId="168" formatCode="_(&quot;$&quot;* #,##0.00_);_(&quot;$&quot;* \(#,##0.00\);_(&quot;$&quot;* &quot;-&quot;??_);_(@_)"/>
    <numFmt numFmtId="169" formatCode="_ &quot;S/.&quot;\ * #,##0.00_ ;_ &quot;S/.&quot;\ * \-#,##0.00_ ;_ &quot;S/.&quot;\ * &quot;-&quot;??_ ;_ @_ "/>
    <numFmt numFmtId="170" formatCode="[$$-409]#,##0.00_ ;\-[$$-409]#,##0.00\ "/>
    <numFmt numFmtId="171" formatCode="[$$-80A]#,##0.00;\-[$$-80A]#,##0.00"/>
    <numFmt numFmtId="172" formatCode="_ &quot;$&quot;* #,##0.00_ ;_ &quot;$&quot;* \-#,##0.00_ ;_ &quot;$&quot;* &quot;-&quot;??_ ;_ @_ "/>
    <numFmt numFmtId="173" formatCode="_ &quot;S/.&quot;\ * #,##0_ ;_ &quot;S/.&quot;\ * \-#,##0_ ;_ &quot;S/.&quot;\ * &quot;-&quot;??_ ;_ @_ "/>
    <numFmt numFmtId="174" formatCode="_ [$S/-280A]* #,##0.00_ ;_ [$S/-280A]* \-#,##0.00_ ;_ [$S/-280A]* &quot;-&quot;??_ ;_ @_ "/>
  </numFmts>
  <fonts count="5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2060"/>
      <name val="Calibri"/>
      <family val="2"/>
      <scheme val="minor"/>
    </font>
    <font>
      <b/>
      <sz val="10"/>
      <name val="Arial"/>
      <family val="2"/>
    </font>
    <font>
      <b/>
      <sz val="9"/>
      <color indexed="8"/>
      <name val="Arial"/>
      <family val="2"/>
    </font>
    <font>
      <b/>
      <sz val="10"/>
      <color indexed="9"/>
      <name val="Arial"/>
      <family val="2"/>
    </font>
    <font>
      <b/>
      <sz val="9"/>
      <color indexed="10"/>
      <name val="Tahoma"/>
      <family val="2"/>
    </font>
    <font>
      <b/>
      <sz val="14"/>
      <color theme="3" tint="-0.499984740745262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sz val="11"/>
      <color theme="0"/>
      <name val="Times New Roman"/>
      <family val="1"/>
    </font>
    <font>
      <sz val="10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name val="Arial"/>
    </font>
    <font>
      <b/>
      <sz val="16"/>
      <color theme="4" tint="-0.499984740745262"/>
      <name val="Calibri"/>
      <family val="2"/>
      <scheme val="minor"/>
    </font>
    <font>
      <b/>
      <sz val="11"/>
      <color rgb="FFC00000"/>
      <name val="Arial"/>
      <family val="2"/>
    </font>
    <font>
      <b/>
      <sz val="12"/>
      <color rgb="FFC00000"/>
      <name val="Arial"/>
      <family val="2"/>
    </font>
    <font>
      <sz val="10"/>
      <color indexed="8"/>
      <name val="MS Sans Serif"/>
    </font>
    <font>
      <b/>
      <sz val="14"/>
      <color indexed="18"/>
      <name val="Arial"/>
      <family val="2"/>
    </font>
    <font>
      <b/>
      <sz val="14"/>
      <color indexed="10"/>
      <name val="Arial"/>
      <family val="2"/>
    </font>
    <font>
      <b/>
      <sz val="14"/>
      <color indexed="48"/>
      <name val="Arial"/>
      <family val="2"/>
    </font>
    <font>
      <sz val="10"/>
      <color indexed="8"/>
      <name val="Arial"/>
    </font>
    <font>
      <b/>
      <i/>
      <sz val="12"/>
      <color rgb="FFFF0000"/>
      <name val="Arial"/>
      <family val="2"/>
    </font>
    <font>
      <b/>
      <i/>
      <sz val="20"/>
      <color theme="3"/>
      <name val="Arial"/>
      <family val="2"/>
    </font>
    <font>
      <b/>
      <i/>
      <sz val="14"/>
      <name val="Arial"/>
      <family val="2"/>
    </font>
    <font>
      <b/>
      <sz val="10"/>
      <color theme="0"/>
      <name val="Arial"/>
      <family val="2"/>
    </font>
    <font>
      <b/>
      <sz val="10"/>
      <color indexed="8"/>
      <name val="MS Sans Serif"/>
      <family val="2"/>
    </font>
    <font>
      <b/>
      <u/>
      <sz val="18"/>
      <color theme="2" tint="-0.749992370372631"/>
      <name val="Arial"/>
      <family val="2"/>
    </font>
    <font>
      <sz val="10"/>
      <color indexed="9"/>
      <name val="MS Sans Serif"/>
      <family val="2"/>
    </font>
    <font>
      <b/>
      <sz val="18"/>
      <color theme="3" tint="-0.249977111117893"/>
      <name val="Arial Narrow"/>
      <family val="2"/>
    </font>
    <font>
      <b/>
      <sz val="20"/>
      <color theme="2" tint="-0.499984740745262"/>
      <name val="MS Sans Serif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</font>
    <font>
      <b/>
      <sz val="10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5" tint="-0.499984740745262"/>
      <name val="AR BERKLEY"/>
    </font>
    <font>
      <b/>
      <sz val="10"/>
      <color rgb="FF00206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9"/>
      <name val="Arial"/>
      <family val="2"/>
    </font>
    <font>
      <b/>
      <sz val="8"/>
      <color indexed="1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2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4.9989318521683403E-2"/>
        <bgColor auto="1"/>
      </patternFill>
    </fill>
    <fill>
      <patternFill patternType="solid">
        <fgColor theme="5" tint="-0.499984740745262"/>
        <bgColor indexed="64"/>
      </patternFill>
    </fill>
  </fills>
  <borders count="70">
    <border>
      <left/>
      <right/>
      <top/>
      <bottom/>
      <diagonal/>
    </border>
    <border>
      <left style="slantDashDot">
        <color theme="9" tint="-0.499984740745262"/>
      </left>
      <right style="mediumDashed">
        <color theme="9" tint="0.39994506668294322"/>
      </right>
      <top style="slantDashDot">
        <color theme="9" tint="-0.499984740745262"/>
      </top>
      <bottom style="mediumDashed">
        <color theme="9" tint="0.39994506668294322"/>
      </bottom>
      <diagonal/>
    </border>
    <border>
      <left style="mediumDashed">
        <color theme="9" tint="0.39994506668294322"/>
      </left>
      <right style="mediumDashed">
        <color theme="9" tint="0.39994506668294322"/>
      </right>
      <top style="slantDashDot">
        <color theme="9" tint="-0.499984740745262"/>
      </top>
      <bottom style="mediumDashed">
        <color theme="9" tint="0.39994506668294322"/>
      </bottom>
      <diagonal/>
    </border>
    <border>
      <left style="mediumDashed">
        <color theme="9" tint="0.39994506668294322"/>
      </left>
      <right style="slantDashDot">
        <color theme="9" tint="-0.499984740745262"/>
      </right>
      <top style="slantDashDot">
        <color theme="9" tint="-0.499984740745262"/>
      </top>
      <bottom style="mediumDashed">
        <color theme="9" tint="0.39994506668294322"/>
      </bottom>
      <diagonal/>
    </border>
    <border>
      <left style="slantDashDot">
        <color theme="9" tint="-0.499984740745262"/>
      </left>
      <right style="mediumDashed">
        <color theme="9" tint="0.39994506668294322"/>
      </right>
      <top style="mediumDashed">
        <color theme="9" tint="0.39994506668294322"/>
      </top>
      <bottom/>
      <diagonal/>
    </border>
    <border>
      <left style="mediumDashed">
        <color theme="9" tint="0.39994506668294322"/>
      </left>
      <right style="mediumDashed">
        <color theme="9" tint="0.39994506668294322"/>
      </right>
      <top style="mediumDashed">
        <color theme="9" tint="0.39994506668294322"/>
      </top>
      <bottom/>
      <diagonal/>
    </border>
    <border>
      <left style="mediumDashed">
        <color theme="9" tint="0.39994506668294322"/>
      </left>
      <right style="slantDashDot">
        <color theme="9" tint="-0.499984740745262"/>
      </right>
      <top style="mediumDashed">
        <color theme="9" tint="0.39994506668294322"/>
      </top>
      <bottom/>
      <diagonal/>
    </border>
    <border>
      <left style="slantDashDot">
        <color theme="8" tint="-0.499984740745262"/>
      </left>
      <right style="slantDashDot">
        <color theme="8" tint="-0.499984740745262"/>
      </right>
      <top style="slantDashDot">
        <color theme="8" tint="-0.499984740745262"/>
      </top>
      <bottom style="slantDashDot">
        <color theme="8" tint="-0.499984740745262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/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mediumDashDot">
        <color rgb="FF002060"/>
      </left>
      <right style="mediumDashDot">
        <color rgb="FF002060"/>
      </right>
      <top style="mediumDashDot">
        <color rgb="FF002060"/>
      </top>
      <bottom/>
      <diagonal/>
    </border>
    <border>
      <left style="mediumDashDot">
        <color rgb="FF002060"/>
      </left>
      <right style="mediumDashDot">
        <color rgb="FF002060"/>
      </right>
      <top/>
      <bottom style="mediumDashDot">
        <color rgb="FF002060"/>
      </bottom>
      <diagonal/>
    </border>
    <border>
      <left style="medium">
        <color rgb="FF00B0F0"/>
      </left>
      <right style="dashDotDot">
        <color rgb="FF00B0F0"/>
      </right>
      <top style="mediumDashDot">
        <color rgb="FF002060"/>
      </top>
      <bottom style="dashDotDot">
        <color rgb="FF00B0F0"/>
      </bottom>
      <diagonal/>
    </border>
    <border>
      <left style="dashDotDot">
        <color rgb="FF00B0F0"/>
      </left>
      <right style="dashDotDot">
        <color rgb="FF00B0F0"/>
      </right>
      <top style="mediumDashDot">
        <color rgb="FF002060"/>
      </top>
      <bottom style="dashDotDot">
        <color rgb="FF00B0F0"/>
      </bottom>
      <diagonal/>
    </border>
    <border>
      <left style="dashDotDot">
        <color rgb="FF00B0F0"/>
      </left>
      <right style="medium">
        <color rgb="FF00B0F0"/>
      </right>
      <top style="mediumDashDot">
        <color rgb="FF002060"/>
      </top>
      <bottom style="dashDotDot">
        <color rgb="FF00B0F0"/>
      </bottom>
      <diagonal/>
    </border>
    <border>
      <left style="medium">
        <color rgb="FF00B0F0"/>
      </left>
      <right style="dashDotDot">
        <color rgb="FF00B0F0"/>
      </right>
      <top style="dashDotDot">
        <color rgb="FF00B0F0"/>
      </top>
      <bottom style="dashDotDot">
        <color rgb="FF00B0F0"/>
      </bottom>
      <diagonal/>
    </border>
    <border>
      <left style="dashDotDot">
        <color rgb="FF00B0F0"/>
      </left>
      <right style="dashDotDot">
        <color rgb="FF00B0F0"/>
      </right>
      <top style="dashDotDot">
        <color rgb="FF00B0F0"/>
      </top>
      <bottom style="dashDotDot">
        <color rgb="FF00B0F0"/>
      </bottom>
      <diagonal/>
    </border>
    <border>
      <left style="dashDotDot">
        <color rgb="FF00B0F0"/>
      </left>
      <right style="medium">
        <color rgb="FF00B0F0"/>
      </right>
      <top style="dashDotDot">
        <color rgb="FF00B0F0"/>
      </top>
      <bottom style="dashDotDot">
        <color rgb="FF00B0F0"/>
      </bottom>
      <diagonal/>
    </border>
    <border>
      <left style="medium">
        <color rgb="FF00B0F0"/>
      </left>
      <right style="dashDotDot">
        <color rgb="FF00B0F0"/>
      </right>
      <top style="dashDotDot">
        <color rgb="FF00B0F0"/>
      </top>
      <bottom style="medium">
        <color rgb="FF00B0F0"/>
      </bottom>
      <diagonal/>
    </border>
    <border>
      <left style="dashDotDot">
        <color rgb="FF00B0F0"/>
      </left>
      <right style="dashDotDot">
        <color rgb="FF00B0F0"/>
      </right>
      <top style="dashDotDot">
        <color rgb="FF00B0F0"/>
      </top>
      <bottom style="medium">
        <color rgb="FF00B0F0"/>
      </bottom>
      <diagonal/>
    </border>
    <border>
      <left style="dashDotDot">
        <color rgb="FF00B0F0"/>
      </left>
      <right style="medium">
        <color rgb="FF00B0F0"/>
      </right>
      <top style="dashDotDot">
        <color rgb="FF00B0F0"/>
      </top>
      <bottom style="medium">
        <color rgb="FF00B0F0"/>
      </bottom>
      <diagonal/>
    </border>
    <border>
      <left style="mediumDashDot">
        <color rgb="FF002060"/>
      </left>
      <right style="mediumDashDot">
        <color rgb="FF002060"/>
      </right>
      <top/>
      <bottom/>
      <diagonal/>
    </border>
    <border>
      <left style="mediumDashDot">
        <color rgb="FFFFC000"/>
      </left>
      <right/>
      <top/>
      <bottom/>
      <diagonal/>
    </border>
    <border>
      <left style="dashDotDot">
        <color rgb="FF00B0F0"/>
      </left>
      <right style="dashDotDot">
        <color rgb="FF00B0F0"/>
      </right>
      <top/>
      <bottom style="dashDotDot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theme="5" tint="-0.24994659260841701"/>
      </left>
      <right/>
      <top style="thick">
        <color theme="5" tint="-0.24994659260841701"/>
      </top>
      <bottom/>
      <diagonal/>
    </border>
    <border>
      <left/>
      <right/>
      <top style="thick">
        <color theme="5" tint="-0.24994659260841701"/>
      </top>
      <bottom/>
      <diagonal/>
    </border>
    <border>
      <left/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/>
      <top/>
      <bottom style="double">
        <color theme="5" tint="-0.24994659260841701"/>
      </bottom>
      <diagonal/>
    </border>
    <border>
      <left/>
      <right/>
      <top/>
      <bottom style="double">
        <color theme="5" tint="-0.24994659260841701"/>
      </bottom>
      <diagonal/>
    </border>
    <border>
      <left/>
      <right style="thick">
        <color theme="5" tint="-0.24994659260841701"/>
      </right>
      <top/>
      <bottom style="double">
        <color theme="5" tint="-0.24994659260841701"/>
      </bottom>
      <diagonal/>
    </border>
  </borders>
  <cellStyleXfs count="9">
    <xf numFmtId="0" fontId="0" fillId="0" borderId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8" fillId="0" borderId="0"/>
    <xf numFmtId="0" fontId="32" fillId="0" borderId="0"/>
    <xf numFmtId="172" fontId="2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27" borderId="0" applyNumberFormat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</cellStyleXfs>
  <cellXfs count="218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vertical="center" textRotation="90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2" borderId="9" xfId="0" applyFill="1" applyBorder="1" applyAlignment="1">
      <alignment horizontal="center" vertical="center" wrapText="1"/>
    </xf>
    <xf numFmtId="0" fontId="0" fillId="2" borderId="8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19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3" fontId="0" fillId="6" borderId="19" xfId="0" applyNumberFormat="1" applyFill="1" applyBorder="1" applyAlignment="1">
      <alignment horizontal="center"/>
    </xf>
    <xf numFmtId="3" fontId="0" fillId="6" borderId="22" xfId="0" applyNumberFormat="1" applyFill="1" applyBorder="1" applyAlignment="1">
      <alignment horizontal="center"/>
    </xf>
    <xf numFmtId="3" fontId="0" fillId="6" borderId="25" xfId="0" applyNumberFormat="1" applyFill="1" applyBorder="1" applyAlignment="1">
      <alignment horizontal="center"/>
    </xf>
    <xf numFmtId="6" fontId="0" fillId="6" borderId="19" xfId="0" applyNumberFormat="1" applyFill="1" applyBorder="1" applyAlignment="1">
      <alignment horizontal="center"/>
    </xf>
    <xf numFmtId="3" fontId="0" fillId="6" borderId="20" xfId="0" applyNumberFormat="1" applyFill="1" applyBorder="1" applyAlignment="1">
      <alignment horizontal="center"/>
    </xf>
    <xf numFmtId="6" fontId="0" fillId="6" borderId="22" xfId="0" applyNumberFormat="1" applyFill="1" applyBorder="1" applyAlignment="1">
      <alignment horizontal="center"/>
    </xf>
    <xf numFmtId="3" fontId="0" fillId="6" borderId="23" xfId="0" applyNumberFormat="1" applyFill="1" applyBorder="1" applyAlignment="1">
      <alignment horizontal="center"/>
    </xf>
    <xf numFmtId="6" fontId="0" fillId="6" borderId="25" xfId="0" applyNumberFormat="1" applyFill="1" applyBorder="1" applyAlignment="1">
      <alignment horizontal="center"/>
    </xf>
    <xf numFmtId="3" fontId="0" fillId="6" borderId="26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7" borderId="0" xfId="0" applyFill="1"/>
    <xf numFmtId="3" fontId="0" fillId="6" borderId="29" xfId="0" applyNumberFormat="1" applyFill="1" applyBorder="1" applyAlignment="1">
      <alignment horizontal="center"/>
    </xf>
    <xf numFmtId="0" fontId="5" fillId="10" borderId="32" xfId="0" applyFont="1" applyFill="1" applyBorder="1" applyAlignment="1">
      <alignment horizontal="center" textRotation="90"/>
    </xf>
    <xf numFmtId="0" fontId="5" fillId="10" borderId="32" xfId="0" applyFont="1" applyFill="1" applyBorder="1" applyAlignment="1">
      <alignment textRotation="90" wrapText="1"/>
    </xf>
    <xf numFmtId="0" fontId="0" fillId="0" borderId="31" xfId="0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31" xfId="0" applyBorder="1"/>
    <xf numFmtId="166" fontId="0" fillId="0" borderId="31" xfId="1" applyFont="1" applyBorder="1"/>
    <xf numFmtId="2" fontId="0" fillId="0" borderId="31" xfId="0" applyNumberFormat="1" applyBorder="1"/>
    <xf numFmtId="166" fontId="0" fillId="0" borderId="31" xfId="0" applyNumberFormat="1" applyBorder="1"/>
    <xf numFmtId="0" fontId="0" fillId="0" borderId="0" xfId="0" applyBorder="1"/>
    <xf numFmtId="0" fontId="0" fillId="0" borderId="33" xfId="0" applyFill="1" applyBorder="1"/>
    <xf numFmtId="0" fontId="0" fillId="0" borderId="0" xfId="0" applyFill="1" applyBorder="1"/>
    <xf numFmtId="0" fontId="0" fillId="0" borderId="33" xfId="0" applyBorder="1"/>
    <xf numFmtId="0" fontId="9" fillId="0" borderId="0" xfId="0" applyFont="1"/>
    <xf numFmtId="0" fontId="10" fillId="5" borderId="0" xfId="0" applyFont="1" applyFill="1"/>
    <xf numFmtId="0" fontId="10" fillId="5" borderId="31" xfId="0" applyFon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1" xfId="0" applyFill="1" applyBorder="1" applyAlignment="1"/>
    <xf numFmtId="167" fontId="0" fillId="0" borderId="0" xfId="1" applyNumberFormat="1" applyFont="1" applyFill="1" applyBorder="1" applyAlignment="1"/>
    <xf numFmtId="168" fontId="0" fillId="0" borderId="0" xfId="0" applyNumberFormat="1" applyFill="1" applyBorder="1" applyAlignment="1"/>
    <xf numFmtId="0" fontId="10" fillId="11" borderId="0" xfId="0" applyFont="1" applyFill="1"/>
    <xf numFmtId="167" fontId="10" fillId="11" borderId="0" xfId="1" applyNumberFormat="1" applyFont="1" applyFill="1" applyBorder="1" applyAlignment="1"/>
    <xf numFmtId="168" fontId="10" fillId="11" borderId="0" xfId="0" applyNumberFormat="1" applyFont="1" applyFill="1" applyBorder="1" applyAlignment="1"/>
    <xf numFmtId="0" fontId="11" fillId="12" borderId="31" xfId="0" applyFont="1" applyFill="1" applyBorder="1" applyAlignment="1">
      <alignment horizontal="center"/>
    </xf>
    <xf numFmtId="0" fontId="0" fillId="0" borderId="31" xfId="0" applyFill="1" applyBorder="1" applyAlignment="1">
      <alignment horizontal="left"/>
    </xf>
    <xf numFmtId="0" fontId="10" fillId="13" borderId="0" xfId="0" applyFont="1" applyFill="1"/>
    <xf numFmtId="0" fontId="0" fillId="13" borderId="0" xfId="0" applyFill="1"/>
    <xf numFmtId="0" fontId="10" fillId="13" borderId="34" xfId="0" applyFont="1" applyFill="1" applyBorder="1" applyAlignment="1">
      <alignment horizontal="center"/>
    </xf>
    <xf numFmtId="0" fontId="10" fillId="13" borderId="31" xfId="0" applyFont="1" applyFill="1" applyBorder="1" applyAlignment="1">
      <alignment horizontal="center"/>
    </xf>
    <xf numFmtId="0" fontId="10" fillId="14" borderId="0" xfId="0" applyFont="1" applyFill="1"/>
    <xf numFmtId="0" fontId="0" fillId="14" borderId="0" xfId="0" applyFill="1"/>
    <xf numFmtId="0" fontId="10" fillId="15" borderId="34" xfId="0" applyFont="1" applyFill="1" applyBorder="1" applyAlignment="1">
      <alignment horizontal="center"/>
    </xf>
    <xf numFmtId="0" fontId="10" fillId="15" borderId="31" xfId="0" applyFont="1" applyFill="1" applyBorder="1" applyAlignment="1">
      <alignment horizontal="center"/>
    </xf>
    <xf numFmtId="0" fontId="10" fillId="15" borderId="35" xfId="0" applyFont="1" applyFill="1" applyBorder="1" applyAlignment="1">
      <alignment horizontal="center"/>
    </xf>
    <xf numFmtId="0" fontId="12" fillId="16" borderId="0" xfId="0" applyFont="1" applyFill="1" applyBorder="1"/>
    <xf numFmtId="0" fontId="12" fillId="16" borderId="0" xfId="0" applyFont="1" applyFill="1"/>
    <xf numFmtId="0" fontId="14" fillId="17" borderId="0" xfId="0" applyFont="1" applyFill="1" applyBorder="1"/>
    <xf numFmtId="0" fontId="15" fillId="17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0" fontId="16" fillId="0" borderId="0" xfId="0" quotePrefix="1" applyFont="1" applyFill="1" applyBorder="1"/>
    <xf numFmtId="0" fontId="15" fillId="0" borderId="0" xfId="0" applyFont="1" applyAlignment="1">
      <alignment horizontal="right"/>
    </xf>
    <xf numFmtId="0" fontId="14" fillId="0" borderId="0" xfId="0" applyFont="1"/>
    <xf numFmtId="0" fontId="17" fillId="2" borderId="31" xfId="0" applyFont="1" applyFill="1" applyBorder="1"/>
    <xf numFmtId="0" fontId="16" fillId="0" borderId="31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6" fillId="0" borderId="31" xfId="0" applyFont="1" applyBorder="1"/>
    <xf numFmtId="0" fontId="17" fillId="18" borderId="31" xfId="0" applyFont="1" applyFill="1" applyBorder="1"/>
    <xf numFmtId="0" fontId="10" fillId="0" borderId="38" xfId="0" applyFont="1" applyBorder="1" applyAlignment="1">
      <alignment horizontal="center"/>
    </xf>
    <xf numFmtId="0" fontId="0" fillId="0" borderId="39" xfId="0" applyBorder="1"/>
    <xf numFmtId="0" fontId="10" fillId="0" borderId="40" xfId="0" applyFont="1" applyFill="1" applyBorder="1" applyAlignment="1">
      <alignment horizontal="center"/>
    </xf>
    <xf numFmtId="0" fontId="0" fillId="0" borderId="41" xfId="0" applyFill="1" applyBorder="1"/>
    <xf numFmtId="0" fontId="10" fillId="19" borderId="31" xfId="0" applyFont="1" applyFill="1" applyBorder="1"/>
    <xf numFmtId="0" fontId="17" fillId="19" borderId="31" xfId="0" applyFont="1" applyFill="1" applyBorder="1"/>
    <xf numFmtId="164" fontId="0" fillId="0" borderId="31" xfId="0" applyNumberFormat="1" applyBorder="1"/>
    <xf numFmtId="165" fontId="0" fillId="0" borderId="31" xfId="0" applyNumberFormat="1" applyBorder="1"/>
    <xf numFmtId="169" fontId="0" fillId="0" borderId="31" xfId="2" applyFont="1" applyBorder="1"/>
    <xf numFmtId="0" fontId="19" fillId="20" borderId="0" xfId="0" applyFont="1" applyFill="1" applyBorder="1"/>
    <xf numFmtId="0" fontId="19" fillId="20" borderId="0" xfId="0" applyFont="1" applyFill="1"/>
    <xf numFmtId="166" fontId="20" fillId="21" borderId="45" xfId="1" applyFont="1" applyFill="1" applyBorder="1"/>
    <xf numFmtId="0" fontId="21" fillId="20" borderId="0" xfId="0" applyFont="1" applyFill="1" applyBorder="1"/>
    <xf numFmtId="166" fontId="20" fillId="21" borderId="46" xfId="1" applyFont="1" applyFill="1" applyBorder="1"/>
    <xf numFmtId="170" fontId="19" fillId="21" borderId="47" xfId="0" applyNumberFormat="1" applyFont="1" applyFill="1" applyBorder="1"/>
    <xf numFmtId="166" fontId="20" fillId="21" borderId="48" xfId="1" applyFont="1" applyFill="1" applyBorder="1"/>
    <xf numFmtId="166" fontId="19" fillId="22" borderId="31" xfId="1" applyFont="1" applyFill="1" applyBorder="1"/>
    <xf numFmtId="0" fontId="19" fillId="22" borderId="31" xfId="0" applyFont="1" applyFill="1" applyBorder="1"/>
    <xf numFmtId="0" fontId="19" fillId="22" borderId="31" xfId="0" applyFont="1" applyFill="1" applyBorder="1" applyAlignment="1">
      <alignment horizontal="center"/>
    </xf>
    <xf numFmtId="170" fontId="22" fillId="21" borderId="49" xfId="0" applyNumberFormat="1" applyFont="1" applyFill="1" applyBorder="1"/>
    <xf numFmtId="171" fontId="22" fillId="21" borderId="50" xfId="1" applyNumberFormat="1" applyFont="1" applyFill="1" applyBorder="1"/>
    <xf numFmtId="166" fontId="22" fillId="21" borderId="50" xfId="1" applyFont="1" applyFill="1" applyBorder="1"/>
    <xf numFmtId="0" fontId="22" fillId="21" borderId="51" xfId="0" applyFont="1" applyFill="1" applyBorder="1"/>
    <xf numFmtId="0" fontId="22" fillId="21" borderId="50" xfId="0" applyFont="1" applyFill="1" applyBorder="1" applyAlignment="1">
      <alignment horizontal="center"/>
    </xf>
    <xf numFmtId="0" fontId="22" fillId="21" borderId="40" xfId="0" applyFont="1" applyFill="1" applyBorder="1" applyAlignment="1">
      <alignment horizontal="center"/>
    </xf>
    <xf numFmtId="0" fontId="22" fillId="21" borderId="31" xfId="0" applyFont="1" applyFill="1" applyBorder="1"/>
    <xf numFmtId="0" fontId="22" fillId="21" borderId="38" xfId="0" applyFont="1" applyFill="1" applyBorder="1" applyAlignment="1">
      <alignment horizontal="center"/>
    </xf>
    <xf numFmtId="0" fontId="22" fillId="21" borderId="50" xfId="0" applyFont="1" applyFill="1" applyBorder="1"/>
    <xf numFmtId="0" fontId="22" fillId="21" borderId="52" xfId="0" applyFont="1" applyFill="1" applyBorder="1" applyAlignment="1">
      <alignment horizontal="center"/>
    </xf>
    <xf numFmtId="0" fontId="23" fillId="23" borderId="31" xfId="0" applyFont="1" applyFill="1" applyBorder="1" applyAlignment="1">
      <alignment horizontal="center"/>
    </xf>
    <xf numFmtId="0" fontId="24" fillId="24" borderId="53" xfId="0" applyFont="1" applyFill="1" applyBorder="1" applyAlignment="1">
      <alignment horizontal="center"/>
    </xf>
    <xf numFmtId="0" fontId="24" fillId="24" borderId="54" xfId="0" applyFont="1" applyFill="1" applyBorder="1" applyAlignment="1">
      <alignment horizontal="center"/>
    </xf>
    <xf numFmtId="0" fontId="24" fillId="24" borderId="55" xfId="0" applyFont="1" applyFill="1" applyBorder="1" applyAlignment="1">
      <alignment horizontal="center"/>
    </xf>
    <xf numFmtId="0" fontId="25" fillId="24" borderId="0" xfId="0" applyFont="1" applyFill="1"/>
    <xf numFmtId="0" fontId="26" fillId="24" borderId="0" xfId="0" applyFont="1" applyFill="1"/>
    <xf numFmtId="0" fontId="27" fillId="24" borderId="0" xfId="0" applyFont="1" applyFill="1"/>
    <xf numFmtId="0" fontId="28" fillId="0" borderId="0" xfId="3"/>
    <xf numFmtId="0" fontId="31" fillId="21" borderId="31" xfId="3" applyFont="1" applyFill="1" applyBorder="1"/>
    <xf numFmtId="0" fontId="31" fillId="21" borderId="31" xfId="3" quotePrefix="1" applyFont="1" applyFill="1" applyBorder="1"/>
    <xf numFmtId="0" fontId="16" fillId="21" borderId="0" xfId="3" applyFont="1" applyFill="1"/>
    <xf numFmtId="0" fontId="28" fillId="21" borderId="0" xfId="3" applyFill="1"/>
    <xf numFmtId="0" fontId="16" fillId="17" borderId="31" xfId="3" applyFont="1" applyFill="1" applyBorder="1"/>
    <xf numFmtId="0" fontId="28" fillId="17" borderId="31" xfId="3" applyFill="1" applyBorder="1"/>
    <xf numFmtId="0" fontId="28" fillId="17" borderId="57" xfId="3" applyFill="1" applyBorder="1"/>
    <xf numFmtId="0" fontId="33" fillId="0" borderId="0" xfId="4" applyFont="1"/>
    <xf numFmtId="0" fontId="32" fillId="0" borderId="0" xfId="4"/>
    <xf numFmtId="0" fontId="34" fillId="0" borderId="0" xfId="4" applyFont="1"/>
    <xf numFmtId="0" fontId="36" fillId="2" borderId="58" xfId="4" applyFont="1" applyFill="1" applyBorder="1" applyAlignment="1">
      <alignment horizontal="center" vertical="center" wrapText="1"/>
    </xf>
    <xf numFmtId="0" fontId="36" fillId="0" borderId="59" xfId="4" applyFont="1" applyFill="1" applyBorder="1" applyAlignment="1">
      <alignment horizontal="left" wrapText="1"/>
    </xf>
    <xf numFmtId="0" fontId="37" fillId="0" borderId="0" xfId="4" applyFont="1"/>
    <xf numFmtId="0" fontId="38" fillId="0" borderId="0" xfId="4" applyFont="1" applyFill="1" applyAlignment="1">
      <alignment horizontal="centerContinuous"/>
    </xf>
    <xf numFmtId="0" fontId="39" fillId="0" borderId="0" xfId="4" applyFont="1" applyAlignment="1">
      <alignment horizontal="centerContinuous"/>
    </xf>
    <xf numFmtId="0" fontId="32" fillId="0" borderId="0" xfId="4" applyAlignment="1">
      <alignment horizontal="centerContinuous"/>
    </xf>
    <xf numFmtId="0" fontId="40" fillId="25" borderId="60" xfId="4" applyFont="1" applyFill="1" applyBorder="1" applyAlignment="1">
      <alignment horizontal="center"/>
    </xf>
    <xf numFmtId="0" fontId="41" fillId="0" borderId="31" xfId="4" applyFont="1" applyFill="1" applyBorder="1" applyAlignment="1"/>
    <xf numFmtId="14" fontId="41" fillId="0" borderId="31" xfId="4" applyNumberFormat="1" applyFont="1" applyFill="1" applyBorder="1" applyAlignment="1"/>
    <xf numFmtId="0" fontId="42" fillId="0" borderId="0" xfId="4" applyFont="1" applyFill="1"/>
    <xf numFmtId="0" fontId="43" fillId="0" borderId="0" xfId="4" applyFont="1"/>
    <xf numFmtId="0" fontId="36" fillId="22" borderId="58" xfId="4" applyFont="1" applyFill="1" applyBorder="1" applyAlignment="1">
      <alignment horizontal="center" vertical="center" wrapText="1"/>
    </xf>
    <xf numFmtId="0" fontId="44" fillId="0" borderId="0" xfId="3" applyFont="1"/>
    <xf numFmtId="0" fontId="45" fillId="0" borderId="0" xfId="3" applyFont="1"/>
    <xf numFmtId="0" fontId="46" fillId="26" borderId="61" xfId="3" applyFont="1" applyFill="1" applyBorder="1" applyAlignment="1">
      <alignment horizontal="center" vertical="center" wrapText="1"/>
    </xf>
    <xf numFmtId="0" fontId="47" fillId="0" borderId="31" xfId="3" applyFont="1" applyFill="1" applyBorder="1" applyAlignment="1">
      <alignment horizontal="left" wrapText="1"/>
    </xf>
    <xf numFmtId="173" fontId="0" fillId="0" borderId="31" xfId="5" applyNumberFormat="1" applyFont="1" applyBorder="1"/>
    <xf numFmtId="0" fontId="29" fillId="22" borderId="0" xfId="3" applyFont="1" applyFill="1" applyAlignment="1">
      <alignment horizontal="center"/>
    </xf>
    <xf numFmtId="0" fontId="30" fillId="21" borderId="34" xfId="3" applyFont="1" applyFill="1" applyBorder="1" applyAlignment="1">
      <alignment horizontal="center"/>
    </xf>
    <xf numFmtId="0" fontId="30" fillId="21" borderId="56" xfId="3" applyFont="1" applyFill="1" applyBorder="1" applyAlignment="1">
      <alignment horizontal="center"/>
    </xf>
    <xf numFmtId="0" fontId="30" fillId="21" borderId="35" xfId="3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18" borderId="36" xfId="0" applyFont="1" applyFill="1" applyBorder="1" applyAlignment="1">
      <alignment horizontal="center"/>
    </xf>
    <xf numFmtId="0" fontId="10" fillId="18" borderId="37" xfId="0" applyFont="1" applyFill="1" applyBorder="1" applyAlignment="1">
      <alignment horizontal="center"/>
    </xf>
    <xf numFmtId="0" fontId="18" fillId="0" borderId="42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0" fontId="18" fillId="0" borderId="44" xfId="0" applyFont="1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2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5" fillId="9" borderId="31" xfId="0" applyFont="1" applyFill="1" applyBorder="1" applyAlignment="1">
      <alignment horizontal="center" vertical="center" wrapText="1"/>
    </xf>
    <xf numFmtId="0" fontId="6" fillId="8" borderId="30" xfId="0" applyFont="1" applyFill="1" applyBorder="1" applyAlignment="1">
      <alignment horizontal="center"/>
    </xf>
    <xf numFmtId="0" fontId="5" fillId="9" borderId="31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9" borderId="31" xfId="0" applyFont="1" applyFill="1" applyBorder="1" applyAlignment="1">
      <alignment horizontal="center"/>
    </xf>
    <xf numFmtId="4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8" fillId="0" borderId="0" xfId="8" applyAlignment="1" applyProtection="1"/>
    <xf numFmtId="0" fontId="49" fillId="0" borderId="62" xfId="0" applyFont="1" applyBorder="1"/>
    <xf numFmtId="14" fontId="49" fillId="0" borderId="62" xfId="0" applyNumberFormat="1" applyFont="1" applyBorder="1"/>
    <xf numFmtId="44" fontId="49" fillId="0" borderId="62" xfId="0" applyNumberFormat="1" applyFont="1" applyBorder="1"/>
    <xf numFmtId="0" fontId="4" fillId="27" borderId="0" xfId="7"/>
    <xf numFmtId="14" fontId="4" fillId="27" borderId="0" xfId="7" applyNumberFormat="1"/>
    <xf numFmtId="44" fontId="4" fillId="27" borderId="0" xfId="7" applyNumberFormat="1"/>
    <xf numFmtId="9" fontId="4" fillId="27" borderId="0" xfId="7" applyNumberFormat="1"/>
    <xf numFmtId="44" fontId="0" fillId="0" borderId="0" xfId="6" applyFont="1"/>
    <xf numFmtId="0" fontId="0" fillId="0" borderId="63" xfId="0" applyBorder="1"/>
    <xf numFmtId="44" fontId="0" fillId="0" borderId="63" xfId="6" applyFont="1" applyBorder="1"/>
    <xf numFmtId="0" fontId="50" fillId="28" borderId="64" xfId="0" applyFont="1" applyFill="1" applyBorder="1"/>
    <xf numFmtId="0" fontId="50" fillId="28" borderId="65" xfId="0" applyFont="1" applyFill="1" applyBorder="1"/>
    <xf numFmtId="0" fontId="50" fillId="28" borderId="66" xfId="0" applyFont="1" applyFill="1" applyBorder="1"/>
    <xf numFmtId="0" fontId="50" fillId="28" borderId="67" xfId="0" applyFont="1" applyFill="1" applyBorder="1"/>
    <xf numFmtId="0" fontId="50" fillId="28" borderId="68" xfId="0" applyFont="1" applyFill="1" applyBorder="1"/>
    <xf numFmtId="0" fontId="50" fillId="28" borderId="69" xfId="0" applyFont="1" applyFill="1" applyBorder="1"/>
    <xf numFmtId="0" fontId="51" fillId="22" borderId="0" xfId="0" applyFont="1" applyFill="1" applyAlignment="1">
      <alignment horizontal="center"/>
    </xf>
    <xf numFmtId="0" fontId="17" fillId="0" borderId="0" xfId="0" applyFont="1"/>
    <xf numFmtId="174" fontId="52" fillId="22" borderId="31" xfId="0" applyNumberFormat="1" applyFont="1" applyFill="1" applyBorder="1" applyAlignment="1">
      <alignment horizontal="center"/>
    </xf>
    <xf numFmtId="174" fontId="0" fillId="0" borderId="0" xfId="0" applyNumberFormat="1"/>
    <xf numFmtId="9" fontId="52" fillId="22" borderId="31" xfId="0" applyNumberFormat="1" applyFont="1" applyFill="1" applyBorder="1" applyAlignment="1"/>
    <xf numFmtId="0" fontId="52" fillId="22" borderId="31" xfId="0" applyFont="1" applyFill="1" applyBorder="1" applyAlignment="1">
      <alignment horizontal="center"/>
    </xf>
    <xf numFmtId="174" fontId="0" fillId="0" borderId="31" xfId="0" applyNumberFormat="1" applyBorder="1"/>
    <xf numFmtId="0" fontId="53" fillId="0" borderId="0" xfId="0" applyFont="1" applyFill="1" applyBorder="1"/>
    <xf numFmtId="174" fontId="53" fillId="0" borderId="0" xfId="0" applyNumberFormat="1" applyFont="1" applyFill="1" applyBorder="1"/>
    <xf numFmtId="0" fontId="54" fillId="0" borderId="0" xfId="0" applyFont="1" applyFill="1"/>
    <xf numFmtId="0" fontId="55" fillId="0" borderId="0" xfId="0" applyFont="1" applyFill="1"/>
    <xf numFmtId="0" fontId="0" fillId="0" borderId="0" xfId="0" applyFill="1"/>
    <xf numFmtId="0" fontId="12" fillId="29" borderId="31" xfId="0" applyFont="1" applyFill="1" applyBorder="1" applyAlignment="1">
      <alignment horizontal="center"/>
    </xf>
    <xf numFmtId="0" fontId="55" fillId="25" borderId="0" xfId="0" applyFont="1" applyFill="1"/>
    <xf numFmtId="0" fontId="10" fillId="0" borderId="31" xfId="0" applyFont="1" applyBorder="1"/>
  </cellXfs>
  <cellStyles count="9">
    <cellStyle name="40% - Énfasis5" xfId="7" builtinId="47"/>
    <cellStyle name="Hipervínculo" xfId="8" builtinId="8"/>
    <cellStyle name="Millares 2" xfId="1"/>
    <cellStyle name="Moneda" xfId="6" builtinId="4"/>
    <cellStyle name="Moneda 2" xfId="2"/>
    <cellStyle name="Moneda 3" xfId="5"/>
    <cellStyle name="Normal" xfId="0" builtinId="0"/>
    <cellStyle name="Normal 2" xfId="3"/>
    <cellStyle name="Normal 3" xfId="4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rPr lang="es-MX"/>
              <a:t>VENTAS</a:t>
            </a:r>
            <a:r>
              <a:rPr lang="es-MX" baseline="0"/>
              <a:t> 2008</a:t>
            </a:r>
            <a:endParaRPr lang="es-MX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Graficos!$A$6:$A$17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Graficos!$B$6:$B$17</c:f>
              <c:numCache>
                <c:formatCode>General</c:formatCode>
                <c:ptCount val="12"/>
                <c:pt idx="0">
                  <c:v>300</c:v>
                </c:pt>
                <c:pt idx="1">
                  <c:v>200</c:v>
                </c:pt>
                <c:pt idx="2">
                  <c:v>280</c:v>
                </c:pt>
                <c:pt idx="3">
                  <c:v>400</c:v>
                </c:pt>
                <c:pt idx="4">
                  <c:v>460</c:v>
                </c:pt>
                <c:pt idx="5">
                  <c:v>645</c:v>
                </c:pt>
                <c:pt idx="6">
                  <c:v>454</c:v>
                </c:pt>
                <c:pt idx="7">
                  <c:v>146</c:v>
                </c:pt>
                <c:pt idx="8">
                  <c:v>464</c:v>
                </c:pt>
                <c:pt idx="9">
                  <c:v>677</c:v>
                </c:pt>
                <c:pt idx="10">
                  <c:v>479</c:v>
                </c:pt>
                <c:pt idx="11">
                  <c:v>126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rPr lang="es-MX"/>
              <a:t>VENTAS</a:t>
            </a:r>
            <a:r>
              <a:rPr lang="es-MX" baseline="0"/>
              <a:t> 2008-2009</a:t>
            </a:r>
          </a:p>
          <a:p>
            <a:pPr>
              <a:defRPr/>
            </a:pPr>
            <a:endParaRPr lang="es-MX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Graficos!$B$5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Graficos!$A$6:$A$17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Graficos!$B$6:$B$17</c:f>
              <c:numCache>
                <c:formatCode>General</c:formatCode>
                <c:ptCount val="12"/>
                <c:pt idx="0">
                  <c:v>300</c:v>
                </c:pt>
                <c:pt idx="1">
                  <c:v>200</c:v>
                </c:pt>
                <c:pt idx="2">
                  <c:v>280</c:v>
                </c:pt>
                <c:pt idx="3">
                  <c:v>400</c:v>
                </c:pt>
                <c:pt idx="4">
                  <c:v>460</c:v>
                </c:pt>
                <c:pt idx="5">
                  <c:v>645</c:v>
                </c:pt>
                <c:pt idx="6">
                  <c:v>454</c:v>
                </c:pt>
                <c:pt idx="7">
                  <c:v>146</c:v>
                </c:pt>
                <c:pt idx="8">
                  <c:v>464</c:v>
                </c:pt>
                <c:pt idx="9">
                  <c:v>677</c:v>
                </c:pt>
                <c:pt idx="10">
                  <c:v>479</c:v>
                </c:pt>
                <c:pt idx="11">
                  <c:v>126</c:v>
                </c:pt>
              </c:numCache>
            </c:numRef>
          </c:val>
        </c:ser>
        <c:ser>
          <c:idx val="1"/>
          <c:order val="1"/>
          <c:tx>
            <c:strRef>
              <c:f>Graficos!$C$5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Graficos!$A$6:$A$17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Graficos!$C$6:$C$17</c:f>
              <c:numCache>
                <c:formatCode>General</c:formatCode>
                <c:ptCount val="12"/>
                <c:pt idx="0">
                  <c:v>200</c:v>
                </c:pt>
                <c:pt idx="1">
                  <c:v>400</c:v>
                </c:pt>
                <c:pt idx="2">
                  <c:v>300</c:v>
                </c:pt>
                <c:pt idx="3">
                  <c:v>500</c:v>
                </c:pt>
                <c:pt idx="4">
                  <c:v>250</c:v>
                </c:pt>
                <c:pt idx="5">
                  <c:v>546</c:v>
                </c:pt>
                <c:pt idx="6">
                  <c:v>466</c:v>
                </c:pt>
                <c:pt idx="7">
                  <c:v>424</c:v>
                </c:pt>
                <c:pt idx="8">
                  <c:v>411</c:v>
                </c:pt>
                <c:pt idx="9">
                  <c:v>465</c:v>
                </c:pt>
                <c:pt idx="10">
                  <c:v>465</c:v>
                </c:pt>
                <c:pt idx="11">
                  <c:v>641</c:v>
                </c:pt>
              </c:numCache>
            </c:numRef>
          </c:val>
        </c:ser>
        <c:axId val="91033984"/>
        <c:axId val="91035520"/>
      </c:barChart>
      <c:catAx>
        <c:axId val="91033984"/>
        <c:scaling>
          <c:orientation val="minMax"/>
        </c:scaling>
        <c:axPos val="b"/>
        <c:numFmt formatCode="General" sourceLinked="1"/>
        <c:majorTickMark val="none"/>
        <c:tickLblPos val="nextTo"/>
        <c:crossAx val="91035520"/>
        <c:crosses val="autoZero"/>
        <c:auto val="1"/>
        <c:lblAlgn val="ctr"/>
        <c:lblOffset val="100"/>
      </c:catAx>
      <c:valAx>
        <c:axId val="910355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10339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rPr lang="es-MX"/>
              <a:t>VENTAS</a:t>
            </a:r>
            <a:r>
              <a:rPr lang="es-MX" baseline="0"/>
              <a:t> 2008-2009-2010</a:t>
            </a:r>
            <a:endParaRPr lang="es-MX"/>
          </a:p>
        </c:rich>
      </c:tx>
      <c:layout>
        <c:manualLayout>
          <c:xMode val="edge"/>
          <c:yMode val="edge"/>
          <c:x val="0.295604111986002"/>
          <c:y val="3.2407407407407433E-2"/>
        </c:manualLayout>
      </c:layout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2008</c:v>
          </c:tx>
          <c:cat>
            <c:strRef>
              <c:f>Graficos!$A$13:$A$17</c:f>
              <c:strCache>
                <c:ptCount val="5"/>
                <c:pt idx="0">
                  <c:v>Agosto</c:v>
                </c:pt>
                <c:pt idx="1">
                  <c:v>Septiembre</c:v>
                </c:pt>
                <c:pt idx="2">
                  <c:v>Octubre</c:v>
                </c:pt>
                <c:pt idx="3">
                  <c:v>Noviembre</c:v>
                </c:pt>
                <c:pt idx="4">
                  <c:v>Diciembre</c:v>
                </c:pt>
              </c:strCache>
            </c:strRef>
          </c:cat>
          <c:val>
            <c:numRef>
              <c:f>Graficos!$B$13:$B$17</c:f>
              <c:numCache>
                <c:formatCode>General</c:formatCode>
                <c:ptCount val="5"/>
                <c:pt idx="0">
                  <c:v>146</c:v>
                </c:pt>
                <c:pt idx="1">
                  <c:v>464</c:v>
                </c:pt>
                <c:pt idx="2">
                  <c:v>677</c:v>
                </c:pt>
                <c:pt idx="3">
                  <c:v>479</c:v>
                </c:pt>
                <c:pt idx="4">
                  <c:v>126</c:v>
                </c:pt>
              </c:numCache>
            </c:numRef>
          </c:val>
        </c:ser>
        <c:ser>
          <c:idx val="1"/>
          <c:order val="1"/>
          <c:tx>
            <c:v>2009</c:v>
          </c:tx>
          <c:cat>
            <c:strRef>
              <c:f>Graficos!$A$13:$A$17</c:f>
              <c:strCache>
                <c:ptCount val="5"/>
                <c:pt idx="0">
                  <c:v>Agosto</c:v>
                </c:pt>
                <c:pt idx="1">
                  <c:v>Septiembre</c:v>
                </c:pt>
                <c:pt idx="2">
                  <c:v>Octubre</c:v>
                </c:pt>
                <c:pt idx="3">
                  <c:v>Noviembre</c:v>
                </c:pt>
                <c:pt idx="4">
                  <c:v>Diciembre</c:v>
                </c:pt>
              </c:strCache>
            </c:strRef>
          </c:cat>
          <c:val>
            <c:numRef>
              <c:f>Graficos!$C$13:$C$17</c:f>
              <c:numCache>
                <c:formatCode>General</c:formatCode>
                <c:ptCount val="5"/>
                <c:pt idx="0">
                  <c:v>424</c:v>
                </c:pt>
                <c:pt idx="1">
                  <c:v>411</c:v>
                </c:pt>
                <c:pt idx="2">
                  <c:v>465</c:v>
                </c:pt>
                <c:pt idx="3">
                  <c:v>465</c:v>
                </c:pt>
                <c:pt idx="4">
                  <c:v>641</c:v>
                </c:pt>
              </c:numCache>
            </c:numRef>
          </c:val>
        </c:ser>
        <c:ser>
          <c:idx val="2"/>
          <c:order val="2"/>
          <c:tx>
            <c:v>2010</c:v>
          </c:tx>
          <c:cat>
            <c:strRef>
              <c:f>Graficos!$A$13:$A$17</c:f>
              <c:strCache>
                <c:ptCount val="5"/>
                <c:pt idx="0">
                  <c:v>Agosto</c:v>
                </c:pt>
                <c:pt idx="1">
                  <c:v>Septiembre</c:v>
                </c:pt>
                <c:pt idx="2">
                  <c:v>Octubre</c:v>
                </c:pt>
                <c:pt idx="3">
                  <c:v>Noviembre</c:v>
                </c:pt>
                <c:pt idx="4">
                  <c:v>Diciembre</c:v>
                </c:pt>
              </c:strCache>
            </c:strRef>
          </c:cat>
          <c:val>
            <c:numRef>
              <c:f>Graficos!$D$13:$D$17</c:f>
              <c:numCache>
                <c:formatCode>General</c:formatCode>
                <c:ptCount val="5"/>
                <c:pt idx="0">
                  <c:v>672</c:v>
                </c:pt>
                <c:pt idx="1">
                  <c:v>677</c:v>
                </c:pt>
                <c:pt idx="2">
                  <c:v>216</c:v>
                </c:pt>
                <c:pt idx="3">
                  <c:v>424</c:v>
                </c:pt>
                <c:pt idx="4">
                  <c:v>467</c:v>
                </c:pt>
              </c:numCache>
            </c:numRef>
          </c:val>
        </c:ser>
        <c:dLbls>
          <c:showVal val="1"/>
        </c:dLbls>
        <c:shape val="box"/>
        <c:axId val="91083520"/>
        <c:axId val="91085056"/>
        <c:axId val="0"/>
      </c:bar3DChart>
      <c:catAx>
        <c:axId val="91083520"/>
        <c:scaling>
          <c:orientation val="minMax"/>
        </c:scaling>
        <c:axPos val="l"/>
        <c:numFmt formatCode="General" sourceLinked="1"/>
        <c:majorTickMark val="none"/>
        <c:tickLblPos val="nextTo"/>
        <c:crossAx val="91085056"/>
        <c:crosses val="autoZero"/>
        <c:auto val="1"/>
        <c:lblAlgn val="ctr"/>
        <c:lblOffset val="100"/>
      </c:catAx>
      <c:valAx>
        <c:axId val="91085056"/>
        <c:scaling>
          <c:orientation val="minMax"/>
        </c:scaling>
        <c:delete val="1"/>
        <c:axPos val="b"/>
        <c:numFmt formatCode="General" sourceLinked="1"/>
        <c:tickLblPos val="none"/>
        <c:crossAx val="9108352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/>
            </a:pPr>
            <a:r>
              <a:rPr lang="es-MX"/>
              <a:t>VENTAS</a:t>
            </a:r>
            <a:r>
              <a:rPr lang="es-MX" baseline="0"/>
              <a:t> 2008-2010</a:t>
            </a:r>
          </a:p>
          <a:p>
            <a:pPr>
              <a:defRPr/>
            </a:pPr>
            <a:endParaRPr lang="es-MX"/>
          </a:p>
        </c:rich>
      </c:tx>
    </c:title>
    <c:plotArea>
      <c:layout/>
      <c:lineChart>
        <c:grouping val="standard"/>
        <c:ser>
          <c:idx val="0"/>
          <c:order val="0"/>
          <c:tx>
            <c:v>2008</c:v>
          </c:tx>
          <c:cat>
            <c:strRef>
              <c:f>Graficos!$A$6:$A$17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Graficos!$B$6:$B$17</c:f>
              <c:numCache>
                <c:formatCode>General</c:formatCode>
                <c:ptCount val="12"/>
                <c:pt idx="0">
                  <c:v>300</c:v>
                </c:pt>
                <c:pt idx="1">
                  <c:v>200</c:v>
                </c:pt>
                <c:pt idx="2">
                  <c:v>280</c:v>
                </c:pt>
                <c:pt idx="3">
                  <c:v>400</c:v>
                </c:pt>
                <c:pt idx="4">
                  <c:v>460</c:v>
                </c:pt>
                <c:pt idx="5">
                  <c:v>645</c:v>
                </c:pt>
                <c:pt idx="6">
                  <c:v>454</c:v>
                </c:pt>
                <c:pt idx="7">
                  <c:v>146</c:v>
                </c:pt>
                <c:pt idx="8">
                  <c:v>464</c:v>
                </c:pt>
                <c:pt idx="9">
                  <c:v>677</c:v>
                </c:pt>
                <c:pt idx="10">
                  <c:v>479</c:v>
                </c:pt>
                <c:pt idx="11">
                  <c:v>126</c:v>
                </c:pt>
              </c:numCache>
            </c:numRef>
          </c:val>
        </c:ser>
        <c:ser>
          <c:idx val="1"/>
          <c:order val="1"/>
          <c:tx>
            <c:v>2010</c:v>
          </c:tx>
          <c:cat>
            <c:strRef>
              <c:f>Graficos!$A$6:$A$17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Graficos!$D$6:$D$17</c:f>
              <c:numCache>
                <c:formatCode>General</c:formatCode>
                <c:ptCount val="12"/>
                <c:pt idx="0">
                  <c:v>150</c:v>
                </c:pt>
                <c:pt idx="1">
                  <c:v>300</c:v>
                </c:pt>
                <c:pt idx="2">
                  <c:v>280</c:v>
                </c:pt>
                <c:pt idx="3">
                  <c:v>400</c:v>
                </c:pt>
                <c:pt idx="4">
                  <c:v>200</c:v>
                </c:pt>
                <c:pt idx="5">
                  <c:v>597</c:v>
                </c:pt>
                <c:pt idx="6">
                  <c:v>767</c:v>
                </c:pt>
                <c:pt idx="7">
                  <c:v>672</c:v>
                </c:pt>
                <c:pt idx="8">
                  <c:v>677</c:v>
                </c:pt>
                <c:pt idx="9">
                  <c:v>216</c:v>
                </c:pt>
                <c:pt idx="10">
                  <c:v>424</c:v>
                </c:pt>
                <c:pt idx="11">
                  <c:v>467</c:v>
                </c:pt>
              </c:numCache>
            </c:numRef>
          </c:val>
        </c:ser>
        <c:marker val="1"/>
        <c:axId val="89930368"/>
        <c:axId val="89944448"/>
      </c:lineChart>
      <c:catAx>
        <c:axId val="89930368"/>
        <c:scaling>
          <c:orientation val="minMax"/>
        </c:scaling>
        <c:axPos val="b"/>
        <c:numFmt formatCode="General" sourceLinked="1"/>
        <c:majorTickMark val="none"/>
        <c:tickLblPos val="nextTo"/>
        <c:crossAx val="89944448"/>
        <c:crosses val="autoZero"/>
        <c:auto val="1"/>
        <c:lblAlgn val="ctr"/>
        <c:lblOffset val="100"/>
      </c:catAx>
      <c:valAx>
        <c:axId val="89944448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899303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png"/><Relationship Id="rId5" Type="http://schemas.openxmlformats.org/officeDocument/2006/relationships/hyperlink" Target="http://www.autocompara.com" TargetMode="External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hyperlink" Target="http://www.grupoeduit.com" TargetMode="Externa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jpeg"/><Relationship Id="rId1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1.jpeg"/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508001</xdr:colOff>
      <xdr:row>18</xdr:row>
      <xdr:rowOff>112713</xdr:rowOff>
    </xdr:from>
    <xdr:to>
      <xdr:col>7</xdr:col>
      <xdr:colOff>436563</xdr:colOff>
      <xdr:row>35</xdr:row>
      <xdr:rowOff>157163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182564</xdr:colOff>
      <xdr:row>10</xdr:row>
      <xdr:rowOff>112712</xdr:rowOff>
    </xdr:from>
    <xdr:to>
      <xdr:col>15</xdr:col>
      <xdr:colOff>476251</xdr:colOff>
      <xdr:row>27</xdr:row>
      <xdr:rowOff>157162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158751</xdr:colOff>
      <xdr:row>28</xdr:row>
      <xdr:rowOff>88900</xdr:rowOff>
    </xdr:from>
    <xdr:to>
      <xdr:col>15</xdr:col>
      <xdr:colOff>452438</xdr:colOff>
      <xdr:row>45</xdr:row>
      <xdr:rowOff>133350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515939</xdr:colOff>
      <xdr:row>37</xdr:row>
      <xdr:rowOff>33338</xdr:rowOff>
    </xdr:from>
    <xdr:to>
      <xdr:col>7</xdr:col>
      <xdr:colOff>444501</xdr:colOff>
      <xdr:row>54</xdr:row>
      <xdr:rowOff>77788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</xdr:row>
      <xdr:rowOff>0</xdr:rowOff>
    </xdr:from>
    <xdr:to>
      <xdr:col>8</xdr:col>
      <xdr:colOff>708360</xdr:colOff>
      <xdr:row>9</xdr:row>
      <xdr:rowOff>15120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30480" y="571500"/>
          <a:ext cx="6773880" cy="1158120"/>
        </a:xfrm>
        <a:prstGeom prst="roundRect">
          <a:avLst>
            <a:gd name="adj" fmla="val 16667"/>
          </a:avLst>
        </a:prstGeom>
        <a:solidFill>
          <a:srgbClr val="04580E"/>
        </a:solidFill>
        <a:ln>
          <a:noFill/>
        </a:ln>
        <a:effectLst>
          <a:outerShdw dist="28398" dir="3806097" algn="ctr" rotWithShape="0">
            <a:schemeClr val="accent1">
              <a:lumMod val="50000"/>
              <a:lumOff val="0"/>
            </a:schemeClr>
          </a:outerShdw>
        </a:effectLst>
        <a:extLst/>
      </xdr:spPr>
      <xdr:txBody>
        <a:bodyPr rot="0" vert="horz" wrap="square" lIns="91440" tIns="45720" rIns="91440" bIns="45720" anchor="t" anchorCtr="0" upright="1">
          <a:noAutofit/>
        </a:bodyPr>
        <a:lstStyle/>
        <a:p>
          <a:r>
            <a:rPr lang="es-MX" sz="1150">
              <a:solidFill>
                <a:schemeClr val="bg1"/>
              </a:solidFill>
              <a:effectLst/>
              <a:latin typeface="Tw Cen MT"/>
              <a:ea typeface="Times New Roman"/>
              <a:cs typeface="Times New Roman"/>
            </a:rPr>
            <a:t>Inserta</a:t>
          </a:r>
          <a:r>
            <a:rPr lang="es-MX" sz="1150" baseline="0">
              <a:solidFill>
                <a:schemeClr val="bg1"/>
              </a:solidFill>
              <a:effectLst/>
              <a:latin typeface="Tw Cen MT"/>
              <a:ea typeface="Times New Roman"/>
              <a:cs typeface="Times New Roman"/>
            </a:rPr>
            <a:t> las siguientes imagenes: auto.png en la celda H12, dale un tamaño de 3 cm de alto por 3 cm de ancho; casa.png en H18, dale un tamaño de 6.5 de alto por 5 cm de ancho y vida.jpg en H34, con un tamanño de 4 cm de alto por 4.5 de ancho </a:t>
          </a:r>
        </a:p>
        <a:p>
          <a:r>
            <a:rPr lang="es-MX" sz="1150" baseline="0">
              <a:solidFill>
                <a:schemeClr val="bg1"/>
              </a:solidFill>
              <a:effectLst/>
              <a:latin typeface="Tw Cen MT"/>
              <a:ea typeface="Times New Roman"/>
              <a:cs typeface="Times New Roman"/>
            </a:rPr>
            <a:t>Crea un hipervinculo asociado a la imagen auto.png al sitio www.autocompara.com</a:t>
          </a:r>
        </a:p>
      </xdr:txBody>
    </xdr:sp>
    <xdr:clientData/>
  </xdr:twoCellAnchor>
  <xdr:twoCellAnchor editAs="oneCell">
    <xdr:from>
      <xdr:col>7</xdr:col>
      <xdr:colOff>420840</xdr:colOff>
      <xdr:row>0</xdr:row>
      <xdr:rowOff>13380</xdr:rowOff>
    </xdr:from>
    <xdr:to>
      <xdr:col>8</xdr:col>
      <xdr:colOff>708360</xdr:colOff>
      <xdr:row>1</xdr:row>
      <xdr:rowOff>137160</xdr:rowOff>
    </xdr:to>
    <xdr:pic>
      <xdr:nvPicPr>
        <xdr:cNvPr id="3" name="0 Imagen"/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840" y="13380"/>
          <a:ext cx="1049520" cy="31428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0</xdr:row>
      <xdr:rowOff>13380</xdr:rowOff>
    </xdr:from>
    <xdr:to>
      <xdr:col>0</xdr:col>
      <xdr:colOff>1110480</xdr:colOff>
      <xdr:row>1</xdr:row>
      <xdr:rowOff>137160</xdr:rowOff>
    </xdr:to>
    <xdr:pic>
      <xdr:nvPicPr>
        <xdr:cNvPr id="4" name="Imagen 5"/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13380"/>
          <a:ext cx="727575" cy="314280"/>
        </a:xfrm>
        <a:prstGeom prst="rect">
          <a:avLst/>
        </a:prstGeom>
      </xdr:spPr>
    </xdr:pic>
    <xdr:clientData/>
  </xdr:twoCellAnchor>
  <xdr:twoCellAnchor editAs="oneCell">
    <xdr:from>
      <xdr:col>3</xdr:col>
      <xdr:colOff>138180</xdr:colOff>
      <xdr:row>0</xdr:row>
      <xdr:rowOff>13380</xdr:rowOff>
    </xdr:from>
    <xdr:to>
      <xdr:col>3</xdr:col>
      <xdr:colOff>678180</xdr:colOff>
      <xdr:row>1</xdr:row>
      <xdr:rowOff>137160</xdr:rowOff>
    </xdr:to>
    <xdr:pic>
      <xdr:nvPicPr>
        <xdr:cNvPr id="5" name="Imagen 6"/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180" y="13380"/>
          <a:ext cx="540000" cy="314280"/>
        </a:xfrm>
        <a:prstGeom prst="rect">
          <a:avLst/>
        </a:prstGeom>
      </xdr:spPr>
    </xdr:pic>
    <xdr:clientData/>
  </xdr:twoCellAnchor>
  <xdr:twoCellAnchor>
    <xdr:from>
      <xdr:col>0</xdr:col>
      <xdr:colOff>30480</xdr:colOff>
      <xdr:row>2</xdr:row>
      <xdr:rowOff>0</xdr:rowOff>
    </xdr:from>
    <xdr:to>
      <xdr:col>8</xdr:col>
      <xdr:colOff>708360</xdr:colOff>
      <xdr:row>2</xdr:row>
      <xdr:rowOff>9528</xdr:rowOff>
    </xdr:to>
    <xdr:cxnSp macro="">
      <xdr:nvCxnSpPr>
        <xdr:cNvPr id="6" name="5 Conector recto"/>
        <xdr:cNvCxnSpPr/>
      </xdr:nvCxnSpPr>
      <xdr:spPr>
        <a:xfrm flipV="1">
          <a:off x="30480" y="381000"/>
          <a:ext cx="6773880" cy="9528"/>
        </a:xfrm>
        <a:prstGeom prst="line">
          <a:avLst/>
        </a:prstGeom>
        <a:ln w="57150">
          <a:solidFill>
            <a:srgbClr val="04580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752476</xdr:colOff>
      <xdr:row>16</xdr:row>
      <xdr:rowOff>190498</xdr:rowOff>
    </xdr:from>
    <xdr:to>
      <xdr:col>9</xdr:col>
      <xdr:colOff>266700</xdr:colOff>
      <xdr:row>29</xdr:row>
      <xdr:rowOff>53998</xdr:rowOff>
    </xdr:to>
    <xdr:pic>
      <xdr:nvPicPr>
        <xdr:cNvPr id="7" name="6 Imagen" descr="casa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324476" y="3238498"/>
          <a:ext cx="1800224" cy="2340000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11</xdr:row>
      <xdr:rowOff>1</xdr:rowOff>
    </xdr:from>
    <xdr:to>
      <xdr:col>8</xdr:col>
      <xdr:colOff>304800</xdr:colOff>
      <xdr:row>16</xdr:row>
      <xdr:rowOff>142875</xdr:rowOff>
    </xdr:to>
    <xdr:pic>
      <xdr:nvPicPr>
        <xdr:cNvPr id="8" name="7 Imagen" descr="auto.png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324475" y="2095501"/>
          <a:ext cx="1076325" cy="109537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514350</xdr:colOff>
      <xdr:row>40</xdr:row>
      <xdr:rowOff>104775</xdr:rowOff>
    </xdr:to>
    <xdr:pic>
      <xdr:nvPicPr>
        <xdr:cNvPr id="9" name="8 Imagen" descr="vida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334000" y="6286500"/>
          <a:ext cx="1276350" cy="1438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</xdr:row>
      <xdr:rowOff>0</xdr:rowOff>
    </xdr:from>
    <xdr:to>
      <xdr:col>8</xdr:col>
      <xdr:colOff>708360</xdr:colOff>
      <xdr:row>9</xdr:row>
      <xdr:rowOff>15120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30480" y="647700"/>
          <a:ext cx="8640780" cy="1158120"/>
        </a:xfrm>
        <a:prstGeom prst="roundRect">
          <a:avLst>
            <a:gd name="adj" fmla="val 16667"/>
          </a:avLst>
        </a:prstGeom>
        <a:solidFill>
          <a:srgbClr val="04580E"/>
        </a:solidFill>
        <a:ln>
          <a:noFill/>
        </a:ln>
        <a:effectLst>
          <a:outerShdw dist="28398" dir="3806097" algn="ctr" rotWithShape="0">
            <a:schemeClr val="accent1">
              <a:lumMod val="50000"/>
              <a:lumOff val="0"/>
            </a:schemeClr>
          </a:outerShdw>
        </a:effectLst>
        <a:extLst/>
      </xdr:spPr>
      <xdr:txBody>
        <a:bodyPr rot="0" vert="horz" wrap="square" lIns="91440" tIns="45720" rIns="91440" bIns="45720" anchor="t" anchorCtr="0" upright="1">
          <a:noAutofit/>
        </a:bodyPr>
        <a:lstStyle/>
        <a:p>
          <a:r>
            <a:rPr lang="es-MX" sz="1150" baseline="0">
              <a:solidFill>
                <a:schemeClr val="bg1"/>
              </a:solidFill>
              <a:effectLst/>
              <a:latin typeface="Tw Cen MT"/>
              <a:ea typeface="Times New Roman"/>
              <a:cs typeface="Times New Roman"/>
            </a:rPr>
            <a:t>Crea un hipervínculo en la celda G12 al rango llamado totales_seguro</a:t>
          </a:r>
        </a:p>
        <a:p>
          <a:r>
            <a:rPr lang="es-MX" sz="1150" baseline="0">
              <a:solidFill>
                <a:schemeClr val="bg1"/>
              </a:solidFill>
              <a:effectLst/>
              <a:latin typeface="Tw Cen MT"/>
              <a:ea typeface="Times New Roman"/>
              <a:cs typeface="Times New Roman"/>
            </a:rPr>
            <a:t>En la imagen del logo de eduit crea un vinculo al sitio web www.grupoeduit.com y editalo de forma que muestre "Visite nuestro sitio" en lugar de la direccuón web </a:t>
          </a:r>
          <a:endParaRPr lang="es-MX" sz="1150">
            <a:solidFill>
              <a:schemeClr val="bg1"/>
            </a:solidFill>
            <a:effectLst/>
            <a:latin typeface="Tw Cen MT"/>
            <a:ea typeface="Times New Roman"/>
            <a:cs typeface="Times New Roman"/>
          </a:endParaRPr>
        </a:p>
      </xdr:txBody>
    </xdr:sp>
    <xdr:clientData/>
  </xdr:twoCellAnchor>
  <xdr:twoCellAnchor editAs="oneCell">
    <xdr:from>
      <xdr:col>7</xdr:col>
      <xdr:colOff>420840</xdr:colOff>
      <xdr:row>0</xdr:row>
      <xdr:rowOff>13380</xdr:rowOff>
    </xdr:from>
    <xdr:to>
      <xdr:col>8</xdr:col>
      <xdr:colOff>708360</xdr:colOff>
      <xdr:row>1</xdr:row>
      <xdr:rowOff>137160</xdr:rowOff>
    </xdr:to>
    <xdr:pic>
      <xdr:nvPicPr>
        <xdr:cNvPr id="3" name="0 Imagen">
          <a:hlinkClick xmlns:r="http://schemas.openxmlformats.org/officeDocument/2006/relationships" r:id="rId1" tooltip="visite nuestro sitio"/>
        </xdr:cNvPr>
        <xdr:cNvPicPr preferRelativeResize="0"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1740" y="13380"/>
          <a:ext cx="1049520" cy="35238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0</xdr:row>
      <xdr:rowOff>13380</xdr:rowOff>
    </xdr:from>
    <xdr:to>
      <xdr:col>0</xdr:col>
      <xdr:colOff>1110480</xdr:colOff>
      <xdr:row>1</xdr:row>
      <xdr:rowOff>137160</xdr:rowOff>
    </xdr:to>
    <xdr:pic>
      <xdr:nvPicPr>
        <xdr:cNvPr id="4" name="Imagen 5"/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13380"/>
          <a:ext cx="1080000" cy="352380"/>
        </a:xfrm>
        <a:prstGeom prst="rect">
          <a:avLst/>
        </a:prstGeom>
      </xdr:spPr>
    </xdr:pic>
    <xdr:clientData/>
  </xdr:twoCellAnchor>
  <xdr:twoCellAnchor editAs="oneCell">
    <xdr:from>
      <xdr:col>3</xdr:col>
      <xdr:colOff>138180</xdr:colOff>
      <xdr:row>0</xdr:row>
      <xdr:rowOff>13380</xdr:rowOff>
    </xdr:from>
    <xdr:to>
      <xdr:col>3</xdr:col>
      <xdr:colOff>678180</xdr:colOff>
      <xdr:row>1</xdr:row>
      <xdr:rowOff>137160</xdr:rowOff>
    </xdr:to>
    <xdr:pic>
      <xdr:nvPicPr>
        <xdr:cNvPr id="5" name="Imagen 6"/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4280" y="13380"/>
          <a:ext cx="540000" cy="352380"/>
        </a:xfrm>
        <a:prstGeom prst="rect">
          <a:avLst/>
        </a:prstGeom>
      </xdr:spPr>
    </xdr:pic>
    <xdr:clientData/>
  </xdr:twoCellAnchor>
  <xdr:twoCellAnchor>
    <xdr:from>
      <xdr:col>0</xdr:col>
      <xdr:colOff>30480</xdr:colOff>
      <xdr:row>2</xdr:row>
      <xdr:rowOff>0</xdr:rowOff>
    </xdr:from>
    <xdr:to>
      <xdr:col>8</xdr:col>
      <xdr:colOff>708360</xdr:colOff>
      <xdr:row>2</xdr:row>
      <xdr:rowOff>9528</xdr:rowOff>
    </xdr:to>
    <xdr:cxnSp macro="">
      <xdr:nvCxnSpPr>
        <xdr:cNvPr id="6" name="5 Conector recto"/>
        <xdr:cNvCxnSpPr/>
      </xdr:nvCxnSpPr>
      <xdr:spPr>
        <a:xfrm flipV="1">
          <a:off x="30480" y="457200"/>
          <a:ext cx="8640780" cy="9528"/>
        </a:xfrm>
        <a:prstGeom prst="line">
          <a:avLst/>
        </a:prstGeom>
        <a:ln w="57150">
          <a:solidFill>
            <a:srgbClr val="04580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</xdr:row>
      <xdr:rowOff>0</xdr:rowOff>
    </xdr:from>
    <xdr:to>
      <xdr:col>8</xdr:col>
      <xdr:colOff>708360</xdr:colOff>
      <xdr:row>9</xdr:row>
      <xdr:rowOff>15120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30480" y="647700"/>
          <a:ext cx="8640780" cy="1158120"/>
        </a:xfrm>
        <a:prstGeom prst="roundRect">
          <a:avLst>
            <a:gd name="adj" fmla="val 16667"/>
          </a:avLst>
        </a:prstGeom>
        <a:solidFill>
          <a:srgbClr val="04580E"/>
        </a:solidFill>
        <a:ln>
          <a:noFill/>
        </a:ln>
        <a:effectLst>
          <a:outerShdw dist="28398" dir="3806097" algn="ctr" rotWithShape="0">
            <a:schemeClr val="accent1">
              <a:lumMod val="50000"/>
              <a:lumOff val="0"/>
            </a:schemeClr>
          </a:outerShdw>
        </a:effectLst>
        <a:extLst/>
      </xdr:spPr>
      <xdr:txBody>
        <a:bodyPr rot="0" vert="horz" wrap="square" lIns="91440" tIns="45720" rIns="91440" bIns="45720" anchor="t" anchorCtr="0" upright="1">
          <a:noAutofit/>
        </a:bodyPr>
        <a:lstStyle/>
        <a:p>
          <a:r>
            <a:rPr lang="es-MX" sz="1150">
              <a:solidFill>
                <a:schemeClr val="bg1"/>
              </a:solidFill>
              <a:effectLst/>
              <a:latin typeface="Tw Cen MT"/>
              <a:ea typeface="Times New Roman"/>
              <a:cs typeface="Times New Roman"/>
            </a:rPr>
            <a:t>Escribe</a:t>
          </a:r>
          <a:r>
            <a:rPr lang="es-MX" sz="1150" baseline="0">
              <a:solidFill>
                <a:schemeClr val="bg1"/>
              </a:solidFill>
              <a:effectLst/>
              <a:latin typeface="Tw Cen MT"/>
              <a:ea typeface="Times New Roman"/>
              <a:cs typeface="Times New Roman"/>
            </a:rPr>
            <a:t> la formula para calcular el importe total por partida a partir de la celda I14</a:t>
          </a:r>
        </a:p>
        <a:p>
          <a:r>
            <a:rPr lang="es-MX" sz="1150" baseline="0">
              <a:solidFill>
                <a:schemeClr val="bg1"/>
              </a:solidFill>
              <a:effectLst/>
              <a:latin typeface="Tw Cen MT"/>
              <a:ea typeface="Times New Roman"/>
              <a:cs typeface="Times New Roman"/>
            </a:rPr>
            <a:t>Valida la columna Cantidad para que sólo acepte valores enteros de 0 a 100 y la de Descuento para que sólo acepte valores de 0 a 20%</a:t>
          </a:r>
        </a:p>
        <a:p>
          <a:endParaRPr lang="es-MX" sz="1150">
            <a:solidFill>
              <a:schemeClr val="bg1"/>
            </a:solidFill>
            <a:effectLst/>
            <a:latin typeface="Tw Cen MT"/>
            <a:ea typeface="Times New Roman"/>
            <a:cs typeface="Times New Roman"/>
          </a:endParaRPr>
        </a:p>
      </xdr:txBody>
    </xdr:sp>
    <xdr:clientData/>
  </xdr:twoCellAnchor>
  <xdr:twoCellAnchor editAs="oneCell">
    <xdr:from>
      <xdr:col>7</xdr:col>
      <xdr:colOff>420840</xdr:colOff>
      <xdr:row>0</xdr:row>
      <xdr:rowOff>13380</xdr:rowOff>
    </xdr:from>
    <xdr:to>
      <xdr:col>8</xdr:col>
      <xdr:colOff>708360</xdr:colOff>
      <xdr:row>1</xdr:row>
      <xdr:rowOff>137160</xdr:rowOff>
    </xdr:to>
    <xdr:pic>
      <xdr:nvPicPr>
        <xdr:cNvPr id="3" name="0 Imagen"/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621740" y="13380"/>
          <a:ext cx="1049520" cy="35238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0</xdr:row>
      <xdr:rowOff>13380</xdr:rowOff>
    </xdr:from>
    <xdr:to>
      <xdr:col>0</xdr:col>
      <xdr:colOff>1110480</xdr:colOff>
      <xdr:row>1</xdr:row>
      <xdr:rowOff>137160</xdr:rowOff>
    </xdr:to>
    <xdr:pic>
      <xdr:nvPicPr>
        <xdr:cNvPr id="4" name="Imagen 5"/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0480" y="13380"/>
          <a:ext cx="1080000" cy="352380"/>
        </a:xfrm>
        <a:prstGeom prst="rect">
          <a:avLst/>
        </a:prstGeom>
      </xdr:spPr>
    </xdr:pic>
    <xdr:clientData/>
  </xdr:twoCellAnchor>
  <xdr:twoCellAnchor editAs="oneCell">
    <xdr:from>
      <xdr:col>3</xdr:col>
      <xdr:colOff>138180</xdr:colOff>
      <xdr:row>0</xdr:row>
      <xdr:rowOff>13380</xdr:rowOff>
    </xdr:from>
    <xdr:to>
      <xdr:col>3</xdr:col>
      <xdr:colOff>678180</xdr:colOff>
      <xdr:row>1</xdr:row>
      <xdr:rowOff>137160</xdr:rowOff>
    </xdr:to>
    <xdr:pic>
      <xdr:nvPicPr>
        <xdr:cNvPr id="5" name="Imagen 6"/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224280" y="13380"/>
          <a:ext cx="540000" cy="352380"/>
        </a:xfrm>
        <a:prstGeom prst="rect">
          <a:avLst/>
        </a:prstGeom>
      </xdr:spPr>
    </xdr:pic>
    <xdr:clientData/>
  </xdr:twoCellAnchor>
  <xdr:twoCellAnchor>
    <xdr:from>
      <xdr:col>0</xdr:col>
      <xdr:colOff>30480</xdr:colOff>
      <xdr:row>2</xdr:row>
      <xdr:rowOff>0</xdr:rowOff>
    </xdr:from>
    <xdr:to>
      <xdr:col>8</xdr:col>
      <xdr:colOff>708360</xdr:colOff>
      <xdr:row>2</xdr:row>
      <xdr:rowOff>9528</xdr:rowOff>
    </xdr:to>
    <xdr:cxnSp macro="">
      <xdr:nvCxnSpPr>
        <xdr:cNvPr id="6" name="5 Conector recto"/>
        <xdr:cNvCxnSpPr/>
      </xdr:nvCxnSpPr>
      <xdr:spPr>
        <a:xfrm flipV="1">
          <a:off x="30480" y="457200"/>
          <a:ext cx="8640780" cy="9528"/>
        </a:xfrm>
        <a:prstGeom prst="line">
          <a:avLst/>
        </a:prstGeom>
        <a:ln w="57150">
          <a:solidFill>
            <a:srgbClr val="04580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</xdr:row>
      <xdr:rowOff>0</xdr:rowOff>
    </xdr:from>
    <xdr:to>
      <xdr:col>8</xdr:col>
      <xdr:colOff>708360</xdr:colOff>
      <xdr:row>9</xdr:row>
      <xdr:rowOff>15120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30480" y="542925"/>
          <a:ext cx="8602680" cy="1100970"/>
        </a:xfrm>
        <a:prstGeom prst="roundRect">
          <a:avLst>
            <a:gd name="adj" fmla="val 16667"/>
          </a:avLst>
        </a:prstGeom>
        <a:solidFill>
          <a:srgbClr val="04580E"/>
        </a:solidFill>
        <a:ln>
          <a:noFill/>
        </a:ln>
        <a:effectLst>
          <a:outerShdw dist="28398" dir="3806097" algn="ctr" rotWithShape="0">
            <a:schemeClr val="accent1">
              <a:lumMod val="50000"/>
              <a:lumOff val="0"/>
            </a:schemeClr>
          </a:outerShdw>
        </a:effectLst>
        <a:extLst/>
      </xdr:spPr>
      <xdr:txBody>
        <a:bodyPr rot="0" vert="horz" wrap="square" lIns="91440" tIns="45720" rIns="91440" bIns="45720" anchor="t" anchorCtr="0" upright="1">
          <a:noAutofit/>
        </a:bodyPr>
        <a:lstStyle/>
        <a:p>
          <a:r>
            <a:rPr lang="es-MX" sz="1150" baseline="0">
              <a:solidFill>
                <a:schemeClr val="bg1"/>
              </a:solidFill>
              <a:effectLst/>
              <a:latin typeface="Tw Cen MT"/>
              <a:ea typeface="Times New Roman"/>
              <a:cs typeface="Times New Roman"/>
            </a:rPr>
            <a:t>Cambia el ancho de la columna I a 15</a:t>
          </a:r>
        </a:p>
        <a:p>
          <a:r>
            <a:rPr lang="es-MX" sz="1150" baseline="0">
              <a:solidFill>
                <a:schemeClr val="bg1"/>
              </a:solidFill>
              <a:effectLst/>
              <a:latin typeface="Tw Cen MT"/>
              <a:ea typeface="Times New Roman"/>
              <a:cs typeface="Times New Roman"/>
            </a:rPr>
            <a:t>Aplica el tema Retrospección y cambia los colores del tema a Marquesina</a:t>
          </a:r>
        </a:p>
        <a:p>
          <a:r>
            <a:rPr lang="es-MX" sz="1150" baseline="0">
              <a:solidFill>
                <a:schemeClr val="bg1"/>
              </a:solidFill>
              <a:effectLst/>
              <a:latin typeface="Tw Cen MT"/>
              <a:ea typeface="Times New Roman"/>
              <a:cs typeface="Times New Roman"/>
            </a:rPr>
            <a:t>Combina y centra el rango de celdas A11:I11</a:t>
          </a:r>
        </a:p>
        <a:p>
          <a:endParaRPr lang="es-MX" sz="1150">
            <a:solidFill>
              <a:schemeClr val="bg1"/>
            </a:solidFill>
            <a:effectLst/>
            <a:latin typeface="Tw Cen MT"/>
            <a:ea typeface="Times New Roman"/>
            <a:cs typeface="Times New Roman"/>
          </a:endParaRPr>
        </a:p>
      </xdr:txBody>
    </xdr:sp>
    <xdr:clientData/>
  </xdr:twoCellAnchor>
  <xdr:twoCellAnchor editAs="oneCell">
    <xdr:from>
      <xdr:col>7</xdr:col>
      <xdr:colOff>420840</xdr:colOff>
      <xdr:row>0</xdr:row>
      <xdr:rowOff>13380</xdr:rowOff>
    </xdr:from>
    <xdr:to>
      <xdr:col>8</xdr:col>
      <xdr:colOff>478172</xdr:colOff>
      <xdr:row>1</xdr:row>
      <xdr:rowOff>137160</xdr:rowOff>
    </xdr:to>
    <xdr:pic>
      <xdr:nvPicPr>
        <xdr:cNvPr id="3" name="0 Imagen"/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5040" y="13380"/>
          <a:ext cx="1047932" cy="304755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0</xdr:row>
      <xdr:rowOff>13380</xdr:rowOff>
    </xdr:from>
    <xdr:to>
      <xdr:col>0</xdr:col>
      <xdr:colOff>1110480</xdr:colOff>
      <xdr:row>1</xdr:row>
      <xdr:rowOff>137160</xdr:rowOff>
    </xdr:to>
    <xdr:pic>
      <xdr:nvPicPr>
        <xdr:cNvPr id="4" name="Imagen 5"/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13380"/>
          <a:ext cx="956175" cy="304755"/>
        </a:xfrm>
        <a:prstGeom prst="rect">
          <a:avLst/>
        </a:prstGeom>
      </xdr:spPr>
    </xdr:pic>
    <xdr:clientData/>
  </xdr:twoCellAnchor>
  <xdr:twoCellAnchor editAs="oneCell">
    <xdr:from>
      <xdr:col>3</xdr:col>
      <xdr:colOff>138180</xdr:colOff>
      <xdr:row>0</xdr:row>
      <xdr:rowOff>13380</xdr:rowOff>
    </xdr:from>
    <xdr:to>
      <xdr:col>3</xdr:col>
      <xdr:colOff>678180</xdr:colOff>
      <xdr:row>1</xdr:row>
      <xdr:rowOff>137160</xdr:rowOff>
    </xdr:to>
    <xdr:pic>
      <xdr:nvPicPr>
        <xdr:cNvPr id="5" name="Imagen 6"/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9980" y="13380"/>
          <a:ext cx="540000" cy="304755"/>
        </a:xfrm>
        <a:prstGeom prst="rect">
          <a:avLst/>
        </a:prstGeom>
      </xdr:spPr>
    </xdr:pic>
    <xdr:clientData/>
  </xdr:twoCellAnchor>
  <xdr:twoCellAnchor>
    <xdr:from>
      <xdr:col>0</xdr:col>
      <xdr:colOff>30480</xdr:colOff>
      <xdr:row>2</xdr:row>
      <xdr:rowOff>0</xdr:rowOff>
    </xdr:from>
    <xdr:to>
      <xdr:col>8</xdr:col>
      <xdr:colOff>708360</xdr:colOff>
      <xdr:row>2</xdr:row>
      <xdr:rowOff>9528</xdr:rowOff>
    </xdr:to>
    <xdr:cxnSp macro="">
      <xdr:nvCxnSpPr>
        <xdr:cNvPr id="6" name="5 Conector recto"/>
        <xdr:cNvCxnSpPr/>
      </xdr:nvCxnSpPr>
      <xdr:spPr>
        <a:xfrm flipV="1">
          <a:off x="30480" y="361950"/>
          <a:ext cx="8602680" cy="9528"/>
        </a:xfrm>
        <a:prstGeom prst="line">
          <a:avLst/>
        </a:prstGeom>
        <a:ln w="57150">
          <a:solidFill>
            <a:srgbClr val="04580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</xdr:row>
      <xdr:rowOff>22860</xdr:rowOff>
    </xdr:from>
    <xdr:to>
      <xdr:col>8</xdr:col>
      <xdr:colOff>708360</xdr:colOff>
      <xdr:row>9</xdr:row>
      <xdr:rowOff>37980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30480" y="670560"/>
          <a:ext cx="8793180" cy="1158120"/>
        </a:xfrm>
        <a:prstGeom prst="roundRect">
          <a:avLst>
            <a:gd name="adj" fmla="val 16667"/>
          </a:avLst>
        </a:prstGeom>
        <a:solidFill>
          <a:srgbClr val="04580E"/>
        </a:solidFill>
        <a:ln>
          <a:noFill/>
        </a:ln>
        <a:effectLst>
          <a:outerShdw dist="28398" dir="3806097" algn="ctr" rotWithShape="0">
            <a:schemeClr val="accent1">
              <a:lumMod val="50000"/>
              <a:lumOff val="0"/>
            </a:schemeClr>
          </a:outerShdw>
        </a:effectLst>
        <a:extLst/>
      </xdr:spPr>
      <xdr:txBody>
        <a:bodyPr rot="0" vert="horz" wrap="square" lIns="91440" tIns="45720" rIns="91440" bIns="45720" anchor="t" anchorCtr="0" upright="1">
          <a:noAutofit/>
        </a:bodyPr>
        <a:lstStyle/>
        <a:p>
          <a:r>
            <a:rPr lang="es-MX" sz="1150" baseline="0">
              <a:solidFill>
                <a:schemeClr val="bg1"/>
              </a:solidFill>
              <a:effectLst/>
              <a:latin typeface="Tw Cen MT"/>
              <a:ea typeface="Times New Roman"/>
              <a:cs typeface="Times New Roman"/>
            </a:rPr>
            <a:t>En la hoja Series genera una lista de elementos hasta el elemento 20, una lista de cantidades hasta el valor de 200 y una lista de precios hasta el valor de 2.05</a:t>
          </a:r>
        </a:p>
        <a:p>
          <a:endParaRPr lang="es-MX" sz="1150">
            <a:solidFill>
              <a:schemeClr val="bg1"/>
            </a:solidFill>
            <a:effectLst/>
            <a:latin typeface="Tw Cen MT"/>
            <a:ea typeface="Times New Roman"/>
            <a:cs typeface="Times New Roman"/>
          </a:endParaRPr>
        </a:p>
      </xdr:txBody>
    </xdr:sp>
    <xdr:clientData/>
  </xdr:twoCellAnchor>
  <xdr:twoCellAnchor editAs="oneCell">
    <xdr:from>
      <xdr:col>7</xdr:col>
      <xdr:colOff>420840</xdr:colOff>
      <xdr:row>0</xdr:row>
      <xdr:rowOff>13380</xdr:rowOff>
    </xdr:from>
    <xdr:to>
      <xdr:col>8</xdr:col>
      <xdr:colOff>708360</xdr:colOff>
      <xdr:row>1</xdr:row>
      <xdr:rowOff>137160</xdr:rowOff>
    </xdr:to>
    <xdr:pic>
      <xdr:nvPicPr>
        <xdr:cNvPr id="3" name="0 Imagen"/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774140" y="13380"/>
          <a:ext cx="1049520" cy="35238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0</xdr:row>
      <xdr:rowOff>13380</xdr:rowOff>
    </xdr:from>
    <xdr:to>
      <xdr:col>0</xdr:col>
      <xdr:colOff>1110480</xdr:colOff>
      <xdr:row>1</xdr:row>
      <xdr:rowOff>137160</xdr:rowOff>
    </xdr:to>
    <xdr:pic>
      <xdr:nvPicPr>
        <xdr:cNvPr id="4" name="Imagen 5"/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0480" y="13380"/>
          <a:ext cx="1080000" cy="352380"/>
        </a:xfrm>
        <a:prstGeom prst="rect">
          <a:avLst/>
        </a:prstGeom>
      </xdr:spPr>
    </xdr:pic>
    <xdr:clientData/>
  </xdr:twoCellAnchor>
  <xdr:twoCellAnchor editAs="oneCell">
    <xdr:from>
      <xdr:col>3</xdr:col>
      <xdr:colOff>138180</xdr:colOff>
      <xdr:row>0</xdr:row>
      <xdr:rowOff>13380</xdr:rowOff>
    </xdr:from>
    <xdr:to>
      <xdr:col>3</xdr:col>
      <xdr:colOff>678180</xdr:colOff>
      <xdr:row>1</xdr:row>
      <xdr:rowOff>137160</xdr:rowOff>
    </xdr:to>
    <xdr:pic>
      <xdr:nvPicPr>
        <xdr:cNvPr id="5" name="Imagen 6"/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176655" y="13380"/>
          <a:ext cx="540000" cy="352380"/>
        </a:xfrm>
        <a:prstGeom prst="rect">
          <a:avLst/>
        </a:prstGeom>
      </xdr:spPr>
    </xdr:pic>
    <xdr:clientData/>
  </xdr:twoCellAnchor>
  <xdr:twoCellAnchor>
    <xdr:from>
      <xdr:col>0</xdr:col>
      <xdr:colOff>30480</xdr:colOff>
      <xdr:row>2</xdr:row>
      <xdr:rowOff>0</xdr:rowOff>
    </xdr:from>
    <xdr:to>
      <xdr:col>8</xdr:col>
      <xdr:colOff>708360</xdr:colOff>
      <xdr:row>2</xdr:row>
      <xdr:rowOff>9528</xdr:rowOff>
    </xdr:to>
    <xdr:cxnSp macro="">
      <xdr:nvCxnSpPr>
        <xdr:cNvPr id="6" name="5 Conector recto"/>
        <xdr:cNvCxnSpPr/>
      </xdr:nvCxnSpPr>
      <xdr:spPr>
        <a:xfrm flipV="1">
          <a:off x="30480" y="457200"/>
          <a:ext cx="8793180" cy="9528"/>
        </a:xfrm>
        <a:prstGeom prst="line">
          <a:avLst/>
        </a:prstGeom>
        <a:ln w="57150">
          <a:solidFill>
            <a:srgbClr val="04580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1.1/Practicas%20Alumno%20Excel/Pr&#225;ctica%2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1.1/Practicas%20Alumno%20Excel/Pr&#225;ctica%20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1.1/Practicas%20Alumno%20Excel/Pr&#225;ctica%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strucciones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ciones"/>
      <sheetName val="Series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a1" displayName="Tabla1" ref="A12:E17" totalsRowShown="0">
  <autoFilter ref="A12:E17"/>
  <tableColumns count="5">
    <tableColumn id="1" name="Medio de Publidad" dataDxfId="2"/>
    <tableColumn id="2" name="Costo del anucio" dataDxfId="1" dataCellStyle="Moneda"/>
    <tableColumn id="3" name="Audiencia"/>
    <tableColumn id="4" name="Número de Anuncios"/>
    <tableColumn id="5" name="Costo Total" dataDxfId="0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B1:L97"/>
  <sheetViews>
    <sheetView tabSelected="1" workbookViewId="0">
      <selection activeCell="L56" sqref="L56"/>
    </sheetView>
  </sheetViews>
  <sheetFormatPr baseColWidth="10" defaultRowHeight="12.75"/>
  <cols>
    <col min="1" max="1" width="11.42578125" style="121"/>
    <col min="2" max="3" width="13.140625" style="121" customWidth="1"/>
    <col min="4" max="4" width="35.28515625" style="121" customWidth="1"/>
    <col min="5" max="5" width="13.140625" style="121" customWidth="1"/>
    <col min="6" max="7" width="5.28515625" style="121" bestFit="1" customWidth="1"/>
    <col min="8" max="8" width="13.140625" style="121" customWidth="1"/>
    <col min="9" max="9" width="13.140625" style="121" bestFit="1" customWidth="1"/>
    <col min="10" max="10" width="12.42578125" style="121" customWidth="1"/>
    <col min="11" max="11" width="13.42578125" style="121" bestFit="1" customWidth="1"/>
    <col min="12" max="257" width="11.42578125" style="121"/>
    <col min="258" max="259" width="13.140625" style="121" customWidth="1"/>
    <col min="260" max="260" width="35.28515625" style="121" customWidth="1"/>
    <col min="261" max="261" width="13.140625" style="121" customWidth="1"/>
    <col min="262" max="263" width="5.28515625" style="121" bestFit="1" customWidth="1"/>
    <col min="264" max="264" width="13.140625" style="121" customWidth="1"/>
    <col min="265" max="265" width="13.140625" style="121" bestFit="1" customWidth="1"/>
    <col min="266" max="266" width="12.42578125" style="121" customWidth="1"/>
    <col min="267" max="267" width="13.42578125" style="121" bestFit="1" customWidth="1"/>
    <col min="268" max="513" width="11.42578125" style="121"/>
    <col min="514" max="515" width="13.140625" style="121" customWidth="1"/>
    <col min="516" max="516" width="35.28515625" style="121" customWidth="1"/>
    <col min="517" max="517" width="13.140625" style="121" customWidth="1"/>
    <col min="518" max="519" width="5.28515625" style="121" bestFit="1" customWidth="1"/>
    <col min="520" max="520" width="13.140625" style="121" customWidth="1"/>
    <col min="521" max="521" width="13.140625" style="121" bestFit="1" customWidth="1"/>
    <col min="522" max="522" width="12.42578125" style="121" customWidth="1"/>
    <col min="523" max="523" width="13.42578125" style="121" bestFit="1" customWidth="1"/>
    <col min="524" max="769" width="11.42578125" style="121"/>
    <col min="770" max="771" width="13.140625" style="121" customWidth="1"/>
    <col min="772" max="772" width="35.28515625" style="121" customWidth="1"/>
    <col min="773" max="773" width="13.140625" style="121" customWidth="1"/>
    <col min="774" max="775" width="5.28515625" style="121" bestFit="1" customWidth="1"/>
    <col min="776" max="776" width="13.140625" style="121" customWidth="1"/>
    <col min="777" max="777" width="13.140625" style="121" bestFit="1" customWidth="1"/>
    <col min="778" max="778" width="12.42578125" style="121" customWidth="1"/>
    <col min="779" max="779" width="13.42578125" style="121" bestFit="1" customWidth="1"/>
    <col min="780" max="1025" width="11.42578125" style="121"/>
    <col min="1026" max="1027" width="13.140625" style="121" customWidth="1"/>
    <col min="1028" max="1028" width="35.28515625" style="121" customWidth="1"/>
    <col min="1029" max="1029" width="13.140625" style="121" customWidth="1"/>
    <col min="1030" max="1031" width="5.28515625" style="121" bestFit="1" customWidth="1"/>
    <col min="1032" max="1032" width="13.140625" style="121" customWidth="1"/>
    <col min="1033" max="1033" width="13.140625" style="121" bestFit="1" customWidth="1"/>
    <col min="1034" max="1034" width="12.42578125" style="121" customWidth="1"/>
    <col min="1035" max="1035" width="13.42578125" style="121" bestFit="1" customWidth="1"/>
    <col min="1036" max="1281" width="11.42578125" style="121"/>
    <col min="1282" max="1283" width="13.140625" style="121" customWidth="1"/>
    <col min="1284" max="1284" width="35.28515625" style="121" customWidth="1"/>
    <col min="1285" max="1285" width="13.140625" style="121" customWidth="1"/>
    <col min="1286" max="1287" width="5.28515625" style="121" bestFit="1" customWidth="1"/>
    <col min="1288" max="1288" width="13.140625" style="121" customWidth="1"/>
    <col min="1289" max="1289" width="13.140625" style="121" bestFit="1" customWidth="1"/>
    <col min="1290" max="1290" width="12.42578125" style="121" customWidth="1"/>
    <col min="1291" max="1291" width="13.42578125" style="121" bestFit="1" customWidth="1"/>
    <col min="1292" max="1537" width="11.42578125" style="121"/>
    <col min="1538" max="1539" width="13.140625" style="121" customWidth="1"/>
    <col min="1540" max="1540" width="35.28515625" style="121" customWidth="1"/>
    <col min="1541" max="1541" width="13.140625" style="121" customWidth="1"/>
    <col min="1542" max="1543" width="5.28515625" style="121" bestFit="1" customWidth="1"/>
    <col min="1544" max="1544" width="13.140625" style="121" customWidth="1"/>
    <col min="1545" max="1545" width="13.140625" style="121" bestFit="1" customWidth="1"/>
    <col min="1546" max="1546" width="12.42578125" style="121" customWidth="1"/>
    <col min="1547" max="1547" width="13.42578125" style="121" bestFit="1" customWidth="1"/>
    <col min="1548" max="1793" width="11.42578125" style="121"/>
    <col min="1794" max="1795" width="13.140625" style="121" customWidth="1"/>
    <col min="1796" max="1796" width="35.28515625" style="121" customWidth="1"/>
    <col min="1797" max="1797" width="13.140625" style="121" customWidth="1"/>
    <col min="1798" max="1799" width="5.28515625" style="121" bestFit="1" customWidth="1"/>
    <col min="1800" max="1800" width="13.140625" style="121" customWidth="1"/>
    <col min="1801" max="1801" width="13.140625" style="121" bestFit="1" customWidth="1"/>
    <col min="1802" max="1802" width="12.42578125" style="121" customWidth="1"/>
    <col min="1803" max="1803" width="13.42578125" style="121" bestFit="1" customWidth="1"/>
    <col min="1804" max="2049" width="11.42578125" style="121"/>
    <col min="2050" max="2051" width="13.140625" style="121" customWidth="1"/>
    <col min="2052" max="2052" width="35.28515625" style="121" customWidth="1"/>
    <col min="2053" max="2053" width="13.140625" style="121" customWidth="1"/>
    <col min="2054" max="2055" width="5.28515625" style="121" bestFit="1" customWidth="1"/>
    <col min="2056" max="2056" width="13.140625" style="121" customWidth="1"/>
    <col min="2057" max="2057" width="13.140625" style="121" bestFit="1" customWidth="1"/>
    <col min="2058" max="2058" width="12.42578125" style="121" customWidth="1"/>
    <col min="2059" max="2059" width="13.42578125" style="121" bestFit="1" customWidth="1"/>
    <col min="2060" max="2305" width="11.42578125" style="121"/>
    <col min="2306" max="2307" width="13.140625" style="121" customWidth="1"/>
    <col min="2308" max="2308" width="35.28515625" style="121" customWidth="1"/>
    <col min="2309" max="2309" width="13.140625" style="121" customWidth="1"/>
    <col min="2310" max="2311" width="5.28515625" style="121" bestFit="1" customWidth="1"/>
    <col min="2312" max="2312" width="13.140625" style="121" customWidth="1"/>
    <col min="2313" max="2313" width="13.140625" style="121" bestFit="1" customWidth="1"/>
    <col min="2314" max="2314" width="12.42578125" style="121" customWidth="1"/>
    <col min="2315" max="2315" width="13.42578125" style="121" bestFit="1" customWidth="1"/>
    <col min="2316" max="2561" width="11.42578125" style="121"/>
    <col min="2562" max="2563" width="13.140625" style="121" customWidth="1"/>
    <col min="2564" max="2564" width="35.28515625" style="121" customWidth="1"/>
    <col min="2565" max="2565" width="13.140625" style="121" customWidth="1"/>
    <col min="2566" max="2567" width="5.28515625" style="121" bestFit="1" customWidth="1"/>
    <col min="2568" max="2568" width="13.140625" style="121" customWidth="1"/>
    <col min="2569" max="2569" width="13.140625" style="121" bestFit="1" customWidth="1"/>
    <col min="2570" max="2570" width="12.42578125" style="121" customWidth="1"/>
    <col min="2571" max="2571" width="13.42578125" style="121" bestFit="1" customWidth="1"/>
    <col min="2572" max="2817" width="11.42578125" style="121"/>
    <col min="2818" max="2819" width="13.140625" style="121" customWidth="1"/>
    <col min="2820" max="2820" width="35.28515625" style="121" customWidth="1"/>
    <col min="2821" max="2821" width="13.140625" style="121" customWidth="1"/>
    <col min="2822" max="2823" width="5.28515625" style="121" bestFit="1" customWidth="1"/>
    <col min="2824" max="2824" width="13.140625" style="121" customWidth="1"/>
    <col min="2825" max="2825" width="13.140625" style="121" bestFit="1" customWidth="1"/>
    <col min="2826" max="2826" width="12.42578125" style="121" customWidth="1"/>
    <col min="2827" max="2827" width="13.42578125" style="121" bestFit="1" customWidth="1"/>
    <col min="2828" max="3073" width="11.42578125" style="121"/>
    <col min="3074" max="3075" width="13.140625" style="121" customWidth="1"/>
    <col min="3076" max="3076" width="35.28515625" style="121" customWidth="1"/>
    <col min="3077" max="3077" width="13.140625" style="121" customWidth="1"/>
    <col min="3078" max="3079" width="5.28515625" style="121" bestFit="1" customWidth="1"/>
    <col min="3080" max="3080" width="13.140625" style="121" customWidth="1"/>
    <col min="3081" max="3081" width="13.140625" style="121" bestFit="1" customWidth="1"/>
    <col min="3082" max="3082" width="12.42578125" style="121" customWidth="1"/>
    <col min="3083" max="3083" width="13.42578125" style="121" bestFit="1" customWidth="1"/>
    <col min="3084" max="3329" width="11.42578125" style="121"/>
    <col min="3330" max="3331" width="13.140625" style="121" customWidth="1"/>
    <col min="3332" max="3332" width="35.28515625" style="121" customWidth="1"/>
    <col min="3333" max="3333" width="13.140625" style="121" customWidth="1"/>
    <col min="3334" max="3335" width="5.28515625" style="121" bestFit="1" customWidth="1"/>
    <col min="3336" max="3336" width="13.140625" style="121" customWidth="1"/>
    <col min="3337" max="3337" width="13.140625" style="121" bestFit="1" customWidth="1"/>
    <col min="3338" max="3338" width="12.42578125" style="121" customWidth="1"/>
    <col min="3339" max="3339" width="13.42578125" style="121" bestFit="1" customWidth="1"/>
    <col min="3340" max="3585" width="11.42578125" style="121"/>
    <col min="3586" max="3587" width="13.140625" style="121" customWidth="1"/>
    <col min="3588" max="3588" width="35.28515625" style="121" customWidth="1"/>
    <col min="3589" max="3589" width="13.140625" style="121" customWidth="1"/>
    <col min="3590" max="3591" width="5.28515625" style="121" bestFit="1" customWidth="1"/>
    <col min="3592" max="3592" width="13.140625" style="121" customWidth="1"/>
    <col min="3593" max="3593" width="13.140625" style="121" bestFit="1" customWidth="1"/>
    <col min="3594" max="3594" width="12.42578125" style="121" customWidth="1"/>
    <col min="3595" max="3595" width="13.42578125" style="121" bestFit="1" customWidth="1"/>
    <col min="3596" max="3841" width="11.42578125" style="121"/>
    <col min="3842" max="3843" width="13.140625" style="121" customWidth="1"/>
    <col min="3844" max="3844" width="35.28515625" style="121" customWidth="1"/>
    <col min="3845" max="3845" width="13.140625" style="121" customWidth="1"/>
    <col min="3846" max="3847" width="5.28515625" style="121" bestFit="1" customWidth="1"/>
    <col min="3848" max="3848" width="13.140625" style="121" customWidth="1"/>
    <col min="3849" max="3849" width="13.140625" style="121" bestFit="1" customWidth="1"/>
    <col min="3850" max="3850" width="12.42578125" style="121" customWidth="1"/>
    <col min="3851" max="3851" width="13.42578125" style="121" bestFit="1" customWidth="1"/>
    <col min="3852" max="4097" width="11.42578125" style="121"/>
    <col min="4098" max="4099" width="13.140625" style="121" customWidth="1"/>
    <col min="4100" max="4100" width="35.28515625" style="121" customWidth="1"/>
    <col min="4101" max="4101" width="13.140625" style="121" customWidth="1"/>
    <col min="4102" max="4103" width="5.28515625" style="121" bestFit="1" customWidth="1"/>
    <col min="4104" max="4104" width="13.140625" style="121" customWidth="1"/>
    <col min="4105" max="4105" width="13.140625" style="121" bestFit="1" customWidth="1"/>
    <col min="4106" max="4106" width="12.42578125" style="121" customWidth="1"/>
    <col min="4107" max="4107" width="13.42578125" style="121" bestFit="1" customWidth="1"/>
    <col min="4108" max="4353" width="11.42578125" style="121"/>
    <col min="4354" max="4355" width="13.140625" style="121" customWidth="1"/>
    <col min="4356" max="4356" width="35.28515625" style="121" customWidth="1"/>
    <col min="4357" max="4357" width="13.140625" style="121" customWidth="1"/>
    <col min="4358" max="4359" width="5.28515625" style="121" bestFit="1" customWidth="1"/>
    <col min="4360" max="4360" width="13.140625" style="121" customWidth="1"/>
    <col min="4361" max="4361" width="13.140625" style="121" bestFit="1" customWidth="1"/>
    <col min="4362" max="4362" width="12.42578125" style="121" customWidth="1"/>
    <col min="4363" max="4363" width="13.42578125" style="121" bestFit="1" customWidth="1"/>
    <col min="4364" max="4609" width="11.42578125" style="121"/>
    <col min="4610" max="4611" width="13.140625" style="121" customWidth="1"/>
    <col min="4612" max="4612" width="35.28515625" style="121" customWidth="1"/>
    <col min="4613" max="4613" width="13.140625" style="121" customWidth="1"/>
    <col min="4614" max="4615" width="5.28515625" style="121" bestFit="1" customWidth="1"/>
    <col min="4616" max="4616" width="13.140625" style="121" customWidth="1"/>
    <col min="4617" max="4617" width="13.140625" style="121" bestFit="1" customWidth="1"/>
    <col min="4618" max="4618" width="12.42578125" style="121" customWidth="1"/>
    <col min="4619" max="4619" width="13.42578125" style="121" bestFit="1" customWidth="1"/>
    <col min="4620" max="4865" width="11.42578125" style="121"/>
    <col min="4866" max="4867" width="13.140625" style="121" customWidth="1"/>
    <col min="4868" max="4868" width="35.28515625" style="121" customWidth="1"/>
    <col min="4869" max="4869" width="13.140625" style="121" customWidth="1"/>
    <col min="4870" max="4871" width="5.28515625" style="121" bestFit="1" customWidth="1"/>
    <col min="4872" max="4872" width="13.140625" style="121" customWidth="1"/>
    <col min="4873" max="4873" width="13.140625" style="121" bestFit="1" customWidth="1"/>
    <col min="4874" max="4874" width="12.42578125" style="121" customWidth="1"/>
    <col min="4875" max="4875" width="13.42578125" style="121" bestFit="1" customWidth="1"/>
    <col min="4876" max="5121" width="11.42578125" style="121"/>
    <col min="5122" max="5123" width="13.140625" style="121" customWidth="1"/>
    <col min="5124" max="5124" width="35.28515625" style="121" customWidth="1"/>
    <col min="5125" max="5125" width="13.140625" style="121" customWidth="1"/>
    <col min="5126" max="5127" width="5.28515625" style="121" bestFit="1" customWidth="1"/>
    <col min="5128" max="5128" width="13.140625" style="121" customWidth="1"/>
    <col min="5129" max="5129" width="13.140625" style="121" bestFit="1" customWidth="1"/>
    <col min="5130" max="5130" width="12.42578125" style="121" customWidth="1"/>
    <col min="5131" max="5131" width="13.42578125" style="121" bestFit="1" customWidth="1"/>
    <col min="5132" max="5377" width="11.42578125" style="121"/>
    <col min="5378" max="5379" width="13.140625" style="121" customWidth="1"/>
    <col min="5380" max="5380" width="35.28515625" style="121" customWidth="1"/>
    <col min="5381" max="5381" width="13.140625" style="121" customWidth="1"/>
    <col min="5382" max="5383" width="5.28515625" style="121" bestFit="1" customWidth="1"/>
    <col min="5384" max="5384" width="13.140625" style="121" customWidth="1"/>
    <col min="5385" max="5385" width="13.140625" style="121" bestFit="1" customWidth="1"/>
    <col min="5386" max="5386" width="12.42578125" style="121" customWidth="1"/>
    <col min="5387" max="5387" width="13.42578125" style="121" bestFit="1" customWidth="1"/>
    <col min="5388" max="5633" width="11.42578125" style="121"/>
    <col min="5634" max="5635" width="13.140625" style="121" customWidth="1"/>
    <col min="5636" max="5636" width="35.28515625" style="121" customWidth="1"/>
    <col min="5637" max="5637" width="13.140625" style="121" customWidth="1"/>
    <col min="5638" max="5639" width="5.28515625" style="121" bestFit="1" customWidth="1"/>
    <col min="5640" max="5640" width="13.140625" style="121" customWidth="1"/>
    <col min="5641" max="5641" width="13.140625" style="121" bestFit="1" customWidth="1"/>
    <col min="5642" max="5642" width="12.42578125" style="121" customWidth="1"/>
    <col min="5643" max="5643" width="13.42578125" style="121" bestFit="1" customWidth="1"/>
    <col min="5644" max="5889" width="11.42578125" style="121"/>
    <col min="5890" max="5891" width="13.140625" style="121" customWidth="1"/>
    <col min="5892" max="5892" width="35.28515625" style="121" customWidth="1"/>
    <col min="5893" max="5893" width="13.140625" style="121" customWidth="1"/>
    <col min="5894" max="5895" width="5.28515625" style="121" bestFit="1" customWidth="1"/>
    <col min="5896" max="5896" width="13.140625" style="121" customWidth="1"/>
    <col min="5897" max="5897" width="13.140625" style="121" bestFit="1" customWidth="1"/>
    <col min="5898" max="5898" width="12.42578125" style="121" customWidth="1"/>
    <col min="5899" max="5899" width="13.42578125" style="121" bestFit="1" customWidth="1"/>
    <col min="5900" max="6145" width="11.42578125" style="121"/>
    <col min="6146" max="6147" width="13.140625" style="121" customWidth="1"/>
    <col min="6148" max="6148" width="35.28515625" style="121" customWidth="1"/>
    <col min="6149" max="6149" width="13.140625" style="121" customWidth="1"/>
    <col min="6150" max="6151" width="5.28515625" style="121" bestFit="1" customWidth="1"/>
    <col min="6152" max="6152" width="13.140625" style="121" customWidth="1"/>
    <col min="6153" max="6153" width="13.140625" style="121" bestFit="1" customWidth="1"/>
    <col min="6154" max="6154" width="12.42578125" style="121" customWidth="1"/>
    <col min="6155" max="6155" width="13.42578125" style="121" bestFit="1" customWidth="1"/>
    <col min="6156" max="6401" width="11.42578125" style="121"/>
    <col min="6402" max="6403" width="13.140625" style="121" customWidth="1"/>
    <col min="6404" max="6404" width="35.28515625" style="121" customWidth="1"/>
    <col min="6405" max="6405" width="13.140625" style="121" customWidth="1"/>
    <col min="6406" max="6407" width="5.28515625" style="121" bestFit="1" customWidth="1"/>
    <col min="6408" max="6408" width="13.140625" style="121" customWidth="1"/>
    <col min="6409" max="6409" width="13.140625" style="121" bestFit="1" customWidth="1"/>
    <col min="6410" max="6410" width="12.42578125" style="121" customWidth="1"/>
    <col min="6411" max="6411" width="13.42578125" style="121" bestFit="1" customWidth="1"/>
    <col min="6412" max="6657" width="11.42578125" style="121"/>
    <col min="6658" max="6659" width="13.140625" style="121" customWidth="1"/>
    <col min="6660" max="6660" width="35.28515625" style="121" customWidth="1"/>
    <col min="6661" max="6661" width="13.140625" style="121" customWidth="1"/>
    <col min="6662" max="6663" width="5.28515625" style="121" bestFit="1" customWidth="1"/>
    <col min="6664" max="6664" width="13.140625" style="121" customWidth="1"/>
    <col min="6665" max="6665" width="13.140625" style="121" bestFit="1" customWidth="1"/>
    <col min="6666" max="6666" width="12.42578125" style="121" customWidth="1"/>
    <col min="6667" max="6667" width="13.42578125" style="121" bestFit="1" customWidth="1"/>
    <col min="6668" max="6913" width="11.42578125" style="121"/>
    <col min="6914" max="6915" width="13.140625" style="121" customWidth="1"/>
    <col min="6916" max="6916" width="35.28515625" style="121" customWidth="1"/>
    <col min="6917" max="6917" width="13.140625" style="121" customWidth="1"/>
    <col min="6918" max="6919" width="5.28515625" style="121" bestFit="1" customWidth="1"/>
    <col min="6920" max="6920" width="13.140625" style="121" customWidth="1"/>
    <col min="6921" max="6921" width="13.140625" style="121" bestFit="1" customWidth="1"/>
    <col min="6922" max="6922" width="12.42578125" style="121" customWidth="1"/>
    <col min="6923" max="6923" width="13.42578125" style="121" bestFit="1" customWidth="1"/>
    <col min="6924" max="7169" width="11.42578125" style="121"/>
    <col min="7170" max="7171" width="13.140625" style="121" customWidth="1"/>
    <col min="7172" max="7172" width="35.28515625" style="121" customWidth="1"/>
    <col min="7173" max="7173" width="13.140625" style="121" customWidth="1"/>
    <col min="7174" max="7175" width="5.28515625" style="121" bestFit="1" customWidth="1"/>
    <col min="7176" max="7176" width="13.140625" style="121" customWidth="1"/>
    <col min="7177" max="7177" width="13.140625" style="121" bestFit="1" customWidth="1"/>
    <col min="7178" max="7178" width="12.42578125" style="121" customWidth="1"/>
    <col min="7179" max="7179" width="13.42578125" style="121" bestFit="1" customWidth="1"/>
    <col min="7180" max="7425" width="11.42578125" style="121"/>
    <col min="7426" max="7427" width="13.140625" style="121" customWidth="1"/>
    <col min="7428" max="7428" width="35.28515625" style="121" customWidth="1"/>
    <col min="7429" max="7429" width="13.140625" style="121" customWidth="1"/>
    <col min="7430" max="7431" width="5.28515625" style="121" bestFit="1" customWidth="1"/>
    <col min="7432" max="7432" width="13.140625" style="121" customWidth="1"/>
    <col min="7433" max="7433" width="13.140625" style="121" bestFit="1" customWidth="1"/>
    <col min="7434" max="7434" width="12.42578125" style="121" customWidth="1"/>
    <col min="7435" max="7435" width="13.42578125" style="121" bestFit="1" customWidth="1"/>
    <col min="7436" max="7681" width="11.42578125" style="121"/>
    <col min="7682" max="7683" width="13.140625" style="121" customWidth="1"/>
    <col min="7684" max="7684" width="35.28515625" style="121" customWidth="1"/>
    <col min="7685" max="7685" width="13.140625" style="121" customWidth="1"/>
    <col min="7686" max="7687" width="5.28515625" style="121" bestFit="1" customWidth="1"/>
    <col min="7688" max="7688" width="13.140625" style="121" customWidth="1"/>
    <col min="7689" max="7689" width="13.140625" style="121" bestFit="1" customWidth="1"/>
    <col min="7690" max="7690" width="12.42578125" style="121" customWidth="1"/>
    <col min="7691" max="7691" width="13.42578125" style="121" bestFit="1" customWidth="1"/>
    <col min="7692" max="7937" width="11.42578125" style="121"/>
    <col min="7938" max="7939" width="13.140625" style="121" customWidth="1"/>
    <col min="7940" max="7940" width="35.28515625" style="121" customWidth="1"/>
    <col min="7941" max="7941" width="13.140625" style="121" customWidth="1"/>
    <col min="7942" max="7943" width="5.28515625" style="121" bestFit="1" customWidth="1"/>
    <col min="7944" max="7944" width="13.140625" style="121" customWidth="1"/>
    <col min="7945" max="7945" width="13.140625" style="121" bestFit="1" customWidth="1"/>
    <col min="7946" max="7946" width="12.42578125" style="121" customWidth="1"/>
    <col min="7947" max="7947" width="13.42578125" style="121" bestFit="1" customWidth="1"/>
    <col min="7948" max="8193" width="11.42578125" style="121"/>
    <col min="8194" max="8195" width="13.140625" style="121" customWidth="1"/>
    <col min="8196" max="8196" width="35.28515625" style="121" customWidth="1"/>
    <col min="8197" max="8197" width="13.140625" style="121" customWidth="1"/>
    <col min="8198" max="8199" width="5.28515625" style="121" bestFit="1" customWidth="1"/>
    <col min="8200" max="8200" width="13.140625" style="121" customWidth="1"/>
    <col min="8201" max="8201" width="13.140625" style="121" bestFit="1" customWidth="1"/>
    <col min="8202" max="8202" width="12.42578125" style="121" customWidth="1"/>
    <col min="8203" max="8203" width="13.42578125" style="121" bestFit="1" customWidth="1"/>
    <col min="8204" max="8449" width="11.42578125" style="121"/>
    <col min="8450" max="8451" width="13.140625" style="121" customWidth="1"/>
    <col min="8452" max="8452" width="35.28515625" style="121" customWidth="1"/>
    <col min="8453" max="8453" width="13.140625" style="121" customWidth="1"/>
    <col min="8454" max="8455" width="5.28515625" style="121" bestFit="1" customWidth="1"/>
    <col min="8456" max="8456" width="13.140625" style="121" customWidth="1"/>
    <col min="8457" max="8457" width="13.140625" style="121" bestFit="1" customWidth="1"/>
    <col min="8458" max="8458" width="12.42578125" style="121" customWidth="1"/>
    <col min="8459" max="8459" width="13.42578125" style="121" bestFit="1" customWidth="1"/>
    <col min="8460" max="8705" width="11.42578125" style="121"/>
    <col min="8706" max="8707" width="13.140625" style="121" customWidth="1"/>
    <col min="8708" max="8708" width="35.28515625" style="121" customWidth="1"/>
    <col min="8709" max="8709" width="13.140625" style="121" customWidth="1"/>
    <col min="8710" max="8711" width="5.28515625" style="121" bestFit="1" customWidth="1"/>
    <col min="8712" max="8712" width="13.140625" style="121" customWidth="1"/>
    <col min="8713" max="8713" width="13.140625" style="121" bestFit="1" customWidth="1"/>
    <col min="8714" max="8714" width="12.42578125" style="121" customWidth="1"/>
    <col min="8715" max="8715" width="13.42578125" style="121" bestFit="1" customWidth="1"/>
    <col min="8716" max="8961" width="11.42578125" style="121"/>
    <col min="8962" max="8963" width="13.140625" style="121" customWidth="1"/>
    <col min="8964" max="8964" width="35.28515625" style="121" customWidth="1"/>
    <col min="8965" max="8965" width="13.140625" style="121" customWidth="1"/>
    <col min="8966" max="8967" width="5.28515625" style="121" bestFit="1" customWidth="1"/>
    <col min="8968" max="8968" width="13.140625" style="121" customWidth="1"/>
    <col min="8969" max="8969" width="13.140625" style="121" bestFit="1" customWidth="1"/>
    <col min="8970" max="8970" width="12.42578125" style="121" customWidth="1"/>
    <col min="8971" max="8971" width="13.42578125" style="121" bestFit="1" customWidth="1"/>
    <col min="8972" max="9217" width="11.42578125" style="121"/>
    <col min="9218" max="9219" width="13.140625" style="121" customWidth="1"/>
    <col min="9220" max="9220" width="35.28515625" style="121" customWidth="1"/>
    <col min="9221" max="9221" width="13.140625" style="121" customWidth="1"/>
    <col min="9222" max="9223" width="5.28515625" style="121" bestFit="1" customWidth="1"/>
    <col min="9224" max="9224" width="13.140625" style="121" customWidth="1"/>
    <col min="9225" max="9225" width="13.140625" style="121" bestFit="1" customWidth="1"/>
    <col min="9226" max="9226" width="12.42578125" style="121" customWidth="1"/>
    <col min="9227" max="9227" width="13.42578125" style="121" bestFit="1" customWidth="1"/>
    <col min="9228" max="9473" width="11.42578125" style="121"/>
    <col min="9474" max="9475" width="13.140625" style="121" customWidth="1"/>
    <col min="9476" max="9476" width="35.28515625" style="121" customWidth="1"/>
    <col min="9477" max="9477" width="13.140625" style="121" customWidth="1"/>
    <col min="9478" max="9479" width="5.28515625" style="121" bestFit="1" customWidth="1"/>
    <col min="9480" max="9480" width="13.140625" style="121" customWidth="1"/>
    <col min="9481" max="9481" width="13.140625" style="121" bestFit="1" customWidth="1"/>
    <col min="9482" max="9482" width="12.42578125" style="121" customWidth="1"/>
    <col min="9483" max="9483" width="13.42578125" style="121" bestFit="1" customWidth="1"/>
    <col min="9484" max="9729" width="11.42578125" style="121"/>
    <col min="9730" max="9731" width="13.140625" style="121" customWidth="1"/>
    <col min="9732" max="9732" width="35.28515625" style="121" customWidth="1"/>
    <col min="9733" max="9733" width="13.140625" style="121" customWidth="1"/>
    <col min="9734" max="9735" width="5.28515625" style="121" bestFit="1" customWidth="1"/>
    <col min="9736" max="9736" width="13.140625" style="121" customWidth="1"/>
    <col min="9737" max="9737" width="13.140625" style="121" bestFit="1" customWidth="1"/>
    <col min="9738" max="9738" width="12.42578125" style="121" customWidth="1"/>
    <col min="9739" max="9739" width="13.42578125" style="121" bestFit="1" customWidth="1"/>
    <col min="9740" max="9985" width="11.42578125" style="121"/>
    <col min="9986" max="9987" width="13.140625" style="121" customWidth="1"/>
    <col min="9988" max="9988" width="35.28515625" style="121" customWidth="1"/>
    <col min="9989" max="9989" width="13.140625" style="121" customWidth="1"/>
    <col min="9990" max="9991" width="5.28515625" style="121" bestFit="1" customWidth="1"/>
    <col min="9992" max="9992" width="13.140625" style="121" customWidth="1"/>
    <col min="9993" max="9993" width="13.140625" style="121" bestFit="1" customWidth="1"/>
    <col min="9994" max="9994" width="12.42578125" style="121" customWidth="1"/>
    <col min="9995" max="9995" width="13.42578125" style="121" bestFit="1" customWidth="1"/>
    <col min="9996" max="10241" width="11.42578125" style="121"/>
    <col min="10242" max="10243" width="13.140625" style="121" customWidth="1"/>
    <col min="10244" max="10244" width="35.28515625" style="121" customWidth="1"/>
    <col min="10245" max="10245" width="13.140625" style="121" customWidth="1"/>
    <col min="10246" max="10247" width="5.28515625" style="121" bestFit="1" customWidth="1"/>
    <col min="10248" max="10248" width="13.140625" style="121" customWidth="1"/>
    <col min="10249" max="10249" width="13.140625" style="121" bestFit="1" customWidth="1"/>
    <col min="10250" max="10250" width="12.42578125" style="121" customWidth="1"/>
    <col min="10251" max="10251" width="13.42578125" style="121" bestFit="1" customWidth="1"/>
    <col min="10252" max="10497" width="11.42578125" style="121"/>
    <col min="10498" max="10499" width="13.140625" style="121" customWidth="1"/>
    <col min="10500" max="10500" width="35.28515625" style="121" customWidth="1"/>
    <col min="10501" max="10501" width="13.140625" style="121" customWidth="1"/>
    <col min="10502" max="10503" width="5.28515625" style="121" bestFit="1" customWidth="1"/>
    <col min="10504" max="10504" width="13.140625" style="121" customWidth="1"/>
    <col min="10505" max="10505" width="13.140625" style="121" bestFit="1" customWidth="1"/>
    <col min="10506" max="10506" width="12.42578125" style="121" customWidth="1"/>
    <col min="10507" max="10507" width="13.42578125" style="121" bestFit="1" customWidth="1"/>
    <col min="10508" max="10753" width="11.42578125" style="121"/>
    <col min="10754" max="10755" width="13.140625" style="121" customWidth="1"/>
    <col min="10756" max="10756" width="35.28515625" style="121" customWidth="1"/>
    <col min="10757" max="10757" width="13.140625" style="121" customWidth="1"/>
    <col min="10758" max="10759" width="5.28515625" style="121" bestFit="1" customWidth="1"/>
    <col min="10760" max="10760" width="13.140625" style="121" customWidth="1"/>
    <col min="10761" max="10761" width="13.140625" style="121" bestFit="1" customWidth="1"/>
    <col min="10762" max="10762" width="12.42578125" style="121" customWidth="1"/>
    <col min="10763" max="10763" width="13.42578125" style="121" bestFit="1" customWidth="1"/>
    <col min="10764" max="11009" width="11.42578125" style="121"/>
    <col min="11010" max="11011" width="13.140625" style="121" customWidth="1"/>
    <col min="11012" max="11012" width="35.28515625" style="121" customWidth="1"/>
    <col min="11013" max="11013" width="13.140625" style="121" customWidth="1"/>
    <col min="11014" max="11015" width="5.28515625" style="121" bestFit="1" customWidth="1"/>
    <col min="11016" max="11016" width="13.140625" style="121" customWidth="1"/>
    <col min="11017" max="11017" width="13.140625" style="121" bestFit="1" customWidth="1"/>
    <col min="11018" max="11018" width="12.42578125" style="121" customWidth="1"/>
    <col min="11019" max="11019" width="13.42578125" style="121" bestFit="1" customWidth="1"/>
    <col min="11020" max="11265" width="11.42578125" style="121"/>
    <col min="11266" max="11267" width="13.140625" style="121" customWidth="1"/>
    <col min="11268" max="11268" width="35.28515625" style="121" customWidth="1"/>
    <col min="11269" max="11269" width="13.140625" style="121" customWidth="1"/>
    <col min="11270" max="11271" width="5.28515625" style="121" bestFit="1" customWidth="1"/>
    <col min="11272" max="11272" width="13.140625" style="121" customWidth="1"/>
    <col min="11273" max="11273" width="13.140625" style="121" bestFit="1" customWidth="1"/>
    <col min="11274" max="11274" width="12.42578125" style="121" customWidth="1"/>
    <col min="11275" max="11275" width="13.42578125" style="121" bestFit="1" customWidth="1"/>
    <col min="11276" max="11521" width="11.42578125" style="121"/>
    <col min="11522" max="11523" width="13.140625" style="121" customWidth="1"/>
    <col min="11524" max="11524" width="35.28515625" style="121" customWidth="1"/>
    <col min="11525" max="11525" width="13.140625" style="121" customWidth="1"/>
    <col min="11526" max="11527" width="5.28515625" style="121" bestFit="1" customWidth="1"/>
    <col min="11528" max="11528" width="13.140625" style="121" customWidth="1"/>
    <col min="11529" max="11529" width="13.140625" style="121" bestFit="1" customWidth="1"/>
    <col min="11530" max="11530" width="12.42578125" style="121" customWidth="1"/>
    <col min="11531" max="11531" width="13.42578125" style="121" bestFit="1" customWidth="1"/>
    <col min="11532" max="11777" width="11.42578125" style="121"/>
    <col min="11778" max="11779" width="13.140625" style="121" customWidth="1"/>
    <col min="11780" max="11780" width="35.28515625" style="121" customWidth="1"/>
    <col min="11781" max="11781" width="13.140625" style="121" customWidth="1"/>
    <col min="11782" max="11783" width="5.28515625" style="121" bestFit="1" customWidth="1"/>
    <col min="11784" max="11784" width="13.140625" style="121" customWidth="1"/>
    <col min="11785" max="11785" width="13.140625" style="121" bestFit="1" customWidth="1"/>
    <col min="11786" max="11786" width="12.42578125" style="121" customWidth="1"/>
    <col min="11787" max="11787" width="13.42578125" style="121" bestFit="1" customWidth="1"/>
    <col min="11788" max="12033" width="11.42578125" style="121"/>
    <col min="12034" max="12035" width="13.140625" style="121" customWidth="1"/>
    <col min="12036" max="12036" width="35.28515625" style="121" customWidth="1"/>
    <col min="12037" max="12037" width="13.140625" style="121" customWidth="1"/>
    <col min="12038" max="12039" width="5.28515625" style="121" bestFit="1" customWidth="1"/>
    <col min="12040" max="12040" width="13.140625" style="121" customWidth="1"/>
    <col min="12041" max="12041" width="13.140625" style="121" bestFit="1" customWidth="1"/>
    <col min="12042" max="12042" width="12.42578125" style="121" customWidth="1"/>
    <col min="12043" max="12043" width="13.42578125" style="121" bestFit="1" customWidth="1"/>
    <col min="12044" max="12289" width="11.42578125" style="121"/>
    <col min="12290" max="12291" width="13.140625" style="121" customWidth="1"/>
    <col min="12292" max="12292" width="35.28515625" style="121" customWidth="1"/>
    <col min="12293" max="12293" width="13.140625" style="121" customWidth="1"/>
    <col min="12294" max="12295" width="5.28515625" style="121" bestFit="1" customWidth="1"/>
    <col min="12296" max="12296" width="13.140625" style="121" customWidth="1"/>
    <col min="12297" max="12297" width="13.140625" style="121" bestFit="1" customWidth="1"/>
    <col min="12298" max="12298" width="12.42578125" style="121" customWidth="1"/>
    <col min="12299" max="12299" width="13.42578125" style="121" bestFit="1" customWidth="1"/>
    <col min="12300" max="12545" width="11.42578125" style="121"/>
    <col min="12546" max="12547" width="13.140625" style="121" customWidth="1"/>
    <col min="12548" max="12548" width="35.28515625" style="121" customWidth="1"/>
    <col min="12549" max="12549" width="13.140625" style="121" customWidth="1"/>
    <col min="12550" max="12551" width="5.28515625" style="121" bestFit="1" customWidth="1"/>
    <col min="12552" max="12552" width="13.140625" style="121" customWidth="1"/>
    <col min="12553" max="12553" width="13.140625" style="121" bestFit="1" customWidth="1"/>
    <col min="12554" max="12554" width="12.42578125" style="121" customWidth="1"/>
    <col min="12555" max="12555" width="13.42578125" style="121" bestFit="1" customWidth="1"/>
    <col min="12556" max="12801" width="11.42578125" style="121"/>
    <col min="12802" max="12803" width="13.140625" style="121" customWidth="1"/>
    <col min="12804" max="12804" width="35.28515625" style="121" customWidth="1"/>
    <col min="12805" max="12805" width="13.140625" style="121" customWidth="1"/>
    <col min="12806" max="12807" width="5.28515625" style="121" bestFit="1" customWidth="1"/>
    <col min="12808" max="12808" width="13.140625" style="121" customWidth="1"/>
    <col min="12809" max="12809" width="13.140625" style="121" bestFit="1" customWidth="1"/>
    <col min="12810" max="12810" width="12.42578125" style="121" customWidth="1"/>
    <col min="12811" max="12811" width="13.42578125" style="121" bestFit="1" customWidth="1"/>
    <col min="12812" max="13057" width="11.42578125" style="121"/>
    <col min="13058" max="13059" width="13.140625" style="121" customWidth="1"/>
    <col min="13060" max="13060" width="35.28515625" style="121" customWidth="1"/>
    <col min="13061" max="13061" width="13.140625" style="121" customWidth="1"/>
    <col min="13062" max="13063" width="5.28515625" style="121" bestFit="1" customWidth="1"/>
    <col min="13064" max="13064" width="13.140625" style="121" customWidth="1"/>
    <col min="13065" max="13065" width="13.140625" style="121" bestFit="1" customWidth="1"/>
    <col min="13066" max="13066" width="12.42578125" style="121" customWidth="1"/>
    <col min="13067" max="13067" width="13.42578125" style="121" bestFit="1" customWidth="1"/>
    <col min="13068" max="13313" width="11.42578125" style="121"/>
    <col min="13314" max="13315" width="13.140625" style="121" customWidth="1"/>
    <col min="13316" max="13316" width="35.28515625" style="121" customWidth="1"/>
    <col min="13317" max="13317" width="13.140625" style="121" customWidth="1"/>
    <col min="13318" max="13319" width="5.28515625" style="121" bestFit="1" customWidth="1"/>
    <col min="13320" max="13320" width="13.140625" style="121" customWidth="1"/>
    <col min="13321" max="13321" width="13.140625" style="121" bestFit="1" customWidth="1"/>
    <col min="13322" max="13322" width="12.42578125" style="121" customWidth="1"/>
    <col min="13323" max="13323" width="13.42578125" style="121" bestFit="1" customWidth="1"/>
    <col min="13324" max="13569" width="11.42578125" style="121"/>
    <col min="13570" max="13571" width="13.140625" style="121" customWidth="1"/>
    <col min="13572" max="13572" width="35.28515625" style="121" customWidth="1"/>
    <col min="13573" max="13573" width="13.140625" style="121" customWidth="1"/>
    <col min="13574" max="13575" width="5.28515625" style="121" bestFit="1" customWidth="1"/>
    <col min="13576" max="13576" width="13.140625" style="121" customWidth="1"/>
    <col min="13577" max="13577" width="13.140625" style="121" bestFit="1" customWidth="1"/>
    <col min="13578" max="13578" width="12.42578125" style="121" customWidth="1"/>
    <col min="13579" max="13579" width="13.42578125" style="121" bestFit="1" customWidth="1"/>
    <col min="13580" max="13825" width="11.42578125" style="121"/>
    <col min="13826" max="13827" width="13.140625" style="121" customWidth="1"/>
    <col min="13828" max="13828" width="35.28515625" style="121" customWidth="1"/>
    <col min="13829" max="13829" width="13.140625" style="121" customWidth="1"/>
    <col min="13830" max="13831" width="5.28515625" style="121" bestFit="1" customWidth="1"/>
    <col min="13832" max="13832" width="13.140625" style="121" customWidth="1"/>
    <col min="13833" max="13833" width="13.140625" style="121" bestFit="1" customWidth="1"/>
    <col min="13834" max="13834" width="12.42578125" style="121" customWidth="1"/>
    <col min="13835" max="13835" width="13.42578125" style="121" bestFit="1" customWidth="1"/>
    <col min="13836" max="14081" width="11.42578125" style="121"/>
    <col min="14082" max="14083" width="13.140625" style="121" customWidth="1"/>
    <col min="14084" max="14084" width="35.28515625" style="121" customWidth="1"/>
    <col min="14085" max="14085" width="13.140625" style="121" customWidth="1"/>
    <col min="14086" max="14087" width="5.28515625" style="121" bestFit="1" customWidth="1"/>
    <col min="14088" max="14088" width="13.140625" style="121" customWidth="1"/>
    <col min="14089" max="14089" width="13.140625" style="121" bestFit="1" customWidth="1"/>
    <col min="14090" max="14090" width="12.42578125" style="121" customWidth="1"/>
    <col min="14091" max="14091" width="13.42578125" style="121" bestFit="1" customWidth="1"/>
    <col min="14092" max="14337" width="11.42578125" style="121"/>
    <col min="14338" max="14339" width="13.140625" style="121" customWidth="1"/>
    <col min="14340" max="14340" width="35.28515625" style="121" customWidth="1"/>
    <col min="14341" max="14341" width="13.140625" style="121" customWidth="1"/>
    <col min="14342" max="14343" width="5.28515625" style="121" bestFit="1" customWidth="1"/>
    <col min="14344" max="14344" width="13.140625" style="121" customWidth="1"/>
    <col min="14345" max="14345" width="13.140625" style="121" bestFit="1" customWidth="1"/>
    <col min="14346" max="14346" width="12.42578125" style="121" customWidth="1"/>
    <col min="14347" max="14347" width="13.42578125" style="121" bestFit="1" customWidth="1"/>
    <col min="14348" max="14593" width="11.42578125" style="121"/>
    <col min="14594" max="14595" width="13.140625" style="121" customWidth="1"/>
    <col min="14596" max="14596" width="35.28515625" style="121" customWidth="1"/>
    <col min="14597" max="14597" width="13.140625" style="121" customWidth="1"/>
    <col min="14598" max="14599" width="5.28515625" style="121" bestFit="1" customWidth="1"/>
    <col min="14600" max="14600" width="13.140625" style="121" customWidth="1"/>
    <col min="14601" max="14601" width="13.140625" style="121" bestFit="1" customWidth="1"/>
    <col min="14602" max="14602" width="12.42578125" style="121" customWidth="1"/>
    <col min="14603" max="14603" width="13.42578125" style="121" bestFit="1" customWidth="1"/>
    <col min="14604" max="14849" width="11.42578125" style="121"/>
    <col min="14850" max="14851" width="13.140625" style="121" customWidth="1"/>
    <col min="14852" max="14852" width="35.28515625" style="121" customWidth="1"/>
    <col min="14853" max="14853" width="13.140625" style="121" customWidth="1"/>
    <col min="14854" max="14855" width="5.28515625" style="121" bestFit="1" customWidth="1"/>
    <col min="14856" max="14856" width="13.140625" style="121" customWidth="1"/>
    <col min="14857" max="14857" width="13.140625" style="121" bestFit="1" customWidth="1"/>
    <col min="14858" max="14858" width="12.42578125" style="121" customWidth="1"/>
    <col min="14859" max="14859" width="13.42578125" style="121" bestFit="1" customWidth="1"/>
    <col min="14860" max="15105" width="11.42578125" style="121"/>
    <col min="15106" max="15107" width="13.140625" style="121" customWidth="1"/>
    <col min="15108" max="15108" width="35.28515625" style="121" customWidth="1"/>
    <col min="15109" max="15109" width="13.140625" style="121" customWidth="1"/>
    <col min="15110" max="15111" width="5.28515625" style="121" bestFit="1" customWidth="1"/>
    <col min="15112" max="15112" width="13.140625" style="121" customWidth="1"/>
    <col min="15113" max="15113" width="13.140625" style="121" bestFit="1" customWidth="1"/>
    <col min="15114" max="15114" width="12.42578125" style="121" customWidth="1"/>
    <col min="15115" max="15115" width="13.42578125" style="121" bestFit="1" customWidth="1"/>
    <col min="15116" max="15361" width="11.42578125" style="121"/>
    <col min="15362" max="15363" width="13.140625" style="121" customWidth="1"/>
    <col min="15364" max="15364" width="35.28515625" style="121" customWidth="1"/>
    <col min="15365" max="15365" width="13.140625" style="121" customWidth="1"/>
    <col min="15366" max="15367" width="5.28515625" style="121" bestFit="1" customWidth="1"/>
    <col min="15368" max="15368" width="13.140625" style="121" customWidth="1"/>
    <col min="15369" max="15369" width="13.140625" style="121" bestFit="1" customWidth="1"/>
    <col min="15370" max="15370" width="12.42578125" style="121" customWidth="1"/>
    <col min="15371" max="15371" width="13.42578125" style="121" bestFit="1" customWidth="1"/>
    <col min="15372" max="15617" width="11.42578125" style="121"/>
    <col min="15618" max="15619" width="13.140625" style="121" customWidth="1"/>
    <col min="15620" max="15620" width="35.28515625" style="121" customWidth="1"/>
    <col min="15621" max="15621" width="13.140625" style="121" customWidth="1"/>
    <col min="15622" max="15623" width="5.28515625" style="121" bestFit="1" customWidth="1"/>
    <col min="15624" max="15624" width="13.140625" style="121" customWidth="1"/>
    <col min="15625" max="15625" width="13.140625" style="121" bestFit="1" customWidth="1"/>
    <col min="15626" max="15626" width="12.42578125" style="121" customWidth="1"/>
    <col min="15627" max="15627" width="13.42578125" style="121" bestFit="1" customWidth="1"/>
    <col min="15628" max="15873" width="11.42578125" style="121"/>
    <col min="15874" max="15875" width="13.140625" style="121" customWidth="1"/>
    <col min="15876" max="15876" width="35.28515625" style="121" customWidth="1"/>
    <col min="15877" max="15877" width="13.140625" style="121" customWidth="1"/>
    <col min="15878" max="15879" width="5.28515625" style="121" bestFit="1" customWidth="1"/>
    <col min="15880" max="15880" width="13.140625" style="121" customWidth="1"/>
    <col min="15881" max="15881" width="13.140625" style="121" bestFit="1" customWidth="1"/>
    <col min="15882" max="15882" width="12.42578125" style="121" customWidth="1"/>
    <col min="15883" max="15883" width="13.42578125" style="121" bestFit="1" customWidth="1"/>
    <col min="15884" max="16129" width="11.42578125" style="121"/>
    <col min="16130" max="16131" width="13.140625" style="121" customWidth="1"/>
    <col min="16132" max="16132" width="35.28515625" style="121" customWidth="1"/>
    <col min="16133" max="16133" width="13.140625" style="121" customWidth="1"/>
    <col min="16134" max="16135" width="5.28515625" style="121" bestFit="1" customWidth="1"/>
    <col min="16136" max="16136" width="13.140625" style="121" customWidth="1"/>
    <col min="16137" max="16137" width="13.140625" style="121" bestFit="1" customWidth="1"/>
    <col min="16138" max="16138" width="12.42578125" style="121" customWidth="1"/>
    <col min="16139" max="16139" width="13.42578125" style="121" bestFit="1" customWidth="1"/>
    <col min="16140" max="16384" width="11.42578125" style="121"/>
  </cols>
  <sheetData>
    <row r="1" spans="2:12" ht="33" customHeight="1">
      <c r="B1" s="144" t="s">
        <v>775</v>
      </c>
    </row>
    <row r="2" spans="2:12" ht="33" customHeight="1">
      <c r="B2" s="145" t="s">
        <v>776</v>
      </c>
    </row>
    <row r="3" spans="2:12" ht="33" customHeight="1"/>
    <row r="5" spans="2:12" ht="25.5">
      <c r="B5" s="146" t="s">
        <v>184</v>
      </c>
      <c r="C5" s="146" t="s">
        <v>303</v>
      </c>
      <c r="D5" s="146" t="s">
        <v>304</v>
      </c>
      <c r="E5" s="146" t="s">
        <v>305</v>
      </c>
      <c r="F5" s="146" t="s">
        <v>202</v>
      </c>
      <c r="G5" s="146" t="s">
        <v>306</v>
      </c>
      <c r="H5" s="146" t="s">
        <v>307</v>
      </c>
      <c r="I5" s="146" t="s">
        <v>308</v>
      </c>
      <c r="J5" s="146" t="s">
        <v>309</v>
      </c>
      <c r="K5" s="146" t="s">
        <v>777</v>
      </c>
    </row>
    <row r="6" spans="2:12" ht="13.5" customHeight="1">
      <c r="B6" s="147" t="s">
        <v>661</v>
      </c>
      <c r="C6" s="147" t="s">
        <v>662</v>
      </c>
      <c r="D6" s="147" t="s">
        <v>342</v>
      </c>
      <c r="E6" s="147" t="s">
        <v>663</v>
      </c>
      <c r="F6" s="147" t="s">
        <v>206</v>
      </c>
      <c r="G6" s="147">
        <v>20</v>
      </c>
      <c r="H6" s="147" t="s">
        <v>646</v>
      </c>
      <c r="I6" s="147" t="s">
        <v>664</v>
      </c>
      <c r="J6" s="147" t="s">
        <v>399</v>
      </c>
      <c r="K6" s="148">
        <v>4423079</v>
      </c>
    </row>
    <row r="7" spans="2:12" ht="13.5" customHeight="1">
      <c r="B7" s="147" t="s">
        <v>340</v>
      </c>
      <c r="C7" s="147" t="s">
        <v>341</v>
      </c>
      <c r="D7" s="147" t="s">
        <v>342</v>
      </c>
      <c r="E7" s="147" t="s">
        <v>343</v>
      </c>
      <c r="F7" s="147" t="s">
        <v>208</v>
      </c>
      <c r="G7" s="147">
        <v>27</v>
      </c>
      <c r="H7" s="147" t="s">
        <v>326</v>
      </c>
      <c r="I7" s="147" t="s">
        <v>344</v>
      </c>
      <c r="J7" s="147" t="s">
        <v>345</v>
      </c>
      <c r="K7" s="148">
        <v>9392009</v>
      </c>
    </row>
    <row r="8" spans="2:12" ht="13.5" customHeight="1">
      <c r="B8" s="147" t="s">
        <v>449</v>
      </c>
      <c r="C8" s="147" t="s">
        <v>450</v>
      </c>
      <c r="D8" s="147" t="s">
        <v>342</v>
      </c>
      <c r="E8" s="147" t="s">
        <v>451</v>
      </c>
      <c r="F8" s="147" t="s">
        <v>206</v>
      </c>
      <c r="G8" s="147">
        <v>36</v>
      </c>
      <c r="H8" s="147" t="s">
        <v>425</v>
      </c>
      <c r="I8" s="147" t="s">
        <v>358</v>
      </c>
      <c r="J8" s="147" t="s">
        <v>359</v>
      </c>
      <c r="K8" s="148">
        <v>7747902</v>
      </c>
    </row>
    <row r="9" spans="2:12" ht="13.5" customHeight="1">
      <c r="B9" s="147" t="s">
        <v>355</v>
      </c>
      <c r="C9" s="147" t="s">
        <v>356</v>
      </c>
      <c r="D9" s="147" t="s">
        <v>342</v>
      </c>
      <c r="E9" s="147" t="s">
        <v>357</v>
      </c>
      <c r="F9" s="147" t="s">
        <v>208</v>
      </c>
      <c r="G9" s="147">
        <v>38</v>
      </c>
      <c r="H9" s="147" t="s">
        <v>353</v>
      </c>
      <c r="I9" s="147" t="s">
        <v>358</v>
      </c>
      <c r="J9" s="147" t="s">
        <v>359</v>
      </c>
      <c r="K9" s="148">
        <v>2591517</v>
      </c>
    </row>
    <row r="10" spans="2:12" ht="13.5" customHeight="1">
      <c r="B10" s="147" t="s">
        <v>672</v>
      </c>
      <c r="C10" s="147" t="s">
        <v>673</v>
      </c>
      <c r="D10" s="147" t="s">
        <v>342</v>
      </c>
      <c r="E10" s="147" t="s">
        <v>674</v>
      </c>
      <c r="F10" s="147" t="s">
        <v>208</v>
      </c>
      <c r="G10" s="147">
        <v>25</v>
      </c>
      <c r="H10" s="147" t="s">
        <v>646</v>
      </c>
      <c r="I10" s="147" t="s">
        <v>675</v>
      </c>
      <c r="J10" s="147" t="s">
        <v>316</v>
      </c>
      <c r="K10" s="148">
        <v>2340650</v>
      </c>
    </row>
    <row r="11" spans="2:12" ht="13.5" customHeight="1">
      <c r="B11" s="147" t="s">
        <v>620</v>
      </c>
      <c r="C11" s="147" t="s">
        <v>621</v>
      </c>
      <c r="D11" s="147" t="s">
        <v>342</v>
      </c>
      <c r="E11" s="147" t="s">
        <v>622</v>
      </c>
      <c r="F11" s="147" t="s">
        <v>206</v>
      </c>
      <c r="G11" s="147">
        <v>45</v>
      </c>
      <c r="H11" s="147" t="s">
        <v>576</v>
      </c>
      <c r="I11" s="147" t="s">
        <v>623</v>
      </c>
      <c r="J11" s="147" t="s">
        <v>624</v>
      </c>
      <c r="K11" s="148">
        <v>4739308</v>
      </c>
      <c r="L11" s="121">
        <f>SUBTOTAL(4,K6:K11)</f>
        <v>9392009</v>
      </c>
    </row>
    <row r="12" spans="2:12" ht="13.5" customHeight="1">
      <c r="B12" s="147" t="s">
        <v>676</v>
      </c>
      <c r="C12" s="147" t="s">
        <v>677</v>
      </c>
      <c r="D12" s="147" t="s">
        <v>388</v>
      </c>
      <c r="E12" s="147" t="s">
        <v>678</v>
      </c>
      <c r="F12" s="147" t="s">
        <v>208</v>
      </c>
      <c r="G12" s="147">
        <v>26</v>
      </c>
      <c r="H12" s="147" t="s">
        <v>646</v>
      </c>
      <c r="I12" s="147" t="s">
        <v>679</v>
      </c>
      <c r="J12" s="147" t="s">
        <v>316</v>
      </c>
      <c r="K12" s="148">
        <v>9591430</v>
      </c>
    </row>
    <row r="13" spans="2:12" ht="13.5" customHeight="1">
      <c r="B13" s="147" t="s">
        <v>609</v>
      </c>
      <c r="C13" s="147" t="s">
        <v>610</v>
      </c>
      <c r="D13" s="147" t="s">
        <v>388</v>
      </c>
      <c r="E13" s="147" t="s">
        <v>611</v>
      </c>
      <c r="F13" s="147" t="s">
        <v>206</v>
      </c>
      <c r="G13" s="147">
        <v>38</v>
      </c>
      <c r="H13" s="147" t="s">
        <v>576</v>
      </c>
      <c r="I13" s="147" t="s">
        <v>456</v>
      </c>
      <c r="J13" s="147" t="s">
        <v>457</v>
      </c>
      <c r="K13" s="148">
        <v>3253009</v>
      </c>
    </row>
    <row r="14" spans="2:12" ht="13.5" customHeight="1">
      <c r="B14" s="147" t="s">
        <v>643</v>
      </c>
      <c r="C14" s="147" t="s">
        <v>644</v>
      </c>
      <c r="D14" s="147" t="s">
        <v>388</v>
      </c>
      <c r="E14" s="147" t="s">
        <v>645</v>
      </c>
      <c r="F14" s="147" t="s">
        <v>206</v>
      </c>
      <c r="G14" s="147">
        <v>17</v>
      </c>
      <c r="H14" s="147" t="s">
        <v>646</v>
      </c>
      <c r="I14" s="147" t="s">
        <v>647</v>
      </c>
      <c r="J14" s="147" t="s">
        <v>366</v>
      </c>
      <c r="K14" s="148">
        <v>5402498</v>
      </c>
    </row>
    <row r="15" spans="2:12" ht="13.5" customHeight="1">
      <c r="B15" s="147" t="s">
        <v>386</v>
      </c>
      <c r="C15" s="147" t="s">
        <v>387</v>
      </c>
      <c r="D15" s="147" t="s">
        <v>388</v>
      </c>
      <c r="E15" s="147" t="s">
        <v>389</v>
      </c>
      <c r="F15" s="147" t="s">
        <v>208</v>
      </c>
      <c r="G15" s="147">
        <v>33</v>
      </c>
      <c r="H15" s="147" t="s">
        <v>364</v>
      </c>
      <c r="I15" s="147" t="s">
        <v>371</v>
      </c>
      <c r="J15" s="147" t="s">
        <v>359</v>
      </c>
      <c r="K15" s="148">
        <v>1906234</v>
      </c>
    </row>
    <row r="16" spans="2:12" ht="13.5" customHeight="1">
      <c r="B16" s="147" t="s">
        <v>633</v>
      </c>
      <c r="C16" s="147" t="s">
        <v>634</v>
      </c>
      <c r="D16" s="147" t="s">
        <v>388</v>
      </c>
      <c r="E16" s="147" t="s">
        <v>635</v>
      </c>
      <c r="F16" s="147" t="s">
        <v>206</v>
      </c>
      <c r="G16" s="147">
        <v>55</v>
      </c>
      <c r="H16" s="147" t="s">
        <v>576</v>
      </c>
      <c r="I16" s="147" t="s">
        <v>636</v>
      </c>
      <c r="J16" s="147" t="s">
        <v>637</v>
      </c>
      <c r="K16" s="148">
        <v>4592004</v>
      </c>
    </row>
    <row r="17" spans="2:12" ht="13.5" customHeight="1">
      <c r="B17" s="147" t="s">
        <v>539</v>
      </c>
      <c r="C17" s="147" t="s">
        <v>540</v>
      </c>
      <c r="D17" s="147" t="s">
        <v>388</v>
      </c>
      <c r="E17" s="147" t="s">
        <v>541</v>
      </c>
      <c r="F17" s="147" t="s">
        <v>206</v>
      </c>
      <c r="G17" s="147">
        <v>28</v>
      </c>
      <c r="H17" s="147" t="s">
        <v>519</v>
      </c>
      <c r="I17" s="147" t="s">
        <v>542</v>
      </c>
      <c r="J17" s="147" t="s">
        <v>366</v>
      </c>
      <c r="K17" s="148">
        <v>3745850</v>
      </c>
    </row>
    <row r="18" spans="2:12" ht="13.5" customHeight="1">
      <c r="B18" s="147" t="s">
        <v>629</v>
      </c>
      <c r="C18" s="147" t="s">
        <v>630</v>
      </c>
      <c r="D18" s="147" t="s">
        <v>388</v>
      </c>
      <c r="E18" s="147" t="s">
        <v>631</v>
      </c>
      <c r="F18" s="147" t="s">
        <v>206</v>
      </c>
      <c r="G18" s="147">
        <v>50</v>
      </c>
      <c r="H18" s="147" t="s">
        <v>576</v>
      </c>
      <c r="I18" s="147" t="s">
        <v>632</v>
      </c>
      <c r="J18" s="147" t="s">
        <v>366</v>
      </c>
      <c r="K18" s="148">
        <v>9502565</v>
      </c>
      <c r="L18" s="121">
        <f>SUBTOTAL(4,K12:K18)</f>
        <v>9591430</v>
      </c>
    </row>
    <row r="19" spans="2:12" ht="13.5" customHeight="1">
      <c r="B19" s="147" t="s">
        <v>668</v>
      </c>
      <c r="C19" s="147" t="s">
        <v>669</v>
      </c>
      <c r="D19" s="147" t="s">
        <v>319</v>
      </c>
      <c r="E19" s="147" t="s">
        <v>670</v>
      </c>
      <c r="F19" s="147" t="s">
        <v>208</v>
      </c>
      <c r="G19" s="147">
        <v>23</v>
      </c>
      <c r="H19" s="147" t="s">
        <v>646</v>
      </c>
      <c r="I19" s="147" t="s">
        <v>671</v>
      </c>
      <c r="J19" s="147" t="s">
        <v>316</v>
      </c>
      <c r="K19" s="148">
        <v>4329134</v>
      </c>
    </row>
    <row r="20" spans="2:12" ht="13.5" customHeight="1">
      <c r="B20" s="147" t="s">
        <v>317</v>
      </c>
      <c r="C20" s="147" t="s">
        <v>318</v>
      </c>
      <c r="D20" s="147" t="s">
        <v>319</v>
      </c>
      <c r="E20" s="147" t="s">
        <v>320</v>
      </c>
      <c r="F20" s="147" t="s">
        <v>208</v>
      </c>
      <c r="G20" s="147">
        <v>19</v>
      </c>
      <c r="H20" s="147" t="s">
        <v>314</v>
      </c>
      <c r="I20" s="147" t="s">
        <v>321</v>
      </c>
      <c r="J20" s="147" t="s">
        <v>322</v>
      </c>
      <c r="K20" s="148">
        <v>8656164</v>
      </c>
    </row>
    <row r="21" spans="2:12" ht="13.5" customHeight="1">
      <c r="B21" s="147" t="s">
        <v>495</v>
      </c>
      <c r="C21" s="147" t="s">
        <v>496</v>
      </c>
      <c r="D21" s="147" t="s">
        <v>319</v>
      </c>
      <c r="E21" s="147" t="s">
        <v>497</v>
      </c>
      <c r="F21" s="147" t="s">
        <v>206</v>
      </c>
      <c r="G21" s="147">
        <v>34</v>
      </c>
      <c r="H21" s="147" t="s">
        <v>468</v>
      </c>
      <c r="I21" s="147" t="s">
        <v>498</v>
      </c>
      <c r="J21" s="147" t="s">
        <v>339</v>
      </c>
      <c r="K21" s="148">
        <v>7536087</v>
      </c>
    </row>
    <row r="22" spans="2:12" ht="13.5" customHeight="1">
      <c r="B22" s="147" t="s">
        <v>474</v>
      </c>
      <c r="C22" s="147" t="s">
        <v>475</v>
      </c>
      <c r="D22" s="147" t="s">
        <v>319</v>
      </c>
      <c r="E22" s="147" t="s">
        <v>476</v>
      </c>
      <c r="F22" s="147" t="s">
        <v>206</v>
      </c>
      <c r="G22" s="147">
        <v>19</v>
      </c>
      <c r="H22" s="147" t="s">
        <v>468</v>
      </c>
      <c r="I22" s="147" t="s">
        <v>477</v>
      </c>
      <c r="J22" s="147" t="s">
        <v>478</v>
      </c>
      <c r="K22" s="148">
        <v>3010582</v>
      </c>
    </row>
    <row r="23" spans="2:12" ht="13.5" customHeight="1">
      <c r="B23" s="147" t="s">
        <v>323</v>
      </c>
      <c r="C23" s="147" t="s">
        <v>324</v>
      </c>
      <c r="D23" s="147" t="s">
        <v>319</v>
      </c>
      <c r="E23" s="147" t="s">
        <v>325</v>
      </c>
      <c r="F23" s="147" t="s">
        <v>208</v>
      </c>
      <c r="G23" s="147">
        <v>19</v>
      </c>
      <c r="H23" s="147" t="s">
        <v>326</v>
      </c>
      <c r="I23" s="147" t="s">
        <v>327</v>
      </c>
      <c r="J23" s="147" t="s">
        <v>328</v>
      </c>
      <c r="K23" s="148">
        <v>4376972</v>
      </c>
    </row>
    <row r="24" spans="2:12" ht="13.5" customHeight="1">
      <c r="B24" s="147" t="s">
        <v>405</v>
      </c>
      <c r="C24" s="147" t="s">
        <v>406</v>
      </c>
      <c r="D24" s="147" t="s">
        <v>319</v>
      </c>
      <c r="E24" s="147" t="s">
        <v>407</v>
      </c>
      <c r="F24" s="147" t="s">
        <v>206</v>
      </c>
      <c r="G24" s="147">
        <v>20</v>
      </c>
      <c r="H24" s="147" t="s">
        <v>393</v>
      </c>
      <c r="I24" s="147" t="s">
        <v>327</v>
      </c>
      <c r="J24" s="147" t="s">
        <v>328</v>
      </c>
      <c r="K24" s="148">
        <v>3802211</v>
      </c>
    </row>
    <row r="25" spans="2:12" ht="13.5" customHeight="1">
      <c r="B25" s="147" t="s">
        <v>520</v>
      </c>
      <c r="C25" s="147" t="s">
        <v>521</v>
      </c>
      <c r="D25" s="147" t="s">
        <v>319</v>
      </c>
      <c r="E25" s="147" t="s">
        <v>522</v>
      </c>
      <c r="F25" s="147" t="s">
        <v>206</v>
      </c>
      <c r="G25" s="147">
        <v>18</v>
      </c>
      <c r="H25" s="147" t="s">
        <v>519</v>
      </c>
      <c r="I25" s="147" t="s">
        <v>523</v>
      </c>
      <c r="J25" s="147" t="s">
        <v>524</v>
      </c>
      <c r="K25" s="148">
        <v>8933865</v>
      </c>
    </row>
    <row r="26" spans="2:12" ht="13.5" customHeight="1">
      <c r="B26" s="147" t="s">
        <v>680</v>
      </c>
      <c r="C26" s="147" t="s">
        <v>681</v>
      </c>
      <c r="D26" s="147" t="s">
        <v>319</v>
      </c>
      <c r="E26" s="147" t="s">
        <v>682</v>
      </c>
      <c r="F26" s="147" t="s">
        <v>208</v>
      </c>
      <c r="G26" s="147">
        <v>29</v>
      </c>
      <c r="H26" s="147" t="s">
        <v>646</v>
      </c>
      <c r="I26" s="147" t="s">
        <v>537</v>
      </c>
      <c r="J26" s="147" t="s">
        <v>538</v>
      </c>
      <c r="K26" s="148">
        <v>606007</v>
      </c>
    </row>
    <row r="27" spans="2:12" ht="13.5" customHeight="1">
      <c r="B27" s="147" t="s">
        <v>445</v>
      </c>
      <c r="C27" s="147" t="s">
        <v>446</v>
      </c>
      <c r="D27" s="147" t="s">
        <v>319</v>
      </c>
      <c r="E27" s="147" t="s">
        <v>447</v>
      </c>
      <c r="F27" s="147" t="s">
        <v>206</v>
      </c>
      <c r="G27" s="147">
        <v>35</v>
      </c>
      <c r="H27" s="147" t="s">
        <v>425</v>
      </c>
      <c r="I27" s="147" t="s">
        <v>448</v>
      </c>
      <c r="J27" s="147" t="s">
        <v>316</v>
      </c>
      <c r="K27" s="148">
        <v>4098265</v>
      </c>
    </row>
    <row r="28" spans="2:12" ht="13.5" customHeight="1">
      <c r="B28" s="147" t="s">
        <v>395</v>
      </c>
      <c r="C28" s="147" t="s">
        <v>396</v>
      </c>
      <c r="D28" s="147" t="s">
        <v>319</v>
      </c>
      <c r="E28" s="147" t="s">
        <v>397</v>
      </c>
      <c r="F28" s="147" t="s">
        <v>206</v>
      </c>
      <c r="G28" s="147">
        <v>19</v>
      </c>
      <c r="H28" s="147" t="s">
        <v>393</v>
      </c>
      <c r="I28" s="147" t="s">
        <v>398</v>
      </c>
      <c r="J28" s="147" t="s">
        <v>399</v>
      </c>
      <c r="K28" s="148">
        <v>1124118</v>
      </c>
    </row>
    <row r="29" spans="2:12" ht="13.5" customHeight="1">
      <c r="B29" s="147" t="s">
        <v>530</v>
      </c>
      <c r="C29" s="147" t="s">
        <v>531</v>
      </c>
      <c r="D29" s="147" t="s">
        <v>319</v>
      </c>
      <c r="E29" s="147" t="s">
        <v>532</v>
      </c>
      <c r="F29" s="147" t="s">
        <v>206</v>
      </c>
      <c r="G29" s="147">
        <v>25</v>
      </c>
      <c r="H29" s="147" t="s">
        <v>519</v>
      </c>
      <c r="I29" s="147" t="s">
        <v>533</v>
      </c>
      <c r="J29" s="147" t="s">
        <v>233</v>
      </c>
      <c r="K29" s="148">
        <v>5662114</v>
      </c>
    </row>
    <row r="30" spans="2:12" ht="13.5" customHeight="1">
      <c r="B30" s="147" t="s">
        <v>433</v>
      </c>
      <c r="C30" s="147" t="s">
        <v>434</v>
      </c>
      <c r="D30" s="147" t="s">
        <v>319</v>
      </c>
      <c r="E30" s="147" t="s">
        <v>435</v>
      </c>
      <c r="F30" s="147" t="s">
        <v>206</v>
      </c>
      <c r="G30" s="147">
        <v>26</v>
      </c>
      <c r="H30" s="147" t="s">
        <v>425</v>
      </c>
      <c r="I30" s="147" t="s">
        <v>436</v>
      </c>
      <c r="J30" s="147" t="s">
        <v>339</v>
      </c>
      <c r="K30" s="148">
        <v>1300157</v>
      </c>
      <c r="L30" s="121">
        <f>SUBTOTAL(4,K19:K30)</f>
        <v>8933865</v>
      </c>
    </row>
    <row r="31" spans="2:12" ht="13.5" customHeight="1">
      <c r="B31" s="147" t="s">
        <v>701</v>
      </c>
      <c r="C31" s="147" t="s">
        <v>702</v>
      </c>
      <c r="D31" s="147" t="s">
        <v>362</v>
      </c>
      <c r="E31" s="147" t="s">
        <v>703</v>
      </c>
      <c r="F31" s="147" t="s">
        <v>206</v>
      </c>
      <c r="G31" s="147">
        <v>48</v>
      </c>
      <c r="H31" s="147" t="s">
        <v>646</v>
      </c>
      <c r="I31" s="147" t="s">
        <v>704</v>
      </c>
      <c r="J31" s="147" t="s">
        <v>444</v>
      </c>
      <c r="K31" s="148">
        <v>4485950</v>
      </c>
    </row>
    <row r="32" spans="2:12" ht="13.5" customHeight="1">
      <c r="B32" s="147" t="s">
        <v>440</v>
      </c>
      <c r="C32" s="147" t="s">
        <v>441</v>
      </c>
      <c r="D32" s="147" t="s">
        <v>362</v>
      </c>
      <c r="E32" s="147" t="s">
        <v>442</v>
      </c>
      <c r="F32" s="147" t="s">
        <v>206</v>
      </c>
      <c r="G32" s="147">
        <v>33</v>
      </c>
      <c r="H32" s="147" t="s">
        <v>425</v>
      </c>
      <c r="I32" s="147" t="s">
        <v>443</v>
      </c>
      <c r="J32" s="147" t="s">
        <v>444</v>
      </c>
      <c r="K32" s="148">
        <v>6234933</v>
      </c>
    </row>
    <row r="33" spans="2:12" ht="13.5" customHeight="1">
      <c r="B33" s="147" t="s">
        <v>687</v>
      </c>
      <c r="C33" s="147" t="s">
        <v>688</v>
      </c>
      <c r="D33" s="147" t="s">
        <v>362</v>
      </c>
      <c r="E33" s="147" t="s">
        <v>689</v>
      </c>
      <c r="F33" s="147" t="s">
        <v>206</v>
      </c>
      <c r="G33" s="147">
        <v>30</v>
      </c>
      <c r="H33" s="147" t="s">
        <v>646</v>
      </c>
      <c r="I33" s="147" t="s">
        <v>690</v>
      </c>
      <c r="J33" s="147" t="s">
        <v>366</v>
      </c>
      <c r="K33" s="148">
        <v>9757518</v>
      </c>
    </row>
    <row r="34" spans="2:12" ht="13.5" customHeight="1">
      <c r="B34" s="147" t="s">
        <v>573</v>
      </c>
      <c r="C34" s="147" t="s">
        <v>574</v>
      </c>
      <c r="D34" s="147" t="s">
        <v>362</v>
      </c>
      <c r="E34" s="147" t="s">
        <v>575</v>
      </c>
      <c r="F34" s="147" t="s">
        <v>206</v>
      </c>
      <c r="G34" s="147">
        <v>19</v>
      </c>
      <c r="H34" s="147" t="s">
        <v>576</v>
      </c>
      <c r="I34" s="147" t="s">
        <v>577</v>
      </c>
      <c r="J34" s="147" t="s">
        <v>529</v>
      </c>
      <c r="K34" s="148">
        <v>9364959</v>
      </c>
    </row>
    <row r="35" spans="2:12" ht="13.5" customHeight="1">
      <c r="B35" s="147" t="s">
        <v>465</v>
      </c>
      <c r="C35" s="147" t="s">
        <v>466</v>
      </c>
      <c r="D35" s="147" t="s">
        <v>362</v>
      </c>
      <c r="E35" s="147" t="s">
        <v>467</v>
      </c>
      <c r="F35" s="147" t="s">
        <v>208</v>
      </c>
      <c r="G35" s="147">
        <v>16</v>
      </c>
      <c r="H35" s="147" t="s">
        <v>468</v>
      </c>
      <c r="I35" s="147" t="s">
        <v>469</v>
      </c>
      <c r="J35" s="147" t="s">
        <v>366</v>
      </c>
      <c r="K35" s="148">
        <v>3794466</v>
      </c>
    </row>
    <row r="36" spans="2:12" ht="13.5" customHeight="1">
      <c r="B36" s="147" t="s">
        <v>360</v>
      </c>
      <c r="C36" s="147" t="s">
        <v>361</v>
      </c>
      <c r="D36" s="147" t="s">
        <v>362</v>
      </c>
      <c r="E36" s="147" t="s">
        <v>363</v>
      </c>
      <c r="F36" s="147" t="s">
        <v>206</v>
      </c>
      <c r="G36" s="147">
        <v>19</v>
      </c>
      <c r="H36" s="147" t="s">
        <v>364</v>
      </c>
      <c r="I36" s="147" t="s">
        <v>365</v>
      </c>
      <c r="J36" s="147" t="s">
        <v>366</v>
      </c>
      <c r="K36" s="148">
        <v>7698069</v>
      </c>
      <c r="L36" s="121">
        <f>SUBTOTAL(4,K31:K36)</f>
        <v>9757518</v>
      </c>
    </row>
    <row r="37" spans="2:12" ht="13.5" customHeight="1">
      <c r="B37" s="147" t="s">
        <v>602</v>
      </c>
      <c r="C37" s="147" t="s">
        <v>603</v>
      </c>
      <c r="D37" s="147" t="s">
        <v>351</v>
      </c>
      <c r="E37" s="147" t="s">
        <v>604</v>
      </c>
      <c r="F37" s="147" t="s">
        <v>206</v>
      </c>
      <c r="G37" s="147">
        <v>28</v>
      </c>
      <c r="H37" s="147" t="s">
        <v>576</v>
      </c>
      <c r="I37" s="147" t="s">
        <v>477</v>
      </c>
      <c r="J37" s="147" t="s">
        <v>478</v>
      </c>
      <c r="K37" s="148">
        <v>6604891</v>
      </c>
    </row>
    <row r="38" spans="2:12" ht="13.5" customHeight="1">
      <c r="B38" s="147" t="s">
        <v>655</v>
      </c>
      <c r="C38" s="147" t="s">
        <v>656</v>
      </c>
      <c r="D38" s="147" t="s">
        <v>351</v>
      </c>
      <c r="E38" s="147" t="s">
        <v>657</v>
      </c>
      <c r="F38" s="147" t="s">
        <v>208</v>
      </c>
      <c r="G38" s="147">
        <v>19</v>
      </c>
      <c r="H38" s="147" t="s">
        <v>646</v>
      </c>
      <c r="I38" s="147" t="s">
        <v>327</v>
      </c>
      <c r="J38" s="147" t="s">
        <v>328</v>
      </c>
      <c r="K38" s="148">
        <v>4006673</v>
      </c>
    </row>
    <row r="39" spans="2:12" ht="13.5" customHeight="1">
      <c r="B39" s="147" t="s">
        <v>658</v>
      </c>
      <c r="C39" s="147" t="s">
        <v>659</v>
      </c>
      <c r="D39" s="147" t="s">
        <v>351</v>
      </c>
      <c r="E39" s="147" t="s">
        <v>660</v>
      </c>
      <c r="F39" s="147" t="s">
        <v>208</v>
      </c>
      <c r="G39" s="147">
        <v>20</v>
      </c>
      <c r="H39" s="147" t="s">
        <v>646</v>
      </c>
      <c r="I39" s="147" t="s">
        <v>327</v>
      </c>
      <c r="J39" s="147" t="s">
        <v>328</v>
      </c>
      <c r="K39" s="148">
        <v>6112259</v>
      </c>
    </row>
    <row r="40" spans="2:12" ht="13.5" customHeight="1">
      <c r="B40" s="147" t="s">
        <v>349</v>
      </c>
      <c r="C40" s="147" t="s">
        <v>350</v>
      </c>
      <c r="D40" s="147" t="s">
        <v>351</v>
      </c>
      <c r="E40" s="147" t="s">
        <v>352</v>
      </c>
      <c r="F40" s="147" t="s">
        <v>208</v>
      </c>
      <c r="G40" s="147">
        <v>22</v>
      </c>
      <c r="H40" s="147" t="s">
        <v>353</v>
      </c>
      <c r="I40" s="147" t="s">
        <v>354</v>
      </c>
      <c r="J40" s="147" t="s">
        <v>339</v>
      </c>
      <c r="K40" s="148">
        <v>8670974</v>
      </c>
    </row>
    <row r="41" spans="2:12" ht="13.5" customHeight="1">
      <c r="B41" s="147" t="s">
        <v>534</v>
      </c>
      <c r="C41" s="147" t="s">
        <v>535</v>
      </c>
      <c r="D41" s="147" t="s">
        <v>351</v>
      </c>
      <c r="E41" s="147" t="s">
        <v>536</v>
      </c>
      <c r="F41" s="147" t="s">
        <v>206</v>
      </c>
      <c r="G41" s="147">
        <v>27</v>
      </c>
      <c r="H41" s="147" t="s">
        <v>519</v>
      </c>
      <c r="I41" s="147" t="s">
        <v>537</v>
      </c>
      <c r="J41" s="147" t="s">
        <v>538</v>
      </c>
      <c r="K41" s="148">
        <v>1960333</v>
      </c>
    </row>
    <row r="42" spans="2:12" ht="13.5" customHeight="1">
      <c r="B42" s="147" t="s">
        <v>547</v>
      </c>
      <c r="C42" s="147" t="s">
        <v>548</v>
      </c>
      <c r="D42" s="147" t="s">
        <v>351</v>
      </c>
      <c r="E42" s="147" t="s">
        <v>549</v>
      </c>
      <c r="F42" s="147" t="s">
        <v>208</v>
      </c>
      <c r="G42" s="147">
        <v>31</v>
      </c>
      <c r="H42" s="147" t="s">
        <v>519</v>
      </c>
      <c r="I42" s="147" t="s">
        <v>550</v>
      </c>
      <c r="J42" s="147" t="s">
        <v>339</v>
      </c>
      <c r="K42" s="148">
        <v>4877549</v>
      </c>
    </row>
    <row r="43" spans="2:12" ht="13.5" customHeight="1">
      <c r="B43" s="147" t="s">
        <v>625</v>
      </c>
      <c r="C43" s="147" t="s">
        <v>626</v>
      </c>
      <c r="D43" s="147" t="s">
        <v>351</v>
      </c>
      <c r="E43" s="147" t="s">
        <v>627</v>
      </c>
      <c r="F43" s="147" t="s">
        <v>206</v>
      </c>
      <c r="G43" s="147">
        <v>45</v>
      </c>
      <c r="H43" s="147" t="s">
        <v>576</v>
      </c>
      <c r="I43" s="147" t="s">
        <v>628</v>
      </c>
      <c r="J43" s="147" t="s">
        <v>316</v>
      </c>
      <c r="K43" s="148">
        <v>5647968</v>
      </c>
    </row>
    <row r="44" spans="2:12" ht="13.5" customHeight="1">
      <c r="B44" s="147" t="s">
        <v>691</v>
      </c>
      <c r="C44" s="147" t="s">
        <v>692</v>
      </c>
      <c r="D44" s="147" t="s">
        <v>351</v>
      </c>
      <c r="E44" s="147" t="s">
        <v>693</v>
      </c>
      <c r="F44" s="147" t="s">
        <v>206</v>
      </c>
      <c r="G44" s="147">
        <v>38</v>
      </c>
      <c r="H44" s="147" t="s">
        <v>646</v>
      </c>
      <c r="I44" s="147" t="s">
        <v>344</v>
      </c>
      <c r="J44" s="147" t="s">
        <v>345</v>
      </c>
      <c r="K44" s="148">
        <v>7580339</v>
      </c>
      <c r="L44" s="121">
        <f>SUBTOTAL(4,K37:K44)</f>
        <v>8670974</v>
      </c>
    </row>
    <row r="45" spans="2:12" ht="13.5" customHeight="1">
      <c r="B45" s="147" t="s">
        <v>652</v>
      </c>
      <c r="C45" s="147" t="s">
        <v>653</v>
      </c>
      <c r="D45" s="147" t="s">
        <v>336</v>
      </c>
      <c r="E45" s="147" t="s">
        <v>654</v>
      </c>
      <c r="F45" s="147" t="s">
        <v>206</v>
      </c>
      <c r="G45" s="147">
        <v>18</v>
      </c>
      <c r="H45" s="147" t="s">
        <v>646</v>
      </c>
      <c r="I45" s="147" t="s">
        <v>327</v>
      </c>
      <c r="J45" s="147" t="s">
        <v>328</v>
      </c>
      <c r="K45" s="148">
        <v>2542943</v>
      </c>
    </row>
    <row r="46" spans="2:12" ht="13.5" customHeight="1">
      <c r="B46" s="147" t="s">
        <v>400</v>
      </c>
      <c r="C46" s="147" t="s">
        <v>401</v>
      </c>
      <c r="D46" s="147" t="s">
        <v>336</v>
      </c>
      <c r="E46" s="147" t="s">
        <v>402</v>
      </c>
      <c r="F46" s="147" t="s">
        <v>208</v>
      </c>
      <c r="G46" s="147">
        <v>19</v>
      </c>
      <c r="H46" s="147" t="s">
        <v>393</v>
      </c>
      <c r="I46" s="147" t="s">
        <v>403</v>
      </c>
      <c r="J46" s="147" t="s">
        <v>404</v>
      </c>
      <c r="K46" s="148">
        <v>9200780</v>
      </c>
    </row>
    <row r="47" spans="2:12" ht="13.5" customHeight="1">
      <c r="B47" s="147" t="s">
        <v>516</v>
      </c>
      <c r="C47" s="147" t="s">
        <v>517</v>
      </c>
      <c r="D47" s="147" t="s">
        <v>336</v>
      </c>
      <c r="E47" s="147" t="s">
        <v>518</v>
      </c>
      <c r="F47" s="147" t="s">
        <v>208</v>
      </c>
      <c r="G47" s="147">
        <v>16</v>
      </c>
      <c r="H47" s="147" t="s">
        <v>519</v>
      </c>
      <c r="I47" s="147" t="s">
        <v>327</v>
      </c>
      <c r="J47" s="147" t="s">
        <v>328</v>
      </c>
      <c r="K47" s="148">
        <v>6132469</v>
      </c>
    </row>
    <row r="48" spans="2:12" ht="13.5" customHeight="1">
      <c r="B48" s="147" t="s">
        <v>334</v>
      </c>
      <c r="C48" s="147" t="s">
        <v>335</v>
      </c>
      <c r="D48" s="147" t="s">
        <v>336</v>
      </c>
      <c r="E48" s="147" t="s">
        <v>337</v>
      </c>
      <c r="F48" s="147" t="s">
        <v>208</v>
      </c>
      <c r="G48" s="147">
        <v>22</v>
      </c>
      <c r="H48" s="147" t="s">
        <v>326</v>
      </c>
      <c r="I48" s="147" t="s">
        <v>338</v>
      </c>
      <c r="J48" s="147" t="s">
        <v>339</v>
      </c>
      <c r="K48" s="148">
        <v>2315670</v>
      </c>
    </row>
    <row r="49" spans="2:12" ht="13.5" customHeight="1">
      <c r="B49" s="147" t="s">
        <v>452</v>
      </c>
      <c r="C49" s="147" t="s">
        <v>453</v>
      </c>
      <c r="D49" s="147" t="s">
        <v>454</v>
      </c>
      <c r="E49" s="147" t="s">
        <v>455</v>
      </c>
      <c r="F49" s="147" t="s">
        <v>206</v>
      </c>
      <c r="G49" s="147">
        <v>37</v>
      </c>
      <c r="H49" s="147" t="s">
        <v>425</v>
      </c>
      <c r="I49" s="147" t="s">
        <v>456</v>
      </c>
      <c r="J49" s="147" t="s">
        <v>457</v>
      </c>
      <c r="K49" s="148">
        <v>4672629</v>
      </c>
    </row>
    <row r="50" spans="2:12" ht="13.5" customHeight="1">
      <c r="B50" s="147" t="s">
        <v>470</v>
      </c>
      <c r="C50" s="147" t="s">
        <v>471</v>
      </c>
      <c r="D50" s="147" t="s">
        <v>454</v>
      </c>
      <c r="E50" s="147" t="s">
        <v>472</v>
      </c>
      <c r="F50" s="147" t="s">
        <v>208</v>
      </c>
      <c r="G50" s="147">
        <v>18</v>
      </c>
      <c r="H50" s="147" t="s">
        <v>468</v>
      </c>
      <c r="I50" s="147" t="s">
        <v>473</v>
      </c>
      <c r="J50" s="147" t="s">
        <v>328</v>
      </c>
      <c r="K50" s="148">
        <v>3602583</v>
      </c>
    </row>
    <row r="51" spans="2:12" ht="13.5" customHeight="1">
      <c r="B51" s="147" t="s">
        <v>612</v>
      </c>
      <c r="C51" s="147" t="s">
        <v>613</v>
      </c>
      <c r="D51" s="147" t="s">
        <v>454</v>
      </c>
      <c r="E51" s="147" t="s">
        <v>614</v>
      </c>
      <c r="F51" s="147" t="s">
        <v>206</v>
      </c>
      <c r="G51" s="147">
        <v>39</v>
      </c>
      <c r="H51" s="147" t="s">
        <v>576</v>
      </c>
      <c r="I51" s="147" t="s">
        <v>615</v>
      </c>
      <c r="J51" s="147" t="s">
        <v>366</v>
      </c>
      <c r="K51" s="148">
        <v>5925465</v>
      </c>
    </row>
    <row r="52" spans="2:12" ht="13.5" customHeight="1">
      <c r="B52" s="147" t="s">
        <v>605</v>
      </c>
      <c r="C52" s="147" t="s">
        <v>606</v>
      </c>
      <c r="D52" s="147" t="s">
        <v>454</v>
      </c>
      <c r="E52" s="147" t="s">
        <v>607</v>
      </c>
      <c r="F52" s="147" t="s">
        <v>206</v>
      </c>
      <c r="G52" s="147">
        <v>35</v>
      </c>
      <c r="H52" s="147" t="s">
        <v>576</v>
      </c>
      <c r="I52" s="147" t="s">
        <v>608</v>
      </c>
      <c r="J52" s="147" t="s">
        <v>444</v>
      </c>
      <c r="K52" s="148">
        <v>4780600</v>
      </c>
    </row>
    <row r="53" spans="2:12" ht="13.5" customHeight="1">
      <c r="B53" s="147" t="s">
        <v>551</v>
      </c>
      <c r="C53" s="147" t="s">
        <v>552</v>
      </c>
      <c r="D53" s="147" t="s">
        <v>454</v>
      </c>
      <c r="E53" s="147" t="s">
        <v>553</v>
      </c>
      <c r="F53" s="147" t="s">
        <v>206</v>
      </c>
      <c r="G53" s="147">
        <v>34</v>
      </c>
      <c r="H53" s="147" t="s">
        <v>519</v>
      </c>
      <c r="I53" s="147" t="s">
        <v>469</v>
      </c>
      <c r="J53" s="147" t="s">
        <v>366</v>
      </c>
      <c r="K53" s="148">
        <v>8858189</v>
      </c>
    </row>
    <row r="54" spans="2:12" ht="13.5" customHeight="1">
      <c r="B54" s="147" t="s">
        <v>458</v>
      </c>
      <c r="C54" s="147" t="s">
        <v>459</v>
      </c>
      <c r="D54" s="147" t="s">
        <v>454</v>
      </c>
      <c r="E54" s="147" t="s">
        <v>460</v>
      </c>
      <c r="F54" s="147" t="s">
        <v>208</v>
      </c>
      <c r="G54" s="147">
        <v>48</v>
      </c>
      <c r="H54" s="147" t="s">
        <v>425</v>
      </c>
      <c r="I54" s="147" t="s">
        <v>456</v>
      </c>
      <c r="J54" s="147" t="s">
        <v>457</v>
      </c>
      <c r="K54" s="148">
        <v>4754418</v>
      </c>
    </row>
    <row r="55" spans="2:12" ht="13.5" customHeight="1">
      <c r="B55" s="147" t="s">
        <v>593</v>
      </c>
      <c r="C55" s="147" t="s">
        <v>594</v>
      </c>
      <c r="D55" s="147" t="s">
        <v>454</v>
      </c>
      <c r="E55" s="147" t="s">
        <v>595</v>
      </c>
      <c r="F55" s="147" t="s">
        <v>206</v>
      </c>
      <c r="G55" s="147">
        <v>22</v>
      </c>
      <c r="H55" s="147" t="s">
        <v>576</v>
      </c>
      <c r="I55" s="147" t="s">
        <v>477</v>
      </c>
      <c r="J55" s="147" t="s">
        <v>478</v>
      </c>
      <c r="K55" s="148">
        <v>1500942</v>
      </c>
      <c r="L55" s="121">
        <f>SUBTOTAL(4,K45:K55)</f>
        <v>9200780</v>
      </c>
    </row>
    <row r="56" spans="2:12" ht="13.5" customHeight="1">
      <c r="B56" s="147" t="s">
        <v>504</v>
      </c>
      <c r="C56" s="147" t="s">
        <v>505</v>
      </c>
      <c r="D56" s="147" t="s">
        <v>429</v>
      </c>
      <c r="E56" s="147" t="s">
        <v>506</v>
      </c>
      <c r="F56" s="147" t="s">
        <v>206</v>
      </c>
      <c r="G56" s="147">
        <v>42</v>
      </c>
      <c r="H56" s="147" t="s">
        <v>468</v>
      </c>
      <c r="I56" s="147" t="s">
        <v>507</v>
      </c>
      <c r="J56" s="147" t="s">
        <v>457</v>
      </c>
      <c r="K56" s="148">
        <v>2243568</v>
      </c>
    </row>
    <row r="57" spans="2:12" ht="13.5" customHeight="1">
      <c r="B57" s="147" t="s">
        <v>508</v>
      </c>
      <c r="C57" s="147" t="s">
        <v>509</v>
      </c>
      <c r="D57" s="147" t="s">
        <v>429</v>
      </c>
      <c r="E57" s="147" t="s">
        <v>510</v>
      </c>
      <c r="F57" s="147" t="s">
        <v>206</v>
      </c>
      <c r="G57" s="147">
        <v>49</v>
      </c>
      <c r="H57" s="147" t="s">
        <v>468</v>
      </c>
      <c r="I57" s="147" t="s">
        <v>511</v>
      </c>
      <c r="J57" s="147" t="s">
        <v>366</v>
      </c>
      <c r="K57" s="148">
        <v>1548167</v>
      </c>
    </row>
    <row r="58" spans="2:12" ht="13.5" customHeight="1">
      <c r="B58" s="147" t="s">
        <v>427</v>
      </c>
      <c r="C58" s="147" t="s">
        <v>428</v>
      </c>
      <c r="D58" s="147" t="s">
        <v>429</v>
      </c>
      <c r="E58" s="147" t="s">
        <v>430</v>
      </c>
      <c r="F58" s="147" t="s">
        <v>206</v>
      </c>
      <c r="G58" s="147">
        <v>26</v>
      </c>
      <c r="H58" s="147" t="s">
        <v>425</v>
      </c>
      <c r="I58" s="147" t="s">
        <v>431</v>
      </c>
      <c r="J58" s="147" t="s">
        <v>432</v>
      </c>
      <c r="K58" s="148">
        <v>5630611</v>
      </c>
      <c r="L58" s="121">
        <f>SUBTOTAL(4,K56:K58)</f>
        <v>5630611</v>
      </c>
    </row>
    <row r="59" spans="2:12" ht="13.5" customHeight="1">
      <c r="B59" s="147" t="s">
        <v>491</v>
      </c>
      <c r="C59" s="147" t="s">
        <v>492</v>
      </c>
      <c r="D59" s="147" t="s">
        <v>415</v>
      </c>
      <c r="E59" s="147" t="s">
        <v>493</v>
      </c>
      <c r="F59" s="147" t="s">
        <v>206</v>
      </c>
      <c r="G59" s="147">
        <v>33</v>
      </c>
      <c r="H59" s="147" t="s">
        <v>468</v>
      </c>
      <c r="I59" s="147" t="s">
        <v>494</v>
      </c>
      <c r="J59" s="147" t="s">
        <v>316</v>
      </c>
      <c r="K59" s="148">
        <v>1676099</v>
      </c>
    </row>
    <row r="60" spans="2:12" ht="13.5" customHeight="1">
      <c r="B60" s="147" t="s">
        <v>413</v>
      </c>
      <c r="C60" s="147" t="s">
        <v>414</v>
      </c>
      <c r="D60" s="147" t="s">
        <v>415</v>
      </c>
      <c r="E60" s="147" t="s">
        <v>416</v>
      </c>
      <c r="F60" s="147" t="s">
        <v>206</v>
      </c>
      <c r="G60" s="147">
        <v>25</v>
      </c>
      <c r="H60" s="147" t="s">
        <v>393</v>
      </c>
      <c r="I60" s="147" t="s">
        <v>417</v>
      </c>
      <c r="J60" s="147" t="s">
        <v>359</v>
      </c>
      <c r="K60" s="148">
        <v>5359340</v>
      </c>
    </row>
    <row r="61" spans="2:12" ht="13.5" customHeight="1">
      <c r="B61" s="147" t="s">
        <v>437</v>
      </c>
      <c r="C61" s="147" t="s">
        <v>438</v>
      </c>
      <c r="D61" s="147" t="s">
        <v>415</v>
      </c>
      <c r="E61" s="147" t="s">
        <v>439</v>
      </c>
      <c r="F61" s="147" t="s">
        <v>206</v>
      </c>
      <c r="G61" s="147">
        <v>27</v>
      </c>
      <c r="H61" s="147" t="s">
        <v>425</v>
      </c>
      <c r="I61" s="147" t="s">
        <v>358</v>
      </c>
      <c r="J61" s="147" t="s">
        <v>359</v>
      </c>
      <c r="K61" s="148">
        <v>8886375</v>
      </c>
    </row>
    <row r="62" spans="2:12" ht="13.5" customHeight="1">
      <c r="B62" s="147" t="s">
        <v>694</v>
      </c>
      <c r="C62" s="147" t="s">
        <v>695</v>
      </c>
      <c r="D62" s="147" t="s">
        <v>415</v>
      </c>
      <c r="E62" s="147" t="s">
        <v>696</v>
      </c>
      <c r="F62" s="147" t="s">
        <v>208</v>
      </c>
      <c r="G62" s="147">
        <v>40</v>
      </c>
      <c r="H62" s="147" t="s">
        <v>646</v>
      </c>
      <c r="I62" s="147" t="s">
        <v>697</v>
      </c>
      <c r="J62" s="147" t="s">
        <v>366</v>
      </c>
      <c r="K62" s="148">
        <v>6256098</v>
      </c>
    </row>
    <row r="63" spans="2:12" ht="13.5" customHeight="1">
      <c r="B63" s="147" t="s">
        <v>683</v>
      </c>
      <c r="C63" s="147" t="s">
        <v>684</v>
      </c>
      <c r="D63" s="147" t="s">
        <v>415</v>
      </c>
      <c r="E63" s="147" t="s">
        <v>685</v>
      </c>
      <c r="F63" s="147" t="s">
        <v>206</v>
      </c>
      <c r="G63" s="147">
        <v>30</v>
      </c>
      <c r="H63" s="147" t="s">
        <v>646</v>
      </c>
      <c r="I63" s="147" t="s">
        <v>686</v>
      </c>
      <c r="J63" s="147" t="s">
        <v>339</v>
      </c>
      <c r="K63" s="148">
        <v>5997564</v>
      </c>
    </row>
    <row r="64" spans="2:12" ht="13.5" customHeight="1">
      <c r="B64" s="147" t="s">
        <v>698</v>
      </c>
      <c r="C64" s="147" t="s">
        <v>699</v>
      </c>
      <c r="D64" s="147" t="s">
        <v>415</v>
      </c>
      <c r="E64" s="147" t="s">
        <v>700</v>
      </c>
      <c r="F64" s="147" t="s">
        <v>208</v>
      </c>
      <c r="G64" s="147">
        <v>46</v>
      </c>
      <c r="H64" s="147" t="s">
        <v>646</v>
      </c>
      <c r="I64" s="147" t="s">
        <v>371</v>
      </c>
      <c r="J64" s="147" t="s">
        <v>359</v>
      </c>
      <c r="K64" s="148">
        <v>1151856</v>
      </c>
    </row>
    <row r="65" spans="2:12" ht="13.5" customHeight="1">
      <c r="B65" s="147" t="s">
        <v>543</v>
      </c>
      <c r="C65" s="147" t="s">
        <v>544</v>
      </c>
      <c r="D65" s="147" t="s">
        <v>415</v>
      </c>
      <c r="E65" s="147" t="s">
        <v>545</v>
      </c>
      <c r="F65" s="147" t="s">
        <v>208</v>
      </c>
      <c r="G65" s="147">
        <v>28</v>
      </c>
      <c r="H65" s="147" t="s">
        <v>519</v>
      </c>
      <c r="I65" s="147" t="s">
        <v>546</v>
      </c>
      <c r="J65" s="147" t="s">
        <v>359</v>
      </c>
      <c r="K65" s="148">
        <v>4247896</v>
      </c>
    </row>
    <row r="66" spans="2:12" ht="13.5" customHeight="1">
      <c r="B66" s="147" t="s">
        <v>638</v>
      </c>
      <c r="C66" s="147" t="s">
        <v>639</v>
      </c>
      <c r="D66" s="147" t="s">
        <v>410</v>
      </c>
      <c r="E66" s="147" t="s">
        <v>640</v>
      </c>
      <c r="F66" s="147" t="s">
        <v>208</v>
      </c>
      <c r="G66" s="147">
        <v>35</v>
      </c>
      <c r="H66" s="147" t="s">
        <v>641</v>
      </c>
      <c r="I66" s="147" t="s">
        <v>642</v>
      </c>
      <c r="J66" s="147" t="s">
        <v>366</v>
      </c>
      <c r="K66" s="148">
        <v>2720394</v>
      </c>
    </row>
    <row r="67" spans="2:12" ht="13.5" customHeight="1">
      <c r="B67" s="147" t="s">
        <v>408</v>
      </c>
      <c r="C67" s="147" t="s">
        <v>409</v>
      </c>
      <c r="D67" s="147" t="s">
        <v>410</v>
      </c>
      <c r="E67" s="147" t="s">
        <v>411</v>
      </c>
      <c r="F67" s="147" t="s">
        <v>206</v>
      </c>
      <c r="G67" s="147">
        <v>24</v>
      </c>
      <c r="H67" s="147" t="s">
        <v>393</v>
      </c>
      <c r="I67" s="147" t="s">
        <v>412</v>
      </c>
      <c r="J67" s="147" t="s">
        <v>366</v>
      </c>
      <c r="K67" s="148">
        <v>6438648</v>
      </c>
    </row>
    <row r="68" spans="2:12" ht="13.5" customHeight="1">
      <c r="B68" s="147" t="s">
        <v>525</v>
      </c>
      <c r="C68" s="147" t="s">
        <v>526</v>
      </c>
      <c r="D68" s="147" t="s">
        <v>410</v>
      </c>
      <c r="E68" s="147" t="s">
        <v>527</v>
      </c>
      <c r="F68" s="147" t="s">
        <v>206</v>
      </c>
      <c r="G68" s="147">
        <v>20</v>
      </c>
      <c r="H68" s="147" t="s">
        <v>519</v>
      </c>
      <c r="I68" s="147" t="s">
        <v>528</v>
      </c>
      <c r="J68" s="147" t="s">
        <v>529</v>
      </c>
      <c r="K68" s="148">
        <v>7918490</v>
      </c>
      <c r="L68" s="121">
        <f>SUBTOTAL(4,K59:K68)</f>
        <v>8886375</v>
      </c>
    </row>
    <row r="69" spans="2:12" ht="13.5" customHeight="1">
      <c r="B69" s="147" t="s">
        <v>589</v>
      </c>
      <c r="C69" s="147" t="s">
        <v>590</v>
      </c>
      <c r="D69" s="147" t="s">
        <v>501</v>
      </c>
      <c r="E69" s="147" t="s">
        <v>591</v>
      </c>
      <c r="F69" s="147" t="s">
        <v>208</v>
      </c>
      <c r="G69" s="147">
        <v>22</v>
      </c>
      <c r="H69" s="147" t="s">
        <v>576</v>
      </c>
      <c r="I69" s="147" t="s">
        <v>592</v>
      </c>
      <c r="J69" s="147" t="s">
        <v>322</v>
      </c>
      <c r="K69" s="148">
        <v>3245313</v>
      </c>
    </row>
    <row r="70" spans="2:12" ht="13.5" customHeight="1">
      <c r="B70" s="147" t="s">
        <v>558</v>
      </c>
      <c r="C70" s="147" t="s">
        <v>559</v>
      </c>
      <c r="D70" s="147" t="s">
        <v>501</v>
      </c>
      <c r="E70" s="147" t="s">
        <v>560</v>
      </c>
      <c r="F70" s="147" t="s">
        <v>206</v>
      </c>
      <c r="G70" s="147">
        <v>40</v>
      </c>
      <c r="H70" s="147" t="s">
        <v>519</v>
      </c>
      <c r="I70" s="147" t="s">
        <v>561</v>
      </c>
      <c r="J70" s="147" t="s">
        <v>457</v>
      </c>
      <c r="K70" s="148">
        <v>6056683</v>
      </c>
    </row>
    <row r="71" spans="2:12" ht="13.5" customHeight="1">
      <c r="B71" s="147" t="s">
        <v>499</v>
      </c>
      <c r="C71" s="147" t="s">
        <v>500</v>
      </c>
      <c r="D71" s="147" t="s">
        <v>501</v>
      </c>
      <c r="E71" s="147" t="s">
        <v>502</v>
      </c>
      <c r="F71" s="147" t="s">
        <v>206</v>
      </c>
      <c r="G71" s="147">
        <v>37</v>
      </c>
      <c r="H71" s="147" t="s">
        <v>468</v>
      </c>
      <c r="I71" s="147" t="s">
        <v>503</v>
      </c>
      <c r="J71" s="147" t="s">
        <v>366</v>
      </c>
      <c r="K71" s="148">
        <v>1418894</v>
      </c>
    </row>
    <row r="72" spans="2:12" ht="13.5" customHeight="1">
      <c r="B72" s="147" t="s">
        <v>568</v>
      </c>
      <c r="C72" s="147" t="s">
        <v>569</v>
      </c>
      <c r="D72" s="147" t="s">
        <v>501</v>
      </c>
      <c r="E72" s="147" t="s">
        <v>570</v>
      </c>
      <c r="F72" s="147" t="s">
        <v>208</v>
      </c>
      <c r="G72" s="147">
        <v>22</v>
      </c>
      <c r="H72" s="147" t="s">
        <v>571</v>
      </c>
      <c r="I72" s="147" t="s">
        <v>572</v>
      </c>
      <c r="J72" s="147" t="s">
        <v>432</v>
      </c>
      <c r="K72" s="148">
        <v>2797373</v>
      </c>
      <c r="L72" s="121">
        <f>SUBTOTAL(4,K69:K72)</f>
        <v>6056683</v>
      </c>
    </row>
    <row r="73" spans="2:12" ht="13.5" customHeight="1">
      <c r="B73" s="147" t="s">
        <v>585</v>
      </c>
      <c r="C73" s="147" t="s">
        <v>586</v>
      </c>
      <c r="D73" s="147" t="s">
        <v>369</v>
      </c>
      <c r="E73" s="147" t="s">
        <v>587</v>
      </c>
      <c r="F73" s="147" t="s">
        <v>206</v>
      </c>
      <c r="G73" s="147">
        <v>21</v>
      </c>
      <c r="H73" s="147" t="s">
        <v>576</v>
      </c>
      <c r="I73" s="147" t="s">
        <v>588</v>
      </c>
      <c r="J73" s="147" t="s">
        <v>339</v>
      </c>
      <c r="K73" s="148">
        <v>3171264</v>
      </c>
    </row>
    <row r="74" spans="2:12" ht="13.5" customHeight="1">
      <c r="B74" s="147" t="s">
        <v>554</v>
      </c>
      <c r="C74" s="147" t="s">
        <v>555</v>
      </c>
      <c r="D74" s="147" t="s">
        <v>369</v>
      </c>
      <c r="E74" s="147" t="s">
        <v>556</v>
      </c>
      <c r="F74" s="147" t="s">
        <v>206</v>
      </c>
      <c r="G74" s="147">
        <v>40</v>
      </c>
      <c r="H74" s="147" t="s">
        <v>519</v>
      </c>
      <c r="I74" s="147" t="s">
        <v>557</v>
      </c>
      <c r="J74" s="147" t="s">
        <v>524</v>
      </c>
      <c r="K74" s="148">
        <v>2368992</v>
      </c>
    </row>
    <row r="75" spans="2:12" ht="13.5" customHeight="1">
      <c r="B75" s="147" t="s">
        <v>367</v>
      </c>
      <c r="C75" s="147" t="s">
        <v>368</v>
      </c>
      <c r="D75" s="147" t="s">
        <v>369</v>
      </c>
      <c r="E75" s="147" t="s">
        <v>370</v>
      </c>
      <c r="F75" s="147" t="s">
        <v>208</v>
      </c>
      <c r="G75" s="147">
        <v>24</v>
      </c>
      <c r="H75" s="147" t="s">
        <v>364</v>
      </c>
      <c r="I75" s="147" t="s">
        <v>371</v>
      </c>
      <c r="J75" s="147" t="s">
        <v>359</v>
      </c>
      <c r="K75" s="148">
        <v>8857492</v>
      </c>
    </row>
    <row r="76" spans="2:12" ht="13.5" customHeight="1">
      <c r="B76" s="147" t="s">
        <v>616</v>
      </c>
      <c r="C76" s="147" t="s">
        <v>617</v>
      </c>
      <c r="D76" s="147" t="s">
        <v>369</v>
      </c>
      <c r="E76" s="147" t="s">
        <v>618</v>
      </c>
      <c r="F76" s="147" t="s">
        <v>206</v>
      </c>
      <c r="G76" s="147">
        <v>40</v>
      </c>
      <c r="H76" s="147" t="s">
        <v>576</v>
      </c>
      <c r="I76" s="147" t="s">
        <v>619</v>
      </c>
      <c r="J76" s="147" t="s">
        <v>444</v>
      </c>
      <c r="K76" s="148">
        <v>5283252</v>
      </c>
    </row>
    <row r="77" spans="2:12" ht="13.5" customHeight="1">
      <c r="B77" s="147" t="s">
        <v>479</v>
      </c>
      <c r="C77" s="147" t="s">
        <v>480</v>
      </c>
      <c r="D77" s="147" t="s">
        <v>369</v>
      </c>
      <c r="E77" s="147" t="s">
        <v>481</v>
      </c>
      <c r="F77" s="147" t="s">
        <v>206</v>
      </c>
      <c r="G77" s="147">
        <v>25</v>
      </c>
      <c r="H77" s="147" t="s">
        <v>468</v>
      </c>
      <c r="I77" s="147" t="s">
        <v>482</v>
      </c>
      <c r="J77" s="147" t="s">
        <v>399</v>
      </c>
      <c r="K77" s="148">
        <v>3228366</v>
      </c>
    </row>
    <row r="78" spans="2:12" ht="13.5" customHeight="1">
      <c r="B78" s="147" t="s">
        <v>372</v>
      </c>
      <c r="C78" s="147" t="s">
        <v>373</v>
      </c>
      <c r="D78" s="147" t="s">
        <v>369</v>
      </c>
      <c r="E78" s="147" t="s">
        <v>374</v>
      </c>
      <c r="F78" s="147" t="s">
        <v>206</v>
      </c>
      <c r="G78" s="147">
        <v>25</v>
      </c>
      <c r="H78" s="147" t="s">
        <v>364</v>
      </c>
      <c r="I78" s="147" t="s">
        <v>375</v>
      </c>
      <c r="J78" s="147" t="s">
        <v>316</v>
      </c>
      <c r="K78" s="148">
        <v>4437902</v>
      </c>
    </row>
    <row r="79" spans="2:12" ht="13.5" customHeight="1">
      <c r="B79" s="147" t="s">
        <v>487</v>
      </c>
      <c r="C79" s="147" t="s">
        <v>488</v>
      </c>
      <c r="D79" s="147" t="s">
        <v>369</v>
      </c>
      <c r="E79" s="147" t="s">
        <v>489</v>
      </c>
      <c r="F79" s="147" t="s">
        <v>208</v>
      </c>
      <c r="G79" s="147">
        <v>29</v>
      </c>
      <c r="H79" s="147" t="s">
        <v>468</v>
      </c>
      <c r="I79" s="147" t="s">
        <v>490</v>
      </c>
      <c r="J79" s="147" t="s">
        <v>339</v>
      </c>
      <c r="K79" s="148">
        <v>800542</v>
      </c>
    </row>
    <row r="80" spans="2:12" ht="13.5" customHeight="1">
      <c r="B80" s="147" t="s">
        <v>512</v>
      </c>
      <c r="C80" s="147" t="s">
        <v>513</v>
      </c>
      <c r="D80" s="147" t="s">
        <v>369</v>
      </c>
      <c r="E80" s="147" t="s">
        <v>514</v>
      </c>
      <c r="F80" s="147" t="s">
        <v>208</v>
      </c>
      <c r="G80" s="147">
        <v>65</v>
      </c>
      <c r="H80" s="147" t="s">
        <v>468</v>
      </c>
      <c r="I80" s="147" t="s">
        <v>515</v>
      </c>
      <c r="J80" s="147" t="s">
        <v>316</v>
      </c>
      <c r="K80" s="148">
        <v>5857088</v>
      </c>
      <c r="L80" s="121">
        <f>SUBTOTAL(4,K73:K80)</f>
        <v>8857492</v>
      </c>
    </row>
    <row r="81" spans="2:12" ht="13.5" customHeight="1">
      <c r="B81" s="147" t="s">
        <v>483</v>
      </c>
      <c r="C81" s="147" t="s">
        <v>484</v>
      </c>
      <c r="D81" s="147" t="s">
        <v>378</v>
      </c>
      <c r="E81" s="147" t="s">
        <v>485</v>
      </c>
      <c r="F81" s="147" t="s">
        <v>208</v>
      </c>
      <c r="G81" s="147">
        <v>28</v>
      </c>
      <c r="H81" s="147" t="s">
        <v>468</v>
      </c>
      <c r="I81" s="147" t="s">
        <v>486</v>
      </c>
      <c r="J81" s="147" t="s">
        <v>339</v>
      </c>
      <c r="K81" s="148">
        <v>1651322</v>
      </c>
    </row>
    <row r="82" spans="2:12" ht="13.5" customHeight="1">
      <c r="B82" s="147" t="s">
        <v>382</v>
      </c>
      <c r="C82" s="147" t="s">
        <v>383</v>
      </c>
      <c r="D82" s="147" t="s">
        <v>378</v>
      </c>
      <c r="E82" s="147" t="s">
        <v>384</v>
      </c>
      <c r="F82" s="147" t="s">
        <v>208</v>
      </c>
      <c r="G82" s="147">
        <v>26</v>
      </c>
      <c r="H82" s="147" t="s">
        <v>364</v>
      </c>
      <c r="I82" s="147" t="s">
        <v>385</v>
      </c>
      <c r="J82" s="147" t="s">
        <v>381</v>
      </c>
      <c r="K82" s="148">
        <v>8166266</v>
      </c>
    </row>
    <row r="83" spans="2:12" ht="13.5" customHeight="1">
      <c r="B83" s="147" t="s">
        <v>376</v>
      </c>
      <c r="C83" s="147" t="s">
        <v>377</v>
      </c>
      <c r="D83" s="147" t="s">
        <v>378</v>
      </c>
      <c r="E83" s="147" t="s">
        <v>379</v>
      </c>
      <c r="F83" s="147" t="s">
        <v>206</v>
      </c>
      <c r="G83" s="147">
        <v>25</v>
      </c>
      <c r="H83" s="147" t="s">
        <v>364</v>
      </c>
      <c r="I83" s="147" t="s">
        <v>380</v>
      </c>
      <c r="J83" s="147" t="s">
        <v>381</v>
      </c>
      <c r="K83" s="148">
        <v>8983363</v>
      </c>
    </row>
    <row r="84" spans="2:12" ht="13.5" customHeight="1">
      <c r="B84" s="147" t="s">
        <v>562</v>
      </c>
      <c r="C84" s="147" t="s">
        <v>563</v>
      </c>
      <c r="D84" s="147" t="s">
        <v>378</v>
      </c>
      <c r="E84" s="147" t="s">
        <v>564</v>
      </c>
      <c r="F84" s="147" t="s">
        <v>206</v>
      </c>
      <c r="G84" s="147">
        <v>24</v>
      </c>
      <c r="H84" s="147" t="s">
        <v>565</v>
      </c>
      <c r="I84" s="147" t="s">
        <v>566</v>
      </c>
      <c r="J84" s="147" t="s">
        <v>567</v>
      </c>
      <c r="K84" s="148">
        <v>4449317</v>
      </c>
      <c r="L84" s="121">
        <f>SUBTOTAL(4,K81:K84)</f>
        <v>8983363</v>
      </c>
    </row>
    <row r="85" spans="2:12" ht="13.5" customHeight="1">
      <c r="B85" s="147" t="s">
        <v>578</v>
      </c>
      <c r="C85" s="147" t="s">
        <v>579</v>
      </c>
      <c r="D85" s="147" t="s">
        <v>312</v>
      </c>
      <c r="E85" s="147" t="s">
        <v>580</v>
      </c>
      <c r="F85" s="147" t="s">
        <v>208</v>
      </c>
      <c r="G85" s="147">
        <v>20</v>
      </c>
      <c r="H85" s="147" t="s">
        <v>576</v>
      </c>
      <c r="I85" s="147" t="s">
        <v>477</v>
      </c>
      <c r="J85" s="147" t="s">
        <v>478</v>
      </c>
      <c r="K85" s="148">
        <v>2620277</v>
      </c>
    </row>
    <row r="86" spans="2:12" ht="13.5" customHeight="1">
      <c r="B86" s="147" t="s">
        <v>461</v>
      </c>
      <c r="C86" s="147" t="s">
        <v>462</v>
      </c>
      <c r="D86" s="147" t="s">
        <v>312</v>
      </c>
      <c r="E86" s="147" t="s">
        <v>463</v>
      </c>
      <c r="F86" s="147" t="s">
        <v>208</v>
      </c>
      <c r="G86" s="147">
        <v>49</v>
      </c>
      <c r="H86" s="147" t="s">
        <v>425</v>
      </c>
      <c r="I86" s="147" t="s">
        <v>464</v>
      </c>
      <c r="J86" s="147" t="s">
        <v>381</v>
      </c>
      <c r="K86" s="148">
        <v>5114206</v>
      </c>
    </row>
    <row r="87" spans="2:12" ht="13.5" customHeight="1">
      <c r="B87" s="147" t="s">
        <v>346</v>
      </c>
      <c r="C87" s="147" t="s">
        <v>347</v>
      </c>
      <c r="D87" s="147" t="s">
        <v>312</v>
      </c>
      <c r="E87" s="147" t="s">
        <v>348</v>
      </c>
      <c r="F87" s="147" t="s">
        <v>206</v>
      </c>
      <c r="G87" s="147">
        <v>30</v>
      </c>
      <c r="H87" s="147" t="s">
        <v>326</v>
      </c>
      <c r="I87" s="147" t="s">
        <v>344</v>
      </c>
      <c r="J87" s="147" t="s">
        <v>345</v>
      </c>
      <c r="K87" s="148">
        <v>3877346</v>
      </c>
    </row>
    <row r="88" spans="2:12" ht="13.5" customHeight="1">
      <c r="B88" s="147" t="s">
        <v>581</v>
      </c>
      <c r="C88" s="147" t="s">
        <v>582</v>
      </c>
      <c r="D88" s="147" t="s">
        <v>312</v>
      </c>
      <c r="E88" s="147" t="s">
        <v>583</v>
      </c>
      <c r="F88" s="147" t="s">
        <v>206</v>
      </c>
      <c r="G88" s="147">
        <v>21</v>
      </c>
      <c r="H88" s="147" t="s">
        <v>576</v>
      </c>
      <c r="I88" s="147" t="s">
        <v>584</v>
      </c>
      <c r="J88" s="147" t="s">
        <v>233</v>
      </c>
      <c r="K88" s="148">
        <v>3484166</v>
      </c>
    </row>
    <row r="89" spans="2:12" ht="13.5" customHeight="1">
      <c r="B89" s="147" t="s">
        <v>418</v>
      </c>
      <c r="C89" s="147" t="s">
        <v>419</v>
      </c>
      <c r="D89" s="147" t="s">
        <v>312</v>
      </c>
      <c r="E89" s="147" t="s">
        <v>420</v>
      </c>
      <c r="F89" s="147" t="s">
        <v>206</v>
      </c>
      <c r="G89" s="147">
        <v>38</v>
      </c>
      <c r="H89" s="147" t="s">
        <v>393</v>
      </c>
      <c r="I89" s="147" t="s">
        <v>421</v>
      </c>
      <c r="J89" s="147" t="s">
        <v>359</v>
      </c>
      <c r="K89" s="148">
        <v>5950916</v>
      </c>
    </row>
    <row r="90" spans="2:12" ht="13.5" customHeight="1">
      <c r="B90" s="147" t="s">
        <v>310</v>
      </c>
      <c r="C90" s="147" t="s">
        <v>311</v>
      </c>
      <c r="D90" s="147" t="s">
        <v>312</v>
      </c>
      <c r="E90" s="147" t="s">
        <v>313</v>
      </c>
      <c r="F90" s="147" t="s">
        <v>206</v>
      </c>
      <c r="G90" s="147">
        <v>18</v>
      </c>
      <c r="H90" s="147" t="s">
        <v>314</v>
      </c>
      <c r="I90" s="147" t="s">
        <v>315</v>
      </c>
      <c r="J90" s="147" t="s">
        <v>316</v>
      </c>
      <c r="K90" s="148">
        <v>1028722</v>
      </c>
    </row>
    <row r="91" spans="2:12" ht="13.5" customHeight="1">
      <c r="B91" s="147" t="s">
        <v>596</v>
      </c>
      <c r="C91" s="147" t="s">
        <v>597</v>
      </c>
      <c r="D91" s="147" t="s">
        <v>312</v>
      </c>
      <c r="E91" s="147" t="s">
        <v>598</v>
      </c>
      <c r="F91" s="147" t="s">
        <v>208</v>
      </c>
      <c r="G91" s="147">
        <v>23</v>
      </c>
      <c r="H91" s="147" t="s">
        <v>576</v>
      </c>
      <c r="I91" s="147" t="s">
        <v>486</v>
      </c>
      <c r="J91" s="147" t="s">
        <v>339</v>
      </c>
      <c r="K91" s="148">
        <v>6063019</v>
      </c>
    </row>
    <row r="92" spans="2:12" ht="13.5" customHeight="1">
      <c r="B92" s="147" t="s">
        <v>390</v>
      </c>
      <c r="C92" s="147" t="s">
        <v>391</v>
      </c>
      <c r="D92" s="147" t="s">
        <v>312</v>
      </c>
      <c r="E92" s="147" t="s">
        <v>392</v>
      </c>
      <c r="F92" s="147" t="s">
        <v>206</v>
      </c>
      <c r="G92" s="147">
        <v>19</v>
      </c>
      <c r="H92" s="147" t="s">
        <v>393</v>
      </c>
      <c r="I92" s="147" t="s">
        <v>394</v>
      </c>
      <c r="J92" s="147" t="s">
        <v>316</v>
      </c>
      <c r="K92" s="148">
        <v>2451584</v>
      </c>
    </row>
    <row r="93" spans="2:12" ht="13.5" customHeight="1">
      <c r="B93" s="147" t="s">
        <v>648</v>
      </c>
      <c r="C93" s="147" t="s">
        <v>649</v>
      </c>
      <c r="D93" s="147" t="s">
        <v>312</v>
      </c>
      <c r="E93" s="147" t="s">
        <v>650</v>
      </c>
      <c r="F93" s="147" t="s">
        <v>206</v>
      </c>
      <c r="G93" s="147">
        <v>18</v>
      </c>
      <c r="H93" s="147" t="s">
        <v>646</v>
      </c>
      <c r="I93" s="147" t="s">
        <v>651</v>
      </c>
      <c r="J93" s="147" t="s">
        <v>316</v>
      </c>
      <c r="K93" s="148">
        <v>8488473</v>
      </c>
    </row>
    <row r="94" spans="2:12" ht="13.5" customHeight="1">
      <c r="B94" s="147" t="s">
        <v>329</v>
      </c>
      <c r="C94" s="147" t="s">
        <v>330</v>
      </c>
      <c r="D94" s="147" t="s">
        <v>312</v>
      </c>
      <c r="E94" s="147" t="s">
        <v>331</v>
      </c>
      <c r="F94" s="147" t="s">
        <v>208</v>
      </c>
      <c r="G94" s="147">
        <v>20</v>
      </c>
      <c r="H94" s="147" t="s">
        <v>326</v>
      </c>
      <c r="I94" s="147" t="s">
        <v>332</v>
      </c>
      <c r="J94" s="147" t="s">
        <v>333</v>
      </c>
      <c r="K94" s="148">
        <v>5652341</v>
      </c>
    </row>
    <row r="95" spans="2:12" ht="13.5" customHeight="1">
      <c r="B95" s="147" t="s">
        <v>599</v>
      </c>
      <c r="C95" s="147" t="s">
        <v>600</v>
      </c>
      <c r="D95" s="147" t="s">
        <v>312</v>
      </c>
      <c r="E95" s="147" t="s">
        <v>601</v>
      </c>
      <c r="F95" s="147" t="s">
        <v>208</v>
      </c>
      <c r="G95" s="147">
        <v>28</v>
      </c>
      <c r="H95" s="147" t="s">
        <v>576</v>
      </c>
      <c r="I95" s="147" t="s">
        <v>490</v>
      </c>
      <c r="J95" s="147" t="s">
        <v>339</v>
      </c>
      <c r="K95" s="148">
        <v>9769579</v>
      </c>
    </row>
    <row r="96" spans="2:12" ht="13.5" customHeight="1">
      <c r="B96" s="147" t="s">
        <v>665</v>
      </c>
      <c r="C96" s="147" t="s">
        <v>666</v>
      </c>
      <c r="D96" s="147" t="s">
        <v>312</v>
      </c>
      <c r="E96" s="147" t="s">
        <v>667</v>
      </c>
      <c r="F96" s="147" t="s">
        <v>206</v>
      </c>
      <c r="G96" s="147">
        <v>23</v>
      </c>
      <c r="H96" s="147" t="s">
        <v>646</v>
      </c>
      <c r="I96" s="147" t="s">
        <v>477</v>
      </c>
      <c r="J96" s="147" t="s">
        <v>478</v>
      </c>
      <c r="K96" s="148">
        <v>7708608</v>
      </c>
    </row>
    <row r="97" spans="2:12" ht="13.5" customHeight="1">
      <c r="B97" s="147" t="s">
        <v>422</v>
      </c>
      <c r="C97" s="147" t="s">
        <v>423</v>
      </c>
      <c r="D97" s="147" t="s">
        <v>312</v>
      </c>
      <c r="E97" s="147" t="s">
        <v>424</v>
      </c>
      <c r="F97" s="147" t="s">
        <v>206</v>
      </c>
      <c r="G97" s="147">
        <v>21</v>
      </c>
      <c r="H97" s="147" t="s">
        <v>425</v>
      </c>
      <c r="I97" s="147" t="s">
        <v>426</v>
      </c>
      <c r="J97" s="147" t="s">
        <v>333</v>
      </c>
      <c r="K97" s="148">
        <v>2307076</v>
      </c>
      <c r="L97" s="121">
        <f>SUBTOTAL(4,K85:K97)</f>
        <v>9769579</v>
      </c>
    </row>
  </sheetData>
  <autoFilter ref="B5:K97">
    <sortState ref="B6:K97">
      <sortCondition ref="D5:D97"/>
    </sortState>
  </autoFilter>
  <pageMargins left="0.75" right="0.75" top="1" bottom="1" header="0" footer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F69"/>
  <sheetViews>
    <sheetView topLeftCell="A49" workbookViewId="0">
      <selection activeCell="K64" sqref="K64"/>
    </sheetView>
  </sheetViews>
  <sheetFormatPr baseColWidth="10" defaultRowHeight="15"/>
  <cols>
    <col min="3" max="3" width="11.85546875" bestFit="1" customWidth="1"/>
    <col min="4" max="4" width="11.85546875" customWidth="1"/>
    <col min="5" max="5" width="14.28515625" customWidth="1"/>
  </cols>
  <sheetData>
    <row r="1" spans="1:4">
      <c r="A1" t="s">
        <v>64</v>
      </c>
    </row>
    <row r="3" spans="1:4">
      <c r="A3" t="s">
        <v>67</v>
      </c>
      <c r="B3" t="s">
        <v>65</v>
      </c>
      <c r="C3" t="s">
        <v>66</v>
      </c>
      <c r="D3" t="s">
        <v>71</v>
      </c>
    </row>
    <row r="4" spans="1:4">
      <c r="A4">
        <v>16</v>
      </c>
      <c r="B4">
        <v>65</v>
      </c>
      <c r="C4" t="b">
        <f>A4&gt;B4</f>
        <v>0</v>
      </c>
      <c r="D4" t="b">
        <f>A4&gt;=B4</f>
        <v>0</v>
      </c>
    </row>
    <row r="5" spans="1:4">
      <c r="A5">
        <v>38</v>
      </c>
      <c r="B5">
        <v>56</v>
      </c>
      <c r="C5" t="b">
        <f t="shared" ref="C5:C8" si="0">A5&gt;B5</f>
        <v>0</v>
      </c>
      <c r="D5" t="b">
        <f t="shared" ref="D5:D8" si="1">A5&gt;=B5</f>
        <v>0</v>
      </c>
    </row>
    <row r="6" spans="1:4">
      <c r="A6">
        <v>24</v>
      </c>
      <c r="B6">
        <v>95</v>
      </c>
      <c r="C6" t="b">
        <f t="shared" si="0"/>
        <v>0</v>
      </c>
      <c r="D6" t="b">
        <f t="shared" si="1"/>
        <v>0</v>
      </c>
    </row>
    <row r="7" spans="1:4">
      <c r="A7">
        <v>51</v>
      </c>
      <c r="B7">
        <v>51</v>
      </c>
      <c r="C7" t="b">
        <f t="shared" si="0"/>
        <v>0</v>
      </c>
      <c r="D7" t="b">
        <f t="shared" si="1"/>
        <v>1</v>
      </c>
    </row>
    <row r="8" spans="1:4">
      <c r="A8">
        <v>85</v>
      </c>
      <c r="B8">
        <v>73</v>
      </c>
      <c r="C8" t="b">
        <f t="shared" si="0"/>
        <v>1</v>
      </c>
      <c r="D8" t="b">
        <f t="shared" si="1"/>
        <v>1</v>
      </c>
    </row>
    <row r="13" spans="1:4">
      <c r="A13" t="s">
        <v>69</v>
      </c>
    </row>
    <row r="15" spans="1:4">
      <c r="A15" t="s">
        <v>67</v>
      </c>
      <c r="B15" t="s">
        <v>65</v>
      </c>
      <c r="C15" t="s">
        <v>66</v>
      </c>
      <c r="D15" t="s">
        <v>72</v>
      </c>
    </row>
    <row r="16" spans="1:4">
      <c r="A16">
        <v>16</v>
      </c>
      <c r="B16">
        <v>65</v>
      </c>
      <c r="C16" t="b">
        <f>A16&lt;B16</f>
        <v>1</v>
      </c>
      <c r="D16" t="b">
        <f>A16&lt;=B16</f>
        <v>1</v>
      </c>
    </row>
    <row r="17" spans="1:4">
      <c r="A17">
        <v>38</v>
      </c>
      <c r="B17">
        <v>56</v>
      </c>
      <c r="C17" t="b">
        <f t="shared" ref="C17:C20" si="2">A17&lt;B17</f>
        <v>1</v>
      </c>
      <c r="D17" t="b">
        <f t="shared" ref="D17:D20" si="3">A17&lt;=B17</f>
        <v>1</v>
      </c>
    </row>
    <row r="18" spans="1:4">
      <c r="A18">
        <v>24</v>
      </c>
      <c r="B18">
        <v>95</v>
      </c>
      <c r="C18" t="b">
        <f t="shared" si="2"/>
        <v>1</v>
      </c>
      <c r="D18" t="b">
        <f t="shared" si="3"/>
        <v>1</v>
      </c>
    </row>
    <row r="19" spans="1:4">
      <c r="A19">
        <v>459</v>
      </c>
      <c r="B19">
        <v>51</v>
      </c>
      <c r="C19" t="b">
        <f t="shared" si="2"/>
        <v>0</v>
      </c>
      <c r="D19" t="b">
        <f t="shared" si="3"/>
        <v>0</v>
      </c>
    </row>
    <row r="20" spans="1:4">
      <c r="A20">
        <v>85</v>
      </c>
      <c r="B20">
        <v>73</v>
      </c>
      <c r="C20" t="b">
        <f t="shared" si="2"/>
        <v>0</v>
      </c>
      <c r="D20" t="b">
        <f t="shared" si="3"/>
        <v>0</v>
      </c>
    </row>
    <row r="23" spans="1:4">
      <c r="A23" t="s">
        <v>68</v>
      </c>
    </row>
    <row r="25" spans="1:4">
      <c r="A25" t="s">
        <v>67</v>
      </c>
      <c r="B25" t="s">
        <v>65</v>
      </c>
      <c r="C25" t="s">
        <v>66</v>
      </c>
    </row>
    <row r="26" spans="1:4">
      <c r="A26">
        <v>16</v>
      </c>
      <c r="B26">
        <v>65</v>
      </c>
      <c r="C26" t="b">
        <f>A26=B26</f>
        <v>0</v>
      </c>
    </row>
    <row r="27" spans="1:4">
      <c r="A27">
        <v>38</v>
      </c>
      <c r="B27">
        <v>56</v>
      </c>
      <c r="C27" t="b">
        <f t="shared" ref="C27:C30" si="4">A27=B27</f>
        <v>0</v>
      </c>
    </row>
    <row r="28" spans="1:4">
      <c r="A28">
        <v>24</v>
      </c>
      <c r="B28">
        <v>24</v>
      </c>
      <c r="C28" t="b">
        <f t="shared" si="4"/>
        <v>1</v>
      </c>
    </row>
    <row r="29" spans="1:4">
      <c r="A29">
        <v>459</v>
      </c>
      <c r="B29">
        <v>51</v>
      </c>
      <c r="C29" t="b">
        <f t="shared" si="4"/>
        <v>0</v>
      </c>
    </row>
    <row r="30" spans="1:4">
      <c r="A30">
        <v>85</v>
      </c>
      <c r="B30">
        <v>85</v>
      </c>
      <c r="C30" t="b">
        <f t="shared" si="4"/>
        <v>1</v>
      </c>
    </row>
    <row r="33" spans="1:6">
      <c r="A33" t="s">
        <v>70</v>
      </c>
    </row>
    <row r="35" spans="1:6">
      <c r="A35" t="s">
        <v>67</v>
      </c>
      <c r="B35" t="s">
        <v>65</v>
      </c>
      <c r="C35" t="s">
        <v>66</v>
      </c>
    </row>
    <row r="36" spans="1:6">
      <c r="A36">
        <v>16</v>
      </c>
      <c r="B36">
        <v>65</v>
      </c>
      <c r="C36" t="b">
        <f>A36&lt;&gt;B36</f>
        <v>1</v>
      </c>
    </row>
    <row r="37" spans="1:6">
      <c r="A37">
        <v>38</v>
      </c>
      <c r="B37">
        <v>56</v>
      </c>
      <c r="C37" t="b">
        <f t="shared" ref="C37:C40" si="5">A37&lt;&gt;B37</f>
        <v>1</v>
      </c>
    </row>
    <row r="38" spans="1:6">
      <c r="A38">
        <v>24</v>
      </c>
      <c r="B38">
        <v>24</v>
      </c>
      <c r="C38" t="b">
        <f t="shared" si="5"/>
        <v>0</v>
      </c>
    </row>
    <row r="39" spans="1:6">
      <c r="A39">
        <v>459</v>
      </c>
      <c r="B39">
        <v>51</v>
      </c>
      <c r="C39" t="b">
        <f t="shared" si="5"/>
        <v>1</v>
      </c>
    </row>
    <row r="40" spans="1:6">
      <c r="A40">
        <v>85</v>
      </c>
      <c r="B40">
        <v>85</v>
      </c>
      <c r="C40" t="b">
        <f t="shared" si="5"/>
        <v>0</v>
      </c>
    </row>
    <row r="43" spans="1:6">
      <c r="A43" t="s">
        <v>73</v>
      </c>
    </row>
    <row r="44" spans="1:6">
      <c r="A44" t="s">
        <v>67</v>
      </c>
      <c r="B44" t="s">
        <v>65</v>
      </c>
      <c r="C44" t="s">
        <v>74</v>
      </c>
      <c r="D44" t="s">
        <v>82</v>
      </c>
      <c r="E44" t="s">
        <v>85</v>
      </c>
    </row>
    <row r="45" spans="1:6">
      <c r="A45" t="s">
        <v>75</v>
      </c>
      <c r="B45" t="s">
        <v>76</v>
      </c>
      <c r="C45" t="s">
        <v>77</v>
      </c>
      <c r="D45" t="str">
        <f>A45&amp;" "&amp; B45&amp;" "&amp;C45</f>
        <v>VIDAL MENDOZA MORALES</v>
      </c>
      <c r="F45" t="str">
        <f>CONCATENATE(A45,C45)</f>
        <v>VIDALMORALES</v>
      </c>
    </row>
    <row r="46" spans="1:6">
      <c r="A46" t="s">
        <v>78</v>
      </c>
      <c r="B46" t="s">
        <v>80</v>
      </c>
      <c r="C46" t="s">
        <v>79</v>
      </c>
      <c r="D46" t="str">
        <f t="shared" ref="D46:D48" si="6">A46&amp;" "&amp; B46&amp;" "&amp;C46</f>
        <v>NORMA  HERNÁNDEZ ZAYAS</v>
      </c>
      <c r="F46" t="str">
        <f t="shared" ref="F46:F48" si="7">CONCATENATE(A46,C46)</f>
        <v>NORMA ZAYAS</v>
      </c>
    </row>
    <row r="47" spans="1:6">
      <c r="A47" t="s">
        <v>81</v>
      </c>
      <c r="B47" t="s">
        <v>83</v>
      </c>
      <c r="C47" t="s">
        <v>84</v>
      </c>
      <c r="D47" t="str">
        <f t="shared" si="6"/>
        <v>DULCE ALBA ARIZPE</v>
      </c>
      <c r="F47" t="str">
        <f t="shared" si="7"/>
        <v>DULCEARIZPE</v>
      </c>
    </row>
    <row r="48" spans="1:6">
      <c r="A48" t="s">
        <v>97</v>
      </c>
      <c r="B48" t="s">
        <v>98</v>
      </c>
      <c r="C48" t="s">
        <v>80</v>
      </c>
      <c r="D48" t="str">
        <f t="shared" si="6"/>
        <v>PAOLA TELLO HERNÁNDEZ</v>
      </c>
      <c r="F48" t="str">
        <f t="shared" si="7"/>
        <v>PAOLAHERNÁNDEZ</v>
      </c>
    </row>
    <row r="51" spans="1:6">
      <c r="A51" t="s">
        <v>86</v>
      </c>
    </row>
    <row r="52" spans="1:6">
      <c r="A52" t="s">
        <v>87</v>
      </c>
    </row>
    <row r="54" spans="1:6">
      <c r="A54" t="s">
        <v>92</v>
      </c>
      <c r="B54" t="s">
        <v>88</v>
      </c>
      <c r="C54" t="s">
        <v>89</v>
      </c>
      <c r="D54" t="s">
        <v>90</v>
      </c>
      <c r="E54" t="s">
        <v>91</v>
      </c>
      <c r="F54" t="s">
        <v>96</v>
      </c>
    </row>
    <row r="55" spans="1:6">
      <c r="A55">
        <v>2806</v>
      </c>
      <c r="B55" t="s">
        <v>93</v>
      </c>
      <c r="C55" t="s">
        <v>94</v>
      </c>
      <c r="D55" t="s">
        <v>95</v>
      </c>
      <c r="E55">
        <v>998</v>
      </c>
      <c r="F55" t="str">
        <f>CONCATENATE(A55,B55,C55,D55,E55,)</f>
        <v>2806VIMMPUE998</v>
      </c>
    </row>
    <row r="56" spans="1:6">
      <c r="A56">
        <v>2207</v>
      </c>
      <c r="B56" t="s">
        <v>99</v>
      </c>
      <c r="C56" t="s">
        <v>102</v>
      </c>
      <c r="D56" t="s">
        <v>105</v>
      </c>
      <c r="E56">
        <v>997</v>
      </c>
      <c r="F56" t="str">
        <f t="shared" ref="F56:F69" si="8">CONCATENATE(A56,B56,C56,D56,E56,)</f>
        <v>2207NOHZMEX997</v>
      </c>
    </row>
    <row r="57" spans="1:6">
      <c r="A57">
        <v>1608</v>
      </c>
      <c r="B57" t="s">
        <v>100</v>
      </c>
      <c r="C57" t="s">
        <v>103</v>
      </c>
      <c r="D57" t="s">
        <v>106</v>
      </c>
      <c r="E57">
        <v>995</v>
      </c>
      <c r="F57" t="str">
        <f t="shared" si="8"/>
        <v>1608PATHHID995</v>
      </c>
    </row>
    <row r="58" spans="1:6">
      <c r="A58">
        <v>1003</v>
      </c>
      <c r="B58" t="s">
        <v>101</v>
      </c>
      <c r="C58" t="s">
        <v>104</v>
      </c>
      <c r="D58" t="s">
        <v>107</v>
      </c>
      <c r="E58">
        <v>999</v>
      </c>
      <c r="F58" t="str">
        <f t="shared" si="8"/>
        <v>1003DUAAVER999</v>
      </c>
    </row>
    <row r="59" spans="1:6">
      <c r="F59" t="str">
        <f t="shared" si="8"/>
        <v/>
      </c>
    </row>
    <row r="60" spans="1:6">
      <c r="A60">
        <v>2405</v>
      </c>
      <c r="B60" t="s">
        <v>119</v>
      </c>
      <c r="C60" t="s">
        <v>120</v>
      </c>
      <c r="D60" t="s">
        <v>121</v>
      </c>
      <c r="E60">
        <v>997</v>
      </c>
      <c r="F60" t="str">
        <f t="shared" si="8"/>
        <v>2405MALRQUI997</v>
      </c>
    </row>
    <row r="61" spans="1:6">
      <c r="A61">
        <v>1612</v>
      </c>
      <c r="B61" t="s">
        <v>122</v>
      </c>
      <c r="C61" t="s">
        <v>129</v>
      </c>
      <c r="D61" t="s">
        <v>95</v>
      </c>
      <c r="E61">
        <v>998</v>
      </c>
      <c r="F61" t="str">
        <f t="shared" si="8"/>
        <v>1612ULRMPUE998</v>
      </c>
    </row>
    <row r="62" spans="1:6">
      <c r="A62">
        <v>1709</v>
      </c>
      <c r="B62" t="s">
        <v>123</v>
      </c>
      <c r="C62" t="s">
        <v>130</v>
      </c>
      <c r="D62" t="s">
        <v>106</v>
      </c>
      <c r="E62">
        <v>995</v>
      </c>
      <c r="F62" t="str">
        <f t="shared" si="8"/>
        <v>1709SAFJHID995</v>
      </c>
    </row>
    <row r="63" spans="1:6">
      <c r="A63">
        <v>3001</v>
      </c>
      <c r="B63" t="s">
        <v>124</v>
      </c>
      <c r="C63" t="s">
        <v>94</v>
      </c>
      <c r="D63" t="s">
        <v>107</v>
      </c>
      <c r="E63">
        <v>996</v>
      </c>
      <c r="F63" t="str">
        <f t="shared" si="8"/>
        <v>3001LIMMVER996</v>
      </c>
    </row>
    <row r="64" spans="1:6">
      <c r="A64">
        <v>2207</v>
      </c>
      <c r="B64" t="s">
        <v>125</v>
      </c>
      <c r="C64" t="s">
        <v>119</v>
      </c>
      <c r="D64" t="s">
        <v>135</v>
      </c>
      <c r="E64">
        <v>993</v>
      </c>
      <c r="F64" t="str">
        <f t="shared" si="8"/>
        <v>2207GUMACOL993</v>
      </c>
    </row>
    <row r="65" spans="1:6">
      <c r="A65">
        <v>1705</v>
      </c>
      <c r="B65" t="s">
        <v>126</v>
      </c>
      <c r="C65" t="s">
        <v>131</v>
      </c>
      <c r="D65" t="s">
        <v>136</v>
      </c>
      <c r="E65">
        <v>999</v>
      </c>
      <c r="F65" t="str">
        <f t="shared" si="8"/>
        <v>1705ALGLTAX999</v>
      </c>
    </row>
    <row r="66" spans="1:6">
      <c r="A66">
        <v>1007</v>
      </c>
      <c r="B66" t="s">
        <v>127</v>
      </c>
      <c r="C66" t="s">
        <v>132</v>
      </c>
      <c r="D66" t="s">
        <v>137</v>
      </c>
      <c r="E66">
        <v>998</v>
      </c>
      <c r="F66" t="str">
        <f t="shared" si="8"/>
        <v>1007LISCOSON998</v>
      </c>
    </row>
    <row r="67" spans="1:6">
      <c r="A67">
        <v>106</v>
      </c>
      <c r="B67" t="s">
        <v>103</v>
      </c>
      <c r="C67" t="s">
        <v>133</v>
      </c>
      <c r="D67" t="s">
        <v>138</v>
      </c>
      <c r="E67">
        <v>995</v>
      </c>
      <c r="F67" t="str">
        <f t="shared" si="8"/>
        <v>106THMCBAJ995</v>
      </c>
    </row>
    <row r="68" spans="1:6">
      <c r="A68">
        <v>1805</v>
      </c>
      <c r="B68" t="s">
        <v>119</v>
      </c>
      <c r="C68" t="s">
        <v>103</v>
      </c>
      <c r="D68" t="s">
        <v>139</v>
      </c>
      <c r="E68">
        <v>994</v>
      </c>
      <c r="F68" t="str">
        <f t="shared" si="8"/>
        <v>1805MATHYUC994</v>
      </c>
    </row>
    <row r="69" spans="1:6">
      <c r="A69">
        <v>2804</v>
      </c>
      <c r="B69" t="s">
        <v>128</v>
      </c>
      <c r="C69" t="s">
        <v>134</v>
      </c>
      <c r="D69" t="s">
        <v>140</v>
      </c>
      <c r="E69">
        <v>999</v>
      </c>
      <c r="F69" t="str">
        <f t="shared" si="8"/>
        <v>2804ENSJTAB999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</sheetPr>
  <dimension ref="A1:C8"/>
  <sheetViews>
    <sheetView workbookViewId="0">
      <selection activeCell="H24" sqref="H24"/>
    </sheetView>
  </sheetViews>
  <sheetFormatPr baseColWidth="10" defaultRowHeight="15"/>
  <sheetData>
    <row r="1" spans="1:3">
      <c r="A1" s="169" t="s">
        <v>108</v>
      </c>
      <c r="B1" s="169"/>
      <c r="C1" s="169"/>
    </row>
    <row r="2" spans="1:3">
      <c r="A2" s="169" t="str">
        <f>CONCATENATE('Ejemplos de operadores '!A55,'Ejemplos de operadores '!B55,'Ejemplos de operadores '!C55,'Ejemplos de operadores '!D55,'Ejemplos de operadores '!E55)</f>
        <v>2806VIMMPUE998</v>
      </c>
      <c r="B2" s="169"/>
      <c r="C2" s="169"/>
    </row>
    <row r="3" spans="1:3">
      <c r="A3" s="169" t="str">
        <f>CONCATENATE('Ejemplos de operadores '!A56,'Ejemplos de operadores '!B56,'Ejemplos de operadores '!C56,'Ejemplos de operadores '!D56,'Ejemplos de operadores '!E56)</f>
        <v>2207NOHZMEX997</v>
      </c>
      <c r="B3" s="169"/>
      <c r="C3" s="169"/>
    </row>
    <row r="4" spans="1:3">
      <c r="A4" s="169" t="str">
        <f>CONCATENATE('Ejemplos de operadores '!A57,'Ejemplos de operadores '!B57,'Ejemplos de operadores '!C57,'Ejemplos de operadores '!D57,'Ejemplos de operadores '!E57)</f>
        <v>1608PATHHID995</v>
      </c>
      <c r="B4" s="169"/>
      <c r="C4" s="169"/>
    </row>
    <row r="5" spans="1:3">
      <c r="A5" s="169" t="str">
        <f>CONCATENATE('Ejemplos de operadores '!A58,'Ejemplos de operadores '!B58,'Ejemplos de operadores '!C58,'Ejemplos de operadores '!D58,'Ejemplos de operadores '!E58)</f>
        <v>1003DUAAVER999</v>
      </c>
      <c r="B5" s="169"/>
      <c r="C5" s="169"/>
    </row>
    <row r="6" spans="1:3">
      <c r="A6" s="169" t="str">
        <f>CONCATENATE('Ejemplos de operadores '!A59,'Ejemplos de operadores '!B59,'Ejemplos de operadores '!C59,'Ejemplos de operadores '!D59,'Ejemplos de operadores '!E59)</f>
        <v/>
      </c>
      <c r="B6" s="169"/>
      <c r="C6" s="169"/>
    </row>
    <row r="7" spans="1:3">
      <c r="A7" s="169" t="str">
        <f>CONCATENATE('Ejemplos de operadores '!A60,'Ejemplos de operadores '!B60,'Ejemplos de operadores '!C60,'Ejemplos de operadores '!D60,'Ejemplos de operadores '!E60)</f>
        <v>2405MALRQUI997</v>
      </c>
      <c r="B7" s="169"/>
      <c r="C7" s="169"/>
    </row>
    <row r="8" spans="1:3">
      <c r="A8" s="169" t="str">
        <f>CONCATENATE('Ejemplos de operadores '!A61,'Ejemplos de operadores '!B61,'Ejemplos de operadores '!C61,'Ejemplos de operadores '!D61,'Ejemplos de operadores '!E61)</f>
        <v>1612ULRMPUE998</v>
      </c>
      <c r="B8" s="169"/>
      <c r="C8" s="169"/>
    </row>
  </sheetData>
  <mergeCells count="8">
    <mergeCell ref="A7:C7"/>
    <mergeCell ref="A8:C8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G16" sqref="G16"/>
    </sheetView>
  </sheetViews>
  <sheetFormatPr baseColWidth="10" defaultRowHeight="15"/>
  <cols>
    <col min="1" max="1" width="18.28515625" customWidth="1"/>
    <col min="2" max="2" width="38.85546875" customWidth="1"/>
    <col min="10" max="10" width="11.85546875" bestFit="1" customWidth="1"/>
    <col min="11" max="11" width="4.7109375" customWidth="1"/>
  </cols>
  <sheetData>
    <row r="1" spans="1:11" ht="15.75" thickBot="1">
      <c r="A1" s="170" t="s">
        <v>109</v>
      </c>
      <c r="B1" s="171"/>
      <c r="C1" s="171"/>
      <c r="D1" s="171"/>
      <c r="E1" s="171"/>
      <c r="F1" s="171"/>
      <c r="G1" s="171"/>
      <c r="H1" s="171"/>
      <c r="I1" s="171"/>
      <c r="J1" s="171"/>
      <c r="K1" s="36"/>
    </row>
    <row r="2" spans="1:11">
      <c r="A2" s="172" t="s">
        <v>96</v>
      </c>
      <c r="B2" s="172" t="s">
        <v>110</v>
      </c>
      <c r="C2" s="174" t="s">
        <v>111</v>
      </c>
      <c r="D2" s="176" t="s">
        <v>112</v>
      </c>
      <c r="E2" s="174" t="s">
        <v>113</v>
      </c>
      <c r="F2" s="174" t="s">
        <v>118</v>
      </c>
      <c r="G2" s="174" t="s">
        <v>114</v>
      </c>
      <c r="H2" s="176" t="s">
        <v>115</v>
      </c>
      <c r="I2" s="174" t="s">
        <v>116</v>
      </c>
      <c r="J2" s="174" t="s">
        <v>117</v>
      </c>
      <c r="K2" s="36"/>
    </row>
    <row r="3" spans="1:11" ht="15.75" thickBot="1">
      <c r="A3" s="173"/>
      <c r="B3" s="173"/>
      <c r="C3" s="175"/>
      <c r="D3" s="173"/>
      <c r="E3" s="175"/>
      <c r="F3" s="175"/>
      <c r="G3" s="175"/>
      <c r="H3" s="173"/>
      <c r="I3" s="175"/>
      <c r="J3" s="175"/>
      <c r="K3" s="36"/>
    </row>
    <row r="4" spans="1:11">
      <c r="A4" s="33" t="str">
        <f>CONCATENATE('Ejemplos de operadores '!A60,'Ejemplos de operadores '!B60,'Ejemplos de operadores '!C60,'Ejemplos de operadores '!D60,'Ejemplos de operadores '!E60,)</f>
        <v>2405MALRQUI997</v>
      </c>
      <c r="B4" s="21" t="s">
        <v>141</v>
      </c>
      <c r="C4" s="27">
        <v>2000</v>
      </c>
      <c r="D4" s="21">
        <v>3</v>
      </c>
      <c r="E4" s="21">
        <v>5</v>
      </c>
      <c r="F4" s="24">
        <f>C4+(C4*0.04*C4)+(80*E4)</f>
        <v>162400</v>
      </c>
      <c r="G4" s="24"/>
      <c r="H4" s="24">
        <v>12500</v>
      </c>
      <c r="I4" s="37">
        <f>(G4+H4)</f>
        <v>12500</v>
      </c>
      <c r="J4" s="28">
        <f>(F4-I4)</f>
        <v>149900</v>
      </c>
      <c r="K4" s="36"/>
    </row>
    <row r="5" spans="1:11">
      <c r="A5" s="34" t="str">
        <f>CONCATENATE('Ejemplos de operadores '!A61,'Ejemplos de operadores '!B61,'Ejemplos de operadores '!C61,'Ejemplos de operadores '!D61,'Ejemplos de operadores '!E61,)</f>
        <v>1612ULRMPUE998</v>
      </c>
      <c r="B5" s="22" t="s">
        <v>142</v>
      </c>
      <c r="C5" s="29" t="s">
        <v>151</v>
      </c>
      <c r="D5" s="22">
        <v>7</v>
      </c>
      <c r="E5" s="22">
        <v>64</v>
      </c>
      <c r="F5" s="25">
        <v>32200</v>
      </c>
      <c r="G5" s="25">
        <v>18400</v>
      </c>
      <c r="H5" s="25">
        <v>11500</v>
      </c>
      <c r="I5" s="25">
        <f t="shared" ref="I5:I13" si="0">(G5+H5)</f>
        <v>29900</v>
      </c>
      <c r="J5" s="30">
        <f t="shared" ref="J5:J13" si="1">(F5-I5)</f>
        <v>2300</v>
      </c>
      <c r="K5" s="36"/>
    </row>
    <row r="6" spans="1:11">
      <c r="A6" s="34" t="str">
        <f>CONCATENATE('Ejemplos de operadores '!A62,'Ejemplos de operadores '!B62,'Ejemplos de operadores '!C62,'Ejemplos de operadores '!D62,'Ejemplos de operadores '!E62,)</f>
        <v>1709SAFJHID995</v>
      </c>
      <c r="B6" s="22" t="s">
        <v>143</v>
      </c>
      <c r="C6" s="29">
        <v>20000</v>
      </c>
      <c r="D6" s="22">
        <v>10</v>
      </c>
      <c r="E6" s="22">
        <v>31</v>
      </c>
      <c r="F6" s="25">
        <v>28000</v>
      </c>
      <c r="G6" s="25">
        <v>16000</v>
      </c>
      <c r="H6" s="25">
        <v>10000</v>
      </c>
      <c r="I6" s="25">
        <f t="shared" si="0"/>
        <v>26000</v>
      </c>
      <c r="J6" s="30">
        <f t="shared" si="1"/>
        <v>2000</v>
      </c>
      <c r="K6" s="36"/>
    </row>
    <row r="7" spans="1:11">
      <c r="A7" s="34" t="str">
        <f>CONCATENATE('Ejemplos de operadores '!A63,'Ejemplos de operadores '!B63,'Ejemplos de operadores '!C63,'Ejemplos de operadores '!D63,'Ejemplos de operadores '!E63,)</f>
        <v>3001LIMMVER996</v>
      </c>
      <c r="B7" s="22" t="s">
        <v>149</v>
      </c>
      <c r="C7" s="29">
        <v>23000</v>
      </c>
      <c r="D7" s="22">
        <v>5</v>
      </c>
      <c r="E7" s="22">
        <v>24</v>
      </c>
      <c r="F7" s="25">
        <v>32200</v>
      </c>
      <c r="G7" s="25">
        <v>18400</v>
      </c>
      <c r="H7" s="25">
        <v>11500</v>
      </c>
      <c r="I7" s="25">
        <f t="shared" si="0"/>
        <v>29900</v>
      </c>
      <c r="J7" s="30">
        <f t="shared" si="1"/>
        <v>2300</v>
      </c>
      <c r="K7" s="36"/>
    </row>
    <row r="8" spans="1:11">
      <c r="A8" s="34" t="str">
        <f>CONCATENATE('Ejemplos de operadores '!A64,'Ejemplos de operadores '!B64,'Ejemplos de operadores '!C64,'Ejemplos de operadores '!D64,'Ejemplos de operadores '!E64,)</f>
        <v>2207GUMACOL993</v>
      </c>
      <c r="B8" s="22" t="s">
        <v>144</v>
      </c>
      <c r="C8" s="29">
        <v>24000</v>
      </c>
      <c r="D8" s="22">
        <v>14</v>
      </c>
      <c r="E8" s="22">
        <v>53</v>
      </c>
      <c r="F8" s="25">
        <v>33600</v>
      </c>
      <c r="G8" s="25">
        <v>19200</v>
      </c>
      <c r="H8" s="25">
        <v>12000</v>
      </c>
      <c r="I8" s="25">
        <f t="shared" si="0"/>
        <v>31200</v>
      </c>
      <c r="J8" s="30">
        <f t="shared" si="1"/>
        <v>2400</v>
      </c>
      <c r="K8" s="36"/>
    </row>
    <row r="9" spans="1:11">
      <c r="A9" s="34" t="str">
        <f>CONCATENATE('Ejemplos de operadores '!A65,'Ejemplos de operadores '!B65,'Ejemplos de operadores '!C65,'Ejemplos de operadores '!D65,'Ejemplos de operadores '!E65,)</f>
        <v>1705ALGLTAX999</v>
      </c>
      <c r="B9" s="22" t="s">
        <v>150</v>
      </c>
      <c r="C9" s="29">
        <v>20000</v>
      </c>
      <c r="D9" s="22">
        <v>6</v>
      </c>
      <c r="E9" s="22">
        <v>76</v>
      </c>
      <c r="F9" s="25">
        <v>28000</v>
      </c>
      <c r="G9" s="25">
        <v>16000</v>
      </c>
      <c r="H9" s="25">
        <v>10000</v>
      </c>
      <c r="I9" s="25">
        <f t="shared" si="0"/>
        <v>26000</v>
      </c>
      <c r="J9" s="30">
        <f t="shared" si="1"/>
        <v>2000</v>
      </c>
      <c r="K9" s="36"/>
    </row>
    <row r="10" spans="1:11">
      <c r="A10" s="34" t="str">
        <f>CONCATENATE('Ejemplos de operadores '!A66,'Ejemplos de operadores '!B66,'Ejemplos de operadores '!C66,'Ejemplos de operadores '!D66,'Ejemplos de operadores '!E66,)</f>
        <v>1007LISCOSON998</v>
      </c>
      <c r="B10" s="22" t="s">
        <v>145</v>
      </c>
      <c r="C10" s="29">
        <v>22000</v>
      </c>
      <c r="D10" s="22">
        <v>12</v>
      </c>
      <c r="E10" s="22">
        <v>23</v>
      </c>
      <c r="F10" s="25">
        <v>33800</v>
      </c>
      <c r="G10" s="25">
        <v>17600</v>
      </c>
      <c r="H10" s="25">
        <v>11000</v>
      </c>
      <c r="I10" s="25">
        <f t="shared" si="0"/>
        <v>28600</v>
      </c>
      <c r="J10" s="30">
        <f t="shared" si="1"/>
        <v>5200</v>
      </c>
      <c r="K10" s="36"/>
    </row>
    <row r="11" spans="1:11">
      <c r="A11" s="34" t="str">
        <f>CONCATENATE('Ejemplos de operadores '!A67,'Ejemplos de operadores '!B67,'Ejemplos de operadores '!C67,'Ejemplos de operadores '!D67,'Ejemplos de operadores '!E67,)</f>
        <v>106THMCBAJ995</v>
      </c>
      <c r="B11" s="22" t="s">
        <v>146</v>
      </c>
      <c r="C11" s="29">
        <v>18000</v>
      </c>
      <c r="D11" s="22">
        <v>5</v>
      </c>
      <c r="E11" s="22">
        <v>72</v>
      </c>
      <c r="F11" s="25">
        <v>25200</v>
      </c>
      <c r="G11" s="25">
        <v>14400</v>
      </c>
      <c r="H11" s="25">
        <v>9000</v>
      </c>
      <c r="I11" s="25">
        <f t="shared" si="0"/>
        <v>23400</v>
      </c>
      <c r="J11" s="30">
        <f t="shared" si="1"/>
        <v>1800</v>
      </c>
      <c r="K11" s="36"/>
    </row>
    <row r="12" spans="1:11">
      <c r="A12" s="34" t="str">
        <f>CONCATENATE('Ejemplos de operadores '!A68,'Ejemplos de operadores '!B68,'Ejemplos de operadores '!C68,'Ejemplos de operadores '!D68,'Ejemplos de operadores '!E68,)</f>
        <v>1805MATHYUC994</v>
      </c>
      <c r="B12" s="22" t="s">
        <v>147</v>
      </c>
      <c r="C12" s="29">
        <v>15000</v>
      </c>
      <c r="D12" s="22">
        <v>9</v>
      </c>
      <c r="E12" s="22">
        <v>46</v>
      </c>
      <c r="F12" s="25">
        <v>21000</v>
      </c>
      <c r="G12" s="25">
        <v>12000</v>
      </c>
      <c r="H12" s="25">
        <v>7500</v>
      </c>
      <c r="I12" s="25">
        <f t="shared" si="0"/>
        <v>19500</v>
      </c>
      <c r="J12" s="30">
        <f t="shared" si="1"/>
        <v>1500</v>
      </c>
      <c r="K12" s="36"/>
    </row>
    <row r="13" spans="1:11" ht="15.75" thickBot="1">
      <c r="A13" s="35" t="str">
        <f>CONCATENATE('Ejemplos de operadores '!A69,'Ejemplos de operadores '!B69,'Ejemplos de operadores '!C69,'Ejemplos de operadores '!D69,'Ejemplos de operadores '!E69,)</f>
        <v>2804ENSJTAB999</v>
      </c>
      <c r="B13" s="23" t="s">
        <v>148</v>
      </c>
      <c r="C13" s="31">
        <v>16000</v>
      </c>
      <c r="D13" s="23">
        <v>16</v>
      </c>
      <c r="E13" s="23">
        <v>38</v>
      </c>
      <c r="F13" s="26">
        <v>22400</v>
      </c>
      <c r="G13" s="26">
        <v>12800</v>
      </c>
      <c r="H13" s="26">
        <v>8000</v>
      </c>
      <c r="I13" s="25">
        <f t="shared" si="0"/>
        <v>20800</v>
      </c>
      <c r="J13" s="32">
        <f t="shared" si="1"/>
        <v>1600</v>
      </c>
      <c r="K13" s="36"/>
    </row>
    <row r="14" spans="1:11">
      <c r="A14" s="36" t="str">
        <f>CONCATENATE('Ejemplos de operadores '!A70,'Ejemplos de operadores '!B70,'Ejemplos de operadores '!C70,'Ejemplos de operadores '!D70,'Ejemplos de operadores '!E70,)</f>
        <v/>
      </c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6" spans="1:11">
      <c r="C16" s="20"/>
      <c r="D16" s="20"/>
      <c r="E16" s="20"/>
      <c r="F16" s="20"/>
      <c r="G16" s="20"/>
      <c r="H16" s="20"/>
      <c r="I16" s="20"/>
    </row>
    <row r="17" spans="3:9">
      <c r="C17" s="20"/>
      <c r="D17" s="20"/>
      <c r="E17" s="20"/>
      <c r="F17" s="20"/>
      <c r="G17" s="20"/>
      <c r="H17" s="20"/>
      <c r="I17" s="20"/>
    </row>
    <row r="18" spans="3:9">
      <c r="C18" s="20"/>
      <c r="D18" s="20"/>
      <c r="E18" s="20"/>
      <c r="F18" s="20"/>
      <c r="G18" s="20"/>
      <c r="H18" s="20"/>
      <c r="I18" s="20"/>
    </row>
    <row r="19" spans="3:9">
      <c r="C19" s="20"/>
      <c r="D19" s="20"/>
      <c r="E19" s="20"/>
      <c r="F19" s="20"/>
      <c r="G19" s="20"/>
      <c r="H19" s="20"/>
      <c r="I19" s="20"/>
    </row>
    <row r="20" spans="3:9">
      <c r="C20" s="20"/>
      <c r="D20" s="20"/>
      <c r="E20" s="20"/>
      <c r="F20" s="20"/>
      <c r="G20" s="20"/>
      <c r="H20" s="20"/>
      <c r="I20" s="20"/>
    </row>
    <row r="21" spans="3:9">
      <c r="C21" s="20"/>
      <c r="D21" s="20"/>
      <c r="E21" s="20"/>
      <c r="F21" s="20"/>
      <c r="G21" s="20"/>
      <c r="H21" s="20"/>
      <c r="I21" s="20"/>
    </row>
  </sheetData>
  <mergeCells count="11">
    <mergeCell ref="A1:J1"/>
    <mergeCell ref="A2:A3"/>
    <mergeCell ref="B2:B3"/>
    <mergeCell ref="C2:C3"/>
    <mergeCell ref="D2:D3"/>
    <mergeCell ref="E2:E3"/>
    <mergeCell ref="G2:G3"/>
    <mergeCell ref="H2:H3"/>
    <mergeCell ref="I2:I3"/>
    <mergeCell ref="J2:J3"/>
    <mergeCell ref="F2:F3"/>
  </mergeCell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baseColWidth="10"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92D050"/>
  </sheetPr>
  <dimension ref="A1:O21"/>
  <sheetViews>
    <sheetView workbookViewId="0">
      <selection activeCell="G32" sqref="G32"/>
    </sheetView>
  </sheetViews>
  <sheetFormatPr baseColWidth="10" defaultRowHeight="15"/>
  <cols>
    <col min="1" max="1" width="4.5703125" customWidth="1"/>
    <col min="3" max="6" width="6.42578125" customWidth="1"/>
    <col min="7" max="8" width="11.42578125" customWidth="1"/>
    <col min="9" max="10" width="6.42578125" customWidth="1"/>
    <col min="11" max="11" width="11.42578125" customWidth="1"/>
    <col min="13" max="13" width="14" bestFit="1" customWidth="1"/>
  </cols>
  <sheetData>
    <row r="1" spans="1:15" ht="21.75" thickBot="1">
      <c r="A1" s="178" t="s">
        <v>152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15" ht="15.75" thickTop="1"/>
    <row r="9" spans="1:15">
      <c r="A9" s="179" t="s">
        <v>153</v>
      </c>
      <c r="B9" s="179" t="s">
        <v>154</v>
      </c>
      <c r="C9" s="181" t="s">
        <v>155</v>
      </c>
      <c r="D9" s="181"/>
      <c r="E9" s="181"/>
      <c r="F9" s="181"/>
      <c r="G9" s="177" t="s">
        <v>156</v>
      </c>
      <c r="H9" s="177" t="s">
        <v>157</v>
      </c>
      <c r="I9" s="181" t="s">
        <v>158</v>
      </c>
      <c r="J9" s="181"/>
      <c r="K9" s="177" t="s">
        <v>159</v>
      </c>
      <c r="L9" s="177" t="s">
        <v>160</v>
      </c>
      <c r="M9" s="177" t="s">
        <v>161</v>
      </c>
      <c r="N9" s="177" t="s">
        <v>162</v>
      </c>
      <c r="O9" s="177" t="s">
        <v>163</v>
      </c>
    </row>
    <row r="10" spans="1:15" ht="45.75">
      <c r="A10" s="180"/>
      <c r="B10" s="180"/>
      <c r="C10" s="38" t="s">
        <v>164</v>
      </c>
      <c r="D10" s="38" t="s">
        <v>165</v>
      </c>
      <c r="E10" s="38" t="s">
        <v>166</v>
      </c>
      <c r="F10" s="38" t="s">
        <v>167</v>
      </c>
      <c r="G10" s="180"/>
      <c r="H10" s="180"/>
      <c r="I10" s="39" t="s">
        <v>168</v>
      </c>
      <c r="J10" s="39" t="s">
        <v>169</v>
      </c>
      <c r="K10" s="180"/>
      <c r="L10" s="180"/>
      <c r="M10" s="180"/>
      <c r="N10" s="177"/>
      <c r="O10" s="177"/>
    </row>
    <row r="11" spans="1:15">
      <c r="A11" s="40">
        <v>1</v>
      </c>
      <c r="B11" s="41" t="s">
        <v>170</v>
      </c>
      <c r="C11" s="42">
        <v>8</v>
      </c>
      <c r="D11" s="42">
        <v>6</v>
      </c>
      <c r="E11" s="42">
        <v>6</v>
      </c>
      <c r="F11" s="42">
        <v>9</v>
      </c>
      <c r="G11" s="42">
        <f>AVERAGE(C11:F11)</f>
        <v>7.25</v>
      </c>
      <c r="H11" s="43">
        <f>(SUM(C11:F11)-MIN(C11:F11))/3</f>
        <v>7.666666666666667</v>
      </c>
      <c r="I11" s="42">
        <v>8</v>
      </c>
      <c r="J11" s="42">
        <v>10</v>
      </c>
      <c r="K11" s="44">
        <f>(G11+I11+J11)/3</f>
        <v>8.4166666666666661</v>
      </c>
      <c r="L11" s="45">
        <f>(H11+(I11*2)+(J11*3))/6</f>
        <v>8.9444444444444446</v>
      </c>
      <c r="M11" s="42" t="str">
        <f>IF(L11&gt;=7,"APROBADO","REPROBADO")</f>
        <v>APROBADO</v>
      </c>
      <c r="N11" s="45">
        <f>MAX(L11:L20)</f>
        <v>9</v>
      </c>
      <c r="O11" s="45">
        <f>MIN(L11:L20)</f>
        <v>5.166666666666667</v>
      </c>
    </row>
    <row r="12" spans="1:15">
      <c r="A12" s="40">
        <v>2</v>
      </c>
      <c r="B12" s="41" t="s">
        <v>171</v>
      </c>
      <c r="C12" s="42">
        <v>5</v>
      </c>
      <c r="D12" s="42">
        <v>8</v>
      </c>
      <c r="E12" s="42">
        <v>5</v>
      </c>
      <c r="F12" s="42">
        <v>8</v>
      </c>
      <c r="G12" s="42">
        <f t="shared" ref="G12:G20" si="0">(C12+D12+E12+F12)/4</f>
        <v>6.5</v>
      </c>
      <c r="H12" s="43">
        <f t="shared" ref="H12:H20" si="1">(SUM(C12:F12)-MIN(C12:F12))/3</f>
        <v>7</v>
      </c>
      <c r="I12" s="42">
        <v>5</v>
      </c>
      <c r="J12" s="42">
        <v>5</v>
      </c>
      <c r="K12" s="44">
        <f t="shared" ref="K12:K20" si="2">(G12+I12+J12)/3</f>
        <v>5.5</v>
      </c>
      <c r="L12" s="45">
        <f t="shared" ref="L12:L20" si="3">(H12+(I12*2)+(J12*3))/6</f>
        <v>5.333333333333333</v>
      </c>
      <c r="M12" s="42" t="str">
        <f t="shared" ref="M12:M20" si="4">IF(L12&gt;=7,"APROBADO","REPROBADO")</f>
        <v>REPROBADO</v>
      </c>
      <c r="N12" s="46"/>
      <c r="O12" s="46"/>
    </row>
    <row r="13" spans="1:15">
      <c r="A13" s="40">
        <v>3</v>
      </c>
      <c r="B13" s="41" t="s">
        <v>172</v>
      </c>
      <c r="C13" s="42">
        <v>6</v>
      </c>
      <c r="D13" s="42">
        <v>9</v>
      </c>
      <c r="E13" s="42">
        <v>6</v>
      </c>
      <c r="F13" s="42">
        <v>5</v>
      </c>
      <c r="G13" s="42">
        <f t="shared" si="0"/>
        <v>6.5</v>
      </c>
      <c r="H13" s="43">
        <f t="shared" si="1"/>
        <v>7</v>
      </c>
      <c r="I13" s="42">
        <v>9</v>
      </c>
      <c r="J13" s="42">
        <v>6</v>
      </c>
      <c r="K13" s="44">
        <f t="shared" si="2"/>
        <v>7.166666666666667</v>
      </c>
      <c r="L13" s="45">
        <f t="shared" si="3"/>
        <v>7.166666666666667</v>
      </c>
      <c r="M13" s="42" t="str">
        <f t="shared" si="4"/>
        <v>APROBADO</v>
      </c>
      <c r="N13" s="46"/>
      <c r="O13" s="46"/>
    </row>
    <row r="14" spans="1:15">
      <c r="A14" s="40">
        <v>4</v>
      </c>
      <c r="B14" s="41" t="s">
        <v>173</v>
      </c>
      <c r="C14" s="42">
        <v>7</v>
      </c>
      <c r="D14" s="42">
        <v>4</v>
      </c>
      <c r="E14" s="42">
        <v>8</v>
      </c>
      <c r="F14" s="42">
        <v>6</v>
      </c>
      <c r="G14" s="42">
        <f t="shared" si="0"/>
        <v>6.25</v>
      </c>
      <c r="H14" s="43">
        <f t="shared" si="1"/>
        <v>7</v>
      </c>
      <c r="I14" s="42">
        <v>10</v>
      </c>
      <c r="J14" s="42">
        <v>9</v>
      </c>
      <c r="K14" s="44">
        <f t="shared" si="2"/>
        <v>8.4166666666666661</v>
      </c>
      <c r="L14" s="45">
        <f t="shared" si="3"/>
        <v>9</v>
      </c>
      <c r="M14" s="42" t="str">
        <f t="shared" si="4"/>
        <v>APROBADO</v>
      </c>
      <c r="N14" s="46"/>
      <c r="O14" s="46"/>
    </row>
    <row r="15" spans="1:15">
      <c r="A15" s="40">
        <v>5</v>
      </c>
      <c r="B15" s="41" t="s">
        <v>174</v>
      </c>
      <c r="C15" s="42">
        <v>1</v>
      </c>
      <c r="D15" s="42">
        <v>4</v>
      </c>
      <c r="E15" s="42">
        <v>4</v>
      </c>
      <c r="F15" s="42">
        <v>4</v>
      </c>
      <c r="G15" s="42">
        <f t="shared" si="0"/>
        <v>3.25</v>
      </c>
      <c r="H15" s="43">
        <f t="shared" si="1"/>
        <v>4</v>
      </c>
      <c r="I15" s="42">
        <v>6</v>
      </c>
      <c r="J15" s="42">
        <v>5</v>
      </c>
      <c r="K15" s="44">
        <f t="shared" si="2"/>
        <v>4.75</v>
      </c>
      <c r="L15" s="45">
        <f t="shared" si="3"/>
        <v>5.166666666666667</v>
      </c>
      <c r="M15" s="42" t="str">
        <f t="shared" si="4"/>
        <v>REPROBADO</v>
      </c>
      <c r="N15" s="46"/>
      <c r="O15" s="46"/>
    </row>
    <row r="16" spans="1:15">
      <c r="A16" s="40">
        <v>6</v>
      </c>
      <c r="B16" s="41" t="s">
        <v>175</v>
      </c>
      <c r="C16" s="42">
        <v>5</v>
      </c>
      <c r="D16" s="42">
        <v>8</v>
      </c>
      <c r="E16" s="42">
        <v>7</v>
      </c>
      <c r="F16" s="42">
        <v>7</v>
      </c>
      <c r="G16" s="42">
        <f t="shared" si="0"/>
        <v>6.75</v>
      </c>
      <c r="H16" s="43">
        <f t="shared" si="1"/>
        <v>7.333333333333333</v>
      </c>
      <c r="I16" s="42">
        <v>9</v>
      </c>
      <c r="J16" s="42">
        <v>7</v>
      </c>
      <c r="K16" s="44">
        <f t="shared" si="2"/>
        <v>7.583333333333333</v>
      </c>
      <c r="L16" s="45">
        <f t="shared" si="3"/>
        <v>7.7222222222222214</v>
      </c>
      <c r="M16" s="42" t="str">
        <f t="shared" si="4"/>
        <v>APROBADO</v>
      </c>
      <c r="N16" s="46"/>
      <c r="O16" s="46"/>
    </row>
    <row r="17" spans="1:15">
      <c r="A17" s="40">
        <v>7</v>
      </c>
      <c r="B17" s="41" t="s">
        <v>176</v>
      </c>
      <c r="C17" s="42">
        <v>9</v>
      </c>
      <c r="D17" s="42">
        <v>6</v>
      </c>
      <c r="E17" s="42">
        <v>8</v>
      </c>
      <c r="F17" s="42">
        <v>6</v>
      </c>
      <c r="G17" s="42">
        <f t="shared" si="0"/>
        <v>7.25</v>
      </c>
      <c r="H17" s="43">
        <f t="shared" si="1"/>
        <v>7.666666666666667</v>
      </c>
      <c r="I17" s="42">
        <v>8</v>
      </c>
      <c r="J17" s="42">
        <v>8</v>
      </c>
      <c r="K17" s="44">
        <f t="shared" si="2"/>
        <v>7.75</v>
      </c>
      <c r="L17" s="45">
        <f t="shared" si="3"/>
        <v>7.9444444444444455</v>
      </c>
      <c r="M17" s="42" t="str">
        <f t="shared" si="4"/>
        <v>APROBADO</v>
      </c>
      <c r="N17" s="46"/>
      <c r="O17" s="46"/>
    </row>
    <row r="18" spans="1:15">
      <c r="A18" s="40">
        <v>8</v>
      </c>
      <c r="B18" s="41" t="s">
        <v>177</v>
      </c>
      <c r="C18" s="42">
        <v>6</v>
      </c>
      <c r="D18" s="42">
        <v>7</v>
      </c>
      <c r="E18" s="42">
        <v>6</v>
      </c>
      <c r="F18" s="42">
        <v>8</v>
      </c>
      <c r="G18" s="42">
        <f t="shared" si="0"/>
        <v>6.75</v>
      </c>
      <c r="H18" s="43">
        <f t="shared" si="1"/>
        <v>7</v>
      </c>
      <c r="I18" s="42">
        <v>5</v>
      </c>
      <c r="J18" s="42">
        <v>6</v>
      </c>
      <c r="K18" s="44">
        <f t="shared" si="2"/>
        <v>5.916666666666667</v>
      </c>
      <c r="L18" s="45">
        <f t="shared" si="3"/>
        <v>5.833333333333333</v>
      </c>
      <c r="M18" s="42" t="str">
        <f t="shared" si="4"/>
        <v>REPROBADO</v>
      </c>
      <c r="N18" s="46"/>
      <c r="O18" s="46"/>
    </row>
    <row r="19" spans="1:15">
      <c r="A19" s="40">
        <v>9</v>
      </c>
      <c r="B19" s="41" t="s">
        <v>178</v>
      </c>
      <c r="C19" s="42">
        <v>5</v>
      </c>
      <c r="D19" s="42">
        <v>5</v>
      </c>
      <c r="E19" s="42">
        <v>5</v>
      </c>
      <c r="F19" s="42">
        <v>5</v>
      </c>
      <c r="G19" s="42">
        <f t="shared" si="0"/>
        <v>5</v>
      </c>
      <c r="H19" s="43">
        <f t="shared" si="1"/>
        <v>5</v>
      </c>
      <c r="I19" s="42">
        <v>6</v>
      </c>
      <c r="J19" s="42">
        <v>10</v>
      </c>
      <c r="K19" s="44">
        <f t="shared" si="2"/>
        <v>7</v>
      </c>
      <c r="L19" s="45">
        <f t="shared" si="3"/>
        <v>7.833333333333333</v>
      </c>
      <c r="M19" s="42" t="str">
        <f t="shared" si="4"/>
        <v>APROBADO</v>
      </c>
      <c r="N19" s="46"/>
      <c r="O19" s="46"/>
    </row>
    <row r="20" spans="1:15">
      <c r="A20" s="40">
        <v>10</v>
      </c>
      <c r="B20" s="41" t="s">
        <v>179</v>
      </c>
      <c r="C20" s="42">
        <v>1</v>
      </c>
      <c r="D20" s="42">
        <v>4</v>
      </c>
      <c r="E20" s="42">
        <v>4</v>
      </c>
      <c r="F20" s="42">
        <v>4</v>
      </c>
      <c r="G20" s="42">
        <f t="shared" si="0"/>
        <v>3.25</v>
      </c>
      <c r="H20" s="43">
        <f t="shared" si="1"/>
        <v>4</v>
      </c>
      <c r="I20" s="42">
        <v>9</v>
      </c>
      <c r="J20" s="42">
        <v>5</v>
      </c>
      <c r="K20" s="44">
        <f t="shared" si="2"/>
        <v>5.75</v>
      </c>
      <c r="L20" s="45">
        <f t="shared" si="3"/>
        <v>6.166666666666667</v>
      </c>
      <c r="M20" s="42" t="str">
        <f t="shared" si="4"/>
        <v>REPROBADO</v>
      </c>
      <c r="N20" s="46"/>
      <c r="O20" s="46"/>
    </row>
    <row r="21" spans="1:15">
      <c r="G21" s="46"/>
      <c r="I21" s="47"/>
      <c r="J21" s="48"/>
      <c r="K21" s="49"/>
    </row>
  </sheetData>
  <mergeCells count="12">
    <mergeCell ref="N9:N10"/>
    <mergeCell ref="O9:O10"/>
    <mergeCell ref="A1:M1"/>
    <mergeCell ref="A9:A10"/>
    <mergeCell ref="B9:B10"/>
    <mergeCell ref="C9:F9"/>
    <mergeCell ref="G9:G10"/>
    <mergeCell ref="H9:H10"/>
    <mergeCell ref="I9:J9"/>
    <mergeCell ref="K9:K10"/>
    <mergeCell ref="L9:L10"/>
    <mergeCell ref="M9:M10"/>
  </mergeCells>
  <conditionalFormatting sqref="M11:M20">
    <cfRule type="cellIs" dxfId="4" priority="1" operator="equal">
      <formula>"REPROBADO"</formula>
    </cfRule>
    <cfRule type="cellIs" dxfId="3" priority="2" operator="equal">
      <formula>"APROBADO"</formula>
    </cfRule>
  </conditionalFormatting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H67"/>
  <sheetViews>
    <sheetView workbookViewId="0">
      <selection activeCell="E68" sqref="E68"/>
    </sheetView>
  </sheetViews>
  <sheetFormatPr baseColWidth="10" defaultRowHeight="15"/>
  <cols>
    <col min="1" max="8" width="15.140625" customWidth="1"/>
  </cols>
  <sheetData>
    <row r="1" spans="1:8">
      <c r="B1" s="50" t="s">
        <v>180</v>
      </c>
    </row>
    <row r="2" spans="1:8">
      <c r="B2" s="50"/>
    </row>
    <row r="3" spans="1:8">
      <c r="B3" s="50" t="s">
        <v>181</v>
      </c>
    </row>
    <row r="5" spans="1:8">
      <c r="A5" s="51" t="s">
        <v>182</v>
      </c>
      <c r="B5" s="51"/>
      <c r="C5" s="51"/>
      <c r="D5" s="51"/>
      <c r="E5" s="51"/>
      <c r="F5" s="51"/>
      <c r="G5" s="51"/>
      <c r="H5" s="51"/>
    </row>
    <row r="7" spans="1:8">
      <c r="B7" s="52" t="s">
        <v>183</v>
      </c>
      <c r="C7" s="52" t="s">
        <v>184</v>
      </c>
      <c r="D7" s="52" t="s">
        <v>185</v>
      </c>
    </row>
    <row r="8" spans="1:8">
      <c r="B8" s="42" t="s">
        <v>186</v>
      </c>
      <c r="C8" s="53" t="s">
        <v>187</v>
      </c>
      <c r="D8" s="54" t="str">
        <f>IF(C8="B","BUENO",IF(C8="R","REGULAR","DEFICIENTE"))</f>
        <v>BUENO</v>
      </c>
    </row>
    <row r="9" spans="1:8">
      <c r="B9" s="42" t="s">
        <v>188</v>
      </c>
      <c r="C9" s="53" t="s">
        <v>189</v>
      </c>
      <c r="D9" s="54" t="str">
        <f t="shared" ref="D9:D12" si="0">IF(C9="B","BUENO",IF(C9="R","REGULAR","DEFICIENTE"))</f>
        <v>DEFICIENTE</v>
      </c>
    </row>
    <row r="10" spans="1:8">
      <c r="B10" s="42" t="s">
        <v>190</v>
      </c>
      <c r="C10" s="53" t="s">
        <v>191</v>
      </c>
      <c r="D10" s="54" t="str">
        <f t="shared" si="0"/>
        <v>REGULAR</v>
      </c>
    </row>
    <row r="11" spans="1:8">
      <c r="B11" s="42" t="s">
        <v>192</v>
      </c>
      <c r="C11" s="53" t="s">
        <v>187</v>
      </c>
      <c r="D11" s="54" t="str">
        <f t="shared" si="0"/>
        <v>BUENO</v>
      </c>
      <c r="E11" s="55"/>
      <c r="F11" s="56"/>
    </row>
    <row r="12" spans="1:8">
      <c r="B12" s="42" t="s">
        <v>193</v>
      </c>
      <c r="C12" s="53" t="s">
        <v>189</v>
      </c>
      <c r="D12" s="54" t="str">
        <f t="shared" si="0"/>
        <v>DEFICIENTE</v>
      </c>
      <c r="E12" s="55"/>
      <c r="F12" s="56"/>
    </row>
    <row r="13" spans="1:8">
      <c r="E13" s="55"/>
      <c r="F13" s="56"/>
    </row>
    <row r="14" spans="1:8">
      <c r="E14" s="55"/>
      <c r="F14" s="56"/>
    </row>
    <row r="15" spans="1:8">
      <c r="A15" s="57" t="s">
        <v>194</v>
      </c>
      <c r="B15" s="57"/>
      <c r="C15" s="57"/>
      <c r="D15" s="57"/>
      <c r="E15" s="58"/>
      <c r="F15" s="59"/>
      <c r="G15" s="57"/>
      <c r="H15" s="57"/>
    </row>
    <row r="17" spans="1:8">
      <c r="B17" s="60" t="s">
        <v>195</v>
      </c>
      <c r="C17" s="60" t="s">
        <v>183</v>
      </c>
    </row>
    <row r="18" spans="1:8">
      <c r="B18" s="53">
        <v>2</v>
      </c>
      <c r="C18" s="61" t="str">
        <f>IF(B18=1,"MATEMATICAS ",IF(B18=2,"LENGUAJE",IF(B18=3,"HISTORIA","BIOLOGIA")))</f>
        <v>LENGUAJE</v>
      </c>
    </row>
    <row r="19" spans="1:8">
      <c r="B19" s="53">
        <v>4</v>
      </c>
      <c r="C19" s="61" t="str">
        <f t="shared" ref="C19:C21" si="1">IF(B19=1,"MATEMATICAS ",IF(B19=2,"LENGUAJE",IF(B19=3,"HISTORIA","BIOLOGIA")))</f>
        <v>BIOLOGIA</v>
      </c>
    </row>
    <row r="20" spans="1:8">
      <c r="B20" s="53">
        <v>1</v>
      </c>
      <c r="C20" s="61" t="str">
        <f t="shared" si="1"/>
        <v xml:space="preserve">MATEMATICAS </v>
      </c>
    </row>
    <row r="21" spans="1:8">
      <c r="B21" s="53">
        <v>3</v>
      </c>
      <c r="C21" s="61" t="str">
        <f t="shared" si="1"/>
        <v>HISTORIA</v>
      </c>
    </row>
    <row r="25" spans="1:8">
      <c r="B25" s="50" t="s">
        <v>196</v>
      </c>
      <c r="C25" s="50" t="s">
        <v>197</v>
      </c>
    </row>
    <row r="26" spans="1:8">
      <c r="B26" s="50" t="s">
        <v>198</v>
      </c>
      <c r="C26" s="50" t="s">
        <v>199</v>
      </c>
    </row>
    <row r="28" spans="1:8">
      <c r="A28" s="62" t="s">
        <v>200</v>
      </c>
      <c r="B28" s="63"/>
      <c r="C28" s="63"/>
      <c r="D28" s="63"/>
      <c r="E28" s="63"/>
      <c r="F28" s="63"/>
      <c r="G28" s="63"/>
      <c r="H28" s="63"/>
    </row>
    <row r="29" spans="1:8">
      <c r="A29" s="62" t="s">
        <v>201</v>
      </c>
      <c r="B29" s="63"/>
      <c r="C29" s="63"/>
      <c r="D29" s="63"/>
      <c r="E29" s="63"/>
      <c r="F29" s="63"/>
      <c r="G29" s="63"/>
      <c r="H29" s="63"/>
    </row>
    <row r="31" spans="1:8">
      <c r="B31" s="64" t="s">
        <v>202</v>
      </c>
      <c r="C31" s="65" t="s">
        <v>203</v>
      </c>
      <c r="D31" s="65" t="s">
        <v>204</v>
      </c>
      <c r="E31" s="65" t="s">
        <v>205</v>
      </c>
    </row>
    <row r="32" spans="1:8">
      <c r="B32" s="40" t="s">
        <v>206</v>
      </c>
      <c r="C32" s="40" t="s">
        <v>207</v>
      </c>
      <c r="D32" s="42">
        <v>1000</v>
      </c>
      <c r="E32" s="42">
        <f t="shared" ref="E32:E35" si="2">IF(AND(B32="M",C32="C"),D32*0.1,0)</f>
        <v>0</v>
      </c>
    </row>
    <row r="33" spans="1:8">
      <c r="B33" s="40" t="s">
        <v>208</v>
      </c>
      <c r="C33" s="40" t="s">
        <v>209</v>
      </c>
      <c r="D33" s="42">
        <v>1200</v>
      </c>
      <c r="E33" s="42">
        <f t="shared" si="2"/>
        <v>0</v>
      </c>
    </row>
    <row r="34" spans="1:8">
      <c r="B34" s="40" t="s">
        <v>206</v>
      </c>
      <c r="C34" s="40" t="s">
        <v>209</v>
      </c>
      <c r="D34" s="42">
        <v>950</v>
      </c>
      <c r="E34" s="42">
        <f t="shared" si="2"/>
        <v>95</v>
      </c>
    </row>
    <row r="35" spans="1:8">
      <c r="B35" s="40" t="s">
        <v>208</v>
      </c>
      <c r="C35" s="40" t="s">
        <v>207</v>
      </c>
      <c r="D35" s="42">
        <v>950</v>
      </c>
      <c r="E35" s="42">
        <f t="shared" si="2"/>
        <v>0</v>
      </c>
      <c r="G35" s="48"/>
      <c r="H35" s="48"/>
    </row>
    <row r="36" spans="1:8">
      <c r="B36" s="40" t="s">
        <v>206</v>
      </c>
      <c r="C36" s="40" t="s">
        <v>209</v>
      </c>
      <c r="D36" s="42">
        <v>1100</v>
      </c>
      <c r="E36" s="42">
        <f>IF(AND(B36="M",C36="C"),D36*0.1,0)</f>
        <v>110</v>
      </c>
      <c r="G36" s="48"/>
      <c r="H36" s="48"/>
    </row>
    <row r="40" spans="1:8">
      <c r="A40" s="66" t="s">
        <v>210</v>
      </c>
      <c r="B40" s="67"/>
      <c r="C40" s="67"/>
      <c r="D40" s="67"/>
      <c r="E40" s="67"/>
      <c r="F40" s="67"/>
      <c r="G40" s="67"/>
      <c r="H40" s="67"/>
    </row>
    <row r="41" spans="1:8">
      <c r="A41" s="66" t="s">
        <v>211</v>
      </c>
      <c r="B41" s="67"/>
      <c r="C41" s="67"/>
      <c r="D41" s="67"/>
      <c r="E41" s="67"/>
      <c r="F41" s="67"/>
      <c r="G41" s="67"/>
      <c r="H41" s="67"/>
    </row>
    <row r="43" spans="1:8">
      <c r="B43" s="68" t="s">
        <v>212</v>
      </c>
      <c r="C43" s="69" t="s">
        <v>213</v>
      </c>
      <c r="D43" s="69" t="s">
        <v>214</v>
      </c>
      <c r="E43" s="70" t="s">
        <v>215</v>
      </c>
    </row>
    <row r="44" spans="1:8">
      <c r="B44" s="42" t="s">
        <v>216</v>
      </c>
      <c r="C44" s="42">
        <v>3000</v>
      </c>
      <c r="D44" s="40" t="s">
        <v>217</v>
      </c>
      <c r="E44" s="42" t="str">
        <f>IF(AND(C44&gt;=2500,D44="SI"),"LEGIBLE","INELEGIBLE")</f>
        <v>LEGIBLE</v>
      </c>
    </row>
    <row r="45" spans="1:8">
      <c r="B45" s="42" t="s">
        <v>218</v>
      </c>
      <c r="C45" s="42">
        <v>1200</v>
      </c>
      <c r="D45" s="40" t="s">
        <v>99</v>
      </c>
      <c r="E45" s="42" t="str">
        <f t="shared" ref="E45:E49" si="3">IF(AND(C45&gt;=2500,D45="SI"),"LEGIBLE","INELEGIBLE")</f>
        <v>INELEGIBLE</v>
      </c>
    </row>
    <row r="46" spans="1:8">
      <c r="B46" s="42" t="s">
        <v>219</v>
      </c>
      <c r="C46" s="42">
        <v>6000</v>
      </c>
      <c r="D46" s="40" t="s">
        <v>217</v>
      </c>
      <c r="E46" s="42" t="str">
        <f t="shared" si="3"/>
        <v>LEGIBLE</v>
      </c>
    </row>
    <row r="47" spans="1:8">
      <c r="B47" s="42" t="s">
        <v>220</v>
      </c>
      <c r="C47" s="42">
        <v>3500</v>
      </c>
      <c r="D47" s="40" t="s">
        <v>217</v>
      </c>
      <c r="E47" s="42" t="str">
        <f t="shared" si="3"/>
        <v>LEGIBLE</v>
      </c>
    </row>
    <row r="48" spans="1:8">
      <c r="B48" s="42" t="s">
        <v>221</v>
      </c>
      <c r="C48" s="42">
        <v>5500</v>
      </c>
      <c r="D48" s="40" t="s">
        <v>217</v>
      </c>
      <c r="E48" s="42" t="str">
        <f t="shared" si="3"/>
        <v>LEGIBLE</v>
      </c>
    </row>
    <row r="49" spans="1:8">
      <c r="B49" s="42" t="s">
        <v>98</v>
      </c>
      <c r="C49" s="42">
        <v>650</v>
      </c>
      <c r="D49" s="40" t="s">
        <v>99</v>
      </c>
      <c r="E49" s="42" t="str">
        <f t="shared" si="3"/>
        <v>INELEGIBLE</v>
      </c>
    </row>
    <row r="54" spans="1:8">
      <c r="B54" s="50" t="s">
        <v>222</v>
      </c>
      <c r="C54" s="50" t="s">
        <v>223</v>
      </c>
    </row>
    <row r="55" spans="1:8">
      <c r="B55" s="50" t="s">
        <v>224</v>
      </c>
      <c r="C55" s="50" t="s">
        <v>225</v>
      </c>
    </row>
    <row r="56" spans="1:8">
      <c r="B56" s="50"/>
      <c r="C56" s="50"/>
    </row>
    <row r="57" spans="1:8">
      <c r="B57" s="50"/>
      <c r="C57" s="50"/>
    </row>
    <row r="58" spans="1:8">
      <c r="B58" s="50"/>
      <c r="C58" s="50"/>
    </row>
    <row r="59" spans="1:8">
      <c r="A59" s="71" t="s">
        <v>226</v>
      </c>
      <c r="B59" s="72"/>
      <c r="C59" s="72"/>
      <c r="D59" s="72"/>
      <c r="E59" s="72"/>
      <c r="F59" s="72"/>
      <c r="G59" s="72"/>
      <c r="H59" s="72"/>
    </row>
    <row r="62" spans="1:8">
      <c r="B62" s="71" t="s">
        <v>227</v>
      </c>
      <c r="C62" s="71" t="s">
        <v>228</v>
      </c>
    </row>
    <row r="63" spans="1:8">
      <c r="B63" s="42" t="s">
        <v>229</v>
      </c>
      <c r="C63" s="42" t="str">
        <f>IF(OR(B63="ECUADOR",B63="BOLIVIA"),"CERCA","LEJOS")</f>
        <v>CERCA</v>
      </c>
      <c r="G63" s="48"/>
      <c r="H63" s="48"/>
    </row>
    <row r="64" spans="1:8">
      <c r="B64" s="42" t="s">
        <v>230</v>
      </c>
      <c r="C64" s="42" t="str">
        <f t="shared" ref="C64:C67" si="4">IF(OR(B64="ECUADOR",B64="BOLIBIA"),"CERCA","LEJOS")</f>
        <v>CERCA</v>
      </c>
      <c r="G64" s="48"/>
      <c r="H64" s="48"/>
    </row>
    <row r="65" spans="2:3">
      <c r="B65" s="42" t="s">
        <v>231</v>
      </c>
      <c r="C65" s="42" t="str">
        <f t="shared" si="4"/>
        <v>LEJOS</v>
      </c>
    </row>
    <row r="66" spans="2:3">
      <c r="B66" s="42" t="s">
        <v>232</v>
      </c>
      <c r="C66" s="42" t="str">
        <f t="shared" si="4"/>
        <v>LEJOS</v>
      </c>
    </row>
    <row r="67" spans="2:3">
      <c r="B67" s="42" t="s">
        <v>233</v>
      </c>
      <c r="C67" s="42" t="str">
        <f t="shared" si="4"/>
        <v>LEJOS</v>
      </c>
    </row>
  </sheetData>
  <pageMargins left="0.7" right="0.7" top="0.75" bottom="0.75" header="0.3" footer="0.3"/>
  <pageSetup orientation="portrait" horizontalDpi="4294967292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B1:V97"/>
  <sheetViews>
    <sheetView zoomScaleNormal="100" workbookViewId="0">
      <selection activeCell="F2" sqref="F2"/>
    </sheetView>
  </sheetViews>
  <sheetFormatPr baseColWidth="10" defaultRowHeight="12.75"/>
  <cols>
    <col min="1" max="1" width="11.42578125" style="130"/>
    <col min="2" max="5" width="13.140625" style="130" customWidth="1"/>
    <col min="6" max="7" width="5.28515625" style="130" bestFit="1" customWidth="1"/>
    <col min="8" max="8" width="13.140625" style="130" customWidth="1"/>
    <col min="9" max="9" width="13.140625" style="130" bestFit="1" customWidth="1"/>
    <col min="10" max="10" width="12.42578125" style="130" customWidth="1"/>
    <col min="11" max="11" width="5.140625" style="142" customWidth="1"/>
    <col min="12" max="21" width="11.42578125" style="130"/>
    <col min="22" max="22" width="2.7109375" style="142" customWidth="1"/>
    <col min="23" max="24" width="11.42578125" style="130"/>
    <col min="25" max="25" width="34" style="130" bestFit="1" customWidth="1"/>
    <col min="26" max="26" width="21.42578125" style="130" bestFit="1" customWidth="1"/>
    <col min="27" max="37" width="11.42578125" style="130"/>
    <col min="38" max="38" width="15.140625" style="130" customWidth="1"/>
    <col min="39" max="40" width="11.42578125" style="130"/>
    <col min="41" max="41" width="28.7109375" style="130" bestFit="1" customWidth="1"/>
    <col min="42" max="51" width="11.42578125" style="130"/>
    <col min="52" max="52" width="28.7109375" style="130" bestFit="1" customWidth="1"/>
    <col min="53" max="257" width="11.42578125" style="130"/>
    <col min="258" max="261" width="13.140625" style="130" customWidth="1"/>
    <col min="262" max="263" width="5.28515625" style="130" bestFit="1" customWidth="1"/>
    <col min="264" max="264" width="13.140625" style="130" customWidth="1"/>
    <col min="265" max="265" width="13.140625" style="130" bestFit="1" customWidth="1"/>
    <col min="266" max="266" width="12.42578125" style="130" customWidth="1"/>
    <col min="267" max="267" width="5.140625" style="130" customWidth="1"/>
    <col min="268" max="277" width="11.42578125" style="130"/>
    <col min="278" max="278" width="2.7109375" style="130" customWidth="1"/>
    <col min="279" max="280" width="11.42578125" style="130"/>
    <col min="281" max="281" width="34" style="130" bestFit="1" customWidth="1"/>
    <col min="282" max="282" width="21.42578125" style="130" bestFit="1" customWidth="1"/>
    <col min="283" max="293" width="11.42578125" style="130"/>
    <col min="294" max="294" width="15.140625" style="130" customWidth="1"/>
    <col min="295" max="296" width="11.42578125" style="130"/>
    <col min="297" max="297" width="28.7109375" style="130" bestFit="1" customWidth="1"/>
    <col min="298" max="307" width="11.42578125" style="130"/>
    <col min="308" max="308" width="28.7109375" style="130" bestFit="1" customWidth="1"/>
    <col min="309" max="513" width="11.42578125" style="130"/>
    <col min="514" max="517" width="13.140625" style="130" customWidth="1"/>
    <col min="518" max="519" width="5.28515625" style="130" bestFit="1" customWidth="1"/>
    <col min="520" max="520" width="13.140625" style="130" customWidth="1"/>
    <col min="521" max="521" width="13.140625" style="130" bestFit="1" customWidth="1"/>
    <col min="522" max="522" width="12.42578125" style="130" customWidth="1"/>
    <col min="523" max="523" width="5.140625" style="130" customWidth="1"/>
    <col min="524" max="533" width="11.42578125" style="130"/>
    <col min="534" max="534" width="2.7109375" style="130" customWidth="1"/>
    <col min="535" max="536" width="11.42578125" style="130"/>
    <col min="537" max="537" width="34" style="130" bestFit="1" customWidth="1"/>
    <col min="538" max="538" width="21.42578125" style="130" bestFit="1" customWidth="1"/>
    <col min="539" max="549" width="11.42578125" style="130"/>
    <col min="550" max="550" width="15.140625" style="130" customWidth="1"/>
    <col min="551" max="552" width="11.42578125" style="130"/>
    <col min="553" max="553" width="28.7109375" style="130" bestFit="1" customWidth="1"/>
    <col min="554" max="563" width="11.42578125" style="130"/>
    <col min="564" max="564" width="28.7109375" style="130" bestFit="1" customWidth="1"/>
    <col min="565" max="769" width="11.42578125" style="130"/>
    <col min="770" max="773" width="13.140625" style="130" customWidth="1"/>
    <col min="774" max="775" width="5.28515625" style="130" bestFit="1" customWidth="1"/>
    <col min="776" max="776" width="13.140625" style="130" customWidth="1"/>
    <col min="777" max="777" width="13.140625" style="130" bestFit="1" customWidth="1"/>
    <col min="778" max="778" width="12.42578125" style="130" customWidth="1"/>
    <col min="779" max="779" width="5.140625" style="130" customWidth="1"/>
    <col min="780" max="789" width="11.42578125" style="130"/>
    <col min="790" max="790" width="2.7109375" style="130" customWidth="1"/>
    <col min="791" max="792" width="11.42578125" style="130"/>
    <col min="793" max="793" width="34" style="130" bestFit="1" customWidth="1"/>
    <col min="794" max="794" width="21.42578125" style="130" bestFit="1" customWidth="1"/>
    <col min="795" max="805" width="11.42578125" style="130"/>
    <col min="806" max="806" width="15.140625" style="130" customWidth="1"/>
    <col min="807" max="808" width="11.42578125" style="130"/>
    <col min="809" max="809" width="28.7109375" style="130" bestFit="1" customWidth="1"/>
    <col min="810" max="819" width="11.42578125" style="130"/>
    <col min="820" max="820" width="28.7109375" style="130" bestFit="1" customWidth="1"/>
    <col min="821" max="1025" width="11.42578125" style="130"/>
    <col min="1026" max="1029" width="13.140625" style="130" customWidth="1"/>
    <col min="1030" max="1031" width="5.28515625" style="130" bestFit="1" customWidth="1"/>
    <col min="1032" max="1032" width="13.140625" style="130" customWidth="1"/>
    <col min="1033" max="1033" width="13.140625" style="130" bestFit="1" customWidth="1"/>
    <col min="1034" max="1034" width="12.42578125" style="130" customWidth="1"/>
    <col min="1035" max="1035" width="5.140625" style="130" customWidth="1"/>
    <col min="1036" max="1045" width="11.42578125" style="130"/>
    <col min="1046" max="1046" width="2.7109375" style="130" customWidth="1"/>
    <col min="1047" max="1048" width="11.42578125" style="130"/>
    <col min="1049" max="1049" width="34" style="130" bestFit="1" customWidth="1"/>
    <col min="1050" max="1050" width="21.42578125" style="130" bestFit="1" customWidth="1"/>
    <col min="1051" max="1061" width="11.42578125" style="130"/>
    <col min="1062" max="1062" width="15.140625" style="130" customWidth="1"/>
    <col min="1063" max="1064" width="11.42578125" style="130"/>
    <col min="1065" max="1065" width="28.7109375" style="130" bestFit="1" customWidth="1"/>
    <col min="1066" max="1075" width="11.42578125" style="130"/>
    <col min="1076" max="1076" width="28.7109375" style="130" bestFit="1" customWidth="1"/>
    <col min="1077" max="1281" width="11.42578125" style="130"/>
    <col min="1282" max="1285" width="13.140625" style="130" customWidth="1"/>
    <col min="1286" max="1287" width="5.28515625" style="130" bestFit="1" customWidth="1"/>
    <col min="1288" max="1288" width="13.140625" style="130" customWidth="1"/>
    <col min="1289" max="1289" width="13.140625" style="130" bestFit="1" customWidth="1"/>
    <col min="1290" max="1290" width="12.42578125" style="130" customWidth="1"/>
    <col min="1291" max="1291" width="5.140625" style="130" customWidth="1"/>
    <col min="1292" max="1301" width="11.42578125" style="130"/>
    <col min="1302" max="1302" width="2.7109375" style="130" customWidth="1"/>
    <col min="1303" max="1304" width="11.42578125" style="130"/>
    <col min="1305" max="1305" width="34" style="130" bestFit="1" customWidth="1"/>
    <col min="1306" max="1306" width="21.42578125" style="130" bestFit="1" customWidth="1"/>
    <col min="1307" max="1317" width="11.42578125" style="130"/>
    <col min="1318" max="1318" width="15.140625" style="130" customWidth="1"/>
    <col min="1319" max="1320" width="11.42578125" style="130"/>
    <col min="1321" max="1321" width="28.7109375" style="130" bestFit="1" customWidth="1"/>
    <col min="1322" max="1331" width="11.42578125" style="130"/>
    <col min="1332" max="1332" width="28.7109375" style="130" bestFit="1" customWidth="1"/>
    <col min="1333" max="1537" width="11.42578125" style="130"/>
    <col min="1538" max="1541" width="13.140625" style="130" customWidth="1"/>
    <col min="1542" max="1543" width="5.28515625" style="130" bestFit="1" customWidth="1"/>
    <col min="1544" max="1544" width="13.140625" style="130" customWidth="1"/>
    <col min="1545" max="1545" width="13.140625" style="130" bestFit="1" customWidth="1"/>
    <col min="1546" max="1546" width="12.42578125" style="130" customWidth="1"/>
    <col min="1547" max="1547" width="5.140625" style="130" customWidth="1"/>
    <col min="1548" max="1557" width="11.42578125" style="130"/>
    <col min="1558" max="1558" width="2.7109375" style="130" customWidth="1"/>
    <col min="1559" max="1560" width="11.42578125" style="130"/>
    <col min="1561" max="1561" width="34" style="130" bestFit="1" customWidth="1"/>
    <col min="1562" max="1562" width="21.42578125" style="130" bestFit="1" customWidth="1"/>
    <col min="1563" max="1573" width="11.42578125" style="130"/>
    <col min="1574" max="1574" width="15.140625" style="130" customWidth="1"/>
    <col min="1575" max="1576" width="11.42578125" style="130"/>
    <col min="1577" max="1577" width="28.7109375" style="130" bestFit="1" customWidth="1"/>
    <col min="1578" max="1587" width="11.42578125" style="130"/>
    <col min="1588" max="1588" width="28.7109375" style="130" bestFit="1" customWidth="1"/>
    <col min="1589" max="1793" width="11.42578125" style="130"/>
    <col min="1794" max="1797" width="13.140625" style="130" customWidth="1"/>
    <col min="1798" max="1799" width="5.28515625" style="130" bestFit="1" customWidth="1"/>
    <col min="1800" max="1800" width="13.140625" style="130" customWidth="1"/>
    <col min="1801" max="1801" width="13.140625" style="130" bestFit="1" customWidth="1"/>
    <col min="1802" max="1802" width="12.42578125" style="130" customWidth="1"/>
    <col min="1803" max="1803" width="5.140625" style="130" customWidth="1"/>
    <col min="1804" max="1813" width="11.42578125" style="130"/>
    <col min="1814" max="1814" width="2.7109375" style="130" customWidth="1"/>
    <col min="1815" max="1816" width="11.42578125" style="130"/>
    <col min="1817" max="1817" width="34" style="130" bestFit="1" customWidth="1"/>
    <col min="1818" max="1818" width="21.42578125" style="130" bestFit="1" customWidth="1"/>
    <col min="1819" max="1829" width="11.42578125" style="130"/>
    <col min="1830" max="1830" width="15.140625" style="130" customWidth="1"/>
    <col min="1831" max="1832" width="11.42578125" style="130"/>
    <col min="1833" max="1833" width="28.7109375" style="130" bestFit="1" customWidth="1"/>
    <col min="1834" max="1843" width="11.42578125" style="130"/>
    <col min="1844" max="1844" width="28.7109375" style="130" bestFit="1" customWidth="1"/>
    <col min="1845" max="2049" width="11.42578125" style="130"/>
    <col min="2050" max="2053" width="13.140625" style="130" customWidth="1"/>
    <col min="2054" max="2055" width="5.28515625" style="130" bestFit="1" customWidth="1"/>
    <col min="2056" max="2056" width="13.140625" style="130" customWidth="1"/>
    <col min="2057" max="2057" width="13.140625" style="130" bestFit="1" customWidth="1"/>
    <col min="2058" max="2058" width="12.42578125" style="130" customWidth="1"/>
    <col min="2059" max="2059" width="5.140625" style="130" customWidth="1"/>
    <col min="2060" max="2069" width="11.42578125" style="130"/>
    <col min="2070" max="2070" width="2.7109375" style="130" customWidth="1"/>
    <col min="2071" max="2072" width="11.42578125" style="130"/>
    <col min="2073" max="2073" width="34" style="130" bestFit="1" customWidth="1"/>
    <col min="2074" max="2074" width="21.42578125" style="130" bestFit="1" customWidth="1"/>
    <col min="2075" max="2085" width="11.42578125" style="130"/>
    <col min="2086" max="2086" width="15.140625" style="130" customWidth="1"/>
    <col min="2087" max="2088" width="11.42578125" style="130"/>
    <col min="2089" max="2089" width="28.7109375" style="130" bestFit="1" customWidth="1"/>
    <col min="2090" max="2099" width="11.42578125" style="130"/>
    <col min="2100" max="2100" width="28.7109375" style="130" bestFit="1" customWidth="1"/>
    <col min="2101" max="2305" width="11.42578125" style="130"/>
    <col min="2306" max="2309" width="13.140625" style="130" customWidth="1"/>
    <col min="2310" max="2311" width="5.28515625" style="130" bestFit="1" customWidth="1"/>
    <col min="2312" max="2312" width="13.140625" style="130" customWidth="1"/>
    <col min="2313" max="2313" width="13.140625" style="130" bestFit="1" customWidth="1"/>
    <col min="2314" max="2314" width="12.42578125" style="130" customWidth="1"/>
    <col min="2315" max="2315" width="5.140625" style="130" customWidth="1"/>
    <col min="2316" max="2325" width="11.42578125" style="130"/>
    <col min="2326" max="2326" width="2.7109375" style="130" customWidth="1"/>
    <col min="2327" max="2328" width="11.42578125" style="130"/>
    <col min="2329" max="2329" width="34" style="130" bestFit="1" customWidth="1"/>
    <col min="2330" max="2330" width="21.42578125" style="130" bestFit="1" customWidth="1"/>
    <col min="2331" max="2341" width="11.42578125" style="130"/>
    <col min="2342" max="2342" width="15.140625" style="130" customWidth="1"/>
    <col min="2343" max="2344" width="11.42578125" style="130"/>
    <col min="2345" max="2345" width="28.7109375" style="130" bestFit="1" customWidth="1"/>
    <col min="2346" max="2355" width="11.42578125" style="130"/>
    <col min="2356" max="2356" width="28.7109375" style="130" bestFit="1" customWidth="1"/>
    <col min="2357" max="2561" width="11.42578125" style="130"/>
    <col min="2562" max="2565" width="13.140625" style="130" customWidth="1"/>
    <col min="2566" max="2567" width="5.28515625" style="130" bestFit="1" customWidth="1"/>
    <col min="2568" max="2568" width="13.140625" style="130" customWidth="1"/>
    <col min="2569" max="2569" width="13.140625" style="130" bestFit="1" customWidth="1"/>
    <col min="2570" max="2570" width="12.42578125" style="130" customWidth="1"/>
    <col min="2571" max="2571" width="5.140625" style="130" customWidth="1"/>
    <col min="2572" max="2581" width="11.42578125" style="130"/>
    <col min="2582" max="2582" width="2.7109375" style="130" customWidth="1"/>
    <col min="2583" max="2584" width="11.42578125" style="130"/>
    <col min="2585" max="2585" width="34" style="130" bestFit="1" customWidth="1"/>
    <col min="2586" max="2586" width="21.42578125" style="130" bestFit="1" customWidth="1"/>
    <col min="2587" max="2597" width="11.42578125" style="130"/>
    <col min="2598" max="2598" width="15.140625" style="130" customWidth="1"/>
    <col min="2599" max="2600" width="11.42578125" style="130"/>
    <col min="2601" max="2601" width="28.7109375" style="130" bestFit="1" customWidth="1"/>
    <col min="2602" max="2611" width="11.42578125" style="130"/>
    <col min="2612" max="2612" width="28.7109375" style="130" bestFit="1" customWidth="1"/>
    <col min="2613" max="2817" width="11.42578125" style="130"/>
    <col min="2818" max="2821" width="13.140625" style="130" customWidth="1"/>
    <col min="2822" max="2823" width="5.28515625" style="130" bestFit="1" customWidth="1"/>
    <col min="2824" max="2824" width="13.140625" style="130" customWidth="1"/>
    <col min="2825" max="2825" width="13.140625" style="130" bestFit="1" customWidth="1"/>
    <col min="2826" max="2826" width="12.42578125" style="130" customWidth="1"/>
    <col min="2827" max="2827" width="5.140625" style="130" customWidth="1"/>
    <col min="2828" max="2837" width="11.42578125" style="130"/>
    <col min="2838" max="2838" width="2.7109375" style="130" customWidth="1"/>
    <col min="2839" max="2840" width="11.42578125" style="130"/>
    <col min="2841" max="2841" width="34" style="130" bestFit="1" customWidth="1"/>
    <col min="2842" max="2842" width="21.42578125" style="130" bestFit="1" customWidth="1"/>
    <col min="2843" max="2853" width="11.42578125" style="130"/>
    <col min="2854" max="2854" width="15.140625" style="130" customWidth="1"/>
    <col min="2855" max="2856" width="11.42578125" style="130"/>
    <col min="2857" max="2857" width="28.7109375" style="130" bestFit="1" customWidth="1"/>
    <col min="2858" max="2867" width="11.42578125" style="130"/>
    <col min="2868" max="2868" width="28.7109375" style="130" bestFit="1" customWidth="1"/>
    <col min="2869" max="3073" width="11.42578125" style="130"/>
    <col min="3074" max="3077" width="13.140625" style="130" customWidth="1"/>
    <col min="3078" max="3079" width="5.28515625" style="130" bestFit="1" customWidth="1"/>
    <col min="3080" max="3080" width="13.140625" style="130" customWidth="1"/>
    <col min="3081" max="3081" width="13.140625" style="130" bestFit="1" customWidth="1"/>
    <col min="3082" max="3082" width="12.42578125" style="130" customWidth="1"/>
    <col min="3083" max="3083" width="5.140625" style="130" customWidth="1"/>
    <col min="3084" max="3093" width="11.42578125" style="130"/>
    <col min="3094" max="3094" width="2.7109375" style="130" customWidth="1"/>
    <col min="3095" max="3096" width="11.42578125" style="130"/>
    <col min="3097" max="3097" width="34" style="130" bestFit="1" customWidth="1"/>
    <col min="3098" max="3098" width="21.42578125" style="130" bestFit="1" customWidth="1"/>
    <col min="3099" max="3109" width="11.42578125" style="130"/>
    <col min="3110" max="3110" width="15.140625" style="130" customWidth="1"/>
    <col min="3111" max="3112" width="11.42578125" style="130"/>
    <col min="3113" max="3113" width="28.7109375" style="130" bestFit="1" customWidth="1"/>
    <col min="3114" max="3123" width="11.42578125" style="130"/>
    <col min="3124" max="3124" width="28.7109375" style="130" bestFit="1" customWidth="1"/>
    <col min="3125" max="3329" width="11.42578125" style="130"/>
    <col min="3330" max="3333" width="13.140625" style="130" customWidth="1"/>
    <col min="3334" max="3335" width="5.28515625" style="130" bestFit="1" customWidth="1"/>
    <col min="3336" max="3336" width="13.140625" style="130" customWidth="1"/>
    <col min="3337" max="3337" width="13.140625" style="130" bestFit="1" customWidth="1"/>
    <col min="3338" max="3338" width="12.42578125" style="130" customWidth="1"/>
    <col min="3339" max="3339" width="5.140625" style="130" customWidth="1"/>
    <col min="3340" max="3349" width="11.42578125" style="130"/>
    <col min="3350" max="3350" width="2.7109375" style="130" customWidth="1"/>
    <col min="3351" max="3352" width="11.42578125" style="130"/>
    <col min="3353" max="3353" width="34" style="130" bestFit="1" customWidth="1"/>
    <col min="3354" max="3354" width="21.42578125" style="130" bestFit="1" customWidth="1"/>
    <col min="3355" max="3365" width="11.42578125" style="130"/>
    <col min="3366" max="3366" width="15.140625" style="130" customWidth="1"/>
    <col min="3367" max="3368" width="11.42578125" style="130"/>
    <col min="3369" max="3369" width="28.7109375" style="130" bestFit="1" customWidth="1"/>
    <col min="3370" max="3379" width="11.42578125" style="130"/>
    <col min="3380" max="3380" width="28.7109375" style="130" bestFit="1" customWidth="1"/>
    <col min="3381" max="3585" width="11.42578125" style="130"/>
    <col min="3586" max="3589" width="13.140625" style="130" customWidth="1"/>
    <col min="3590" max="3591" width="5.28515625" style="130" bestFit="1" customWidth="1"/>
    <col min="3592" max="3592" width="13.140625" style="130" customWidth="1"/>
    <col min="3593" max="3593" width="13.140625" style="130" bestFit="1" customWidth="1"/>
    <col min="3594" max="3594" width="12.42578125" style="130" customWidth="1"/>
    <col min="3595" max="3595" width="5.140625" style="130" customWidth="1"/>
    <col min="3596" max="3605" width="11.42578125" style="130"/>
    <col min="3606" max="3606" width="2.7109375" style="130" customWidth="1"/>
    <col min="3607" max="3608" width="11.42578125" style="130"/>
    <col min="3609" max="3609" width="34" style="130" bestFit="1" customWidth="1"/>
    <col min="3610" max="3610" width="21.42578125" style="130" bestFit="1" customWidth="1"/>
    <col min="3611" max="3621" width="11.42578125" style="130"/>
    <col min="3622" max="3622" width="15.140625" style="130" customWidth="1"/>
    <col min="3623" max="3624" width="11.42578125" style="130"/>
    <col min="3625" max="3625" width="28.7109375" style="130" bestFit="1" customWidth="1"/>
    <col min="3626" max="3635" width="11.42578125" style="130"/>
    <col min="3636" max="3636" width="28.7109375" style="130" bestFit="1" customWidth="1"/>
    <col min="3637" max="3841" width="11.42578125" style="130"/>
    <col min="3842" max="3845" width="13.140625" style="130" customWidth="1"/>
    <col min="3846" max="3847" width="5.28515625" style="130" bestFit="1" customWidth="1"/>
    <col min="3848" max="3848" width="13.140625" style="130" customWidth="1"/>
    <col min="3849" max="3849" width="13.140625" style="130" bestFit="1" customWidth="1"/>
    <col min="3850" max="3850" width="12.42578125" style="130" customWidth="1"/>
    <col min="3851" max="3851" width="5.140625" style="130" customWidth="1"/>
    <col min="3852" max="3861" width="11.42578125" style="130"/>
    <col min="3862" max="3862" width="2.7109375" style="130" customWidth="1"/>
    <col min="3863" max="3864" width="11.42578125" style="130"/>
    <col min="3865" max="3865" width="34" style="130" bestFit="1" customWidth="1"/>
    <col min="3866" max="3866" width="21.42578125" style="130" bestFit="1" customWidth="1"/>
    <col min="3867" max="3877" width="11.42578125" style="130"/>
    <col min="3878" max="3878" width="15.140625" style="130" customWidth="1"/>
    <col min="3879" max="3880" width="11.42578125" style="130"/>
    <col min="3881" max="3881" width="28.7109375" style="130" bestFit="1" customWidth="1"/>
    <col min="3882" max="3891" width="11.42578125" style="130"/>
    <col min="3892" max="3892" width="28.7109375" style="130" bestFit="1" customWidth="1"/>
    <col min="3893" max="4097" width="11.42578125" style="130"/>
    <col min="4098" max="4101" width="13.140625" style="130" customWidth="1"/>
    <col min="4102" max="4103" width="5.28515625" style="130" bestFit="1" customWidth="1"/>
    <col min="4104" max="4104" width="13.140625" style="130" customWidth="1"/>
    <col min="4105" max="4105" width="13.140625" style="130" bestFit="1" customWidth="1"/>
    <col min="4106" max="4106" width="12.42578125" style="130" customWidth="1"/>
    <col min="4107" max="4107" width="5.140625" style="130" customWidth="1"/>
    <col min="4108" max="4117" width="11.42578125" style="130"/>
    <col min="4118" max="4118" width="2.7109375" style="130" customWidth="1"/>
    <col min="4119" max="4120" width="11.42578125" style="130"/>
    <col min="4121" max="4121" width="34" style="130" bestFit="1" customWidth="1"/>
    <col min="4122" max="4122" width="21.42578125" style="130" bestFit="1" customWidth="1"/>
    <col min="4123" max="4133" width="11.42578125" style="130"/>
    <col min="4134" max="4134" width="15.140625" style="130" customWidth="1"/>
    <col min="4135" max="4136" width="11.42578125" style="130"/>
    <col min="4137" max="4137" width="28.7109375" style="130" bestFit="1" customWidth="1"/>
    <col min="4138" max="4147" width="11.42578125" style="130"/>
    <col min="4148" max="4148" width="28.7109375" style="130" bestFit="1" customWidth="1"/>
    <col min="4149" max="4353" width="11.42578125" style="130"/>
    <col min="4354" max="4357" width="13.140625" style="130" customWidth="1"/>
    <col min="4358" max="4359" width="5.28515625" style="130" bestFit="1" customWidth="1"/>
    <col min="4360" max="4360" width="13.140625" style="130" customWidth="1"/>
    <col min="4361" max="4361" width="13.140625" style="130" bestFit="1" customWidth="1"/>
    <col min="4362" max="4362" width="12.42578125" style="130" customWidth="1"/>
    <col min="4363" max="4363" width="5.140625" style="130" customWidth="1"/>
    <col min="4364" max="4373" width="11.42578125" style="130"/>
    <col min="4374" max="4374" width="2.7109375" style="130" customWidth="1"/>
    <col min="4375" max="4376" width="11.42578125" style="130"/>
    <col min="4377" max="4377" width="34" style="130" bestFit="1" customWidth="1"/>
    <col min="4378" max="4378" width="21.42578125" style="130" bestFit="1" customWidth="1"/>
    <col min="4379" max="4389" width="11.42578125" style="130"/>
    <col min="4390" max="4390" width="15.140625" style="130" customWidth="1"/>
    <col min="4391" max="4392" width="11.42578125" style="130"/>
    <col min="4393" max="4393" width="28.7109375" style="130" bestFit="1" customWidth="1"/>
    <col min="4394" max="4403" width="11.42578125" style="130"/>
    <col min="4404" max="4404" width="28.7109375" style="130" bestFit="1" customWidth="1"/>
    <col min="4405" max="4609" width="11.42578125" style="130"/>
    <col min="4610" max="4613" width="13.140625" style="130" customWidth="1"/>
    <col min="4614" max="4615" width="5.28515625" style="130" bestFit="1" customWidth="1"/>
    <col min="4616" max="4616" width="13.140625" style="130" customWidth="1"/>
    <col min="4617" max="4617" width="13.140625" style="130" bestFit="1" customWidth="1"/>
    <col min="4618" max="4618" width="12.42578125" style="130" customWidth="1"/>
    <col min="4619" max="4619" width="5.140625" style="130" customWidth="1"/>
    <col min="4620" max="4629" width="11.42578125" style="130"/>
    <col min="4630" max="4630" width="2.7109375" style="130" customWidth="1"/>
    <col min="4631" max="4632" width="11.42578125" style="130"/>
    <col min="4633" max="4633" width="34" style="130" bestFit="1" customWidth="1"/>
    <col min="4634" max="4634" width="21.42578125" style="130" bestFit="1" customWidth="1"/>
    <col min="4635" max="4645" width="11.42578125" style="130"/>
    <col min="4646" max="4646" width="15.140625" style="130" customWidth="1"/>
    <col min="4647" max="4648" width="11.42578125" style="130"/>
    <col min="4649" max="4649" width="28.7109375" style="130" bestFit="1" customWidth="1"/>
    <col min="4650" max="4659" width="11.42578125" style="130"/>
    <col min="4660" max="4660" width="28.7109375" style="130" bestFit="1" customWidth="1"/>
    <col min="4661" max="4865" width="11.42578125" style="130"/>
    <col min="4866" max="4869" width="13.140625" style="130" customWidth="1"/>
    <col min="4870" max="4871" width="5.28515625" style="130" bestFit="1" customWidth="1"/>
    <col min="4872" max="4872" width="13.140625" style="130" customWidth="1"/>
    <col min="4873" max="4873" width="13.140625" style="130" bestFit="1" customWidth="1"/>
    <col min="4874" max="4874" width="12.42578125" style="130" customWidth="1"/>
    <col min="4875" max="4875" width="5.140625" style="130" customWidth="1"/>
    <col min="4876" max="4885" width="11.42578125" style="130"/>
    <col min="4886" max="4886" width="2.7109375" style="130" customWidth="1"/>
    <col min="4887" max="4888" width="11.42578125" style="130"/>
    <col min="4889" max="4889" width="34" style="130" bestFit="1" customWidth="1"/>
    <col min="4890" max="4890" width="21.42578125" style="130" bestFit="1" customWidth="1"/>
    <col min="4891" max="4901" width="11.42578125" style="130"/>
    <col min="4902" max="4902" width="15.140625" style="130" customWidth="1"/>
    <col min="4903" max="4904" width="11.42578125" style="130"/>
    <col min="4905" max="4905" width="28.7109375" style="130" bestFit="1" customWidth="1"/>
    <col min="4906" max="4915" width="11.42578125" style="130"/>
    <col min="4916" max="4916" width="28.7109375" style="130" bestFit="1" customWidth="1"/>
    <col min="4917" max="5121" width="11.42578125" style="130"/>
    <col min="5122" max="5125" width="13.140625" style="130" customWidth="1"/>
    <col min="5126" max="5127" width="5.28515625" style="130" bestFit="1" customWidth="1"/>
    <col min="5128" max="5128" width="13.140625" style="130" customWidth="1"/>
    <col min="5129" max="5129" width="13.140625" style="130" bestFit="1" customWidth="1"/>
    <col min="5130" max="5130" width="12.42578125" style="130" customWidth="1"/>
    <col min="5131" max="5131" width="5.140625" style="130" customWidth="1"/>
    <col min="5132" max="5141" width="11.42578125" style="130"/>
    <col min="5142" max="5142" width="2.7109375" style="130" customWidth="1"/>
    <col min="5143" max="5144" width="11.42578125" style="130"/>
    <col min="5145" max="5145" width="34" style="130" bestFit="1" customWidth="1"/>
    <col min="5146" max="5146" width="21.42578125" style="130" bestFit="1" customWidth="1"/>
    <col min="5147" max="5157" width="11.42578125" style="130"/>
    <col min="5158" max="5158" width="15.140625" style="130" customWidth="1"/>
    <col min="5159" max="5160" width="11.42578125" style="130"/>
    <col min="5161" max="5161" width="28.7109375" style="130" bestFit="1" customWidth="1"/>
    <col min="5162" max="5171" width="11.42578125" style="130"/>
    <col min="5172" max="5172" width="28.7109375" style="130" bestFit="1" customWidth="1"/>
    <col min="5173" max="5377" width="11.42578125" style="130"/>
    <col min="5378" max="5381" width="13.140625" style="130" customWidth="1"/>
    <col min="5382" max="5383" width="5.28515625" style="130" bestFit="1" customWidth="1"/>
    <col min="5384" max="5384" width="13.140625" style="130" customWidth="1"/>
    <col min="5385" max="5385" width="13.140625" style="130" bestFit="1" customWidth="1"/>
    <col min="5386" max="5386" width="12.42578125" style="130" customWidth="1"/>
    <col min="5387" max="5387" width="5.140625" style="130" customWidth="1"/>
    <col min="5388" max="5397" width="11.42578125" style="130"/>
    <col min="5398" max="5398" width="2.7109375" style="130" customWidth="1"/>
    <col min="5399" max="5400" width="11.42578125" style="130"/>
    <col min="5401" max="5401" width="34" style="130" bestFit="1" customWidth="1"/>
    <col min="5402" max="5402" width="21.42578125" style="130" bestFit="1" customWidth="1"/>
    <col min="5403" max="5413" width="11.42578125" style="130"/>
    <col min="5414" max="5414" width="15.140625" style="130" customWidth="1"/>
    <col min="5415" max="5416" width="11.42578125" style="130"/>
    <col min="5417" max="5417" width="28.7109375" style="130" bestFit="1" customWidth="1"/>
    <col min="5418" max="5427" width="11.42578125" style="130"/>
    <col min="5428" max="5428" width="28.7109375" style="130" bestFit="1" customWidth="1"/>
    <col min="5429" max="5633" width="11.42578125" style="130"/>
    <col min="5634" max="5637" width="13.140625" style="130" customWidth="1"/>
    <col min="5638" max="5639" width="5.28515625" style="130" bestFit="1" customWidth="1"/>
    <col min="5640" max="5640" width="13.140625" style="130" customWidth="1"/>
    <col min="5641" max="5641" width="13.140625" style="130" bestFit="1" customWidth="1"/>
    <col min="5642" max="5642" width="12.42578125" style="130" customWidth="1"/>
    <col min="5643" max="5643" width="5.140625" style="130" customWidth="1"/>
    <col min="5644" max="5653" width="11.42578125" style="130"/>
    <col min="5654" max="5654" width="2.7109375" style="130" customWidth="1"/>
    <col min="5655" max="5656" width="11.42578125" style="130"/>
    <col min="5657" max="5657" width="34" style="130" bestFit="1" customWidth="1"/>
    <col min="5658" max="5658" width="21.42578125" style="130" bestFit="1" customWidth="1"/>
    <col min="5659" max="5669" width="11.42578125" style="130"/>
    <col min="5670" max="5670" width="15.140625" style="130" customWidth="1"/>
    <col min="5671" max="5672" width="11.42578125" style="130"/>
    <col min="5673" max="5673" width="28.7109375" style="130" bestFit="1" customWidth="1"/>
    <col min="5674" max="5683" width="11.42578125" style="130"/>
    <col min="5684" max="5684" width="28.7109375" style="130" bestFit="1" customWidth="1"/>
    <col min="5685" max="5889" width="11.42578125" style="130"/>
    <col min="5890" max="5893" width="13.140625" style="130" customWidth="1"/>
    <col min="5894" max="5895" width="5.28515625" style="130" bestFit="1" customWidth="1"/>
    <col min="5896" max="5896" width="13.140625" style="130" customWidth="1"/>
    <col min="5897" max="5897" width="13.140625" style="130" bestFit="1" customWidth="1"/>
    <col min="5898" max="5898" width="12.42578125" style="130" customWidth="1"/>
    <col min="5899" max="5899" width="5.140625" style="130" customWidth="1"/>
    <col min="5900" max="5909" width="11.42578125" style="130"/>
    <col min="5910" max="5910" width="2.7109375" style="130" customWidth="1"/>
    <col min="5911" max="5912" width="11.42578125" style="130"/>
    <col min="5913" max="5913" width="34" style="130" bestFit="1" customWidth="1"/>
    <col min="5914" max="5914" width="21.42578125" style="130" bestFit="1" customWidth="1"/>
    <col min="5915" max="5925" width="11.42578125" style="130"/>
    <col min="5926" max="5926" width="15.140625" style="130" customWidth="1"/>
    <col min="5927" max="5928" width="11.42578125" style="130"/>
    <col min="5929" max="5929" width="28.7109375" style="130" bestFit="1" customWidth="1"/>
    <col min="5930" max="5939" width="11.42578125" style="130"/>
    <col min="5940" max="5940" width="28.7109375" style="130" bestFit="1" customWidth="1"/>
    <col min="5941" max="6145" width="11.42578125" style="130"/>
    <col min="6146" max="6149" width="13.140625" style="130" customWidth="1"/>
    <col min="6150" max="6151" width="5.28515625" style="130" bestFit="1" customWidth="1"/>
    <col min="6152" max="6152" width="13.140625" style="130" customWidth="1"/>
    <col min="6153" max="6153" width="13.140625" style="130" bestFit="1" customWidth="1"/>
    <col min="6154" max="6154" width="12.42578125" style="130" customWidth="1"/>
    <col min="6155" max="6155" width="5.140625" style="130" customWidth="1"/>
    <col min="6156" max="6165" width="11.42578125" style="130"/>
    <col min="6166" max="6166" width="2.7109375" style="130" customWidth="1"/>
    <col min="6167" max="6168" width="11.42578125" style="130"/>
    <col min="6169" max="6169" width="34" style="130" bestFit="1" customWidth="1"/>
    <col min="6170" max="6170" width="21.42578125" style="130" bestFit="1" customWidth="1"/>
    <col min="6171" max="6181" width="11.42578125" style="130"/>
    <col min="6182" max="6182" width="15.140625" style="130" customWidth="1"/>
    <col min="6183" max="6184" width="11.42578125" style="130"/>
    <col min="6185" max="6185" width="28.7109375" style="130" bestFit="1" customWidth="1"/>
    <col min="6186" max="6195" width="11.42578125" style="130"/>
    <col min="6196" max="6196" width="28.7109375" style="130" bestFit="1" customWidth="1"/>
    <col min="6197" max="6401" width="11.42578125" style="130"/>
    <col min="6402" max="6405" width="13.140625" style="130" customWidth="1"/>
    <col min="6406" max="6407" width="5.28515625" style="130" bestFit="1" customWidth="1"/>
    <col min="6408" max="6408" width="13.140625" style="130" customWidth="1"/>
    <col min="6409" max="6409" width="13.140625" style="130" bestFit="1" customWidth="1"/>
    <col min="6410" max="6410" width="12.42578125" style="130" customWidth="1"/>
    <col min="6411" max="6411" width="5.140625" style="130" customWidth="1"/>
    <col min="6412" max="6421" width="11.42578125" style="130"/>
    <col min="6422" max="6422" width="2.7109375" style="130" customWidth="1"/>
    <col min="6423" max="6424" width="11.42578125" style="130"/>
    <col min="6425" max="6425" width="34" style="130" bestFit="1" customWidth="1"/>
    <col min="6426" max="6426" width="21.42578125" style="130" bestFit="1" customWidth="1"/>
    <col min="6427" max="6437" width="11.42578125" style="130"/>
    <col min="6438" max="6438" width="15.140625" style="130" customWidth="1"/>
    <col min="6439" max="6440" width="11.42578125" style="130"/>
    <col min="6441" max="6441" width="28.7109375" style="130" bestFit="1" customWidth="1"/>
    <col min="6442" max="6451" width="11.42578125" style="130"/>
    <col min="6452" max="6452" width="28.7109375" style="130" bestFit="1" customWidth="1"/>
    <col min="6453" max="6657" width="11.42578125" style="130"/>
    <col min="6658" max="6661" width="13.140625" style="130" customWidth="1"/>
    <col min="6662" max="6663" width="5.28515625" style="130" bestFit="1" customWidth="1"/>
    <col min="6664" max="6664" width="13.140625" style="130" customWidth="1"/>
    <col min="6665" max="6665" width="13.140625" style="130" bestFit="1" customWidth="1"/>
    <col min="6666" max="6666" width="12.42578125" style="130" customWidth="1"/>
    <col min="6667" max="6667" width="5.140625" style="130" customWidth="1"/>
    <col min="6668" max="6677" width="11.42578125" style="130"/>
    <col min="6678" max="6678" width="2.7109375" style="130" customWidth="1"/>
    <col min="6679" max="6680" width="11.42578125" style="130"/>
    <col min="6681" max="6681" width="34" style="130" bestFit="1" customWidth="1"/>
    <col min="6682" max="6682" width="21.42578125" style="130" bestFit="1" customWidth="1"/>
    <col min="6683" max="6693" width="11.42578125" style="130"/>
    <col min="6694" max="6694" width="15.140625" style="130" customWidth="1"/>
    <col min="6695" max="6696" width="11.42578125" style="130"/>
    <col min="6697" max="6697" width="28.7109375" style="130" bestFit="1" customWidth="1"/>
    <col min="6698" max="6707" width="11.42578125" style="130"/>
    <col min="6708" max="6708" width="28.7109375" style="130" bestFit="1" customWidth="1"/>
    <col min="6709" max="6913" width="11.42578125" style="130"/>
    <col min="6914" max="6917" width="13.140625" style="130" customWidth="1"/>
    <col min="6918" max="6919" width="5.28515625" style="130" bestFit="1" customWidth="1"/>
    <col min="6920" max="6920" width="13.140625" style="130" customWidth="1"/>
    <col min="6921" max="6921" width="13.140625" style="130" bestFit="1" customWidth="1"/>
    <col min="6922" max="6922" width="12.42578125" style="130" customWidth="1"/>
    <col min="6923" max="6923" width="5.140625" style="130" customWidth="1"/>
    <col min="6924" max="6933" width="11.42578125" style="130"/>
    <col min="6934" max="6934" width="2.7109375" style="130" customWidth="1"/>
    <col min="6935" max="6936" width="11.42578125" style="130"/>
    <col min="6937" max="6937" width="34" style="130" bestFit="1" customWidth="1"/>
    <col min="6938" max="6938" width="21.42578125" style="130" bestFit="1" customWidth="1"/>
    <col min="6939" max="6949" width="11.42578125" style="130"/>
    <col min="6950" max="6950" width="15.140625" style="130" customWidth="1"/>
    <col min="6951" max="6952" width="11.42578125" style="130"/>
    <col min="6953" max="6953" width="28.7109375" style="130" bestFit="1" customWidth="1"/>
    <col min="6954" max="6963" width="11.42578125" style="130"/>
    <col min="6964" max="6964" width="28.7109375" style="130" bestFit="1" customWidth="1"/>
    <col min="6965" max="7169" width="11.42578125" style="130"/>
    <col min="7170" max="7173" width="13.140625" style="130" customWidth="1"/>
    <col min="7174" max="7175" width="5.28515625" style="130" bestFit="1" customWidth="1"/>
    <col min="7176" max="7176" width="13.140625" style="130" customWidth="1"/>
    <col min="7177" max="7177" width="13.140625" style="130" bestFit="1" customWidth="1"/>
    <col min="7178" max="7178" width="12.42578125" style="130" customWidth="1"/>
    <col min="7179" max="7179" width="5.140625" style="130" customWidth="1"/>
    <col min="7180" max="7189" width="11.42578125" style="130"/>
    <col min="7190" max="7190" width="2.7109375" style="130" customWidth="1"/>
    <col min="7191" max="7192" width="11.42578125" style="130"/>
    <col min="7193" max="7193" width="34" style="130" bestFit="1" customWidth="1"/>
    <col min="7194" max="7194" width="21.42578125" style="130" bestFit="1" customWidth="1"/>
    <col min="7195" max="7205" width="11.42578125" style="130"/>
    <col min="7206" max="7206" width="15.140625" style="130" customWidth="1"/>
    <col min="7207" max="7208" width="11.42578125" style="130"/>
    <col min="7209" max="7209" width="28.7109375" style="130" bestFit="1" customWidth="1"/>
    <col min="7210" max="7219" width="11.42578125" style="130"/>
    <col min="7220" max="7220" width="28.7109375" style="130" bestFit="1" customWidth="1"/>
    <col min="7221" max="7425" width="11.42578125" style="130"/>
    <col min="7426" max="7429" width="13.140625" style="130" customWidth="1"/>
    <col min="7430" max="7431" width="5.28515625" style="130" bestFit="1" customWidth="1"/>
    <col min="7432" max="7432" width="13.140625" style="130" customWidth="1"/>
    <col min="7433" max="7433" width="13.140625" style="130" bestFit="1" customWidth="1"/>
    <col min="7434" max="7434" width="12.42578125" style="130" customWidth="1"/>
    <col min="7435" max="7435" width="5.140625" style="130" customWidth="1"/>
    <col min="7436" max="7445" width="11.42578125" style="130"/>
    <col min="7446" max="7446" width="2.7109375" style="130" customWidth="1"/>
    <col min="7447" max="7448" width="11.42578125" style="130"/>
    <col min="7449" max="7449" width="34" style="130" bestFit="1" customWidth="1"/>
    <col min="7450" max="7450" width="21.42578125" style="130" bestFit="1" customWidth="1"/>
    <col min="7451" max="7461" width="11.42578125" style="130"/>
    <col min="7462" max="7462" width="15.140625" style="130" customWidth="1"/>
    <col min="7463" max="7464" width="11.42578125" style="130"/>
    <col min="7465" max="7465" width="28.7109375" style="130" bestFit="1" customWidth="1"/>
    <col min="7466" max="7475" width="11.42578125" style="130"/>
    <col min="7476" max="7476" width="28.7109375" style="130" bestFit="1" customWidth="1"/>
    <col min="7477" max="7681" width="11.42578125" style="130"/>
    <col min="7682" max="7685" width="13.140625" style="130" customWidth="1"/>
    <col min="7686" max="7687" width="5.28515625" style="130" bestFit="1" customWidth="1"/>
    <col min="7688" max="7688" width="13.140625" style="130" customWidth="1"/>
    <col min="7689" max="7689" width="13.140625" style="130" bestFit="1" customWidth="1"/>
    <col min="7690" max="7690" width="12.42578125" style="130" customWidth="1"/>
    <col min="7691" max="7691" width="5.140625" style="130" customWidth="1"/>
    <col min="7692" max="7701" width="11.42578125" style="130"/>
    <col min="7702" max="7702" width="2.7109375" style="130" customWidth="1"/>
    <col min="7703" max="7704" width="11.42578125" style="130"/>
    <col min="7705" max="7705" width="34" style="130" bestFit="1" customWidth="1"/>
    <col min="7706" max="7706" width="21.42578125" style="130" bestFit="1" customWidth="1"/>
    <col min="7707" max="7717" width="11.42578125" style="130"/>
    <col min="7718" max="7718" width="15.140625" style="130" customWidth="1"/>
    <col min="7719" max="7720" width="11.42578125" style="130"/>
    <col min="7721" max="7721" width="28.7109375" style="130" bestFit="1" customWidth="1"/>
    <col min="7722" max="7731" width="11.42578125" style="130"/>
    <col min="7732" max="7732" width="28.7109375" style="130" bestFit="1" customWidth="1"/>
    <col min="7733" max="7937" width="11.42578125" style="130"/>
    <col min="7938" max="7941" width="13.140625" style="130" customWidth="1"/>
    <col min="7942" max="7943" width="5.28515625" style="130" bestFit="1" customWidth="1"/>
    <col min="7944" max="7944" width="13.140625" style="130" customWidth="1"/>
    <col min="7945" max="7945" width="13.140625" style="130" bestFit="1" customWidth="1"/>
    <col min="7946" max="7946" width="12.42578125" style="130" customWidth="1"/>
    <col min="7947" max="7947" width="5.140625" style="130" customWidth="1"/>
    <col min="7948" max="7957" width="11.42578125" style="130"/>
    <col min="7958" max="7958" width="2.7109375" style="130" customWidth="1"/>
    <col min="7959" max="7960" width="11.42578125" style="130"/>
    <col min="7961" max="7961" width="34" style="130" bestFit="1" customWidth="1"/>
    <col min="7962" max="7962" width="21.42578125" style="130" bestFit="1" customWidth="1"/>
    <col min="7963" max="7973" width="11.42578125" style="130"/>
    <col min="7974" max="7974" width="15.140625" style="130" customWidth="1"/>
    <col min="7975" max="7976" width="11.42578125" style="130"/>
    <col min="7977" max="7977" width="28.7109375" style="130" bestFit="1" customWidth="1"/>
    <col min="7978" max="7987" width="11.42578125" style="130"/>
    <col min="7988" max="7988" width="28.7109375" style="130" bestFit="1" customWidth="1"/>
    <col min="7989" max="8193" width="11.42578125" style="130"/>
    <col min="8194" max="8197" width="13.140625" style="130" customWidth="1"/>
    <col min="8198" max="8199" width="5.28515625" style="130" bestFit="1" customWidth="1"/>
    <col min="8200" max="8200" width="13.140625" style="130" customWidth="1"/>
    <col min="8201" max="8201" width="13.140625" style="130" bestFit="1" customWidth="1"/>
    <col min="8202" max="8202" width="12.42578125" style="130" customWidth="1"/>
    <col min="8203" max="8203" width="5.140625" style="130" customWidth="1"/>
    <col min="8204" max="8213" width="11.42578125" style="130"/>
    <col min="8214" max="8214" width="2.7109375" style="130" customWidth="1"/>
    <col min="8215" max="8216" width="11.42578125" style="130"/>
    <col min="8217" max="8217" width="34" style="130" bestFit="1" customWidth="1"/>
    <col min="8218" max="8218" width="21.42578125" style="130" bestFit="1" customWidth="1"/>
    <col min="8219" max="8229" width="11.42578125" style="130"/>
    <col min="8230" max="8230" width="15.140625" style="130" customWidth="1"/>
    <col min="8231" max="8232" width="11.42578125" style="130"/>
    <col min="8233" max="8233" width="28.7109375" style="130" bestFit="1" customWidth="1"/>
    <col min="8234" max="8243" width="11.42578125" style="130"/>
    <col min="8244" max="8244" width="28.7109375" style="130" bestFit="1" customWidth="1"/>
    <col min="8245" max="8449" width="11.42578125" style="130"/>
    <col min="8450" max="8453" width="13.140625" style="130" customWidth="1"/>
    <col min="8454" max="8455" width="5.28515625" style="130" bestFit="1" customWidth="1"/>
    <col min="8456" max="8456" width="13.140625" style="130" customWidth="1"/>
    <col min="8457" max="8457" width="13.140625" style="130" bestFit="1" customWidth="1"/>
    <col min="8458" max="8458" width="12.42578125" style="130" customWidth="1"/>
    <col min="8459" max="8459" width="5.140625" style="130" customWidth="1"/>
    <col min="8460" max="8469" width="11.42578125" style="130"/>
    <col min="8470" max="8470" width="2.7109375" style="130" customWidth="1"/>
    <col min="8471" max="8472" width="11.42578125" style="130"/>
    <col min="8473" max="8473" width="34" style="130" bestFit="1" customWidth="1"/>
    <col min="8474" max="8474" width="21.42578125" style="130" bestFit="1" customWidth="1"/>
    <col min="8475" max="8485" width="11.42578125" style="130"/>
    <col min="8486" max="8486" width="15.140625" style="130" customWidth="1"/>
    <col min="8487" max="8488" width="11.42578125" style="130"/>
    <col min="8489" max="8489" width="28.7109375" style="130" bestFit="1" customWidth="1"/>
    <col min="8490" max="8499" width="11.42578125" style="130"/>
    <col min="8500" max="8500" width="28.7109375" style="130" bestFit="1" customWidth="1"/>
    <col min="8501" max="8705" width="11.42578125" style="130"/>
    <col min="8706" max="8709" width="13.140625" style="130" customWidth="1"/>
    <col min="8710" max="8711" width="5.28515625" style="130" bestFit="1" customWidth="1"/>
    <col min="8712" max="8712" width="13.140625" style="130" customWidth="1"/>
    <col min="8713" max="8713" width="13.140625" style="130" bestFit="1" customWidth="1"/>
    <col min="8714" max="8714" width="12.42578125" style="130" customWidth="1"/>
    <col min="8715" max="8715" width="5.140625" style="130" customWidth="1"/>
    <col min="8716" max="8725" width="11.42578125" style="130"/>
    <col min="8726" max="8726" width="2.7109375" style="130" customWidth="1"/>
    <col min="8727" max="8728" width="11.42578125" style="130"/>
    <col min="8729" max="8729" width="34" style="130" bestFit="1" customWidth="1"/>
    <col min="8730" max="8730" width="21.42578125" style="130" bestFit="1" customWidth="1"/>
    <col min="8731" max="8741" width="11.42578125" style="130"/>
    <col min="8742" max="8742" width="15.140625" style="130" customWidth="1"/>
    <col min="8743" max="8744" width="11.42578125" style="130"/>
    <col min="8745" max="8745" width="28.7109375" style="130" bestFit="1" customWidth="1"/>
    <col min="8746" max="8755" width="11.42578125" style="130"/>
    <col min="8756" max="8756" width="28.7109375" style="130" bestFit="1" customWidth="1"/>
    <col min="8757" max="8961" width="11.42578125" style="130"/>
    <col min="8962" max="8965" width="13.140625" style="130" customWidth="1"/>
    <col min="8966" max="8967" width="5.28515625" style="130" bestFit="1" customWidth="1"/>
    <col min="8968" max="8968" width="13.140625" style="130" customWidth="1"/>
    <col min="8969" max="8969" width="13.140625" style="130" bestFit="1" customWidth="1"/>
    <col min="8970" max="8970" width="12.42578125" style="130" customWidth="1"/>
    <col min="8971" max="8971" width="5.140625" style="130" customWidth="1"/>
    <col min="8972" max="8981" width="11.42578125" style="130"/>
    <col min="8982" max="8982" width="2.7109375" style="130" customWidth="1"/>
    <col min="8983" max="8984" width="11.42578125" style="130"/>
    <col min="8985" max="8985" width="34" style="130" bestFit="1" customWidth="1"/>
    <col min="8986" max="8986" width="21.42578125" style="130" bestFit="1" customWidth="1"/>
    <col min="8987" max="8997" width="11.42578125" style="130"/>
    <col min="8998" max="8998" width="15.140625" style="130" customWidth="1"/>
    <col min="8999" max="9000" width="11.42578125" style="130"/>
    <col min="9001" max="9001" width="28.7109375" style="130" bestFit="1" customWidth="1"/>
    <col min="9002" max="9011" width="11.42578125" style="130"/>
    <col min="9012" max="9012" width="28.7109375" style="130" bestFit="1" customWidth="1"/>
    <col min="9013" max="9217" width="11.42578125" style="130"/>
    <col min="9218" max="9221" width="13.140625" style="130" customWidth="1"/>
    <col min="9222" max="9223" width="5.28515625" style="130" bestFit="1" customWidth="1"/>
    <col min="9224" max="9224" width="13.140625" style="130" customWidth="1"/>
    <col min="9225" max="9225" width="13.140625" style="130" bestFit="1" customWidth="1"/>
    <col min="9226" max="9226" width="12.42578125" style="130" customWidth="1"/>
    <col min="9227" max="9227" width="5.140625" style="130" customWidth="1"/>
    <col min="9228" max="9237" width="11.42578125" style="130"/>
    <col min="9238" max="9238" width="2.7109375" style="130" customWidth="1"/>
    <col min="9239" max="9240" width="11.42578125" style="130"/>
    <col min="9241" max="9241" width="34" style="130" bestFit="1" customWidth="1"/>
    <col min="9242" max="9242" width="21.42578125" style="130" bestFit="1" customWidth="1"/>
    <col min="9243" max="9253" width="11.42578125" style="130"/>
    <col min="9254" max="9254" width="15.140625" style="130" customWidth="1"/>
    <col min="9255" max="9256" width="11.42578125" style="130"/>
    <col min="9257" max="9257" width="28.7109375" style="130" bestFit="1" customWidth="1"/>
    <col min="9258" max="9267" width="11.42578125" style="130"/>
    <col min="9268" max="9268" width="28.7109375" style="130" bestFit="1" customWidth="1"/>
    <col min="9269" max="9473" width="11.42578125" style="130"/>
    <col min="9474" max="9477" width="13.140625" style="130" customWidth="1"/>
    <col min="9478" max="9479" width="5.28515625" style="130" bestFit="1" customWidth="1"/>
    <col min="9480" max="9480" width="13.140625" style="130" customWidth="1"/>
    <col min="9481" max="9481" width="13.140625" style="130" bestFit="1" customWidth="1"/>
    <col min="9482" max="9482" width="12.42578125" style="130" customWidth="1"/>
    <col min="9483" max="9483" width="5.140625" style="130" customWidth="1"/>
    <col min="9484" max="9493" width="11.42578125" style="130"/>
    <col min="9494" max="9494" width="2.7109375" style="130" customWidth="1"/>
    <col min="9495" max="9496" width="11.42578125" style="130"/>
    <col min="9497" max="9497" width="34" style="130" bestFit="1" customWidth="1"/>
    <col min="9498" max="9498" width="21.42578125" style="130" bestFit="1" customWidth="1"/>
    <col min="9499" max="9509" width="11.42578125" style="130"/>
    <col min="9510" max="9510" width="15.140625" style="130" customWidth="1"/>
    <col min="9511" max="9512" width="11.42578125" style="130"/>
    <col min="9513" max="9513" width="28.7109375" style="130" bestFit="1" customWidth="1"/>
    <col min="9514" max="9523" width="11.42578125" style="130"/>
    <col min="9524" max="9524" width="28.7109375" style="130" bestFit="1" customWidth="1"/>
    <col min="9525" max="9729" width="11.42578125" style="130"/>
    <col min="9730" max="9733" width="13.140625" style="130" customWidth="1"/>
    <col min="9734" max="9735" width="5.28515625" style="130" bestFit="1" customWidth="1"/>
    <col min="9736" max="9736" width="13.140625" style="130" customWidth="1"/>
    <col min="9737" max="9737" width="13.140625" style="130" bestFit="1" customWidth="1"/>
    <col min="9738" max="9738" width="12.42578125" style="130" customWidth="1"/>
    <col min="9739" max="9739" width="5.140625" style="130" customWidth="1"/>
    <col min="9740" max="9749" width="11.42578125" style="130"/>
    <col min="9750" max="9750" width="2.7109375" style="130" customWidth="1"/>
    <col min="9751" max="9752" width="11.42578125" style="130"/>
    <col min="9753" max="9753" width="34" style="130" bestFit="1" customWidth="1"/>
    <col min="9754" max="9754" width="21.42578125" style="130" bestFit="1" customWidth="1"/>
    <col min="9755" max="9765" width="11.42578125" style="130"/>
    <col min="9766" max="9766" width="15.140625" style="130" customWidth="1"/>
    <col min="9767" max="9768" width="11.42578125" style="130"/>
    <col min="9769" max="9769" width="28.7109375" style="130" bestFit="1" customWidth="1"/>
    <col min="9770" max="9779" width="11.42578125" style="130"/>
    <col min="9780" max="9780" width="28.7109375" style="130" bestFit="1" customWidth="1"/>
    <col min="9781" max="9985" width="11.42578125" style="130"/>
    <col min="9986" max="9989" width="13.140625" style="130" customWidth="1"/>
    <col min="9990" max="9991" width="5.28515625" style="130" bestFit="1" customWidth="1"/>
    <col min="9992" max="9992" width="13.140625" style="130" customWidth="1"/>
    <col min="9993" max="9993" width="13.140625" style="130" bestFit="1" customWidth="1"/>
    <col min="9994" max="9994" width="12.42578125" style="130" customWidth="1"/>
    <col min="9995" max="9995" width="5.140625" style="130" customWidth="1"/>
    <col min="9996" max="10005" width="11.42578125" style="130"/>
    <col min="10006" max="10006" width="2.7109375" style="130" customWidth="1"/>
    <col min="10007" max="10008" width="11.42578125" style="130"/>
    <col min="10009" max="10009" width="34" style="130" bestFit="1" customWidth="1"/>
    <col min="10010" max="10010" width="21.42578125" style="130" bestFit="1" customWidth="1"/>
    <col min="10011" max="10021" width="11.42578125" style="130"/>
    <col min="10022" max="10022" width="15.140625" style="130" customWidth="1"/>
    <col min="10023" max="10024" width="11.42578125" style="130"/>
    <col min="10025" max="10025" width="28.7109375" style="130" bestFit="1" customWidth="1"/>
    <col min="10026" max="10035" width="11.42578125" style="130"/>
    <col min="10036" max="10036" width="28.7109375" style="130" bestFit="1" customWidth="1"/>
    <col min="10037" max="10241" width="11.42578125" style="130"/>
    <col min="10242" max="10245" width="13.140625" style="130" customWidth="1"/>
    <col min="10246" max="10247" width="5.28515625" style="130" bestFit="1" customWidth="1"/>
    <col min="10248" max="10248" width="13.140625" style="130" customWidth="1"/>
    <col min="10249" max="10249" width="13.140625" style="130" bestFit="1" customWidth="1"/>
    <col min="10250" max="10250" width="12.42578125" style="130" customWidth="1"/>
    <col min="10251" max="10251" width="5.140625" style="130" customWidth="1"/>
    <col min="10252" max="10261" width="11.42578125" style="130"/>
    <col min="10262" max="10262" width="2.7109375" style="130" customWidth="1"/>
    <col min="10263" max="10264" width="11.42578125" style="130"/>
    <col min="10265" max="10265" width="34" style="130" bestFit="1" customWidth="1"/>
    <col min="10266" max="10266" width="21.42578125" style="130" bestFit="1" customWidth="1"/>
    <col min="10267" max="10277" width="11.42578125" style="130"/>
    <col min="10278" max="10278" width="15.140625" style="130" customWidth="1"/>
    <col min="10279" max="10280" width="11.42578125" style="130"/>
    <col min="10281" max="10281" width="28.7109375" style="130" bestFit="1" customWidth="1"/>
    <col min="10282" max="10291" width="11.42578125" style="130"/>
    <col min="10292" max="10292" width="28.7109375" style="130" bestFit="1" customWidth="1"/>
    <col min="10293" max="10497" width="11.42578125" style="130"/>
    <col min="10498" max="10501" width="13.140625" style="130" customWidth="1"/>
    <col min="10502" max="10503" width="5.28515625" style="130" bestFit="1" customWidth="1"/>
    <col min="10504" max="10504" width="13.140625" style="130" customWidth="1"/>
    <col min="10505" max="10505" width="13.140625" style="130" bestFit="1" customWidth="1"/>
    <col min="10506" max="10506" width="12.42578125" style="130" customWidth="1"/>
    <col min="10507" max="10507" width="5.140625" style="130" customWidth="1"/>
    <col min="10508" max="10517" width="11.42578125" style="130"/>
    <col min="10518" max="10518" width="2.7109375" style="130" customWidth="1"/>
    <col min="10519" max="10520" width="11.42578125" style="130"/>
    <col min="10521" max="10521" width="34" style="130" bestFit="1" customWidth="1"/>
    <col min="10522" max="10522" width="21.42578125" style="130" bestFit="1" customWidth="1"/>
    <col min="10523" max="10533" width="11.42578125" style="130"/>
    <col min="10534" max="10534" width="15.140625" style="130" customWidth="1"/>
    <col min="10535" max="10536" width="11.42578125" style="130"/>
    <col min="10537" max="10537" width="28.7109375" style="130" bestFit="1" customWidth="1"/>
    <col min="10538" max="10547" width="11.42578125" style="130"/>
    <col min="10548" max="10548" width="28.7109375" style="130" bestFit="1" customWidth="1"/>
    <col min="10549" max="10753" width="11.42578125" style="130"/>
    <col min="10754" max="10757" width="13.140625" style="130" customWidth="1"/>
    <col min="10758" max="10759" width="5.28515625" style="130" bestFit="1" customWidth="1"/>
    <col min="10760" max="10760" width="13.140625" style="130" customWidth="1"/>
    <col min="10761" max="10761" width="13.140625" style="130" bestFit="1" customWidth="1"/>
    <col min="10762" max="10762" width="12.42578125" style="130" customWidth="1"/>
    <col min="10763" max="10763" width="5.140625" style="130" customWidth="1"/>
    <col min="10764" max="10773" width="11.42578125" style="130"/>
    <col min="10774" max="10774" width="2.7109375" style="130" customWidth="1"/>
    <col min="10775" max="10776" width="11.42578125" style="130"/>
    <col min="10777" max="10777" width="34" style="130" bestFit="1" customWidth="1"/>
    <col min="10778" max="10778" width="21.42578125" style="130" bestFit="1" customWidth="1"/>
    <col min="10779" max="10789" width="11.42578125" style="130"/>
    <col min="10790" max="10790" width="15.140625" style="130" customWidth="1"/>
    <col min="10791" max="10792" width="11.42578125" style="130"/>
    <col min="10793" max="10793" width="28.7109375" style="130" bestFit="1" customWidth="1"/>
    <col min="10794" max="10803" width="11.42578125" style="130"/>
    <col min="10804" max="10804" width="28.7109375" style="130" bestFit="1" customWidth="1"/>
    <col min="10805" max="11009" width="11.42578125" style="130"/>
    <col min="11010" max="11013" width="13.140625" style="130" customWidth="1"/>
    <col min="11014" max="11015" width="5.28515625" style="130" bestFit="1" customWidth="1"/>
    <col min="11016" max="11016" width="13.140625" style="130" customWidth="1"/>
    <col min="11017" max="11017" width="13.140625" style="130" bestFit="1" customWidth="1"/>
    <col min="11018" max="11018" width="12.42578125" style="130" customWidth="1"/>
    <col min="11019" max="11019" width="5.140625" style="130" customWidth="1"/>
    <col min="11020" max="11029" width="11.42578125" style="130"/>
    <col min="11030" max="11030" width="2.7109375" style="130" customWidth="1"/>
    <col min="11031" max="11032" width="11.42578125" style="130"/>
    <col min="11033" max="11033" width="34" style="130" bestFit="1" customWidth="1"/>
    <col min="11034" max="11034" width="21.42578125" style="130" bestFit="1" customWidth="1"/>
    <col min="11035" max="11045" width="11.42578125" style="130"/>
    <col min="11046" max="11046" width="15.140625" style="130" customWidth="1"/>
    <col min="11047" max="11048" width="11.42578125" style="130"/>
    <col min="11049" max="11049" width="28.7109375" style="130" bestFit="1" customWidth="1"/>
    <col min="11050" max="11059" width="11.42578125" style="130"/>
    <col min="11060" max="11060" width="28.7109375" style="130" bestFit="1" customWidth="1"/>
    <col min="11061" max="11265" width="11.42578125" style="130"/>
    <col min="11266" max="11269" width="13.140625" style="130" customWidth="1"/>
    <col min="11270" max="11271" width="5.28515625" style="130" bestFit="1" customWidth="1"/>
    <col min="11272" max="11272" width="13.140625" style="130" customWidth="1"/>
    <col min="11273" max="11273" width="13.140625" style="130" bestFit="1" customWidth="1"/>
    <col min="11274" max="11274" width="12.42578125" style="130" customWidth="1"/>
    <col min="11275" max="11275" width="5.140625" style="130" customWidth="1"/>
    <col min="11276" max="11285" width="11.42578125" style="130"/>
    <col min="11286" max="11286" width="2.7109375" style="130" customWidth="1"/>
    <col min="11287" max="11288" width="11.42578125" style="130"/>
    <col min="11289" max="11289" width="34" style="130" bestFit="1" customWidth="1"/>
    <col min="11290" max="11290" width="21.42578125" style="130" bestFit="1" customWidth="1"/>
    <col min="11291" max="11301" width="11.42578125" style="130"/>
    <col min="11302" max="11302" width="15.140625" style="130" customWidth="1"/>
    <col min="11303" max="11304" width="11.42578125" style="130"/>
    <col min="11305" max="11305" width="28.7109375" style="130" bestFit="1" customWidth="1"/>
    <col min="11306" max="11315" width="11.42578125" style="130"/>
    <col min="11316" max="11316" width="28.7109375" style="130" bestFit="1" customWidth="1"/>
    <col min="11317" max="11521" width="11.42578125" style="130"/>
    <col min="11522" max="11525" width="13.140625" style="130" customWidth="1"/>
    <col min="11526" max="11527" width="5.28515625" style="130" bestFit="1" customWidth="1"/>
    <col min="11528" max="11528" width="13.140625" style="130" customWidth="1"/>
    <col min="11529" max="11529" width="13.140625" style="130" bestFit="1" customWidth="1"/>
    <col min="11530" max="11530" width="12.42578125" style="130" customWidth="1"/>
    <col min="11531" max="11531" width="5.140625" style="130" customWidth="1"/>
    <col min="11532" max="11541" width="11.42578125" style="130"/>
    <col min="11542" max="11542" width="2.7109375" style="130" customWidth="1"/>
    <col min="11543" max="11544" width="11.42578125" style="130"/>
    <col min="11545" max="11545" width="34" style="130" bestFit="1" customWidth="1"/>
    <col min="11546" max="11546" width="21.42578125" style="130" bestFit="1" customWidth="1"/>
    <col min="11547" max="11557" width="11.42578125" style="130"/>
    <col min="11558" max="11558" width="15.140625" style="130" customWidth="1"/>
    <col min="11559" max="11560" width="11.42578125" style="130"/>
    <col min="11561" max="11561" width="28.7109375" style="130" bestFit="1" customWidth="1"/>
    <col min="11562" max="11571" width="11.42578125" style="130"/>
    <col min="11572" max="11572" width="28.7109375" style="130" bestFit="1" customWidth="1"/>
    <col min="11573" max="11777" width="11.42578125" style="130"/>
    <col min="11778" max="11781" width="13.140625" style="130" customWidth="1"/>
    <col min="11782" max="11783" width="5.28515625" style="130" bestFit="1" customWidth="1"/>
    <col min="11784" max="11784" width="13.140625" style="130" customWidth="1"/>
    <col min="11785" max="11785" width="13.140625" style="130" bestFit="1" customWidth="1"/>
    <col min="11786" max="11786" width="12.42578125" style="130" customWidth="1"/>
    <col min="11787" max="11787" width="5.140625" style="130" customWidth="1"/>
    <col min="11788" max="11797" width="11.42578125" style="130"/>
    <col min="11798" max="11798" width="2.7109375" style="130" customWidth="1"/>
    <col min="11799" max="11800" width="11.42578125" style="130"/>
    <col min="11801" max="11801" width="34" style="130" bestFit="1" customWidth="1"/>
    <col min="11802" max="11802" width="21.42578125" style="130" bestFit="1" customWidth="1"/>
    <col min="11803" max="11813" width="11.42578125" style="130"/>
    <col min="11814" max="11814" width="15.140625" style="130" customWidth="1"/>
    <col min="11815" max="11816" width="11.42578125" style="130"/>
    <col min="11817" max="11817" width="28.7109375" style="130" bestFit="1" customWidth="1"/>
    <col min="11818" max="11827" width="11.42578125" style="130"/>
    <col min="11828" max="11828" width="28.7109375" style="130" bestFit="1" customWidth="1"/>
    <col min="11829" max="12033" width="11.42578125" style="130"/>
    <col min="12034" max="12037" width="13.140625" style="130" customWidth="1"/>
    <col min="12038" max="12039" width="5.28515625" style="130" bestFit="1" customWidth="1"/>
    <col min="12040" max="12040" width="13.140625" style="130" customWidth="1"/>
    <col min="12041" max="12041" width="13.140625" style="130" bestFit="1" customWidth="1"/>
    <col min="12042" max="12042" width="12.42578125" style="130" customWidth="1"/>
    <col min="12043" max="12043" width="5.140625" style="130" customWidth="1"/>
    <col min="12044" max="12053" width="11.42578125" style="130"/>
    <col min="12054" max="12054" width="2.7109375" style="130" customWidth="1"/>
    <col min="12055" max="12056" width="11.42578125" style="130"/>
    <col min="12057" max="12057" width="34" style="130" bestFit="1" customWidth="1"/>
    <col min="12058" max="12058" width="21.42578125" style="130" bestFit="1" customWidth="1"/>
    <col min="12059" max="12069" width="11.42578125" style="130"/>
    <col min="12070" max="12070" width="15.140625" style="130" customWidth="1"/>
    <col min="12071" max="12072" width="11.42578125" style="130"/>
    <col min="12073" max="12073" width="28.7109375" style="130" bestFit="1" customWidth="1"/>
    <col min="12074" max="12083" width="11.42578125" style="130"/>
    <col min="12084" max="12084" width="28.7109375" style="130" bestFit="1" customWidth="1"/>
    <col min="12085" max="12289" width="11.42578125" style="130"/>
    <col min="12290" max="12293" width="13.140625" style="130" customWidth="1"/>
    <col min="12294" max="12295" width="5.28515625" style="130" bestFit="1" customWidth="1"/>
    <col min="12296" max="12296" width="13.140625" style="130" customWidth="1"/>
    <col min="12297" max="12297" width="13.140625" style="130" bestFit="1" customWidth="1"/>
    <col min="12298" max="12298" width="12.42578125" style="130" customWidth="1"/>
    <col min="12299" max="12299" width="5.140625" style="130" customWidth="1"/>
    <col min="12300" max="12309" width="11.42578125" style="130"/>
    <col min="12310" max="12310" width="2.7109375" style="130" customWidth="1"/>
    <col min="12311" max="12312" width="11.42578125" style="130"/>
    <col min="12313" max="12313" width="34" style="130" bestFit="1" customWidth="1"/>
    <col min="12314" max="12314" width="21.42578125" style="130" bestFit="1" customWidth="1"/>
    <col min="12315" max="12325" width="11.42578125" style="130"/>
    <col min="12326" max="12326" width="15.140625" style="130" customWidth="1"/>
    <col min="12327" max="12328" width="11.42578125" style="130"/>
    <col min="12329" max="12329" width="28.7109375" style="130" bestFit="1" customWidth="1"/>
    <col min="12330" max="12339" width="11.42578125" style="130"/>
    <col min="12340" max="12340" width="28.7109375" style="130" bestFit="1" customWidth="1"/>
    <col min="12341" max="12545" width="11.42578125" style="130"/>
    <col min="12546" max="12549" width="13.140625" style="130" customWidth="1"/>
    <col min="12550" max="12551" width="5.28515625" style="130" bestFit="1" customWidth="1"/>
    <col min="12552" max="12552" width="13.140625" style="130" customWidth="1"/>
    <col min="12553" max="12553" width="13.140625" style="130" bestFit="1" customWidth="1"/>
    <col min="12554" max="12554" width="12.42578125" style="130" customWidth="1"/>
    <col min="12555" max="12555" width="5.140625" style="130" customWidth="1"/>
    <col min="12556" max="12565" width="11.42578125" style="130"/>
    <col min="12566" max="12566" width="2.7109375" style="130" customWidth="1"/>
    <col min="12567" max="12568" width="11.42578125" style="130"/>
    <col min="12569" max="12569" width="34" style="130" bestFit="1" customWidth="1"/>
    <col min="12570" max="12570" width="21.42578125" style="130" bestFit="1" customWidth="1"/>
    <col min="12571" max="12581" width="11.42578125" style="130"/>
    <col min="12582" max="12582" width="15.140625" style="130" customWidth="1"/>
    <col min="12583" max="12584" width="11.42578125" style="130"/>
    <col min="12585" max="12585" width="28.7109375" style="130" bestFit="1" customWidth="1"/>
    <col min="12586" max="12595" width="11.42578125" style="130"/>
    <col min="12596" max="12596" width="28.7109375" style="130" bestFit="1" customWidth="1"/>
    <col min="12597" max="12801" width="11.42578125" style="130"/>
    <col min="12802" max="12805" width="13.140625" style="130" customWidth="1"/>
    <col min="12806" max="12807" width="5.28515625" style="130" bestFit="1" customWidth="1"/>
    <col min="12808" max="12808" width="13.140625" style="130" customWidth="1"/>
    <col min="12809" max="12809" width="13.140625" style="130" bestFit="1" customWidth="1"/>
    <col min="12810" max="12810" width="12.42578125" style="130" customWidth="1"/>
    <col min="12811" max="12811" width="5.140625" style="130" customWidth="1"/>
    <col min="12812" max="12821" width="11.42578125" style="130"/>
    <col min="12822" max="12822" width="2.7109375" style="130" customWidth="1"/>
    <col min="12823" max="12824" width="11.42578125" style="130"/>
    <col min="12825" max="12825" width="34" style="130" bestFit="1" customWidth="1"/>
    <col min="12826" max="12826" width="21.42578125" style="130" bestFit="1" customWidth="1"/>
    <col min="12827" max="12837" width="11.42578125" style="130"/>
    <col min="12838" max="12838" width="15.140625" style="130" customWidth="1"/>
    <col min="12839" max="12840" width="11.42578125" style="130"/>
    <col min="12841" max="12841" width="28.7109375" style="130" bestFit="1" customWidth="1"/>
    <col min="12842" max="12851" width="11.42578125" style="130"/>
    <col min="12852" max="12852" width="28.7109375" style="130" bestFit="1" customWidth="1"/>
    <col min="12853" max="13057" width="11.42578125" style="130"/>
    <col min="13058" max="13061" width="13.140625" style="130" customWidth="1"/>
    <col min="13062" max="13063" width="5.28515625" style="130" bestFit="1" customWidth="1"/>
    <col min="13064" max="13064" width="13.140625" style="130" customWidth="1"/>
    <col min="13065" max="13065" width="13.140625" style="130" bestFit="1" customWidth="1"/>
    <col min="13066" max="13066" width="12.42578125" style="130" customWidth="1"/>
    <col min="13067" max="13067" width="5.140625" style="130" customWidth="1"/>
    <col min="13068" max="13077" width="11.42578125" style="130"/>
    <col min="13078" max="13078" width="2.7109375" style="130" customWidth="1"/>
    <col min="13079" max="13080" width="11.42578125" style="130"/>
    <col min="13081" max="13081" width="34" style="130" bestFit="1" customWidth="1"/>
    <col min="13082" max="13082" width="21.42578125" style="130" bestFit="1" customWidth="1"/>
    <col min="13083" max="13093" width="11.42578125" style="130"/>
    <col min="13094" max="13094" width="15.140625" style="130" customWidth="1"/>
    <col min="13095" max="13096" width="11.42578125" style="130"/>
    <col min="13097" max="13097" width="28.7109375" style="130" bestFit="1" customWidth="1"/>
    <col min="13098" max="13107" width="11.42578125" style="130"/>
    <col min="13108" max="13108" width="28.7109375" style="130" bestFit="1" customWidth="1"/>
    <col min="13109" max="13313" width="11.42578125" style="130"/>
    <col min="13314" max="13317" width="13.140625" style="130" customWidth="1"/>
    <col min="13318" max="13319" width="5.28515625" style="130" bestFit="1" customWidth="1"/>
    <col min="13320" max="13320" width="13.140625" style="130" customWidth="1"/>
    <col min="13321" max="13321" width="13.140625" style="130" bestFit="1" customWidth="1"/>
    <col min="13322" max="13322" width="12.42578125" style="130" customWidth="1"/>
    <col min="13323" max="13323" width="5.140625" style="130" customWidth="1"/>
    <col min="13324" max="13333" width="11.42578125" style="130"/>
    <col min="13334" max="13334" width="2.7109375" style="130" customWidth="1"/>
    <col min="13335" max="13336" width="11.42578125" style="130"/>
    <col min="13337" max="13337" width="34" style="130" bestFit="1" customWidth="1"/>
    <col min="13338" max="13338" width="21.42578125" style="130" bestFit="1" customWidth="1"/>
    <col min="13339" max="13349" width="11.42578125" style="130"/>
    <col min="13350" max="13350" width="15.140625" style="130" customWidth="1"/>
    <col min="13351" max="13352" width="11.42578125" style="130"/>
    <col min="13353" max="13353" width="28.7109375" style="130" bestFit="1" customWidth="1"/>
    <col min="13354" max="13363" width="11.42578125" style="130"/>
    <col min="13364" max="13364" width="28.7109375" style="130" bestFit="1" customWidth="1"/>
    <col min="13365" max="13569" width="11.42578125" style="130"/>
    <col min="13570" max="13573" width="13.140625" style="130" customWidth="1"/>
    <col min="13574" max="13575" width="5.28515625" style="130" bestFit="1" customWidth="1"/>
    <col min="13576" max="13576" width="13.140625" style="130" customWidth="1"/>
    <col min="13577" max="13577" width="13.140625" style="130" bestFit="1" customWidth="1"/>
    <col min="13578" max="13578" width="12.42578125" style="130" customWidth="1"/>
    <col min="13579" max="13579" width="5.140625" style="130" customWidth="1"/>
    <col min="13580" max="13589" width="11.42578125" style="130"/>
    <col min="13590" max="13590" width="2.7109375" style="130" customWidth="1"/>
    <col min="13591" max="13592" width="11.42578125" style="130"/>
    <col min="13593" max="13593" width="34" style="130" bestFit="1" customWidth="1"/>
    <col min="13594" max="13594" width="21.42578125" style="130" bestFit="1" customWidth="1"/>
    <col min="13595" max="13605" width="11.42578125" style="130"/>
    <col min="13606" max="13606" width="15.140625" style="130" customWidth="1"/>
    <col min="13607" max="13608" width="11.42578125" style="130"/>
    <col min="13609" max="13609" width="28.7109375" style="130" bestFit="1" customWidth="1"/>
    <col min="13610" max="13619" width="11.42578125" style="130"/>
    <col min="13620" max="13620" width="28.7109375" style="130" bestFit="1" customWidth="1"/>
    <col min="13621" max="13825" width="11.42578125" style="130"/>
    <col min="13826" max="13829" width="13.140625" style="130" customWidth="1"/>
    <col min="13830" max="13831" width="5.28515625" style="130" bestFit="1" customWidth="1"/>
    <col min="13832" max="13832" width="13.140625" style="130" customWidth="1"/>
    <col min="13833" max="13833" width="13.140625" style="130" bestFit="1" customWidth="1"/>
    <col min="13834" max="13834" width="12.42578125" style="130" customWidth="1"/>
    <col min="13835" max="13835" width="5.140625" style="130" customWidth="1"/>
    <col min="13836" max="13845" width="11.42578125" style="130"/>
    <col min="13846" max="13846" width="2.7109375" style="130" customWidth="1"/>
    <col min="13847" max="13848" width="11.42578125" style="130"/>
    <col min="13849" max="13849" width="34" style="130" bestFit="1" customWidth="1"/>
    <col min="13850" max="13850" width="21.42578125" style="130" bestFit="1" customWidth="1"/>
    <col min="13851" max="13861" width="11.42578125" style="130"/>
    <col min="13862" max="13862" width="15.140625" style="130" customWidth="1"/>
    <col min="13863" max="13864" width="11.42578125" style="130"/>
    <col min="13865" max="13865" width="28.7109375" style="130" bestFit="1" customWidth="1"/>
    <col min="13866" max="13875" width="11.42578125" style="130"/>
    <col min="13876" max="13876" width="28.7109375" style="130" bestFit="1" customWidth="1"/>
    <col min="13877" max="14081" width="11.42578125" style="130"/>
    <col min="14082" max="14085" width="13.140625" style="130" customWidth="1"/>
    <col min="14086" max="14087" width="5.28515625" style="130" bestFit="1" customWidth="1"/>
    <col min="14088" max="14088" width="13.140625" style="130" customWidth="1"/>
    <col min="14089" max="14089" width="13.140625" style="130" bestFit="1" customWidth="1"/>
    <col min="14090" max="14090" width="12.42578125" style="130" customWidth="1"/>
    <col min="14091" max="14091" width="5.140625" style="130" customWidth="1"/>
    <col min="14092" max="14101" width="11.42578125" style="130"/>
    <col min="14102" max="14102" width="2.7109375" style="130" customWidth="1"/>
    <col min="14103" max="14104" width="11.42578125" style="130"/>
    <col min="14105" max="14105" width="34" style="130" bestFit="1" customWidth="1"/>
    <col min="14106" max="14106" width="21.42578125" style="130" bestFit="1" customWidth="1"/>
    <col min="14107" max="14117" width="11.42578125" style="130"/>
    <col min="14118" max="14118" width="15.140625" style="130" customWidth="1"/>
    <col min="14119" max="14120" width="11.42578125" style="130"/>
    <col min="14121" max="14121" width="28.7109375" style="130" bestFit="1" customWidth="1"/>
    <col min="14122" max="14131" width="11.42578125" style="130"/>
    <col min="14132" max="14132" width="28.7109375" style="130" bestFit="1" customWidth="1"/>
    <col min="14133" max="14337" width="11.42578125" style="130"/>
    <col min="14338" max="14341" width="13.140625" style="130" customWidth="1"/>
    <col min="14342" max="14343" width="5.28515625" style="130" bestFit="1" customWidth="1"/>
    <col min="14344" max="14344" width="13.140625" style="130" customWidth="1"/>
    <col min="14345" max="14345" width="13.140625" style="130" bestFit="1" customWidth="1"/>
    <col min="14346" max="14346" width="12.42578125" style="130" customWidth="1"/>
    <col min="14347" max="14347" width="5.140625" style="130" customWidth="1"/>
    <col min="14348" max="14357" width="11.42578125" style="130"/>
    <col min="14358" max="14358" width="2.7109375" style="130" customWidth="1"/>
    <col min="14359" max="14360" width="11.42578125" style="130"/>
    <col min="14361" max="14361" width="34" style="130" bestFit="1" customWidth="1"/>
    <col min="14362" max="14362" width="21.42578125" style="130" bestFit="1" customWidth="1"/>
    <col min="14363" max="14373" width="11.42578125" style="130"/>
    <col min="14374" max="14374" width="15.140625" style="130" customWidth="1"/>
    <col min="14375" max="14376" width="11.42578125" style="130"/>
    <col min="14377" max="14377" width="28.7109375" style="130" bestFit="1" customWidth="1"/>
    <col min="14378" max="14387" width="11.42578125" style="130"/>
    <col min="14388" max="14388" width="28.7109375" style="130" bestFit="1" customWidth="1"/>
    <col min="14389" max="14593" width="11.42578125" style="130"/>
    <col min="14594" max="14597" width="13.140625" style="130" customWidth="1"/>
    <col min="14598" max="14599" width="5.28515625" style="130" bestFit="1" customWidth="1"/>
    <col min="14600" max="14600" width="13.140625" style="130" customWidth="1"/>
    <col min="14601" max="14601" width="13.140625" style="130" bestFit="1" customWidth="1"/>
    <col min="14602" max="14602" width="12.42578125" style="130" customWidth="1"/>
    <col min="14603" max="14603" width="5.140625" style="130" customWidth="1"/>
    <col min="14604" max="14613" width="11.42578125" style="130"/>
    <col min="14614" max="14614" width="2.7109375" style="130" customWidth="1"/>
    <col min="14615" max="14616" width="11.42578125" style="130"/>
    <col min="14617" max="14617" width="34" style="130" bestFit="1" customWidth="1"/>
    <col min="14618" max="14618" width="21.42578125" style="130" bestFit="1" customWidth="1"/>
    <col min="14619" max="14629" width="11.42578125" style="130"/>
    <col min="14630" max="14630" width="15.140625" style="130" customWidth="1"/>
    <col min="14631" max="14632" width="11.42578125" style="130"/>
    <col min="14633" max="14633" width="28.7109375" style="130" bestFit="1" customWidth="1"/>
    <col min="14634" max="14643" width="11.42578125" style="130"/>
    <col min="14644" max="14644" width="28.7109375" style="130" bestFit="1" customWidth="1"/>
    <col min="14645" max="14849" width="11.42578125" style="130"/>
    <col min="14850" max="14853" width="13.140625" style="130" customWidth="1"/>
    <col min="14854" max="14855" width="5.28515625" style="130" bestFit="1" customWidth="1"/>
    <col min="14856" max="14856" width="13.140625" style="130" customWidth="1"/>
    <col min="14857" max="14857" width="13.140625" style="130" bestFit="1" customWidth="1"/>
    <col min="14858" max="14858" width="12.42578125" style="130" customWidth="1"/>
    <col min="14859" max="14859" width="5.140625" style="130" customWidth="1"/>
    <col min="14860" max="14869" width="11.42578125" style="130"/>
    <col min="14870" max="14870" width="2.7109375" style="130" customWidth="1"/>
    <col min="14871" max="14872" width="11.42578125" style="130"/>
    <col min="14873" max="14873" width="34" style="130" bestFit="1" customWidth="1"/>
    <col min="14874" max="14874" width="21.42578125" style="130" bestFit="1" customWidth="1"/>
    <col min="14875" max="14885" width="11.42578125" style="130"/>
    <col min="14886" max="14886" width="15.140625" style="130" customWidth="1"/>
    <col min="14887" max="14888" width="11.42578125" style="130"/>
    <col min="14889" max="14889" width="28.7109375" style="130" bestFit="1" customWidth="1"/>
    <col min="14890" max="14899" width="11.42578125" style="130"/>
    <col min="14900" max="14900" width="28.7109375" style="130" bestFit="1" customWidth="1"/>
    <col min="14901" max="15105" width="11.42578125" style="130"/>
    <col min="15106" max="15109" width="13.140625" style="130" customWidth="1"/>
    <col min="15110" max="15111" width="5.28515625" style="130" bestFit="1" customWidth="1"/>
    <col min="15112" max="15112" width="13.140625" style="130" customWidth="1"/>
    <col min="15113" max="15113" width="13.140625" style="130" bestFit="1" customWidth="1"/>
    <col min="15114" max="15114" width="12.42578125" style="130" customWidth="1"/>
    <col min="15115" max="15115" width="5.140625" style="130" customWidth="1"/>
    <col min="15116" max="15125" width="11.42578125" style="130"/>
    <col min="15126" max="15126" width="2.7109375" style="130" customWidth="1"/>
    <col min="15127" max="15128" width="11.42578125" style="130"/>
    <col min="15129" max="15129" width="34" style="130" bestFit="1" customWidth="1"/>
    <col min="15130" max="15130" width="21.42578125" style="130" bestFit="1" customWidth="1"/>
    <col min="15131" max="15141" width="11.42578125" style="130"/>
    <col min="15142" max="15142" width="15.140625" style="130" customWidth="1"/>
    <col min="15143" max="15144" width="11.42578125" style="130"/>
    <col min="15145" max="15145" width="28.7109375" style="130" bestFit="1" customWidth="1"/>
    <col min="15146" max="15155" width="11.42578125" style="130"/>
    <col min="15156" max="15156" width="28.7109375" style="130" bestFit="1" customWidth="1"/>
    <col min="15157" max="15361" width="11.42578125" style="130"/>
    <col min="15362" max="15365" width="13.140625" style="130" customWidth="1"/>
    <col min="15366" max="15367" width="5.28515625" style="130" bestFit="1" customWidth="1"/>
    <col min="15368" max="15368" width="13.140625" style="130" customWidth="1"/>
    <col min="15369" max="15369" width="13.140625" style="130" bestFit="1" customWidth="1"/>
    <col min="15370" max="15370" width="12.42578125" style="130" customWidth="1"/>
    <col min="15371" max="15371" width="5.140625" style="130" customWidth="1"/>
    <col min="15372" max="15381" width="11.42578125" style="130"/>
    <col min="15382" max="15382" width="2.7109375" style="130" customWidth="1"/>
    <col min="15383" max="15384" width="11.42578125" style="130"/>
    <col min="15385" max="15385" width="34" style="130" bestFit="1" customWidth="1"/>
    <col min="15386" max="15386" width="21.42578125" style="130" bestFit="1" customWidth="1"/>
    <col min="15387" max="15397" width="11.42578125" style="130"/>
    <col min="15398" max="15398" width="15.140625" style="130" customWidth="1"/>
    <col min="15399" max="15400" width="11.42578125" style="130"/>
    <col min="15401" max="15401" width="28.7109375" style="130" bestFit="1" customWidth="1"/>
    <col min="15402" max="15411" width="11.42578125" style="130"/>
    <col min="15412" max="15412" width="28.7109375" style="130" bestFit="1" customWidth="1"/>
    <col min="15413" max="15617" width="11.42578125" style="130"/>
    <col min="15618" max="15621" width="13.140625" style="130" customWidth="1"/>
    <col min="15622" max="15623" width="5.28515625" style="130" bestFit="1" customWidth="1"/>
    <col min="15624" max="15624" width="13.140625" style="130" customWidth="1"/>
    <col min="15625" max="15625" width="13.140625" style="130" bestFit="1" customWidth="1"/>
    <col min="15626" max="15626" width="12.42578125" style="130" customWidth="1"/>
    <col min="15627" max="15627" width="5.140625" style="130" customWidth="1"/>
    <col min="15628" max="15637" width="11.42578125" style="130"/>
    <col min="15638" max="15638" width="2.7109375" style="130" customWidth="1"/>
    <col min="15639" max="15640" width="11.42578125" style="130"/>
    <col min="15641" max="15641" width="34" style="130" bestFit="1" customWidth="1"/>
    <col min="15642" max="15642" width="21.42578125" style="130" bestFit="1" customWidth="1"/>
    <col min="15643" max="15653" width="11.42578125" style="130"/>
    <col min="15654" max="15654" width="15.140625" style="130" customWidth="1"/>
    <col min="15655" max="15656" width="11.42578125" style="130"/>
    <col min="15657" max="15657" width="28.7109375" style="130" bestFit="1" customWidth="1"/>
    <col min="15658" max="15667" width="11.42578125" style="130"/>
    <col min="15668" max="15668" width="28.7109375" style="130" bestFit="1" customWidth="1"/>
    <col min="15669" max="15873" width="11.42578125" style="130"/>
    <col min="15874" max="15877" width="13.140625" style="130" customWidth="1"/>
    <col min="15878" max="15879" width="5.28515625" style="130" bestFit="1" customWidth="1"/>
    <col min="15880" max="15880" width="13.140625" style="130" customWidth="1"/>
    <col min="15881" max="15881" width="13.140625" style="130" bestFit="1" customWidth="1"/>
    <col min="15882" max="15882" width="12.42578125" style="130" customWidth="1"/>
    <col min="15883" max="15883" width="5.140625" style="130" customWidth="1"/>
    <col min="15884" max="15893" width="11.42578125" style="130"/>
    <col min="15894" max="15894" width="2.7109375" style="130" customWidth="1"/>
    <col min="15895" max="15896" width="11.42578125" style="130"/>
    <col min="15897" max="15897" width="34" style="130" bestFit="1" customWidth="1"/>
    <col min="15898" max="15898" width="21.42578125" style="130" bestFit="1" customWidth="1"/>
    <col min="15899" max="15909" width="11.42578125" style="130"/>
    <col min="15910" max="15910" width="15.140625" style="130" customWidth="1"/>
    <col min="15911" max="15912" width="11.42578125" style="130"/>
    <col min="15913" max="15913" width="28.7109375" style="130" bestFit="1" customWidth="1"/>
    <col min="15914" max="15923" width="11.42578125" style="130"/>
    <col min="15924" max="15924" width="28.7109375" style="130" bestFit="1" customWidth="1"/>
    <col min="15925" max="16129" width="11.42578125" style="130"/>
    <col min="16130" max="16133" width="13.140625" style="130" customWidth="1"/>
    <col min="16134" max="16135" width="5.28515625" style="130" bestFit="1" customWidth="1"/>
    <col min="16136" max="16136" width="13.140625" style="130" customWidth="1"/>
    <col min="16137" max="16137" width="13.140625" style="130" bestFit="1" customWidth="1"/>
    <col min="16138" max="16138" width="12.42578125" style="130" customWidth="1"/>
    <col min="16139" max="16139" width="5.140625" style="130" customWidth="1"/>
    <col min="16140" max="16149" width="11.42578125" style="130"/>
    <col min="16150" max="16150" width="2.7109375" style="130" customWidth="1"/>
    <col min="16151" max="16152" width="11.42578125" style="130"/>
    <col min="16153" max="16153" width="34" style="130" bestFit="1" customWidth="1"/>
    <col min="16154" max="16154" width="21.42578125" style="130" bestFit="1" customWidth="1"/>
    <col min="16155" max="16165" width="11.42578125" style="130"/>
    <col min="16166" max="16166" width="15.140625" style="130" customWidth="1"/>
    <col min="16167" max="16168" width="11.42578125" style="130"/>
    <col min="16169" max="16169" width="28.7109375" style="130" bestFit="1" customWidth="1"/>
    <col min="16170" max="16179" width="11.42578125" style="130"/>
    <col min="16180" max="16180" width="28.7109375" style="130" bestFit="1" customWidth="1"/>
    <col min="16181" max="16384" width="11.42578125" style="130"/>
  </cols>
  <sheetData>
    <row r="1" spans="2:22" ht="23.25">
      <c r="C1" s="141" t="s">
        <v>773</v>
      </c>
    </row>
    <row r="2" spans="2:22" ht="33" customHeight="1">
      <c r="B2" s="129" t="s">
        <v>301</v>
      </c>
    </row>
    <row r="3" spans="2:22" ht="33" customHeight="1">
      <c r="B3" s="131" t="s">
        <v>774</v>
      </c>
    </row>
    <row r="5" spans="2:22" ht="25.5">
      <c r="B5" s="143" t="s">
        <v>184</v>
      </c>
      <c r="C5" s="143" t="s">
        <v>303</v>
      </c>
      <c r="D5" s="143" t="s">
        <v>304</v>
      </c>
      <c r="E5" s="143" t="s">
        <v>305</v>
      </c>
      <c r="F5" s="143" t="s">
        <v>202</v>
      </c>
      <c r="G5" s="143" t="s">
        <v>306</v>
      </c>
      <c r="H5" s="143" t="s">
        <v>307</v>
      </c>
      <c r="I5" s="143" t="s">
        <v>308</v>
      </c>
      <c r="J5" s="143" t="s">
        <v>309</v>
      </c>
    </row>
    <row r="6" spans="2:22" ht="13.5" customHeight="1">
      <c r="B6" s="133" t="s">
        <v>483</v>
      </c>
      <c r="C6" s="133" t="s">
        <v>559</v>
      </c>
      <c r="D6" s="133" t="s">
        <v>501</v>
      </c>
      <c r="E6" s="133" t="s">
        <v>560</v>
      </c>
      <c r="F6" s="133" t="s">
        <v>208</v>
      </c>
      <c r="G6" s="133">
        <v>40</v>
      </c>
      <c r="H6" s="133" t="s">
        <v>519</v>
      </c>
      <c r="I6" s="133" t="s">
        <v>561</v>
      </c>
      <c r="J6" s="133" t="s">
        <v>457</v>
      </c>
      <c r="K6" s="142">
        <v>62</v>
      </c>
      <c r="V6" s="142">
        <v>53</v>
      </c>
    </row>
    <row r="7" spans="2:22" ht="13.5" customHeight="1">
      <c r="B7" s="133" t="s">
        <v>633</v>
      </c>
      <c r="C7" s="133" t="s">
        <v>441</v>
      </c>
      <c r="D7" s="133" t="s">
        <v>362</v>
      </c>
      <c r="E7" s="133" t="s">
        <v>442</v>
      </c>
      <c r="F7" s="133" t="s">
        <v>206</v>
      </c>
      <c r="G7" s="133">
        <v>33</v>
      </c>
      <c r="H7" s="133" t="s">
        <v>425</v>
      </c>
      <c r="I7" s="133" t="s">
        <v>443</v>
      </c>
      <c r="J7" s="133" t="s">
        <v>444</v>
      </c>
      <c r="K7" s="142">
        <v>7</v>
      </c>
      <c r="V7" s="142">
        <v>81</v>
      </c>
    </row>
    <row r="8" spans="2:22" ht="13.5" customHeight="1">
      <c r="B8" s="133" t="s">
        <v>474</v>
      </c>
      <c r="C8" s="133" t="s">
        <v>597</v>
      </c>
      <c r="D8" s="133" t="s">
        <v>312</v>
      </c>
      <c r="E8" s="133" t="s">
        <v>598</v>
      </c>
      <c r="F8" s="133" t="s">
        <v>208</v>
      </c>
      <c r="G8" s="133">
        <v>23</v>
      </c>
      <c r="H8" s="133" t="s">
        <v>576</v>
      </c>
      <c r="I8" s="133" t="s">
        <v>486</v>
      </c>
      <c r="J8" s="133" t="s">
        <v>339</v>
      </c>
      <c r="K8" s="142">
        <v>55</v>
      </c>
      <c r="V8" s="142">
        <v>60</v>
      </c>
    </row>
    <row r="9" spans="2:22" ht="13.5" customHeight="1">
      <c r="B9" s="133" t="s">
        <v>551</v>
      </c>
      <c r="C9" s="133" t="s">
        <v>669</v>
      </c>
      <c r="D9" s="133" t="s">
        <v>319</v>
      </c>
      <c r="E9" s="133" t="s">
        <v>670</v>
      </c>
      <c r="F9" s="133" t="s">
        <v>206</v>
      </c>
      <c r="G9" s="133">
        <v>23</v>
      </c>
      <c r="H9" s="133" t="s">
        <v>646</v>
      </c>
      <c r="I9" s="133" t="s">
        <v>671</v>
      </c>
      <c r="J9" s="133" t="s">
        <v>316</v>
      </c>
      <c r="K9" s="142">
        <v>57</v>
      </c>
      <c r="V9" s="142">
        <v>31</v>
      </c>
    </row>
    <row r="10" spans="2:22" ht="13.5" customHeight="1">
      <c r="B10" s="133" t="s">
        <v>701</v>
      </c>
      <c r="C10" s="133" t="s">
        <v>531</v>
      </c>
      <c r="D10" s="133" t="s">
        <v>319</v>
      </c>
      <c r="E10" s="133" t="s">
        <v>532</v>
      </c>
      <c r="F10" s="133" t="s">
        <v>208</v>
      </c>
      <c r="G10" s="133">
        <v>25</v>
      </c>
      <c r="H10" s="133" t="s">
        <v>519</v>
      </c>
      <c r="I10" s="133" t="s">
        <v>533</v>
      </c>
      <c r="J10" s="133" t="s">
        <v>233</v>
      </c>
      <c r="K10" s="142">
        <v>12</v>
      </c>
      <c r="V10" s="142">
        <v>61</v>
      </c>
    </row>
    <row r="11" spans="2:22" ht="13.5" customHeight="1">
      <c r="B11" s="133" t="s">
        <v>487</v>
      </c>
      <c r="C11" s="133" t="s">
        <v>509</v>
      </c>
      <c r="D11" s="133" t="s">
        <v>429</v>
      </c>
      <c r="E11" s="133" t="s">
        <v>510</v>
      </c>
      <c r="F11" s="133" t="s">
        <v>206</v>
      </c>
      <c r="G11" s="133">
        <v>49</v>
      </c>
      <c r="H11" s="133" t="s">
        <v>468</v>
      </c>
      <c r="I11" s="133" t="s">
        <v>511</v>
      </c>
      <c r="J11" s="133" t="s">
        <v>366</v>
      </c>
      <c r="K11" s="142">
        <v>30</v>
      </c>
      <c r="V11" s="142">
        <v>69</v>
      </c>
    </row>
    <row r="12" spans="2:22" ht="13.5" customHeight="1">
      <c r="B12" s="133" t="s">
        <v>581</v>
      </c>
      <c r="C12" s="133" t="s">
        <v>517</v>
      </c>
      <c r="D12" s="133" t="s">
        <v>336</v>
      </c>
      <c r="E12" s="133" t="s">
        <v>518</v>
      </c>
      <c r="F12" s="133" t="s">
        <v>208</v>
      </c>
      <c r="G12" s="133">
        <v>16</v>
      </c>
      <c r="H12" s="133" t="s">
        <v>519</v>
      </c>
      <c r="I12" s="133" t="s">
        <v>327</v>
      </c>
      <c r="J12" s="133" t="s">
        <v>328</v>
      </c>
      <c r="K12" s="142">
        <v>79</v>
      </c>
      <c r="V12" s="142">
        <v>44</v>
      </c>
    </row>
    <row r="13" spans="2:22" ht="13.5" customHeight="1">
      <c r="B13" s="133" t="s">
        <v>558</v>
      </c>
      <c r="C13" s="133" t="s">
        <v>681</v>
      </c>
      <c r="D13" s="133" t="s">
        <v>319</v>
      </c>
      <c r="E13" s="133" t="s">
        <v>682</v>
      </c>
      <c r="F13" s="133" t="s">
        <v>208</v>
      </c>
      <c r="G13" s="133">
        <v>29</v>
      </c>
      <c r="H13" s="133" t="s">
        <v>646</v>
      </c>
      <c r="I13" s="133" t="s">
        <v>537</v>
      </c>
      <c r="J13" s="133" t="s">
        <v>538</v>
      </c>
      <c r="K13" s="142">
        <v>28</v>
      </c>
      <c r="V13" s="142">
        <v>63</v>
      </c>
    </row>
    <row r="14" spans="2:22" ht="13.5" customHeight="1">
      <c r="B14" s="133" t="s">
        <v>539</v>
      </c>
      <c r="C14" s="133" t="s">
        <v>552</v>
      </c>
      <c r="D14" s="133" t="s">
        <v>454</v>
      </c>
      <c r="E14" s="133" t="s">
        <v>553</v>
      </c>
      <c r="F14" s="133" t="s">
        <v>206</v>
      </c>
      <c r="G14" s="133">
        <v>34</v>
      </c>
      <c r="H14" s="133" t="s">
        <v>519</v>
      </c>
      <c r="I14" s="133" t="s">
        <v>469</v>
      </c>
      <c r="J14" s="133" t="s">
        <v>366</v>
      </c>
      <c r="K14" s="142">
        <v>37</v>
      </c>
      <c r="V14" s="142">
        <v>52</v>
      </c>
    </row>
    <row r="15" spans="2:22" ht="13.5" customHeight="1">
      <c r="B15" s="133" t="s">
        <v>534</v>
      </c>
      <c r="C15" s="133" t="s">
        <v>347</v>
      </c>
      <c r="D15" s="133" t="s">
        <v>312</v>
      </c>
      <c r="E15" s="133" t="s">
        <v>348</v>
      </c>
      <c r="F15" s="133" t="s">
        <v>208</v>
      </c>
      <c r="G15" s="133">
        <v>30</v>
      </c>
      <c r="H15" s="133" t="s">
        <v>326</v>
      </c>
      <c r="I15" s="133" t="s">
        <v>344</v>
      </c>
      <c r="J15" s="133" t="s">
        <v>345</v>
      </c>
      <c r="K15" s="142">
        <v>86</v>
      </c>
      <c r="V15" s="142">
        <v>33</v>
      </c>
    </row>
    <row r="16" spans="2:22" ht="13.5" customHeight="1">
      <c r="B16" s="133" t="s">
        <v>612</v>
      </c>
      <c r="C16" s="133" t="s">
        <v>603</v>
      </c>
      <c r="D16" s="133" t="s">
        <v>351</v>
      </c>
      <c r="E16" s="133" t="s">
        <v>604</v>
      </c>
      <c r="F16" s="133" t="s">
        <v>206</v>
      </c>
      <c r="G16" s="133">
        <v>28</v>
      </c>
      <c r="H16" s="133" t="s">
        <v>576</v>
      </c>
      <c r="I16" s="133" t="s">
        <v>477</v>
      </c>
      <c r="J16" s="133" t="s">
        <v>478</v>
      </c>
      <c r="K16" s="142">
        <v>87</v>
      </c>
      <c r="V16" s="142">
        <v>7</v>
      </c>
    </row>
    <row r="17" spans="2:22" ht="13.5" customHeight="1">
      <c r="B17" s="133" t="s">
        <v>609</v>
      </c>
      <c r="C17" s="133" t="s">
        <v>600</v>
      </c>
      <c r="D17" s="133" t="s">
        <v>312</v>
      </c>
      <c r="E17" s="133" t="s">
        <v>601</v>
      </c>
      <c r="F17" s="133" t="s">
        <v>208</v>
      </c>
      <c r="G17" s="133">
        <v>28</v>
      </c>
      <c r="H17" s="133" t="s">
        <v>576</v>
      </c>
      <c r="I17" s="133" t="s">
        <v>490</v>
      </c>
      <c r="J17" s="133" t="s">
        <v>339</v>
      </c>
      <c r="K17" s="142">
        <v>45</v>
      </c>
      <c r="V17" s="142">
        <v>23</v>
      </c>
    </row>
    <row r="18" spans="2:22" ht="13.5" customHeight="1">
      <c r="B18" s="133" t="s">
        <v>395</v>
      </c>
      <c r="C18" s="133" t="s">
        <v>401</v>
      </c>
      <c r="D18" s="133" t="s">
        <v>336</v>
      </c>
      <c r="E18" s="133" t="s">
        <v>402</v>
      </c>
      <c r="F18" s="133" t="s">
        <v>206</v>
      </c>
      <c r="G18" s="133">
        <v>19</v>
      </c>
      <c r="H18" s="133" t="s">
        <v>393</v>
      </c>
      <c r="I18" s="133" t="s">
        <v>403</v>
      </c>
      <c r="J18" s="133" t="s">
        <v>404</v>
      </c>
      <c r="K18" s="142">
        <v>16</v>
      </c>
      <c r="V18" s="142">
        <v>65</v>
      </c>
    </row>
    <row r="19" spans="2:22" ht="13.5" customHeight="1">
      <c r="B19" s="133" t="s">
        <v>422</v>
      </c>
      <c r="C19" s="133" t="s">
        <v>466</v>
      </c>
      <c r="D19" s="133" t="s">
        <v>362</v>
      </c>
      <c r="E19" s="133" t="s">
        <v>467</v>
      </c>
      <c r="F19" s="133" t="s">
        <v>206</v>
      </c>
      <c r="G19" s="133">
        <v>16</v>
      </c>
      <c r="H19" s="133" t="s">
        <v>468</v>
      </c>
      <c r="I19" s="133" t="s">
        <v>469</v>
      </c>
      <c r="J19" s="133" t="s">
        <v>366</v>
      </c>
      <c r="K19" s="142">
        <v>33</v>
      </c>
      <c r="V19" s="142">
        <v>46</v>
      </c>
    </row>
    <row r="20" spans="2:22" ht="13.5" customHeight="1">
      <c r="B20" s="133" t="s">
        <v>547</v>
      </c>
      <c r="C20" s="133" t="s">
        <v>555</v>
      </c>
      <c r="D20" s="133" t="s">
        <v>369</v>
      </c>
      <c r="E20" s="133" t="s">
        <v>556</v>
      </c>
      <c r="F20" s="133" t="s">
        <v>206</v>
      </c>
      <c r="G20" s="133">
        <v>40</v>
      </c>
      <c r="H20" s="133" t="s">
        <v>519</v>
      </c>
      <c r="I20" s="133" t="s">
        <v>557</v>
      </c>
      <c r="J20" s="133" t="s">
        <v>524</v>
      </c>
      <c r="K20" s="142">
        <v>70</v>
      </c>
      <c r="V20" s="142">
        <v>73</v>
      </c>
    </row>
    <row r="21" spans="2:22" ht="13.5" customHeight="1">
      <c r="B21" s="133" t="s">
        <v>323</v>
      </c>
      <c r="C21" s="133" t="s">
        <v>579</v>
      </c>
      <c r="D21" s="133" t="s">
        <v>312</v>
      </c>
      <c r="E21" s="133" t="s">
        <v>580</v>
      </c>
      <c r="F21" s="133" t="s">
        <v>208</v>
      </c>
      <c r="G21" s="133">
        <v>20</v>
      </c>
      <c r="H21" s="133" t="s">
        <v>576</v>
      </c>
      <c r="I21" s="133" t="s">
        <v>477</v>
      </c>
      <c r="J21" s="133" t="s">
        <v>478</v>
      </c>
      <c r="K21" s="142">
        <v>66</v>
      </c>
      <c r="V21" s="142">
        <v>15</v>
      </c>
    </row>
    <row r="22" spans="2:22" ht="13.5" customHeight="1">
      <c r="B22" s="133" t="s">
        <v>465</v>
      </c>
      <c r="C22" s="133" t="s">
        <v>695</v>
      </c>
      <c r="D22" s="133" t="s">
        <v>415</v>
      </c>
      <c r="E22" s="133" t="s">
        <v>696</v>
      </c>
      <c r="F22" s="133" t="s">
        <v>206</v>
      </c>
      <c r="G22" s="133">
        <v>40</v>
      </c>
      <c r="H22" s="133" t="s">
        <v>646</v>
      </c>
      <c r="I22" s="133" t="s">
        <v>697</v>
      </c>
      <c r="J22" s="133" t="s">
        <v>366</v>
      </c>
      <c r="K22" s="142">
        <v>8</v>
      </c>
      <c r="V22" s="142">
        <v>17</v>
      </c>
    </row>
    <row r="23" spans="2:22" ht="13.5" customHeight="1">
      <c r="B23" s="133" t="s">
        <v>317</v>
      </c>
      <c r="C23" s="133" t="s">
        <v>335</v>
      </c>
      <c r="D23" s="133" t="s">
        <v>336</v>
      </c>
      <c r="E23" s="133" t="s">
        <v>337</v>
      </c>
      <c r="F23" s="133" t="s">
        <v>208</v>
      </c>
      <c r="G23" s="133">
        <v>22</v>
      </c>
      <c r="H23" s="133" t="s">
        <v>326</v>
      </c>
      <c r="I23" s="133" t="s">
        <v>338</v>
      </c>
      <c r="J23" s="133" t="s">
        <v>339</v>
      </c>
      <c r="K23" s="142">
        <v>54</v>
      </c>
      <c r="V23" s="142">
        <v>43</v>
      </c>
    </row>
    <row r="24" spans="2:22" ht="13.5" customHeight="1">
      <c r="B24" s="133" t="s">
        <v>508</v>
      </c>
      <c r="C24" s="133" t="s">
        <v>677</v>
      </c>
      <c r="D24" s="133" t="s">
        <v>388</v>
      </c>
      <c r="E24" s="133" t="s">
        <v>678</v>
      </c>
      <c r="F24" s="133" t="s">
        <v>208</v>
      </c>
      <c r="G24" s="133">
        <v>26</v>
      </c>
      <c r="H24" s="133" t="s">
        <v>646</v>
      </c>
      <c r="I24" s="133" t="s">
        <v>679</v>
      </c>
      <c r="J24" s="133" t="s">
        <v>316</v>
      </c>
      <c r="K24" s="142">
        <v>13</v>
      </c>
      <c r="V24" s="142">
        <v>67</v>
      </c>
    </row>
    <row r="25" spans="2:22" ht="13.5" customHeight="1">
      <c r="B25" s="133" t="s">
        <v>652</v>
      </c>
      <c r="C25" s="133" t="s">
        <v>350</v>
      </c>
      <c r="D25" s="133" t="s">
        <v>351</v>
      </c>
      <c r="E25" s="133" t="s">
        <v>352</v>
      </c>
      <c r="F25" s="133" t="s">
        <v>208</v>
      </c>
      <c r="G25" s="133">
        <v>22</v>
      </c>
      <c r="H25" s="133" t="s">
        <v>353</v>
      </c>
      <c r="I25" s="133" t="s">
        <v>354</v>
      </c>
      <c r="J25" s="133" t="s">
        <v>339</v>
      </c>
      <c r="K25" s="142">
        <v>52</v>
      </c>
      <c r="V25" s="142">
        <v>92</v>
      </c>
    </row>
    <row r="26" spans="2:22" ht="13.5" customHeight="1">
      <c r="B26" s="133" t="s">
        <v>593</v>
      </c>
      <c r="C26" s="133" t="s">
        <v>450</v>
      </c>
      <c r="D26" s="133" t="s">
        <v>342</v>
      </c>
      <c r="E26" s="133" t="s">
        <v>451</v>
      </c>
      <c r="F26" s="133" t="s">
        <v>206</v>
      </c>
      <c r="G26" s="133">
        <v>36</v>
      </c>
      <c r="H26" s="133" t="s">
        <v>425</v>
      </c>
      <c r="I26" s="133" t="s">
        <v>358</v>
      </c>
      <c r="J26" s="133" t="s">
        <v>359</v>
      </c>
      <c r="K26" s="142">
        <v>65</v>
      </c>
      <c r="V26" s="142">
        <v>20</v>
      </c>
    </row>
    <row r="27" spans="2:22" ht="13.5" customHeight="1">
      <c r="B27" s="133" t="s">
        <v>449</v>
      </c>
      <c r="C27" s="133" t="s">
        <v>311</v>
      </c>
      <c r="D27" s="133" t="s">
        <v>312</v>
      </c>
      <c r="E27" s="133" t="s">
        <v>313</v>
      </c>
      <c r="F27" s="133" t="s">
        <v>206</v>
      </c>
      <c r="G27" s="133">
        <v>18</v>
      </c>
      <c r="H27" s="133" t="s">
        <v>314</v>
      </c>
      <c r="I27" s="133" t="s">
        <v>315</v>
      </c>
      <c r="J27" s="133" t="s">
        <v>316</v>
      </c>
      <c r="K27" s="142">
        <v>41</v>
      </c>
      <c r="V27" s="142">
        <v>34</v>
      </c>
    </row>
    <row r="28" spans="2:22" ht="13.5" customHeight="1">
      <c r="B28" s="133" t="s">
        <v>360</v>
      </c>
      <c r="C28" s="133" t="s">
        <v>377</v>
      </c>
      <c r="D28" s="133" t="s">
        <v>378</v>
      </c>
      <c r="E28" s="133" t="s">
        <v>379</v>
      </c>
      <c r="F28" s="133" t="s">
        <v>206</v>
      </c>
      <c r="G28" s="133">
        <v>25</v>
      </c>
      <c r="H28" s="133" t="s">
        <v>364</v>
      </c>
      <c r="I28" s="133" t="s">
        <v>380</v>
      </c>
      <c r="J28" s="133" t="s">
        <v>381</v>
      </c>
      <c r="K28" s="142">
        <v>49</v>
      </c>
      <c r="V28" s="142">
        <v>41</v>
      </c>
    </row>
    <row r="29" spans="2:22" ht="13.5" customHeight="1">
      <c r="B29" s="133" t="s">
        <v>445</v>
      </c>
      <c r="C29" s="133" t="s">
        <v>383</v>
      </c>
      <c r="D29" s="133" t="s">
        <v>378</v>
      </c>
      <c r="E29" s="133" t="s">
        <v>384</v>
      </c>
      <c r="F29" s="133" t="s">
        <v>206</v>
      </c>
      <c r="G29" s="133">
        <v>26</v>
      </c>
      <c r="H29" s="133" t="s">
        <v>364</v>
      </c>
      <c r="I29" s="133" t="s">
        <v>385</v>
      </c>
      <c r="J29" s="133" t="s">
        <v>381</v>
      </c>
      <c r="K29" s="142">
        <v>43</v>
      </c>
      <c r="V29" s="142">
        <v>2</v>
      </c>
    </row>
    <row r="30" spans="2:22" ht="13.5" customHeight="1">
      <c r="B30" s="133" t="s">
        <v>520</v>
      </c>
      <c r="C30" s="133" t="s">
        <v>662</v>
      </c>
      <c r="D30" s="133" t="s">
        <v>342</v>
      </c>
      <c r="E30" s="133" t="s">
        <v>663</v>
      </c>
      <c r="F30" s="133" t="s">
        <v>206</v>
      </c>
      <c r="G30" s="133">
        <v>20</v>
      </c>
      <c r="H30" s="133" t="s">
        <v>646</v>
      </c>
      <c r="I30" s="133" t="s">
        <v>664</v>
      </c>
      <c r="J30" s="133" t="s">
        <v>399</v>
      </c>
      <c r="K30" s="142">
        <v>81</v>
      </c>
      <c r="V30" s="142">
        <v>19</v>
      </c>
    </row>
    <row r="31" spans="2:22" ht="13.5" customHeight="1">
      <c r="B31" s="133" t="s">
        <v>676</v>
      </c>
      <c r="C31" s="133" t="s">
        <v>496</v>
      </c>
      <c r="D31" s="133" t="s">
        <v>319</v>
      </c>
      <c r="E31" s="133" t="s">
        <v>497</v>
      </c>
      <c r="F31" s="133" t="s">
        <v>208</v>
      </c>
      <c r="G31" s="133">
        <v>34</v>
      </c>
      <c r="H31" s="133" t="s">
        <v>468</v>
      </c>
      <c r="I31" s="133" t="s">
        <v>498</v>
      </c>
      <c r="J31" s="133" t="s">
        <v>339</v>
      </c>
      <c r="K31" s="142">
        <v>22</v>
      </c>
      <c r="V31" s="142">
        <v>11</v>
      </c>
    </row>
    <row r="32" spans="2:22" ht="13.5" customHeight="1">
      <c r="B32" s="133" t="s">
        <v>512</v>
      </c>
      <c r="C32" s="133" t="s">
        <v>356</v>
      </c>
      <c r="D32" s="133" t="s">
        <v>342</v>
      </c>
      <c r="E32" s="133" t="s">
        <v>357</v>
      </c>
      <c r="F32" s="133" t="s">
        <v>206</v>
      </c>
      <c r="G32" s="133">
        <v>38</v>
      </c>
      <c r="H32" s="133" t="s">
        <v>353</v>
      </c>
      <c r="I32" s="133" t="s">
        <v>358</v>
      </c>
      <c r="J32" s="133" t="s">
        <v>359</v>
      </c>
      <c r="K32" s="142">
        <v>78</v>
      </c>
      <c r="V32" s="142">
        <v>38</v>
      </c>
    </row>
    <row r="33" spans="2:22" ht="13.5" customHeight="1">
      <c r="B33" s="133" t="s">
        <v>665</v>
      </c>
      <c r="C33" s="133" t="s">
        <v>480</v>
      </c>
      <c r="D33" s="133" t="s">
        <v>369</v>
      </c>
      <c r="E33" s="133" t="s">
        <v>481</v>
      </c>
      <c r="F33" s="133" t="s">
        <v>206</v>
      </c>
      <c r="G33" s="133">
        <v>25</v>
      </c>
      <c r="H33" s="133" t="s">
        <v>468</v>
      </c>
      <c r="I33" s="133" t="s">
        <v>482</v>
      </c>
      <c r="J33" s="133" t="s">
        <v>399</v>
      </c>
      <c r="K33" s="142">
        <v>74</v>
      </c>
      <c r="V33" s="142">
        <v>13</v>
      </c>
    </row>
    <row r="34" spans="2:22" ht="13.5" customHeight="1">
      <c r="B34" s="133" t="s">
        <v>602</v>
      </c>
      <c r="C34" s="133" t="s">
        <v>653</v>
      </c>
      <c r="D34" s="133" t="s">
        <v>336</v>
      </c>
      <c r="E34" s="133" t="s">
        <v>654</v>
      </c>
      <c r="F34" s="133" t="s">
        <v>208</v>
      </c>
      <c r="G34" s="133">
        <v>18</v>
      </c>
      <c r="H34" s="133" t="s">
        <v>646</v>
      </c>
      <c r="I34" s="133" t="s">
        <v>327</v>
      </c>
      <c r="J34" s="133" t="s">
        <v>328</v>
      </c>
      <c r="K34" s="142">
        <v>20</v>
      </c>
      <c r="V34" s="142">
        <v>45</v>
      </c>
    </row>
    <row r="35" spans="2:22" ht="13.5" customHeight="1">
      <c r="B35" s="133" t="s">
        <v>638</v>
      </c>
      <c r="C35" s="133" t="s">
        <v>613</v>
      </c>
      <c r="D35" s="133" t="s">
        <v>454</v>
      </c>
      <c r="E35" s="133" t="s">
        <v>614</v>
      </c>
      <c r="F35" s="133" t="s">
        <v>206</v>
      </c>
      <c r="G35" s="133">
        <v>39</v>
      </c>
      <c r="H35" s="133" t="s">
        <v>576</v>
      </c>
      <c r="I35" s="133" t="s">
        <v>615</v>
      </c>
      <c r="J35" s="133" t="s">
        <v>366</v>
      </c>
      <c r="K35" s="142">
        <v>77</v>
      </c>
      <c r="V35" s="142">
        <v>80</v>
      </c>
    </row>
    <row r="36" spans="2:22" ht="13.5" customHeight="1">
      <c r="B36" s="133" t="s">
        <v>655</v>
      </c>
      <c r="C36" s="133" t="s">
        <v>434</v>
      </c>
      <c r="D36" s="133" t="s">
        <v>319</v>
      </c>
      <c r="E36" s="133" t="s">
        <v>435</v>
      </c>
      <c r="F36" s="133" t="s">
        <v>208</v>
      </c>
      <c r="G36" s="133">
        <v>26</v>
      </c>
      <c r="H36" s="133" t="s">
        <v>425</v>
      </c>
      <c r="I36" s="133" t="s">
        <v>436</v>
      </c>
      <c r="J36" s="133" t="s">
        <v>339</v>
      </c>
      <c r="K36" s="142">
        <v>38</v>
      </c>
      <c r="V36" s="142">
        <v>22</v>
      </c>
    </row>
    <row r="37" spans="2:22" ht="13.5" customHeight="1">
      <c r="B37" s="133" t="s">
        <v>376</v>
      </c>
      <c r="C37" s="133" t="s">
        <v>475</v>
      </c>
      <c r="D37" s="133" t="s">
        <v>319</v>
      </c>
      <c r="E37" s="133" t="s">
        <v>476</v>
      </c>
      <c r="F37" s="133" t="s">
        <v>206</v>
      </c>
      <c r="G37" s="133">
        <v>19</v>
      </c>
      <c r="H37" s="133" t="s">
        <v>468</v>
      </c>
      <c r="I37" s="133" t="s">
        <v>477</v>
      </c>
      <c r="J37" s="133" t="s">
        <v>478</v>
      </c>
      <c r="K37" s="142">
        <v>91</v>
      </c>
      <c r="V37" s="142">
        <v>1</v>
      </c>
    </row>
    <row r="38" spans="2:22" ht="13.5" customHeight="1">
      <c r="B38" s="133" t="s">
        <v>530</v>
      </c>
      <c r="C38" s="133" t="s">
        <v>688</v>
      </c>
      <c r="D38" s="133" t="s">
        <v>362</v>
      </c>
      <c r="E38" s="133" t="s">
        <v>689</v>
      </c>
      <c r="F38" s="133" t="s">
        <v>206</v>
      </c>
      <c r="G38" s="133">
        <v>30</v>
      </c>
      <c r="H38" s="133" t="s">
        <v>646</v>
      </c>
      <c r="I38" s="133" t="s">
        <v>690</v>
      </c>
      <c r="J38" s="133" t="s">
        <v>366</v>
      </c>
      <c r="K38" s="142">
        <v>26</v>
      </c>
      <c r="V38" s="142">
        <v>49</v>
      </c>
    </row>
    <row r="39" spans="2:22" ht="13.5" customHeight="1">
      <c r="B39" s="133" t="s">
        <v>691</v>
      </c>
      <c r="C39" s="133" t="s">
        <v>462</v>
      </c>
      <c r="D39" s="133" t="s">
        <v>312</v>
      </c>
      <c r="E39" s="133" t="s">
        <v>463</v>
      </c>
      <c r="F39" s="133" t="s">
        <v>206</v>
      </c>
      <c r="G39" s="133">
        <v>49</v>
      </c>
      <c r="H39" s="133" t="s">
        <v>425</v>
      </c>
      <c r="I39" s="133" t="s">
        <v>464</v>
      </c>
      <c r="J39" s="133" t="s">
        <v>381</v>
      </c>
      <c r="K39" s="142">
        <v>21</v>
      </c>
      <c r="V39" s="142">
        <v>79</v>
      </c>
    </row>
    <row r="40" spans="2:22" ht="13.5" customHeight="1">
      <c r="B40" s="133" t="s">
        <v>605</v>
      </c>
      <c r="C40" s="133" t="s">
        <v>626</v>
      </c>
      <c r="D40" s="133" t="s">
        <v>351</v>
      </c>
      <c r="E40" s="133" t="s">
        <v>627</v>
      </c>
      <c r="F40" s="133" t="s">
        <v>206</v>
      </c>
      <c r="G40" s="133">
        <v>45</v>
      </c>
      <c r="H40" s="133" t="s">
        <v>576</v>
      </c>
      <c r="I40" s="133" t="s">
        <v>628</v>
      </c>
      <c r="J40" s="133" t="s">
        <v>316</v>
      </c>
      <c r="K40" s="142">
        <v>69</v>
      </c>
      <c r="V40" s="142">
        <v>59</v>
      </c>
    </row>
    <row r="41" spans="2:22" ht="13.5" customHeight="1">
      <c r="B41" s="133" t="s">
        <v>479</v>
      </c>
      <c r="C41" s="133" t="s">
        <v>505</v>
      </c>
      <c r="D41" s="133" t="s">
        <v>429</v>
      </c>
      <c r="E41" s="133" t="s">
        <v>506</v>
      </c>
      <c r="F41" s="133" t="s">
        <v>206</v>
      </c>
      <c r="G41" s="133">
        <v>42</v>
      </c>
      <c r="H41" s="133" t="s">
        <v>468</v>
      </c>
      <c r="I41" s="133" t="s">
        <v>507</v>
      </c>
      <c r="J41" s="133" t="s">
        <v>457</v>
      </c>
      <c r="K41" s="142">
        <v>84</v>
      </c>
      <c r="V41" s="142">
        <v>78</v>
      </c>
    </row>
    <row r="42" spans="2:22" ht="13.5" customHeight="1">
      <c r="B42" s="133" t="s">
        <v>573</v>
      </c>
      <c r="C42" s="133" t="s">
        <v>606</v>
      </c>
      <c r="D42" s="133" t="s">
        <v>454</v>
      </c>
      <c r="E42" s="133" t="s">
        <v>607</v>
      </c>
      <c r="F42" s="133" t="s">
        <v>206</v>
      </c>
      <c r="G42" s="133">
        <v>35</v>
      </c>
      <c r="H42" s="133" t="s">
        <v>576</v>
      </c>
      <c r="I42" s="133" t="s">
        <v>608</v>
      </c>
      <c r="J42" s="133" t="s">
        <v>444</v>
      </c>
      <c r="K42" s="142">
        <v>11</v>
      </c>
      <c r="V42" s="142">
        <v>4</v>
      </c>
    </row>
    <row r="43" spans="2:22" ht="13.5" customHeight="1">
      <c r="B43" s="133" t="s">
        <v>413</v>
      </c>
      <c r="C43" s="133" t="s">
        <v>656</v>
      </c>
      <c r="D43" s="133" t="s">
        <v>351</v>
      </c>
      <c r="E43" s="133" t="s">
        <v>657</v>
      </c>
      <c r="F43" s="133" t="s">
        <v>208</v>
      </c>
      <c r="G43" s="133">
        <v>19</v>
      </c>
      <c r="H43" s="133" t="s">
        <v>646</v>
      </c>
      <c r="I43" s="133" t="s">
        <v>327</v>
      </c>
      <c r="J43" s="133" t="s">
        <v>328</v>
      </c>
      <c r="K43" s="142">
        <v>3</v>
      </c>
      <c r="V43" s="142">
        <v>70</v>
      </c>
    </row>
    <row r="44" spans="2:22" ht="13.5" customHeight="1">
      <c r="B44" s="133" t="s">
        <v>470</v>
      </c>
      <c r="C44" s="133" t="s">
        <v>341</v>
      </c>
      <c r="D44" s="133" t="s">
        <v>342</v>
      </c>
      <c r="E44" s="133" t="s">
        <v>343</v>
      </c>
      <c r="F44" s="133" t="s">
        <v>206</v>
      </c>
      <c r="G44" s="133">
        <v>27</v>
      </c>
      <c r="H44" s="133" t="s">
        <v>326</v>
      </c>
      <c r="I44" s="133" t="s">
        <v>344</v>
      </c>
      <c r="J44" s="133" t="s">
        <v>345</v>
      </c>
      <c r="K44" s="142">
        <v>24</v>
      </c>
      <c r="V44" s="142">
        <v>74</v>
      </c>
    </row>
    <row r="45" spans="2:22" ht="13.5" customHeight="1">
      <c r="B45" s="133" t="s">
        <v>382</v>
      </c>
      <c r="C45" s="133" t="s">
        <v>563</v>
      </c>
      <c r="D45" s="133" t="s">
        <v>378</v>
      </c>
      <c r="E45" s="133" t="s">
        <v>564</v>
      </c>
      <c r="F45" s="133" t="s">
        <v>206</v>
      </c>
      <c r="G45" s="133">
        <v>24</v>
      </c>
      <c r="H45" s="133" t="s">
        <v>565</v>
      </c>
      <c r="I45" s="133" t="s">
        <v>566</v>
      </c>
      <c r="J45" s="133" t="s">
        <v>567</v>
      </c>
      <c r="K45" s="142">
        <v>35</v>
      </c>
      <c r="V45" s="142">
        <v>72</v>
      </c>
    </row>
    <row r="46" spans="2:22" ht="13.5" customHeight="1">
      <c r="B46" s="133" t="s">
        <v>329</v>
      </c>
      <c r="C46" s="133" t="s">
        <v>330</v>
      </c>
      <c r="D46" s="133" t="s">
        <v>312</v>
      </c>
      <c r="E46" s="133" t="s">
        <v>331</v>
      </c>
      <c r="F46" s="133" t="s">
        <v>206</v>
      </c>
      <c r="G46" s="133">
        <v>20</v>
      </c>
      <c r="H46" s="133" t="s">
        <v>326</v>
      </c>
      <c r="I46" s="133" t="s">
        <v>332</v>
      </c>
      <c r="J46" s="133" t="s">
        <v>333</v>
      </c>
      <c r="K46" s="142">
        <v>18</v>
      </c>
      <c r="V46" s="142">
        <v>56</v>
      </c>
    </row>
    <row r="47" spans="2:22" ht="13.5" customHeight="1">
      <c r="B47" s="133" t="s">
        <v>625</v>
      </c>
      <c r="C47" s="133" t="s">
        <v>428</v>
      </c>
      <c r="D47" s="133" t="s">
        <v>429</v>
      </c>
      <c r="E47" s="133" t="s">
        <v>430</v>
      </c>
      <c r="F47" s="133" t="s">
        <v>206</v>
      </c>
      <c r="G47" s="133">
        <v>26</v>
      </c>
      <c r="H47" s="133" t="s">
        <v>425</v>
      </c>
      <c r="I47" s="133" t="s">
        <v>431</v>
      </c>
      <c r="J47" s="133" t="s">
        <v>432</v>
      </c>
      <c r="K47" s="142">
        <v>42</v>
      </c>
      <c r="V47" s="142">
        <v>64</v>
      </c>
    </row>
    <row r="48" spans="2:22" ht="13.5" customHeight="1">
      <c r="B48" s="133" t="s">
        <v>390</v>
      </c>
      <c r="C48" s="133" t="s">
        <v>535</v>
      </c>
      <c r="D48" s="133" t="s">
        <v>351</v>
      </c>
      <c r="E48" s="133" t="s">
        <v>536</v>
      </c>
      <c r="F48" s="133" t="s">
        <v>206</v>
      </c>
      <c r="G48" s="133">
        <v>27</v>
      </c>
      <c r="H48" s="133" t="s">
        <v>519</v>
      </c>
      <c r="I48" s="133" t="s">
        <v>537</v>
      </c>
      <c r="J48" s="133" t="s">
        <v>538</v>
      </c>
      <c r="K48" s="142">
        <v>90</v>
      </c>
      <c r="V48" s="142">
        <v>47</v>
      </c>
    </row>
    <row r="49" spans="2:22" ht="13.5" customHeight="1">
      <c r="B49" s="133" t="s">
        <v>629</v>
      </c>
      <c r="C49" s="133" t="s">
        <v>500</v>
      </c>
      <c r="D49" s="133" t="s">
        <v>501</v>
      </c>
      <c r="E49" s="133" t="s">
        <v>502</v>
      </c>
      <c r="F49" s="133" t="s">
        <v>206</v>
      </c>
      <c r="G49" s="133">
        <v>37</v>
      </c>
      <c r="H49" s="133" t="s">
        <v>468</v>
      </c>
      <c r="I49" s="133" t="s">
        <v>503</v>
      </c>
      <c r="J49" s="133" t="s">
        <v>366</v>
      </c>
      <c r="K49" s="142">
        <v>82</v>
      </c>
      <c r="V49" s="142">
        <v>85</v>
      </c>
    </row>
    <row r="50" spans="2:22" ht="13.5" customHeight="1">
      <c r="B50" s="133" t="s">
        <v>400</v>
      </c>
      <c r="C50" s="133" t="s">
        <v>373</v>
      </c>
      <c r="D50" s="133" t="s">
        <v>369</v>
      </c>
      <c r="E50" s="133" t="s">
        <v>374</v>
      </c>
      <c r="F50" s="133" t="s">
        <v>206</v>
      </c>
      <c r="G50" s="133">
        <v>25</v>
      </c>
      <c r="H50" s="133" t="s">
        <v>364</v>
      </c>
      <c r="I50" s="133" t="s">
        <v>375</v>
      </c>
      <c r="J50" s="133" t="s">
        <v>316</v>
      </c>
      <c r="K50" s="142">
        <v>14</v>
      </c>
      <c r="V50" s="142">
        <v>25</v>
      </c>
    </row>
    <row r="51" spans="2:22" ht="13.5" customHeight="1">
      <c r="B51" s="133" t="s">
        <v>340</v>
      </c>
      <c r="C51" s="133" t="s">
        <v>396</v>
      </c>
      <c r="D51" s="133" t="s">
        <v>319</v>
      </c>
      <c r="E51" s="133" t="s">
        <v>397</v>
      </c>
      <c r="F51" s="133" t="s">
        <v>206</v>
      </c>
      <c r="G51" s="133">
        <v>19</v>
      </c>
      <c r="H51" s="133" t="s">
        <v>393</v>
      </c>
      <c r="I51" s="133" t="s">
        <v>398</v>
      </c>
      <c r="J51" s="133" t="s">
        <v>399</v>
      </c>
      <c r="K51" s="142">
        <v>71</v>
      </c>
      <c r="V51" s="142">
        <v>54</v>
      </c>
    </row>
    <row r="52" spans="2:22" ht="13.5" customHeight="1">
      <c r="B52" s="133" t="s">
        <v>554</v>
      </c>
      <c r="C52" s="133" t="s">
        <v>318</v>
      </c>
      <c r="D52" s="133" t="s">
        <v>319</v>
      </c>
      <c r="E52" s="133" t="s">
        <v>320</v>
      </c>
      <c r="F52" s="133" t="s">
        <v>208</v>
      </c>
      <c r="G52" s="133">
        <v>19</v>
      </c>
      <c r="H52" s="133" t="s">
        <v>314</v>
      </c>
      <c r="I52" s="133" t="s">
        <v>321</v>
      </c>
      <c r="J52" s="133" t="s">
        <v>322</v>
      </c>
      <c r="K52" s="142">
        <v>56</v>
      </c>
      <c r="V52" s="142">
        <v>36</v>
      </c>
    </row>
    <row r="53" spans="2:22" ht="13.5" customHeight="1">
      <c r="B53" s="133" t="s">
        <v>648</v>
      </c>
      <c r="C53" s="133" t="s">
        <v>649</v>
      </c>
      <c r="D53" s="133" t="s">
        <v>312</v>
      </c>
      <c r="E53" s="133" t="s">
        <v>650</v>
      </c>
      <c r="F53" s="133" t="s">
        <v>206</v>
      </c>
      <c r="G53" s="133">
        <v>18</v>
      </c>
      <c r="H53" s="133" t="s">
        <v>646</v>
      </c>
      <c r="I53" s="133" t="s">
        <v>651</v>
      </c>
      <c r="J53" s="133" t="s">
        <v>316</v>
      </c>
      <c r="K53" s="142">
        <v>58</v>
      </c>
      <c r="V53" s="142">
        <v>37</v>
      </c>
    </row>
    <row r="54" spans="2:22" ht="13.5" customHeight="1">
      <c r="B54" s="133" t="s">
        <v>543</v>
      </c>
      <c r="C54" s="133" t="s">
        <v>702</v>
      </c>
      <c r="D54" s="133" t="s">
        <v>362</v>
      </c>
      <c r="E54" s="133" t="s">
        <v>703</v>
      </c>
      <c r="F54" s="133" t="s">
        <v>206</v>
      </c>
      <c r="G54" s="133">
        <v>48</v>
      </c>
      <c r="H54" s="133" t="s">
        <v>646</v>
      </c>
      <c r="I54" s="133" t="s">
        <v>704</v>
      </c>
      <c r="J54" s="133" t="s">
        <v>444</v>
      </c>
      <c r="K54" s="142">
        <v>48</v>
      </c>
      <c r="V54" s="142">
        <v>8</v>
      </c>
    </row>
    <row r="55" spans="2:22" ht="13.5" customHeight="1">
      <c r="B55" s="133" t="s">
        <v>405</v>
      </c>
      <c r="C55" s="133" t="s">
        <v>406</v>
      </c>
      <c r="D55" s="133" t="s">
        <v>319</v>
      </c>
      <c r="E55" s="133" t="s">
        <v>407</v>
      </c>
      <c r="F55" s="133" t="s">
        <v>206</v>
      </c>
      <c r="G55" s="133">
        <v>20</v>
      </c>
      <c r="H55" s="133" t="s">
        <v>393</v>
      </c>
      <c r="I55" s="133" t="s">
        <v>327</v>
      </c>
      <c r="J55" s="133" t="s">
        <v>328</v>
      </c>
      <c r="K55" s="142">
        <v>39</v>
      </c>
      <c r="V55" s="142">
        <v>28</v>
      </c>
    </row>
    <row r="56" spans="2:22" ht="13.5" customHeight="1">
      <c r="B56" s="133" t="s">
        <v>437</v>
      </c>
      <c r="C56" s="133" t="s">
        <v>459</v>
      </c>
      <c r="D56" s="133" t="s">
        <v>454</v>
      </c>
      <c r="E56" s="133" t="s">
        <v>460</v>
      </c>
      <c r="F56" s="133" t="s">
        <v>208</v>
      </c>
      <c r="G56" s="133">
        <v>48</v>
      </c>
      <c r="H56" s="133" t="s">
        <v>425</v>
      </c>
      <c r="I56" s="133" t="s">
        <v>456</v>
      </c>
      <c r="J56" s="133" t="s">
        <v>457</v>
      </c>
      <c r="K56" s="142">
        <v>50</v>
      </c>
      <c r="V56" s="142">
        <v>88</v>
      </c>
    </row>
    <row r="57" spans="2:22" ht="13.5" customHeight="1">
      <c r="B57" s="133" t="s">
        <v>310</v>
      </c>
      <c r="C57" s="133" t="s">
        <v>692</v>
      </c>
      <c r="D57" s="133" t="s">
        <v>351</v>
      </c>
      <c r="E57" s="133" t="s">
        <v>693</v>
      </c>
      <c r="F57" s="133" t="s">
        <v>208</v>
      </c>
      <c r="G57" s="133">
        <v>38</v>
      </c>
      <c r="H57" s="133" t="s">
        <v>646</v>
      </c>
      <c r="I57" s="133" t="s">
        <v>344</v>
      </c>
      <c r="J57" s="133" t="s">
        <v>345</v>
      </c>
      <c r="K57" s="142">
        <v>72</v>
      </c>
      <c r="V57" s="142">
        <v>21</v>
      </c>
    </row>
    <row r="58" spans="2:22" ht="13.5" customHeight="1">
      <c r="B58" s="133" t="s">
        <v>427</v>
      </c>
      <c r="C58" s="133" t="s">
        <v>368</v>
      </c>
      <c r="D58" s="133" t="s">
        <v>369</v>
      </c>
      <c r="E58" s="133" t="s">
        <v>370</v>
      </c>
      <c r="F58" s="133" t="s">
        <v>206</v>
      </c>
      <c r="G58" s="133">
        <v>24</v>
      </c>
      <c r="H58" s="133" t="s">
        <v>364</v>
      </c>
      <c r="I58" s="133" t="s">
        <v>371</v>
      </c>
      <c r="J58" s="133" t="s">
        <v>359</v>
      </c>
      <c r="K58" s="142">
        <v>67</v>
      </c>
      <c r="V58" s="142">
        <v>24</v>
      </c>
    </row>
    <row r="59" spans="2:22" ht="13.5" customHeight="1">
      <c r="B59" s="133" t="s">
        <v>516</v>
      </c>
      <c r="C59" s="133" t="s">
        <v>639</v>
      </c>
      <c r="D59" s="133" t="s">
        <v>410</v>
      </c>
      <c r="E59" s="133" t="s">
        <v>640</v>
      </c>
      <c r="F59" s="133" t="s">
        <v>206</v>
      </c>
      <c r="G59" s="133">
        <v>35</v>
      </c>
      <c r="H59" s="133" t="s">
        <v>641</v>
      </c>
      <c r="I59" s="133" t="s">
        <v>642</v>
      </c>
      <c r="J59" s="133" t="s">
        <v>366</v>
      </c>
      <c r="K59" s="142">
        <v>9</v>
      </c>
      <c r="V59" s="142">
        <v>76</v>
      </c>
    </row>
    <row r="60" spans="2:22" ht="13.5" customHeight="1">
      <c r="B60" s="133" t="s">
        <v>668</v>
      </c>
      <c r="C60" s="133" t="s">
        <v>548</v>
      </c>
      <c r="D60" s="133" t="s">
        <v>351</v>
      </c>
      <c r="E60" s="133" t="s">
        <v>549</v>
      </c>
      <c r="F60" s="133" t="s">
        <v>208</v>
      </c>
      <c r="G60" s="133">
        <v>31</v>
      </c>
      <c r="H60" s="133" t="s">
        <v>519</v>
      </c>
      <c r="I60" s="133" t="s">
        <v>550</v>
      </c>
      <c r="J60" s="133" t="s">
        <v>339</v>
      </c>
      <c r="K60" s="142">
        <v>88</v>
      </c>
      <c r="V60" s="142">
        <v>89</v>
      </c>
    </row>
    <row r="61" spans="2:22" ht="13.5" customHeight="1">
      <c r="B61" s="133" t="s">
        <v>616</v>
      </c>
      <c r="C61" s="133" t="s">
        <v>521</v>
      </c>
      <c r="D61" s="133" t="s">
        <v>319</v>
      </c>
      <c r="E61" s="133" t="s">
        <v>522</v>
      </c>
      <c r="F61" s="133" t="s">
        <v>208</v>
      </c>
      <c r="G61" s="133">
        <v>18</v>
      </c>
      <c r="H61" s="133" t="s">
        <v>519</v>
      </c>
      <c r="I61" s="133" t="s">
        <v>523</v>
      </c>
      <c r="J61" s="133" t="s">
        <v>524</v>
      </c>
      <c r="K61" s="142">
        <v>32</v>
      </c>
      <c r="V61" s="142">
        <v>86</v>
      </c>
    </row>
    <row r="62" spans="2:22" ht="13.5" customHeight="1">
      <c r="B62" s="133" t="s">
        <v>585</v>
      </c>
      <c r="C62" s="133" t="s">
        <v>324</v>
      </c>
      <c r="D62" s="133" t="s">
        <v>319</v>
      </c>
      <c r="E62" s="133" t="s">
        <v>325</v>
      </c>
      <c r="F62" s="133" t="s">
        <v>208</v>
      </c>
      <c r="G62" s="133">
        <v>19</v>
      </c>
      <c r="H62" s="133" t="s">
        <v>326</v>
      </c>
      <c r="I62" s="133" t="s">
        <v>327</v>
      </c>
      <c r="J62" s="133" t="s">
        <v>328</v>
      </c>
      <c r="K62" s="142">
        <v>92</v>
      </c>
      <c r="V62" s="142">
        <v>39</v>
      </c>
    </row>
    <row r="63" spans="2:22" ht="13.5" customHeight="1">
      <c r="B63" s="133" t="s">
        <v>698</v>
      </c>
      <c r="C63" s="133" t="s">
        <v>438</v>
      </c>
      <c r="D63" s="133" t="s">
        <v>415</v>
      </c>
      <c r="E63" s="133" t="s">
        <v>439</v>
      </c>
      <c r="F63" s="133" t="s">
        <v>206</v>
      </c>
      <c r="G63" s="133">
        <v>27</v>
      </c>
      <c r="H63" s="133" t="s">
        <v>425</v>
      </c>
      <c r="I63" s="133" t="s">
        <v>358</v>
      </c>
      <c r="J63" s="133" t="s">
        <v>359</v>
      </c>
      <c r="K63" s="142">
        <v>47</v>
      </c>
      <c r="V63" s="142">
        <v>6</v>
      </c>
    </row>
    <row r="64" spans="2:22" ht="13.5" customHeight="1">
      <c r="B64" s="133" t="s">
        <v>440</v>
      </c>
      <c r="C64" s="133" t="s">
        <v>391</v>
      </c>
      <c r="D64" s="133" t="s">
        <v>312</v>
      </c>
      <c r="E64" s="133" t="s">
        <v>392</v>
      </c>
      <c r="F64" s="133" t="s">
        <v>206</v>
      </c>
      <c r="G64" s="133">
        <v>19</v>
      </c>
      <c r="H64" s="133" t="s">
        <v>393</v>
      </c>
      <c r="I64" s="133" t="s">
        <v>394</v>
      </c>
      <c r="J64" s="133" t="s">
        <v>316</v>
      </c>
      <c r="K64" s="142">
        <v>40</v>
      </c>
      <c r="V64" s="142">
        <v>48</v>
      </c>
    </row>
    <row r="65" spans="2:22" ht="13.5" customHeight="1">
      <c r="B65" s="133" t="s">
        <v>367</v>
      </c>
      <c r="C65" s="133" t="s">
        <v>659</v>
      </c>
      <c r="D65" s="133" t="s">
        <v>351</v>
      </c>
      <c r="E65" s="133" t="s">
        <v>660</v>
      </c>
      <c r="F65" s="133" t="s">
        <v>208</v>
      </c>
      <c r="G65" s="133">
        <v>20</v>
      </c>
      <c r="H65" s="133" t="s">
        <v>646</v>
      </c>
      <c r="I65" s="133" t="s">
        <v>327</v>
      </c>
      <c r="J65" s="133" t="s">
        <v>328</v>
      </c>
      <c r="K65" s="142">
        <v>44</v>
      </c>
      <c r="V65" s="142">
        <v>91</v>
      </c>
    </row>
    <row r="66" spans="2:22" ht="13.5" customHeight="1">
      <c r="B66" s="133" t="s">
        <v>346</v>
      </c>
      <c r="C66" s="133" t="s">
        <v>684</v>
      </c>
      <c r="D66" s="133" t="s">
        <v>415</v>
      </c>
      <c r="E66" s="133" t="s">
        <v>685</v>
      </c>
      <c r="F66" s="133" t="s">
        <v>208</v>
      </c>
      <c r="G66" s="133">
        <v>30</v>
      </c>
      <c r="H66" s="133" t="s">
        <v>646</v>
      </c>
      <c r="I66" s="133" t="s">
        <v>686</v>
      </c>
      <c r="J66" s="133" t="s">
        <v>339</v>
      </c>
      <c r="K66" s="142">
        <v>89</v>
      </c>
      <c r="V66" s="142">
        <v>68</v>
      </c>
    </row>
    <row r="67" spans="2:22" ht="13.5" customHeight="1">
      <c r="B67" s="133" t="s">
        <v>408</v>
      </c>
      <c r="C67" s="133" t="s">
        <v>387</v>
      </c>
      <c r="D67" s="133" t="s">
        <v>388</v>
      </c>
      <c r="E67" s="133" t="s">
        <v>389</v>
      </c>
      <c r="F67" s="133" t="s">
        <v>206</v>
      </c>
      <c r="G67" s="133">
        <v>33</v>
      </c>
      <c r="H67" s="133" t="s">
        <v>364</v>
      </c>
      <c r="I67" s="133" t="s">
        <v>371</v>
      </c>
      <c r="J67" s="133" t="s">
        <v>359</v>
      </c>
      <c r="K67" s="142">
        <v>36</v>
      </c>
      <c r="V67" s="142">
        <v>90</v>
      </c>
    </row>
    <row r="68" spans="2:22" ht="13.5" customHeight="1">
      <c r="B68" s="133" t="s">
        <v>386</v>
      </c>
      <c r="C68" s="133" t="s">
        <v>644</v>
      </c>
      <c r="D68" s="133" t="s">
        <v>388</v>
      </c>
      <c r="E68" s="133" t="s">
        <v>645</v>
      </c>
      <c r="F68" s="133" t="s">
        <v>206</v>
      </c>
      <c r="G68" s="133">
        <v>17</v>
      </c>
      <c r="H68" s="133" t="s">
        <v>646</v>
      </c>
      <c r="I68" s="133" t="s">
        <v>647</v>
      </c>
      <c r="J68" s="133" t="s">
        <v>366</v>
      </c>
      <c r="K68" s="142">
        <v>4</v>
      </c>
      <c r="V68" s="142">
        <v>62</v>
      </c>
    </row>
    <row r="69" spans="2:22" ht="13.5" customHeight="1">
      <c r="B69" s="133" t="s">
        <v>495</v>
      </c>
      <c r="C69" s="133" t="s">
        <v>488</v>
      </c>
      <c r="D69" s="133" t="s">
        <v>369</v>
      </c>
      <c r="E69" s="133" t="s">
        <v>489</v>
      </c>
      <c r="F69" s="133" t="s">
        <v>208</v>
      </c>
      <c r="G69" s="133">
        <v>29</v>
      </c>
      <c r="H69" s="133" t="s">
        <v>468</v>
      </c>
      <c r="I69" s="133" t="s">
        <v>490</v>
      </c>
      <c r="J69" s="133" t="s">
        <v>339</v>
      </c>
      <c r="K69" s="142">
        <v>10</v>
      </c>
      <c r="V69" s="142">
        <v>77</v>
      </c>
    </row>
    <row r="70" spans="2:22" ht="13.5" customHeight="1">
      <c r="B70" s="133" t="s">
        <v>458</v>
      </c>
      <c r="C70" s="133" t="s">
        <v>471</v>
      </c>
      <c r="D70" s="133" t="s">
        <v>454</v>
      </c>
      <c r="E70" s="133" t="s">
        <v>472</v>
      </c>
      <c r="F70" s="133" t="s">
        <v>206</v>
      </c>
      <c r="G70" s="133">
        <v>18</v>
      </c>
      <c r="H70" s="133" t="s">
        <v>468</v>
      </c>
      <c r="I70" s="133" t="s">
        <v>473</v>
      </c>
      <c r="J70" s="133" t="s">
        <v>328</v>
      </c>
      <c r="K70" s="142">
        <v>25</v>
      </c>
      <c r="V70" s="142">
        <v>40</v>
      </c>
    </row>
    <row r="71" spans="2:22" ht="13.5" customHeight="1">
      <c r="B71" s="133" t="s">
        <v>499</v>
      </c>
      <c r="C71" s="133" t="s">
        <v>513</v>
      </c>
      <c r="D71" s="133" t="s">
        <v>369</v>
      </c>
      <c r="E71" s="133" t="s">
        <v>514</v>
      </c>
      <c r="F71" s="133" t="s">
        <v>206</v>
      </c>
      <c r="G71" s="133">
        <v>65</v>
      </c>
      <c r="H71" s="133" t="s">
        <v>468</v>
      </c>
      <c r="I71" s="133" t="s">
        <v>515</v>
      </c>
      <c r="J71" s="133" t="s">
        <v>316</v>
      </c>
      <c r="K71" s="142">
        <v>73</v>
      </c>
      <c r="V71" s="142">
        <v>57</v>
      </c>
    </row>
    <row r="72" spans="2:22" ht="13.5" customHeight="1">
      <c r="B72" s="133" t="s">
        <v>461</v>
      </c>
      <c r="C72" s="133" t="s">
        <v>484</v>
      </c>
      <c r="D72" s="133" t="s">
        <v>378</v>
      </c>
      <c r="E72" s="133" t="s">
        <v>485</v>
      </c>
      <c r="F72" s="133" t="s">
        <v>208</v>
      </c>
      <c r="G72" s="133">
        <v>28</v>
      </c>
      <c r="H72" s="133" t="s">
        <v>468</v>
      </c>
      <c r="I72" s="133" t="s">
        <v>486</v>
      </c>
      <c r="J72" s="133" t="s">
        <v>339</v>
      </c>
      <c r="K72" s="142">
        <v>17</v>
      </c>
      <c r="V72" s="142">
        <v>29</v>
      </c>
    </row>
    <row r="73" spans="2:22" ht="13.5" customHeight="1">
      <c r="B73" s="133" t="s">
        <v>525</v>
      </c>
      <c r="C73" s="133" t="s">
        <v>414</v>
      </c>
      <c r="D73" s="133" t="s">
        <v>415</v>
      </c>
      <c r="E73" s="133" t="s">
        <v>416</v>
      </c>
      <c r="F73" s="133" t="s">
        <v>206</v>
      </c>
      <c r="G73" s="133">
        <v>25</v>
      </c>
      <c r="H73" s="133" t="s">
        <v>393</v>
      </c>
      <c r="I73" s="133" t="s">
        <v>417</v>
      </c>
      <c r="J73" s="133" t="s">
        <v>359</v>
      </c>
      <c r="K73" s="142">
        <v>80</v>
      </c>
      <c r="V73" s="142">
        <v>3</v>
      </c>
    </row>
    <row r="74" spans="2:22" ht="13.5" customHeight="1">
      <c r="B74" s="133" t="s">
        <v>683</v>
      </c>
      <c r="C74" s="133" t="s">
        <v>569</v>
      </c>
      <c r="D74" s="133" t="s">
        <v>501</v>
      </c>
      <c r="E74" s="133" t="s">
        <v>570</v>
      </c>
      <c r="F74" s="133" t="s">
        <v>206</v>
      </c>
      <c r="G74" s="133">
        <v>22</v>
      </c>
      <c r="H74" s="133" t="s">
        <v>571</v>
      </c>
      <c r="I74" s="133" t="s">
        <v>572</v>
      </c>
      <c r="J74" s="133" t="s">
        <v>432</v>
      </c>
      <c r="K74" s="142">
        <v>60</v>
      </c>
      <c r="V74" s="142">
        <v>32</v>
      </c>
    </row>
    <row r="75" spans="2:22" ht="13.5" customHeight="1">
      <c r="B75" s="133" t="s">
        <v>578</v>
      </c>
      <c r="C75" s="133" t="s">
        <v>586</v>
      </c>
      <c r="D75" s="133" t="s">
        <v>369</v>
      </c>
      <c r="E75" s="133" t="s">
        <v>587</v>
      </c>
      <c r="F75" s="133" t="s">
        <v>208</v>
      </c>
      <c r="G75" s="133">
        <v>21</v>
      </c>
      <c r="H75" s="133" t="s">
        <v>576</v>
      </c>
      <c r="I75" s="133" t="s">
        <v>588</v>
      </c>
      <c r="J75" s="133" t="s">
        <v>339</v>
      </c>
      <c r="K75" s="142">
        <v>83</v>
      </c>
      <c r="V75" s="142">
        <v>84</v>
      </c>
    </row>
    <row r="76" spans="2:22" ht="13.5" customHeight="1">
      <c r="B76" s="133" t="s">
        <v>433</v>
      </c>
      <c r="C76" s="133" t="s">
        <v>699</v>
      </c>
      <c r="D76" s="133" t="s">
        <v>415</v>
      </c>
      <c r="E76" s="133" t="s">
        <v>700</v>
      </c>
      <c r="F76" s="133" t="s">
        <v>206</v>
      </c>
      <c r="G76" s="133">
        <v>46</v>
      </c>
      <c r="H76" s="133" t="s">
        <v>646</v>
      </c>
      <c r="I76" s="133" t="s">
        <v>371</v>
      </c>
      <c r="J76" s="133" t="s">
        <v>359</v>
      </c>
      <c r="K76" s="142">
        <v>51</v>
      </c>
      <c r="V76" s="142">
        <v>30</v>
      </c>
    </row>
    <row r="77" spans="2:22" ht="13.5" customHeight="1">
      <c r="B77" s="133" t="s">
        <v>599</v>
      </c>
      <c r="C77" s="133" t="s">
        <v>621</v>
      </c>
      <c r="D77" s="133" t="s">
        <v>342</v>
      </c>
      <c r="E77" s="133" t="s">
        <v>622</v>
      </c>
      <c r="F77" s="133" t="s">
        <v>206</v>
      </c>
      <c r="G77" s="133">
        <v>45</v>
      </c>
      <c r="H77" s="133" t="s">
        <v>576</v>
      </c>
      <c r="I77" s="133" t="s">
        <v>623</v>
      </c>
      <c r="J77" s="133" t="s">
        <v>624</v>
      </c>
      <c r="K77" s="142">
        <v>75</v>
      </c>
      <c r="V77" s="142">
        <v>10</v>
      </c>
    </row>
    <row r="78" spans="2:22" ht="13.5" customHeight="1">
      <c r="B78" s="133" t="s">
        <v>334</v>
      </c>
      <c r="C78" s="133" t="s">
        <v>419</v>
      </c>
      <c r="D78" s="133" t="s">
        <v>312</v>
      </c>
      <c r="E78" s="133" t="s">
        <v>420</v>
      </c>
      <c r="F78" s="133" t="s">
        <v>206</v>
      </c>
      <c r="G78" s="133">
        <v>38</v>
      </c>
      <c r="H78" s="133" t="s">
        <v>393</v>
      </c>
      <c r="I78" s="133" t="s">
        <v>421</v>
      </c>
      <c r="J78" s="133" t="s">
        <v>359</v>
      </c>
      <c r="K78" s="142">
        <v>61</v>
      </c>
      <c r="V78" s="142">
        <v>26</v>
      </c>
    </row>
    <row r="79" spans="2:22" ht="13.5" customHeight="1">
      <c r="B79" s="133" t="s">
        <v>504</v>
      </c>
      <c r="C79" s="133" t="s">
        <v>634</v>
      </c>
      <c r="D79" s="133" t="s">
        <v>388</v>
      </c>
      <c r="E79" s="133" t="s">
        <v>635</v>
      </c>
      <c r="F79" s="133" t="s">
        <v>208</v>
      </c>
      <c r="G79" s="133">
        <v>55</v>
      </c>
      <c r="H79" s="133" t="s">
        <v>576</v>
      </c>
      <c r="I79" s="133" t="s">
        <v>636</v>
      </c>
      <c r="J79" s="133" t="s">
        <v>637</v>
      </c>
      <c r="K79" s="142">
        <v>31</v>
      </c>
      <c r="V79" s="142">
        <v>87</v>
      </c>
    </row>
    <row r="80" spans="2:22" ht="13.5" customHeight="1">
      <c r="B80" s="133" t="s">
        <v>661</v>
      </c>
      <c r="C80" s="133" t="s">
        <v>666</v>
      </c>
      <c r="D80" s="133" t="s">
        <v>312</v>
      </c>
      <c r="E80" s="133" t="s">
        <v>667</v>
      </c>
      <c r="F80" s="133" t="s">
        <v>208</v>
      </c>
      <c r="G80" s="133">
        <v>23</v>
      </c>
      <c r="H80" s="133" t="s">
        <v>646</v>
      </c>
      <c r="I80" s="133" t="s">
        <v>477</v>
      </c>
      <c r="J80" s="133" t="s">
        <v>478</v>
      </c>
      <c r="K80" s="142">
        <v>63</v>
      </c>
      <c r="V80" s="142">
        <v>16</v>
      </c>
    </row>
    <row r="81" spans="2:22" ht="13.5" customHeight="1">
      <c r="B81" s="133" t="s">
        <v>620</v>
      </c>
      <c r="C81" s="133" t="s">
        <v>409</v>
      </c>
      <c r="D81" s="133" t="s">
        <v>410</v>
      </c>
      <c r="E81" s="133" t="s">
        <v>411</v>
      </c>
      <c r="F81" s="133" t="s">
        <v>206</v>
      </c>
      <c r="G81" s="133">
        <v>24</v>
      </c>
      <c r="H81" s="133" t="s">
        <v>393</v>
      </c>
      <c r="I81" s="133" t="s">
        <v>412</v>
      </c>
      <c r="J81" s="133" t="s">
        <v>366</v>
      </c>
      <c r="K81" s="142">
        <v>6</v>
      </c>
      <c r="V81" s="142">
        <v>35</v>
      </c>
    </row>
    <row r="82" spans="2:22" ht="13.5" customHeight="1">
      <c r="B82" s="133" t="s">
        <v>680</v>
      </c>
      <c r="C82" s="133" t="s">
        <v>574</v>
      </c>
      <c r="D82" s="133" t="s">
        <v>362</v>
      </c>
      <c r="E82" s="133" t="s">
        <v>575</v>
      </c>
      <c r="F82" s="133" t="s">
        <v>206</v>
      </c>
      <c r="G82" s="133">
        <v>19</v>
      </c>
      <c r="H82" s="133" t="s">
        <v>576</v>
      </c>
      <c r="I82" s="133" t="s">
        <v>577</v>
      </c>
      <c r="J82" s="133" t="s">
        <v>529</v>
      </c>
      <c r="K82" s="142">
        <v>59</v>
      </c>
      <c r="V82" s="142">
        <v>50</v>
      </c>
    </row>
    <row r="83" spans="2:22" ht="13.5" customHeight="1">
      <c r="B83" s="133" t="s">
        <v>355</v>
      </c>
      <c r="C83" s="133" t="s">
        <v>617</v>
      </c>
      <c r="D83" s="133" t="s">
        <v>369</v>
      </c>
      <c r="E83" s="133" t="s">
        <v>618</v>
      </c>
      <c r="F83" s="133" t="s">
        <v>206</v>
      </c>
      <c r="G83" s="133">
        <v>40</v>
      </c>
      <c r="H83" s="133" t="s">
        <v>576</v>
      </c>
      <c r="I83" s="133" t="s">
        <v>619</v>
      </c>
      <c r="J83" s="133" t="s">
        <v>444</v>
      </c>
      <c r="K83" s="142">
        <v>2</v>
      </c>
      <c r="V83" s="142">
        <v>75</v>
      </c>
    </row>
    <row r="84" spans="2:22" ht="13.5" customHeight="1">
      <c r="B84" s="133" t="s">
        <v>568</v>
      </c>
      <c r="C84" s="133" t="s">
        <v>630</v>
      </c>
      <c r="D84" s="133" t="s">
        <v>388</v>
      </c>
      <c r="E84" s="133" t="s">
        <v>631</v>
      </c>
      <c r="F84" s="133" t="s">
        <v>206</v>
      </c>
      <c r="G84" s="133">
        <v>50</v>
      </c>
      <c r="H84" s="133" t="s">
        <v>576</v>
      </c>
      <c r="I84" s="133" t="s">
        <v>632</v>
      </c>
      <c r="J84" s="133" t="s">
        <v>366</v>
      </c>
      <c r="K84" s="142">
        <v>34</v>
      </c>
      <c r="V84" s="142">
        <v>82</v>
      </c>
    </row>
    <row r="85" spans="2:22" ht="13.5" customHeight="1">
      <c r="B85" s="133" t="s">
        <v>596</v>
      </c>
      <c r="C85" s="133" t="s">
        <v>594</v>
      </c>
      <c r="D85" s="133" t="s">
        <v>454</v>
      </c>
      <c r="E85" s="133" t="s">
        <v>595</v>
      </c>
      <c r="F85" s="133" t="s">
        <v>208</v>
      </c>
      <c r="G85" s="133">
        <v>22</v>
      </c>
      <c r="H85" s="133" t="s">
        <v>576</v>
      </c>
      <c r="I85" s="133" t="s">
        <v>477</v>
      </c>
      <c r="J85" s="133" t="s">
        <v>478</v>
      </c>
      <c r="K85" s="142">
        <v>53</v>
      </c>
      <c r="V85" s="142">
        <v>27</v>
      </c>
    </row>
    <row r="86" spans="2:22" ht="13.5" customHeight="1">
      <c r="B86" s="133" t="s">
        <v>687</v>
      </c>
      <c r="C86" s="133" t="s">
        <v>361</v>
      </c>
      <c r="D86" s="133" t="s">
        <v>362</v>
      </c>
      <c r="E86" s="133" t="s">
        <v>363</v>
      </c>
      <c r="F86" s="133" t="s">
        <v>206</v>
      </c>
      <c r="G86" s="133">
        <v>19</v>
      </c>
      <c r="H86" s="133" t="s">
        <v>364</v>
      </c>
      <c r="I86" s="133" t="s">
        <v>365</v>
      </c>
      <c r="J86" s="133" t="s">
        <v>366</v>
      </c>
      <c r="K86" s="142">
        <v>64</v>
      </c>
      <c r="V86" s="142">
        <v>5</v>
      </c>
    </row>
    <row r="87" spans="2:22" ht="13.5" customHeight="1">
      <c r="B87" s="133" t="s">
        <v>452</v>
      </c>
      <c r="C87" s="133" t="s">
        <v>492</v>
      </c>
      <c r="D87" s="133" t="s">
        <v>415</v>
      </c>
      <c r="E87" s="133" t="s">
        <v>493</v>
      </c>
      <c r="F87" s="133" t="s">
        <v>208</v>
      </c>
      <c r="G87" s="133">
        <v>33</v>
      </c>
      <c r="H87" s="133" t="s">
        <v>468</v>
      </c>
      <c r="I87" s="133" t="s">
        <v>494</v>
      </c>
      <c r="J87" s="133" t="s">
        <v>316</v>
      </c>
      <c r="K87" s="142">
        <v>27</v>
      </c>
      <c r="V87" s="142">
        <v>55</v>
      </c>
    </row>
    <row r="88" spans="2:22" ht="13.5" customHeight="1">
      <c r="B88" s="133" t="s">
        <v>658</v>
      </c>
      <c r="C88" s="133" t="s">
        <v>590</v>
      </c>
      <c r="D88" s="133" t="s">
        <v>501</v>
      </c>
      <c r="E88" s="133" t="s">
        <v>591</v>
      </c>
      <c r="F88" s="133" t="s">
        <v>208</v>
      </c>
      <c r="G88" s="133">
        <v>22</v>
      </c>
      <c r="H88" s="133" t="s">
        <v>576</v>
      </c>
      <c r="I88" s="133" t="s">
        <v>592</v>
      </c>
      <c r="J88" s="133" t="s">
        <v>322</v>
      </c>
      <c r="K88" s="142">
        <v>85</v>
      </c>
      <c r="V88" s="142">
        <v>71</v>
      </c>
    </row>
    <row r="89" spans="2:22" ht="13.5" customHeight="1">
      <c r="B89" s="133" t="s">
        <v>491</v>
      </c>
      <c r="C89" s="133" t="s">
        <v>453</v>
      </c>
      <c r="D89" s="133" t="s">
        <v>454</v>
      </c>
      <c r="E89" s="133" t="s">
        <v>455</v>
      </c>
      <c r="F89" s="133" t="s">
        <v>208</v>
      </c>
      <c r="G89" s="133">
        <v>37</v>
      </c>
      <c r="H89" s="133" t="s">
        <v>425</v>
      </c>
      <c r="I89" s="133" t="s">
        <v>456</v>
      </c>
      <c r="J89" s="133" t="s">
        <v>457</v>
      </c>
      <c r="K89" s="142">
        <v>29</v>
      </c>
      <c r="V89" s="142">
        <v>14</v>
      </c>
    </row>
    <row r="90" spans="2:22" ht="13.5" customHeight="1">
      <c r="B90" s="133" t="s">
        <v>372</v>
      </c>
      <c r="C90" s="133" t="s">
        <v>526</v>
      </c>
      <c r="D90" s="133" t="s">
        <v>410</v>
      </c>
      <c r="E90" s="133" t="s">
        <v>527</v>
      </c>
      <c r="F90" s="133" t="s">
        <v>206</v>
      </c>
      <c r="G90" s="133">
        <v>20</v>
      </c>
      <c r="H90" s="133" t="s">
        <v>519</v>
      </c>
      <c r="I90" s="133" t="s">
        <v>528</v>
      </c>
      <c r="J90" s="133" t="s">
        <v>529</v>
      </c>
      <c r="K90" s="142">
        <v>23</v>
      </c>
      <c r="V90" s="142">
        <v>58</v>
      </c>
    </row>
    <row r="91" spans="2:22" ht="13.5" customHeight="1">
      <c r="B91" s="133" t="s">
        <v>694</v>
      </c>
      <c r="C91" s="133" t="s">
        <v>582</v>
      </c>
      <c r="D91" s="133" t="s">
        <v>312</v>
      </c>
      <c r="E91" s="133" t="s">
        <v>583</v>
      </c>
      <c r="F91" s="133" t="s">
        <v>206</v>
      </c>
      <c r="G91" s="133">
        <v>21</v>
      </c>
      <c r="H91" s="133" t="s">
        <v>576</v>
      </c>
      <c r="I91" s="133" t="s">
        <v>584</v>
      </c>
      <c r="J91" s="133" t="s">
        <v>233</v>
      </c>
      <c r="K91" s="142">
        <v>19</v>
      </c>
      <c r="V91" s="142">
        <v>18</v>
      </c>
    </row>
    <row r="92" spans="2:22" ht="13.5" customHeight="1">
      <c r="B92" s="133" t="s">
        <v>418</v>
      </c>
      <c r="C92" s="133" t="s">
        <v>673</v>
      </c>
      <c r="D92" s="133" t="s">
        <v>342</v>
      </c>
      <c r="E92" s="133" t="s">
        <v>674</v>
      </c>
      <c r="F92" s="133" t="s">
        <v>208</v>
      </c>
      <c r="G92" s="133">
        <v>25</v>
      </c>
      <c r="H92" s="133" t="s">
        <v>646</v>
      </c>
      <c r="I92" s="133" t="s">
        <v>675</v>
      </c>
      <c r="J92" s="133" t="s">
        <v>316</v>
      </c>
      <c r="K92" s="142">
        <v>15</v>
      </c>
      <c r="V92" s="142">
        <v>51</v>
      </c>
    </row>
    <row r="93" spans="2:22" ht="13.5" customHeight="1">
      <c r="B93" s="133" t="s">
        <v>589</v>
      </c>
      <c r="C93" s="133" t="s">
        <v>610</v>
      </c>
      <c r="D93" s="133" t="s">
        <v>388</v>
      </c>
      <c r="E93" s="133" t="s">
        <v>611</v>
      </c>
      <c r="F93" s="133" t="s">
        <v>208</v>
      </c>
      <c r="G93" s="133">
        <v>38</v>
      </c>
      <c r="H93" s="133" t="s">
        <v>576</v>
      </c>
      <c r="I93" s="133" t="s">
        <v>456</v>
      </c>
      <c r="J93" s="133" t="s">
        <v>457</v>
      </c>
      <c r="K93" s="142">
        <v>1</v>
      </c>
      <c r="V93" s="142">
        <v>12</v>
      </c>
    </row>
    <row r="94" spans="2:22" ht="13.5" customHeight="1">
      <c r="B94" s="133" t="s">
        <v>672</v>
      </c>
      <c r="C94" s="133" t="s">
        <v>544</v>
      </c>
      <c r="D94" s="133" t="s">
        <v>415</v>
      </c>
      <c r="E94" s="133" t="s">
        <v>545</v>
      </c>
      <c r="F94" s="133" t="s">
        <v>206</v>
      </c>
      <c r="G94" s="133">
        <v>28</v>
      </c>
      <c r="H94" s="133" t="s">
        <v>519</v>
      </c>
      <c r="I94" s="133" t="s">
        <v>546</v>
      </c>
      <c r="J94" s="133" t="s">
        <v>359</v>
      </c>
      <c r="K94" s="142">
        <v>46</v>
      </c>
      <c r="V94" s="142">
        <v>42</v>
      </c>
    </row>
    <row r="95" spans="2:22" ht="13.5" customHeight="1">
      <c r="B95" s="133" t="s">
        <v>349</v>
      </c>
      <c r="C95" s="133" t="s">
        <v>423</v>
      </c>
      <c r="D95" s="133" t="s">
        <v>312</v>
      </c>
      <c r="E95" s="133" t="s">
        <v>424</v>
      </c>
      <c r="F95" s="133" t="s">
        <v>208</v>
      </c>
      <c r="G95" s="133">
        <v>21</v>
      </c>
      <c r="H95" s="133" t="s">
        <v>425</v>
      </c>
      <c r="I95" s="133" t="s">
        <v>426</v>
      </c>
      <c r="J95" s="133" t="s">
        <v>333</v>
      </c>
      <c r="K95" s="142">
        <v>5</v>
      </c>
      <c r="V95" s="142">
        <v>66</v>
      </c>
    </row>
    <row r="96" spans="2:22" ht="13.5" customHeight="1">
      <c r="B96" s="133" t="s">
        <v>562</v>
      </c>
      <c r="C96" s="133" t="s">
        <v>540</v>
      </c>
      <c r="D96" s="133" t="s">
        <v>388</v>
      </c>
      <c r="E96" s="133" t="s">
        <v>541</v>
      </c>
      <c r="F96" s="133" t="s">
        <v>206</v>
      </c>
      <c r="G96" s="133">
        <v>28</v>
      </c>
      <c r="H96" s="133" t="s">
        <v>519</v>
      </c>
      <c r="I96" s="133" t="s">
        <v>542</v>
      </c>
      <c r="J96" s="133" t="s">
        <v>366</v>
      </c>
      <c r="K96" s="142">
        <v>68</v>
      </c>
      <c r="V96" s="142">
        <v>9</v>
      </c>
    </row>
    <row r="97" spans="2:22" ht="13.5" customHeight="1">
      <c r="B97" s="133" t="s">
        <v>643</v>
      </c>
      <c r="C97" s="133" t="s">
        <v>446</v>
      </c>
      <c r="D97" s="133" t="s">
        <v>319</v>
      </c>
      <c r="E97" s="133" t="s">
        <v>447</v>
      </c>
      <c r="F97" s="133" t="s">
        <v>206</v>
      </c>
      <c r="G97" s="133">
        <v>35</v>
      </c>
      <c r="H97" s="133" t="s">
        <v>425</v>
      </c>
      <c r="I97" s="133" t="s">
        <v>448</v>
      </c>
      <c r="J97" s="133" t="s">
        <v>316</v>
      </c>
      <c r="K97" s="142">
        <v>76</v>
      </c>
      <c r="V97" s="142">
        <v>83</v>
      </c>
    </row>
  </sheetData>
  <pageMargins left="0.75" right="0.75" top="1" bottom="1" header="0" footer="0"/>
  <pageSetup paperSize="9" orientation="portrait" horizontalDpi="12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1018"/>
  <sheetViews>
    <sheetView topLeftCell="A7" zoomScaleNormal="100" workbookViewId="0">
      <selection activeCell="J13" sqref="J13"/>
    </sheetView>
  </sheetViews>
  <sheetFormatPr baseColWidth="10" defaultRowHeight="15"/>
  <cols>
    <col min="1" max="1" width="17.28515625" bestFit="1" customWidth="1"/>
    <col min="2" max="2" width="11.7109375" customWidth="1"/>
    <col min="3" max="3" width="17.28515625" bestFit="1" customWidth="1"/>
    <col min="4" max="4" width="16.7109375" customWidth="1"/>
    <col min="5" max="5" width="17.85546875" customWidth="1"/>
    <col min="6" max="6" width="15.7109375" customWidth="1"/>
    <col min="10" max="10" width="11.5703125" customWidth="1"/>
    <col min="11" max="11" width="3" customWidth="1"/>
    <col min="12" max="12" width="4.7109375" customWidth="1"/>
  </cols>
  <sheetData>
    <row r="1" spans="1:12" ht="18.600000000000001" customHeight="1">
      <c r="A1" s="185" t="s">
        <v>792</v>
      </c>
      <c r="B1" s="185"/>
      <c r="C1" s="185"/>
      <c r="D1" s="185"/>
      <c r="E1" s="185"/>
      <c r="F1" s="185"/>
      <c r="G1" s="185"/>
      <c r="H1" s="185"/>
      <c r="I1" s="185"/>
      <c r="J1" s="184"/>
      <c r="K1" s="184"/>
      <c r="L1" s="184"/>
    </row>
    <row r="2" spans="1:12" ht="18.600000000000001" customHeight="1">
      <c r="A2" s="185"/>
      <c r="B2" s="185"/>
      <c r="C2" s="185"/>
      <c r="D2" s="185"/>
      <c r="E2" s="185"/>
      <c r="F2" s="185"/>
      <c r="G2" s="185"/>
      <c r="H2" s="185"/>
      <c r="I2" s="185"/>
      <c r="J2" s="184"/>
      <c r="K2" s="184"/>
      <c r="L2" s="184"/>
    </row>
    <row r="11" spans="1:12">
      <c r="A11" t="s">
        <v>791</v>
      </c>
      <c r="B11" t="s">
        <v>790</v>
      </c>
      <c r="C11" t="s">
        <v>789</v>
      </c>
      <c r="D11" t="s">
        <v>788</v>
      </c>
      <c r="E11" t="s">
        <v>787</v>
      </c>
      <c r="F11" t="s">
        <v>786</v>
      </c>
    </row>
    <row r="12" spans="1:12">
      <c r="A12" t="s">
        <v>784</v>
      </c>
      <c r="B12">
        <v>3782</v>
      </c>
      <c r="C12" t="s">
        <v>780</v>
      </c>
      <c r="D12" s="183">
        <v>35947</v>
      </c>
      <c r="E12">
        <v>2000</v>
      </c>
      <c r="F12" s="182">
        <v>331431.87</v>
      </c>
    </row>
    <row r="13" spans="1:12">
      <c r="A13" t="s">
        <v>784</v>
      </c>
      <c r="B13">
        <v>3291</v>
      </c>
      <c r="C13" t="s">
        <v>780</v>
      </c>
      <c r="D13" s="183">
        <v>36861</v>
      </c>
      <c r="E13">
        <v>2002</v>
      </c>
      <c r="F13" s="182">
        <v>200253.79</v>
      </c>
    </row>
    <row r="14" spans="1:12">
      <c r="A14" t="s">
        <v>783</v>
      </c>
      <c r="B14">
        <v>2905</v>
      </c>
      <c r="C14" t="s">
        <v>779</v>
      </c>
      <c r="D14" s="183">
        <v>36617</v>
      </c>
      <c r="E14">
        <v>2002</v>
      </c>
      <c r="F14" s="182">
        <v>3326438.16</v>
      </c>
    </row>
    <row r="15" spans="1:12">
      <c r="A15" t="s">
        <v>783</v>
      </c>
      <c r="B15">
        <v>2749</v>
      </c>
      <c r="C15" t="s">
        <v>780</v>
      </c>
      <c r="D15" s="183">
        <v>36465</v>
      </c>
      <c r="E15">
        <v>2001</v>
      </c>
      <c r="F15" s="182">
        <v>285198.96999999997</v>
      </c>
    </row>
    <row r="16" spans="1:12">
      <c r="A16" t="s">
        <v>785</v>
      </c>
      <c r="B16">
        <v>2835</v>
      </c>
      <c r="C16" t="s">
        <v>778</v>
      </c>
      <c r="D16" s="183">
        <v>36708</v>
      </c>
      <c r="E16">
        <v>2002</v>
      </c>
      <c r="F16" s="182">
        <v>5110750.9400000004</v>
      </c>
    </row>
    <row r="17" spans="1:6">
      <c r="A17" t="s">
        <v>731</v>
      </c>
      <c r="B17">
        <v>3424</v>
      </c>
      <c r="C17" t="s">
        <v>779</v>
      </c>
      <c r="D17" s="183">
        <v>36192</v>
      </c>
      <c r="E17">
        <v>2001</v>
      </c>
      <c r="F17" s="182">
        <v>6855152.5199999996</v>
      </c>
    </row>
    <row r="18" spans="1:6">
      <c r="A18" t="s">
        <v>784</v>
      </c>
      <c r="B18">
        <v>3192</v>
      </c>
      <c r="C18" t="s">
        <v>778</v>
      </c>
      <c r="D18" s="183">
        <v>36800</v>
      </c>
      <c r="E18">
        <v>2002</v>
      </c>
      <c r="F18" s="182">
        <v>4503457.55</v>
      </c>
    </row>
    <row r="19" spans="1:6">
      <c r="A19" t="s">
        <v>785</v>
      </c>
      <c r="B19">
        <v>2712</v>
      </c>
      <c r="C19" t="s">
        <v>780</v>
      </c>
      <c r="D19" s="183">
        <v>36617</v>
      </c>
      <c r="E19">
        <v>2002</v>
      </c>
      <c r="F19" s="182">
        <v>294435.18</v>
      </c>
    </row>
    <row r="20" spans="1:6">
      <c r="A20" t="s">
        <v>783</v>
      </c>
      <c r="B20">
        <v>2597</v>
      </c>
      <c r="C20" t="s">
        <v>778</v>
      </c>
      <c r="D20" s="183">
        <v>36831</v>
      </c>
      <c r="E20">
        <v>2002</v>
      </c>
      <c r="F20" s="182">
        <v>3950066.4</v>
      </c>
    </row>
    <row r="21" spans="1:6">
      <c r="A21" t="s">
        <v>737</v>
      </c>
      <c r="B21">
        <v>3244</v>
      </c>
      <c r="C21" t="s">
        <v>780</v>
      </c>
      <c r="D21" s="183">
        <v>36586</v>
      </c>
      <c r="E21">
        <v>2002</v>
      </c>
      <c r="F21" s="182">
        <v>351113.15</v>
      </c>
    </row>
    <row r="22" spans="1:6">
      <c r="A22" t="s">
        <v>784</v>
      </c>
      <c r="B22">
        <v>2690</v>
      </c>
      <c r="C22" t="s">
        <v>779</v>
      </c>
      <c r="D22" s="183">
        <v>35947</v>
      </c>
      <c r="E22">
        <v>2000</v>
      </c>
      <c r="F22" s="182">
        <v>1299295.74</v>
      </c>
    </row>
    <row r="23" spans="1:6">
      <c r="A23" t="s">
        <v>783</v>
      </c>
      <c r="B23">
        <v>2964</v>
      </c>
      <c r="C23" t="s">
        <v>779</v>
      </c>
      <c r="D23" s="183">
        <v>36008</v>
      </c>
      <c r="E23">
        <v>2000</v>
      </c>
      <c r="F23" s="182">
        <v>4752493.3</v>
      </c>
    </row>
    <row r="24" spans="1:6">
      <c r="A24" t="s">
        <v>737</v>
      </c>
      <c r="B24">
        <v>3510</v>
      </c>
      <c r="C24" t="s">
        <v>778</v>
      </c>
      <c r="D24" s="183">
        <v>36008</v>
      </c>
      <c r="E24">
        <v>2000</v>
      </c>
      <c r="F24" s="182">
        <v>4174637.58</v>
      </c>
    </row>
    <row r="25" spans="1:6">
      <c r="A25" t="s">
        <v>785</v>
      </c>
      <c r="B25">
        <v>3778</v>
      </c>
      <c r="C25" t="s">
        <v>780</v>
      </c>
      <c r="D25" s="183">
        <v>36434</v>
      </c>
      <c r="E25">
        <v>2001</v>
      </c>
      <c r="F25" s="182">
        <v>265351.59000000003</v>
      </c>
    </row>
    <row r="26" spans="1:6">
      <c r="A26" t="s">
        <v>731</v>
      </c>
      <c r="B26">
        <v>3790</v>
      </c>
      <c r="C26" t="s">
        <v>779</v>
      </c>
      <c r="D26" s="183">
        <v>36770</v>
      </c>
      <c r="E26">
        <v>2002</v>
      </c>
      <c r="F26" s="182">
        <v>5333716.6500000004</v>
      </c>
    </row>
    <row r="27" spans="1:6">
      <c r="A27" t="s">
        <v>784</v>
      </c>
      <c r="B27">
        <v>2889</v>
      </c>
      <c r="C27" t="s">
        <v>778</v>
      </c>
      <c r="D27" s="183">
        <v>36678</v>
      </c>
      <c r="E27">
        <v>2002</v>
      </c>
      <c r="F27" s="182">
        <v>5281867.8600000003</v>
      </c>
    </row>
    <row r="28" spans="1:6">
      <c r="A28" t="s">
        <v>785</v>
      </c>
      <c r="B28">
        <v>3431</v>
      </c>
      <c r="C28" t="s">
        <v>778</v>
      </c>
      <c r="D28" s="183">
        <v>36678</v>
      </c>
      <c r="E28">
        <v>2002</v>
      </c>
      <c r="F28" s="182">
        <v>2243612.5</v>
      </c>
    </row>
    <row r="29" spans="1:6">
      <c r="A29" t="s">
        <v>785</v>
      </c>
      <c r="B29">
        <v>2648</v>
      </c>
      <c r="C29" t="s">
        <v>779</v>
      </c>
      <c r="D29" s="183">
        <v>36861</v>
      </c>
      <c r="E29">
        <v>2002</v>
      </c>
      <c r="F29" s="182">
        <v>8319402.3300000001</v>
      </c>
    </row>
    <row r="30" spans="1:6">
      <c r="A30" t="s">
        <v>737</v>
      </c>
      <c r="B30">
        <v>3668</v>
      </c>
      <c r="C30" t="s">
        <v>778</v>
      </c>
      <c r="D30" s="183">
        <v>35947</v>
      </c>
      <c r="E30">
        <v>2000</v>
      </c>
      <c r="F30" s="182">
        <v>5545294.7599999998</v>
      </c>
    </row>
    <row r="31" spans="1:6">
      <c r="A31" t="s">
        <v>782</v>
      </c>
      <c r="B31">
        <v>3545</v>
      </c>
      <c r="C31" t="s">
        <v>780</v>
      </c>
      <c r="D31" s="183">
        <v>36800</v>
      </c>
      <c r="E31">
        <v>2002</v>
      </c>
      <c r="F31" s="182">
        <v>330513.2</v>
      </c>
    </row>
    <row r="32" spans="1:6">
      <c r="A32" t="s">
        <v>783</v>
      </c>
      <c r="B32">
        <v>3209</v>
      </c>
      <c r="C32" t="s">
        <v>779</v>
      </c>
      <c r="D32" s="183">
        <v>36192</v>
      </c>
      <c r="E32">
        <v>2001</v>
      </c>
      <c r="F32" s="182">
        <v>6819891.6699999999</v>
      </c>
    </row>
    <row r="33" spans="1:6">
      <c r="A33" t="s">
        <v>783</v>
      </c>
      <c r="B33">
        <v>2777</v>
      </c>
      <c r="C33" t="s">
        <v>780</v>
      </c>
      <c r="D33" s="183">
        <v>36861</v>
      </c>
      <c r="E33">
        <v>2002</v>
      </c>
      <c r="F33" s="182">
        <v>389861.22</v>
      </c>
    </row>
    <row r="34" spans="1:6">
      <c r="A34" t="s">
        <v>784</v>
      </c>
      <c r="B34">
        <v>3349</v>
      </c>
      <c r="C34" t="s">
        <v>779</v>
      </c>
      <c r="D34" s="183">
        <v>36770</v>
      </c>
      <c r="E34">
        <v>2002</v>
      </c>
      <c r="F34" s="182">
        <v>8354467.2699999996</v>
      </c>
    </row>
    <row r="35" spans="1:6">
      <c r="A35" t="s">
        <v>737</v>
      </c>
      <c r="B35">
        <v>3160</v>
      </c>
      <c r="C35" t="s">
        <v>778</v>
      </c>
      <c r="D35" s="183">
        <v>35796</v>
      </c>
      <c r="E35">
        <v>2000</v>
      </c>
      <c r="F35" s="182">
        <v>2582082.86</v>
      </c>
    </row>
    <row r="36" spans="1:6">
      <c r="A36" t="s">
        <v>785</v>
      </c>
      <c r="B36">
        <v>2963</v>
      </c>
      <c r="C36" t="s">
        <v>778</v>
      </c>
      <c r="D36" s="183">
        <v>36192</v>
      </c>
      <c r="E36">
        <v>2001</v>
      </c>
      <c r="F36" s="182">
        <v>3555371.08</v>
      </c>
    </row>
    <row r="37" spans="1:6">
      <c r="A37" t="s">
        <v>731</v>
      </c>
      <c r="B37">
        <v>2810</v>
      </c>
      <c r="C37" t="s">
        <v>778</v>
      </c>
      <c r="D37" s="183">
        <v>36770</v>
      </c>
      <c r="E37">
        <v>2002</v>
      </c>
      <c r="F37" s="182">
        <v>2652881.7200000002</v>
      </c>
    </row>
    <row r="38" spans="1:6">
      <c r="A38" t="s">
        <v>737</v>
      </c>
      <c r="B38">
        <v>3601</v>
      </c>
      <c r="C38" t="s">
        <v>780</v>
      </c>
      <c r="D38" s="183">
        <v>36586</v>
      </c>
      <c r="E38">
        <v>2002</v>
      </c>
      <c r="F38" s="182">
        <v>110556.2</v>
      </c>
    </row>
    <row r="39" spans="1:6">
      <c r="A39" t="s">
        <v>784</v>
      </c>
      <c r="B39">
        <v>3204</v>
      </c>
      <c r="C39" t="s">
        <v>779</v>
      </c>
      <c r="D39" s="183">
        <v>36708</v>
      </c>
      <c r="E39">
        <v>2002</v>
      </c>
      <c r="F39" s="182">
        <v>4447716.5</v>
      </c>
    </row>
    <row r="40" spans="1:6">
      <c r="A40" t="s">
        <v>782</v>
      </c>
      <c r="B40">
        <v>3059</v>
      </c>
      <c r="C40" t="s">
        <v>778</v>
      </c>
      <c r="D40" s="183">
        <v>35886</v>
      </c>
      <c r="E40">
        <v>2000</v>
      </c>
      <c r="F40" s="182">
        <v>1756493.1</v>
      </c>
    </row>
    <row r="41" spans="1:6">
      <c r="A41" t="s">
        <v>784</v>
      </c>
      <c r="B41">
        <v>3799</v>
      </c>
      <c r="C41" t="s">
        <v>778</v>
      </c>
      <c r="D41" s="183">
        <v>36495</v>
      </c>
      <c r="E41">
        <v>2001</v>
      </c>
      <c r="F41" s="182">
        <v>2161648.7799999998</v>
      </c>
    </row>
    <row r="42" spans="1:6">
      <c r="A42" t="s">
        <v>783</v>
      </c>
      <c r="B42">
        <v>3102</v>
      </c>
      <c r="C42" t="s">
        <v>779</v>
      </c>
      <c r="D42" s="183">
        <v>36800</v>
      </c>
      <c r="E42">
        <v>2002</v>
      </c>
      <c r="F42" s="182">
        <v>5663285.2999999998</v>
      </c>
    </row>
    <row r="43" spans="1:6">
      <c r="A43" t="s">
        <v>737</v>
      </c>
      <c r="B43">
        <v>2546</v>
      </c>
      <c r="C43" t="s">
        <v>780</v>
      </c>
      <c r="D43" s="183">
        <v>36770</v>
      </c>
      <c r="E43">
        <v>2002</v>
      </c>
      <c r="F43" s="182">
        <v>249276.2</v>
      </c>
    </row>
    <row r="44" spans="1:6">
      <c r="A44" t="s">
        <v>731</v>
      </c>
      <c r="B44">
        <v>3110</v>
      </c>
      <c r="C44" t="s">
        <v>779</v>
      </c>
      <c r="D44" s="183">
        <v>36192</v>
      </c>
      <c r="E44">
        <v>2001</v>
      </c>
      <c r="F44" s="182">
        <v>2396271.98</v>
      </c>
    </row>
    <row r="45" spans="1:6">
      <c r="A45" t="s">
        <v>783</v>
      </c>
      <c r="B45">
        <v>3376</v>
      </c>
      <c r="C45" t="s">
        <v>780</v>
      </c>
      <c r="D45" s="183">
        <v>36678</v>
      </c>
      <c r="E45">
        <v>2002</v>
      </c>
      <c r="F45" s="182">
        <v>137368.53</v>
      </c>
    </row>
    <row r="46" spans="1:6">
      <c r="A46" t="s">
        <v>785</v>
      </c>
      <c r="B46">
        <v>3677</v>
      </c>
      <c r="C46" t="s">
        <v>778</v>
      </c>
      <c r="D46" s="183">
        <v>36617</v>
      </c>
      <c r="E46">
        <v>2002</v>
      </c>
      <c r="F46" s="182">
        <v>5287498.1399999997</v>
      </c>
    </row>
    <row r="47" spans="1:6">
      <c r="A47" t="s">
        <v>737</v>
      </c>
      <c r="B47">
        <v>3727</v>
      </c>
      <c r="C47" t="s">
        <v>778</v>
      </c>
      <c r="D47" s="183">
        <v>36708</v>
      </c>
      <c r="E47">
        <v>2002</v>
      </c>
      <c r="F47" s="182">
        <v>3746126.69</v>
      </c>
    </row>
    <row r="48" spans="1:6">
      <c r="A48" t="s">
        <v>731</v>
      </c>
      <c r="B48">
        <v>3651</v>
      </c>
      <c r="C48" t="s">
        <v>779</v>
      </c>
      <c r="D48" s="183">
        <v>36861</v>
      </c>
      <c r="E48">
        <v>2002</v>
      </c>
      <c r="F48" s="182">
        <v>7209540.5700000003</v>
      </c>
    </row>
    <row r="49" spans="1:6">
      <c r="A49" t="s">
        <v>783</v>
      </c>
      <c r="B49">
        <v>3512</v>
      </c>
      <c r="C49" t="s">
        <v>778</v>
      </c>
      <c r="D49" s="183">
        <v>36465</v>
      </c>
      <c r="E49">
        <v>2001</v>
      </c>
      <c r="F49" s="182">
        <v>2790233.28</v>
      </c>
    </row>
    <row r="50" spans="1:6">
      <c r="A50" t="s">
        <v>783</v>
      </c>
      <c r="B50">
        <v>2552</v>
      </c>
      <c r="C50" t="s">
        <v>779</v>
      </c>
      <c r="D50" s="183">
        <v>36526</v>
      </c>
      <c r="E50">
        <v>2002</v>
      </c>
      <c r="F50" s="182">
        <v>1767469.49</v>
      </c>
    </row>
    <row r="51" spans="1:6">
      <c r="A51" t="s">
        <v>731</v>
      </c>
      <c r="B51">
        <v>3745</v>
      </c>
      <c r="C51" t="s">
        <v>778</v>
      </c>
      <c r="D51" s="183">
        <v>36617</v>
      </c>
      <c r="E51">
        <v>2002</v>
      </c>
      <c r="F51" s="182">
        <v>677468.4</v>
      </c>
    </row>
    <row r="52" spans="1:6">
      <c r="A52" t="s">
        <v>731</v>
      </c>
      <c r="B52">
        <v>2962</v>
      </c>
      <c r="C52" t="s">
        <v>780</v>
      </c>
      <c r="D52" s="183">
        <v>36678</v>
      </c>
      <c r="E52">
        <v>2002</v>
      </c>
      <c r="F52" s="182">
        <v>353176.02</v>
      </c>
    </row>
    <row r="53" spans="1:6">
      <c r="A53" t="s">
        <v>784</v>
      </c>
      <c r="B53">
        <v>2981</v>
      </c>
      <c r="C53" t="s">
        <v>779</v>
      </c>
      <c r="D53" s="183">
        <v>36586</v>
      </c>
      <c r="E53">
        <v>2002</v>
      </c>
      <c r="F53" s="182">
        <v>5770419.3899999997</v>
      </c>
    </row>
    <row r="54" spans="1:6">
      <c r="A54" t="s">
        <v>737</v>
      </c>
      <c r="B54">
        <v>2795</v>
      </c>
      <c r="C54" t="s">
        <v>778</v>
      </c>
      <c r="D54" s="183">
        <v>36861</v>
      </c>
      <c r="E54">
        <v>2002</v>
      </c>
      <c r="F54" s="182">
        <v>4150759.54</v>
      </c>
    </row>
    <row r="55" spans="1:6">
      <c r="A55" t="s">
        <v>783</v>
      </c>
      <c r="B55">
        <v>3732</v>
      </c>
      <c r="C55" t="s">
        <v>780</v>
      </c>
      <c r="D55" s="183">
        <v>36831</v>
      </c>
      <c r="E55">
        <v>2002</v>
      </c>
      <c r="F55" s="182">
        <v>100608.25</v>
      </c>
    </row>
    <row r="56" spans="1:6">
      <c r="A56" t="s">
        <v>782</v>
      </c>
      <c r="B56">
        <v>2767</v>
      </c>
      <c r="C56" t="s">
        <v>779</v>
      </c>
      <c r="D56" s="183">
        <v>36708</v>
      </c>
      <c r="E56">
        <v>2002</v>
      </c>
      <c r="F56" s="182">
        <v>1468494.22</v>
      </c>
    </row>
    <row r="57" spans="1:6">
      <c r="A57" t="s">
        <v>731</v>
      </c>
      <c r="B57">
        <v>2853</v>
      </c>
      <c r="C57" t="s">
        <v>778</v>
      </c>
      <c r="D57" s="183">
        <v>36220</v>
      </c>
      <c r="E57">
        <v>2001</v>
      </c>
      <c r="F57" s="182">
        <v>3008651.19</v>
      </c>
    </row>
    <row r="58" spans="1:6">
      <c r="A58" t="s">
        <v>782</v>
      </c>
      <c r="B58">
        <v>3206</v>
      </c>
      <c r="C58" t="s">
        <v>779</v>
      </c>
      <c r="D58" s="183">
        <v>36586</v>
      </c>
      <c r="E58">
        <v>2002</v>
      </c>
      <c r="F58" s="182">
        <v>6301455.3600000003</v>
      </c>
    </row>
    <row r="59" spans="1:6">
      <c r="A59" t="s">
        <v>731</v>
      </c>
      <c r="B59">
        <v>3313</v>
      </c>
      <c r="C59" t="s">
        <v>779</v>
      </c>
      <c r="D59" s="183">
        <v>35796</v>
      </c>
      <c r="E59">
        <v>2000</v>
      </c>
      <c r="F59" s="182">
        <v>3520316.68</v>
      </c>
    </row>
    <row r="60" spans="1:6">
      <c r="A60" t="s">
        <v>784</v>
      </c>
      <c r="B60">
        <v>3800</v>
      </c>
      <c r="C60" t="s">
        <v>780</v>
      </c>
      <c r="D60" s="183">
        <v>36708</v>
      </c>
      <c r="E60">
        <v>2002</v>
      </c>
      <c r="F60" s="182">
        <v>176535.39</v>
      </c>
    </row>
    <row r="61" spans="1:6">
      <c r="A61" t="s">
        <v>785</v>
      </c>
      <c r="B61">
        <v>3246</v>
      </c>
      <c r="C61" t="s">
        <v>780</v>
      </c>
      <c r="D61" s="183">
        <v>36586</v>
      </c>
      <c r="E61">
        <v>2002</v>
      </c>
      <c r="F61" s="182">
        <v>337072.81</v>
      </c>
    </row>
    <row r="62" spans="1:6">
      <c r="A62" t="s">
        <v>731</v>
      </c>
      <c r="B62">
        <v>2637</v>
      </c>
      <c r="C62" t="s">
        <v>779</v>
      </c>
      <c r="D62" s="183">
        <v>36861</v>
      </c>
      <c r="E62">
        <v>2002</v>
      </c>
      <c r="F62" s="182">
        <v>1481762.91</v>
      </c>
    </row>
    <row r="63" spans="1:6">
      <c r="A63" t="s">
        <v>731</v>
      </c>
      <c r="B63">
        <v>3494</v>
      </c>
      <c r="C63" t="s">
        <v>778</v>
      </c>
      <c r="D63" s="183">
        <v>36342</v>
      </c>
      <c r="E63">
        <v>2001</v>
      </c>
      <c r="F63" s="182">
        <v>987036.45</v>
      </c>
    </row>
    <row r="64" spans="1:6">
      <c r="A64" t="s">
        <v>731</v>
      </c>
      <c r="B64">
        <v>3615</v>
      </c>
      <c r="C64" t="s">
        <v>779</v>
      </c>
      <c r="D64" s="183">
        <v>36342</v>
      </c>
      <c r="E64">
        <v>2001</v>
      </c>
      <c r="F64" s="182">
        <v>5137355.37</v>
      </c>
    </row>
    <row r="65" spans="1:6">
      <c r="A65" t="s">
        <v>731</v>
      </c>
      <c r="B65">
        <v>2860</v>
      </c>
      <c r="C65" t="s">
        <v>778</v>
      </c>
      <c r="D65" s="183">
        <v>36220</v>
      </c>
      <c r="E65">
        <v>2001</v>
      </c>
      <c r="F65" s="182">
        <v>1970855.26</v>
      </c>
    </row>
    <row r="66" spans="1:6">
      <c r="A66" t="s">
        <v>737</v>
      </c>
      <c r="B66">
        <v>3075</v>
      </c>
      <c r="C66" t="s">
        <v>778</v>
      </c>
      <c r="D66" s="183">
        <v>36220</v>
      </c>
      <c r="E66">
        <v>2001</v>
      </c>
      <c r="F66" s="182">
        <v>4896827.53</v>
      </c>
    </row>
    <row r="67" spans="1:6">
      <c r="A67" t="s">
        <v>785</v>
      </c>
      <c r="B67">
        <v>3252</v>
      </c>
      <c r="C67" t="s">
        <v>779</v>
      </c>
      <c r="D67" s="183">
        <v>36008</v>
      </c>
      <c r="E67">
        <v>2000</v>
      </c>
      <c r="F67" s="182">
        <v>3496265.03</v>
      </c>
    </row>
    <row r="68" spans="1:6">
      <c r="A68" t="s">
        <v>731</v>
      </c>
      <c r="B68">
        <v>2794</v>
      </c>
      <c r="C68" t="s">
        <v>779</v>
      </c>
      <c r="D68" s="183">
        <v>35796</v>
      </c>
      <c r="E68">
        <v>2000</v>
      </c>
      <c r="F68" s="182">
        <v>4240244.17</v>
      </c>
    </row>
    <row r="69" spans="1:6">
      <c r="A69" t="s">
        <v>731</v>
      </c>
      <c r="B69">
        <v>3584</v>
      </c>
      <c r="C69" t="s">
        <v>778</v>
      </c>
      <c r="D69" s="183">
        <v>36770</v>
      </c>
      <c r="E69">
        <v>2002</v>
      </c>
      <c r="F69" s="182">
        <v>4747366.7699999996</v>
      </c>
    </row>
    <row r="70" spans="1:6">
      <c r="A70" t="s">
        <v>784</v>
      </c>
      <c r="B70">
        <v>3722</v>
      </c>
      <c r="C70" t="s">
        <v>779</v>
      </c>
      <c r="D70" s="183">
        <v>36617</v>
      </c>
      <c r="E70">
        <v>2002</v>
      </c>
      <c r="F70" s="182">
        <v>6192331.4900000002</v>
      </c>
    </row>
    <row r="71" spans="1:6">
      <c r="A71" t="s">
        <v>784</v>
      </c>
      <c r="B71">
        <v>3669</v>
      </c>
      <c r="C71" t="s">
        <v>779</v>
      </c>
      <c r="D71" s="183">
        <v>36465</v>
      </c>
      <c r="E71">
        <v>2001</v>
      </c>
      <c r="F71" s="182">
        <v>7143927.3399999999</v>
      </c>
    </row>
    <row r="72" spans="1:6">
      <c r="A72" t="s">
        <v>784</v>
      </c>
      <c r="B72">
        <v>2643</v>
      </c>
      <c r="C72" t="s">
        <v>778</v>
      </c>
      <c r="D72" s="183">
        <v>36586</v>
      </c>
      <c r="E72">
        <v>2002</v>
      </c>
      <c r="F72" s="182">
        <v>3814117.77</v>
      </c>
    </row>
    <row r="73" spans="1:6">
      <c r="A73" t="s">
        <v>783</v>
      </c>
      <c r="B73">
        <v>2839</v>
      </c>
      <c r="C73" t="s">
        <v>779</v>
      </c>
      <c r="D73" s="183">
        <v>36495</v>
      </c>
      <c r="E73">
        <v>2001</v>
      </c>
      <c r="F73" s="182">
        <v>1450417.53</v>
      </c>
    </row>
    <row r="74" spans="1:6">
      <c r="A74" t="s">
        <v>784</v>
      </c>
      <c r="B74">
        <v>2950</v>
      </c>
      <c r="C74" t="s">
        <v>780</v>
      </c>
      <c r="D74" s="183">
        <v>35796</v>
      </c>
      <c r="E74">
        <v>2000</v>
      </c>
      <c r="F74" s="182">
        <v>372943.64</v>
      </c>
    </row>
    <row r="75" spans="1:6">
      <c r="A75" t="s">
        <v>782</v>
      </c>
      <c r="B75">
        <v>2874</v>
      </c>
      <c r="C75" t="s">
        <v>778</v>
      </c>
      <c r="D75" s="183">
        <v>36617</v>
      </c>
      <c r="E75">
        <v>2002</v>
      </c>
      <c r="F75" s="182">
        <v>4806764.8099999996</v>
      </c>
    </row>
    <row r="76" spans="1:6">
      <c r="A76" t="s">
        <v>731</v>
      </c>
      <c r="B76">
        <v>3736</v>
      </c>
      <c r="C76" t="s">
        <v>779</v>
      </c>
      <c r="D76" s="183">
        <v>36434</v>
      </c>
      <c r="E76">
        <v>2001</v>
      </c>
      <c r="F76" s="182">
        <v>9243622.5099999998</v>
      </c>
    </row>
    <row r="77" spans="1:6">
      <c r="A77" t="s">
        <v>737</v>
      </c>
      <c r="B77">
        <v>2822</v>
      </c>
      <c r="C77" t="s">
        <v>778</v>
      </c>
      <c r="D77" s="183">
        <v>36586</v>
      </c>
      <c r="E77">
        <v>2002</v>
      </c>
      <c r="F77" s="182">
        <v>5652980.2999999998</v>
      </c>
    </row>
    <row r="78" spans="1:6">
      <c r="A78" t="s">
        <v>737</v>
      </c>
      <c r="B78">
        <v>3325</v>
      </c>
      <c r="C78" t="s">
        <v>778</v>
      </c>
      <c r="D78" s="183">
        <v>35916</v>
      </c>
      <c r="E78">
        <v>2000</v>
      </c>
      <c r="F78" s="182">
        <v>493185.7</v>
      </c>
    </row>
    <row r="79" spans="1:6">
      <c r="A79" t="s">
        <v>782</v>
      </c>
      <c r="B79">
        <v>3631</v>
      </c>
      <c r="C79" t="s">
        <v>779</v>
      </c>
      <c r="D79" s="183">
        <v>36342</v>
      </c>
      <c r="E79">
        <v>2001</v>
      </c>
      <c r="F79" s="182">
        <v>2635712.2000000002</v>
      </c>
    </row>
    <row r="80" spans="1:6">
      <c r="A80" t="s">
        <v>784</v>
      </c>
      <c r="B80">
        <v>3117</v>
      </c>
      <c r="C80" t="s">
        <v>780</v>
      </c>
      <c r="D80" s="183">
        <v>36434</v>
      </c>
      <c r="E80">
        <v>2001</v>
      </c>
      <c r="F80" s="182">
        <v>147142.04999999999</v>
      </c>
    </row>
    <row r="81" spans="1:6">
      <c r="A81" t="s">
        <v>783</v>
      </c>
      <c r="B81">
        <v>2687</v>
      </c>
      <c r="C81" t="s">
        <v>780</v>
      </c>
      <c r="D81" s="183">
        <v>35796</v>
      </c>
      <c r="E81">
        <v>2000</v>
      </c>
      <c r="F81" s="182">
        <v>234821.59</v>
      </c>
    </row>
    <row r="82" spans="1:6">
      <c r="A82" t="s">
        <v>737</v>
      </c>
      <c r="B82">
        <v>3591</v>
      </c>
      <c r="C82" t="s">
        <v>778</v>
      </c>
      <c r="D82" s="183">
        <v>35886</v>
      </c>
      <c r="E82">
        <v>2000</v>
      </c>
      <c r="F82" s="182">
        <v>962383.83</v>
      </c>
    </row>
    <row r="83" spans="1:6">
      <c r="A83" t="s">
        <v>782</v>
      </c>
      <c r="B83">
        <v>2978</v>
      </c>
      <c r="C83" t="s">
        <v>780</v>
      </c>
      <c r="D83" s="183">
        <v>35886</v>
      </c>
      <c r="E83">
        <v>2000</v>
      </c>
      <c r="F83" s="182">
        <v>181780.2</v>
      </c>
    </row>
    <row r="84" spans="1:6">
      <c r="A84" t="s">
        <v>785</v>
      </c>
      <c r="B84">
        <v>2629</v>
      </c>
      <c r="C84" t="s">
        <v>780</v>
      </c>
      <c r="D84" s="183">
        <v>36831</v>
      </c>
      <c r="E84">
        <v>2002</v>
      </c>
      <c r="F84" s="182">
        <v>102024.32000000001</v>
      </c>
    </row>
    <row r="85" spans="1:6">
      <c r="A85" t="s">
        <v>785</v>
      </c>
      <c r="B85">
        <v>2933</v>
      </c>
      <c r="C85" t="s">
        <v>779</v>
      </c>
      <c r="D85" s="183">
        <v>36708</v>
      </c>
      <c r="E85">
        <v>2002</v>
      </c>
      <c r="F85" s="182">
        <v>4908602.09</v>
      </c>
    </row>
    <row r="86" spans="1:6">
      <c r="A86" t="s">
        <v>784</v>
      </c>
      <c r="B86">
        <v>2841</v>
      </c>
      <c r="C86" t="s">
        <v>779</v>
      </c>
      <c r="D86" s="183">
        <v>36708</v>
      </c>
      <c r="E86">
        <v>2002</v>
      </c>
      <c r="F86" s="182">
        <v>2983161.26</v>
      </c>
    </row>
    <row r="87" spans="1:6">
      <c r="A87" t="s">
        <v>782</v>
      </c>
      <c r="B87">
        <v>3286</v>
      </c>
      <c r="C87" t="s">
        <v>779</v>
      </c>
      <c r="D87" s="183">
        <v>36220</v>
      </c>
      <c r="E87">
        <v>2001</v>
      </c>
      <c r="F87" s="182">
        <v>6651348.8399999999</v>
      </c>
    </row>
    <row r="88" spans="1:6">
      <c r="A88" t="s">
        <v>782</v>
      </c>
      <c r="B88">
        <v>2558</v>
      </c>
      <c r="C88" t="s">
        <v>779</v>
      </c>
      <c r="D88" s="183">
        <v>36008</v>
      </c>
      <c r="E88">
        <v>2000</v>
      </c>
      <c r="F88" s="182">
        <v>8374045.6299999999</v>
      </c>
    </row>
    <row r="89" spans="1:6">
      <c r="A89" t="s">
        <v>731</v>
      </c>
      <c r="B89">
        <v>3177</v>
      </c>
      <c r="C89" t="s">
        <v>780</v>
      </c>
      <c r="D89" s="183">
        <v>36739</v>
      </c>
      <c r="E89">
        <v>2002</v>
      </c>
      <c r="F89" s="182">
        <v>332103.46000000002</v>
      </c>
    </row>
    <row r="90" spans="1:6">
      <c r="A90" t="s">
        <v>782</v>
      </c>
      <c r="B90">
        <v>2686</v>
      </c>
      <c r="C90" t="s">
        <v>780</v>
      </c>
      <c r="D90" s="183">
        <v>36495</v>
      </c>
      <c r="E90">
        <v>2001</v>
      </c>
      <c r="F90" s="182">
        <v>344452.06</v>
      </c>
    </row>
    <row r="91" spans="1:6">
      <c r="A91" t="s">
        <v>783</v>
      </c>
      <c r="B91">
        <v>3438</v>
      </c>
      <c r="C91" t="s">
        <v>779</v>
      </c>
      <c r="D91" s="183">
        <v>36800</v>
      </c>
      <c r="E91">
        <v>2002</v>
      </c>
      <c r="F91" s="182">
        <v>4621316.7</v>
      </c>
    </row>
    <row r="92" spans="1:6">
      <c r="A92" t="s">
        <v>737</v>
      </c>
      <c r="B92">
        <v>3248</v>
      </c>
      <c r="C92" t="s">
        <v>779</v>
      </c>
      <c r="D92" s="183">
        <v>35886</v>
      </c>
      <c r="E92">
        <v>2000</v>
      </c>
      <c r="F92" s="182">
        <v>4193068.64</v>
      </c>
    </row>
    <row r="93" spans="1:6">
      <c r="A93" t="s">
        <v>737</v>
      </c>
      <c r="B93">
        <v>3625</v>
      </c>
      <c r="C93" t="s">
        <v>779</v>
      </c>
      <c r="D93" s="183">
        <v>36465</v>
      </c>
      <c r="E93">
        <v>2001</v>
      </c>
      <c r="F93" s="182">
        <v>678700.73</v>
      </c>
    </row>
    <row r="94" spans="1:6">
      <c r="A94" t="s">
        <v>785</v>
      </c>
      <c r="B94">
        <v>2926</v>
      </c>
      <c r="C94" t="s">
        <v>779</v>
      </c>
      <c r="D94" s="183">
        <v>35886</v>
      </c>
      <c r="E94">
        <v>2000</v>
      </c>
      <c r="F94" s="182">
        <v>7315614.6799999997</v>
      </c>
    </row>
    <row r="95" spans="1:6">
      <c r="A95" t="s">
        <v>731</v>
      </c>
      <c r="B95">
        <v>2970</v>
      </c>
      <c r="C95" t="s">
        <v>778</v>
      </c>
      <c r="D95" s="183">
        <v>35947</v>
      </c>
      <c r="E95">
        <v>2000</v>
      </c>
      <c r="F95" s="182">
        <v>3320085.54</v>
      </c>
    </row>
    <row r="96" spans="1:6">
      <c r="A96" t="s">
        <v>783</v>
      </c>
      <c r="B96">
        <v>3696</v>
      </c>
      <c r="C96" t="s">
        <v>779</v>
      </c>
      <c r="D96" s="183">
        <v>36192</v>
      </c>
      <c r="E96">
        <v>2001</v>
      </c>
      <c r="F96" s="182">
        <v>5564742.6600000001</v>
      </c>
    </row>
    <row r="97" spans="1:6">
      <c r="A97" t="s">
        <v>737</v>
      </c>
      <c r="B97">
        <v>2988</v>
      </c>
      <c r="C97" t="s">
        <v>780</v>
      </c>
      <c r="D97" s="183">
        <v>35916</v>
      </c>
      <c r="E97">
        <v>2000</v>
      </c>
      <c r="F97" s="182">
        <v>237601.85</v>
      </c>
    </row>
    <row r="98" spans="1:6">
      <c r="A98" t="s">
        <v>737</v>
      </c>
      <c r="B98">
        <v>2853</v>
      </c>
      <c r="C98" t="s">
        <v>779</v>
      </c>
      <c r="D98" s="183">
        <v>36770</v>
      </c>
      <c r="E98">
        <v>2002</v>
      </c>
      <c r="F98" s="182">
        <v>671151.63</v>
      </c>
    </row>
    <row r="99" spans="1:6">
      <c r="A99" t="s">
        <v>782</v>
      </c>
      <c r="B99">
        <v>3038</v>
      </c>
      <c r="C99" t="s">
        <v>779</v>
      </c>
      <c r="D99" s="183">
        <v>36465</v>
      </c>
      <c r="E99">
        <v>2001</v>
      </c>
      <c r="F99" s="182">
        <v>6111653.6900000004</v>
      </c>
    </row>
    <row r="100" spans="1:6">
      <c r="A100" t="s">
        <v>737</v>
      </c>
      <c r="B100">
        <v>3003</v>
      </c>
      <c r="C100" t="s">
        <v>778</v>
      </c>
      <c r="D100" s="183">
        <v>35916</v>
      </c>
      <c r="E100">
        <v>2000</v>
      </c>
      <c r="F100" s="182">
        <v>5858170.0899999999</v>
      </c>
    </row>
    <row r="101" spans="1:6">
      <c r="A101" t="s">
        <v>785</v>
      </c>
      <c r="B101">
        <v>2954</v>
      </c>
      <c r="C101" t="s">
        <v>779</v>
      </c>
      <c r="D101" s="183">
        <v>36586</v>
      </c>
      <c r="E101">
        <v>2002</v>
      </c>
      <c r="F101" s="182">
        <v>6556551.6900000004</v>
      </c>
    </row>
    <row r="102" spans="1:6">
      <c r="A102" t="s">
        <v>783</v>
      </c>
      <c r="B102">
        <v>2621</v>
      </c>
      <c r="C102" t="s">
        <v>779</v>
      </c>
      <c r="D102" s="183">
        <v>36220</v>
      </c>
      <c r="E102">
        <v>2001</v>
      </c>
      <c r="F102" s="182">
        <v>9404383.8100000005</v>
      </c>
    </row>
    <row r="103" spans="1:6">
      <c r="A103" t="s">
        <v>785</v>
      </c>
      <c r="B103">
        <v>3521</v>
      </c>
      <c r="C103" t="s">
        <v>778</v>
      </c>
      <c r="D103" s="183">
        <v>36526</v>
      </c>
      <c r="E103">
        <v>2002</v>
      </c>
      <c r="F103" s="182">
        <v>4761330.53</v>
      </c>
    </row>
    <row r="104" spans="1:6">
      <c r="A104" t="s">
        <v>782</v>
      </c>
      <c r="B104">
        <v>3796</v>
      </c>
      <c r="C104" t="s">
        <v>779</v>
      </c>
      <c r="D104" s="183">
        <v>35886</v>
      </c>
      <c r="E104">
        <v>2000</v>
      </c>
      <c r="F104" s="182">
        <v>6556953.2800000003</v>
      </c>
    </row>
    <row r="105" spans="1:6">
      <c r="A105" t="s">
        <v>785</v>
      </c>
      <c r="B105">
        <v>3293</v>
      </c>
      <c r="C105" t="s">
        <v>780</v>
      </c>
      <c r="D105" s="183">
        <v>35916</v>
      </c>
      <c r="E105">
        <v>2000</v>
      </c>
      <c r="F105" s="182">
        <v>277745.62</v>
      </c>
    </row>
    <row r="106" spans="1:6">
      <c r="A106" t="s">
        <v>785</v>
      </c>
      <c r="B106">
        <v>2875</v>
      </c>
      <c r="C106" t="s">
        <v>778</v>
      </c>
      <c r="D106" s="183">
        <v>35886</v>
      </c>
      <c r="E106">
        <v>2000</v>
      </c>
      <c r="F106" s="182">
        <v>2685669.38</v>
      </c>
    </row>
    <row r="107" spans="1:6">
      <c r="A107" t="s">
        <v>785</v>
      </c>
      <c r="B107">
        <v>2951</v>
      </c>
      <c r="C107" t="s">
        <v>779</v>
      </c>
      <c r="D107" s="183">
        <v>36434</v>
      </c>
      <c r="E107">
        <v>2001</v>
      </c>
      <c r="F107" s="182">
        <v>8513868.3000000007</v>
      </c>
    </row>
    <row r="108" spans="1:6">
      <c r="A108" t="s">
        <v>784</v>
      </c>
      <c r="B108">
        <v>2887</v>
      </c>
      <c r="C108" t="s">
        <v>778</v>
      </c>
      <c r="D108" s="183">
        <v>36495</v>
      </c>
      <c r="E108">
        <v>2001</v>
      </c>
      <c r="F108" s="182">
        <v>2340611.81</v>
      </c>
    </row>
    <row r="109" spans="1:6">
      <c r="A109" t="s">
        <v>782</v>
      </c>
      <c r="B109">
        <v>2915</v>
      </c>
      <c r="C109" t="s">
        <v>780</v>
      </c>
      <c r="D109" s="183">
        <v>36861</v>
      </c>
      <c r="E109">
        <v>2002</v>
      </c>
      <c r="F109" s="182">
        <v>367447.71</v>
      </c>
    </row>
    <row r="110" spans="1:6">
      <c r="A110" t="s">
        <v>784</v>
      </c>
      <c r="B110">
        <v>2578</v>
      </c>
      <c r="C110" t="s">
        <v>779</v>
      </c>
      <c r="D110" s="183">
        <v>36861</v>
      </c>
      <c r="E110">
        <v>2002</v>
      </c>
      <c r="F110" s="182">
        <v>1326778.3899999999</v>
      </c>
    </row>
    <row r="111" spans="1:6">
      <c r="A111" t="s">
        <v>782</v>
      </c>
      <c r="B111">
        <v>3553</v>
      </c>
      <c r="C111" t="s">
        <v>779</v>
      </c>
      <c r="D111" s="183">
        <v>35916</v>
      </c>
      <c r="E111">
        <v>2000</v>
      </c>
      <c r="F111" s="182">
        <v>8520016.4800000004</v>
      </c>
    </row>
    <row r="112" spans="1:6">
      <c r="A112" t="s">
        <v>731</v>
      </c>
      <c r="B112">
        <v>2939</v>
      </c>
      <c r="C112" t="s">
        <v>780</v>
      </c>
      <c r="D112" s="183">
        <v>36678</v>
      </c>
      <c r="E112">
        <v>2002</v>
      </c>
      <c r="F112" s="182">
        <v>118725.49</v>
      </c>
    </row>
    <row r="113" spans="1:6">
      <c r="A113" t="s">
        <v>784</v>
      </c>
      <c r="B113">
        <v>3572</v>
      </c>
      <c r="C113" t="s">
        <v>778</v>
      </c>
      <c r="D113" s="183">
        <v>36434</v>
      </c>
      <c r="E113">
        <v>2001</v>
      </c>
      <c r="F113" s="182">
        <v>5810150.3700000001</v>
      </c>
    </row>
    <row r="114" spans="1:6">
      <c r="A114" t="s">
        <v>731</v>
      </c>
      <c r="B114">
        <v>2701</v>
      </c>
      <c r="C114" t="s">
        <v>780</v>
      </c>
      <c r="D114" s="183">
        <v>35796</v>
      </c>
      <c r="E114">
        <v>2000</v>
      </c>
      <c r="F114" s="182">
        <v>399401.63</v>
      </c>
    </row>
    <row r="115" spans="1:6">
      <c r="A115" t="s">
        <v>783</v>
      </c>
      <c r="B115">
        <v>3282</v>
      </c>
      <c r="C115" t="s">
        <v>780</v>
      </c>
      <c r="D115" s="183">
        <v>35947</v>
      </c>
      <c r="E115">
        <v>2000</v>
      </c>
      <c r="F115" s="182">
        <v>241061.76000000001</v>
      </c>
    </row>
    <row r="116" spans="1:6">
      <c r="A116" t="s">
        <v>785</v>
      </c>
      <c r="B116">
        <v>2864</v>
      </c>
      <c r="C116" t="s">
        <v>778</v>
      </c>
      <c r="D116" s="183">
        <v>36617</v>
      </c>
      <c r="E116">
        <v>2002</v>
      </c>
      <c r="F116" s="182">
        <v>543972.43000000005</v>
      </c>
    </row>
    <row r="117" spans="1:6">
      <c r="A117" t="s">
        <v>782</v>
      </c>
      <c r="B117">
        <v>3614</v>
      </c>
      <c r="C117" t="s">
        <v>780</v>
      </c>
      <c r="D117" s="183">
        <v>36008</v>
      </c>
      <c r="E117">
        <v>2000</v>
      </c>
      <c r="F117" s="182">
        <v>327673.90999999997</v>
      </c>
    </row>
    <row r="118" spans="1:6">
      <c r="A118" t="s">
        <v>785</v>
      </c>
      <c r="B118">
        <v>2774</v>
      </c>
      <c r="C118" t="s">
        <v>780</v>
      </c>
      <c r="D118" s="183">
        <v>36708</v>
      </c>
      <c r="E118">
        <v>2002</v>
      </c>
      <c r="F118" s="182">
        <v>227077.23</v>
      </c>
    </row>
    <row r="119" spans="1:6">
      <c r="A119" t="s">
        <v>784</v>
      </c>
      <c r="B119">
        <v>3731</v>
      </c>
      <c r="C119" t="s">
        <v>779</v>
      </c>
      <c r="D119" s="183">
        <v>36739</v>
      </c>
      <c r="E119">
        <v>2002</v>
      </c>
      <c r="F119" s="182">
        <v>4299633.09</v>
      </c>
    </row>
    <row r="120" spans="1:6">
      <c r="A120" t="s">
        <v>737</v>
      </c>
      <c r="B120">
        <v>3785</v>
      </c>
      <c r="C120" t="s">
        <v>780</v>
      </c>
      <c r="D120" s="183">
        <v>36495</v>
      </c>
      <c r="E120">
        <v>2001</v>
      </c>
      <c r="F120" s="182">
        <v>99029.73</v>
      </c>
    </row>
    <row r="121" spans="1:6">
      <c r="A121" t="s">
        <v>785</v>
      </c>
      <c r="B121">
        <v>3709</v>
      </c>
      <c r="C121" t="s">
        <v>779</v>
      </c>
      <c r="D121" s="183">
        <v>36008</v>
      </c>
      <c r="E121">
        <v>2000</v>
      </c>
      <c r="F121" s="182">
        <v>9484220.7300000004</v>
      </c>
    </row>
    <row r="122" spans="1:6">
      <c r="A122" t="s">
        <v>731</v>
      </c>
      <c r="B122">
        <v>3786</v>
      </c>
      <c r="C122" t="s">
        <v>778</v>
      </c>
      <c r="D122" s="183">
        <v>36434</v>
      </c>
      <c r="E122">
        <v>2001</v>
      </c>
      <c r="F122" s="182">
        <v>3081809.56</v>
      </c>
    </row>
    <row r="123" spans="1:6">
      <c r="A123" t="s">
        <v>731</v>
      </c>
      <c r="B123">
        <v>2902</v>
      </c>
      <c r="C123" t="s">
        <v>779</v>
      </c>
      <c r="D123" s="183">
        <v>36770</v>
      </c>
      <c r="E123">
        <v>2002</v>
      </c>
      <c r="F123" s="182">
        <v>1450956.06</v>
      </c>
    </row>
    <row r="124" spans="1:6">
      <c r="A124" t="s">
        <v>784</v>
      </c>
      <c r="B124">
        <v>2655</v>
      </c>
      <c r="C124" t="s">
        <v>778</v>
      </c>
      <c r="D124" s="183">
        <v>36342</v>
      </c>
      <c r="E124">
        <v>2001</v>
      </c>
      <c r="F124" s="182">
        <v>5580710.54</v>
      </c>
    </row>
    <row r="125" spans="1:6">
      <c r="A125" t="s">
        <v>784</v>
      </c>
      <c r="B125">
        <v>3496</v>
      </c>
      <c r="C125" t="s">
        <v>780</v>
      </c>
      <c r="D125" s="183">
        <v>36495</v>
      </c>
      <c r="E125">
        <v>2001</v>
      </c>
      <c r="F125" s="182">
        <v>91971.42</v>
      </c>
    </row>
    <row r="126" spans="1:6">
      <c r="A126" t="s">
        <v>737</v>
      </c>
      <c r="B126">
        <v>3086</v>
      </c>
      <c r="C126" t="s">
        <v>780</v>
      </c>
      <c r="D126" s="183">
        <v>36342</v>
      </c>
      <c r="E126">
        <v>2001</v>
      </c>
      <c r="F126" s="182">
        <v>355071.39</v>
      </c>
    </row>
    <row r="127" spans="1:6">
      <c r="A127" t="s">
        <v>782</v>
      </c>
      <c r="B127">
        <v>3092</v>
      </c>
      <c r="C127" t="s">
        <v>780</v>
      </c>
      <c r="D127" s="183">
        <v>36192</v>
      </c>
      <c r="E127">
        <v>2001</v>
      </c>
      <c r="F127" s="182">
        <v>328126.21999999997</v>
      </c>
    </row>
    <row r="128" spans="1:6">
      <c r="A128" t="s">
        <v>782</v>
      </c>
      <c r="B128">
        <v>3080</v>
      </c>
      <c r="C128" t="s">
        <v>780</v>
      </c>
      <c r="D128" s="183">
        <v>36586</v>
      </c>
      <c r="E128">
        <v>2002</v>
      </c>
      <c r="F128" s="182">
        <v>325691.33</v>
      </c>
    </row>
    <row r="129" spans="1:6">
      <c r="A129" t="s">
        <v>737</v>
      </c>
      <c r="B129">
        <v>3506</v>
      </c>
      <c r="C129" t="s">
        <v>780</v>
      </c>
      <c r="D129" s="183">
        <v>36861</v>
      </c>
      <c r="E129">
        <v>2002</v>
      </c>
      <c r="F129" s="182">
        <v>354434.07</v>
      </c>
    </row>
    <row r="130" spans="1:6">
      <c r="A130" t="s">
        <v>784</v>
      </c>
      <c r="B130">
        <v>3622</v>
      </c>
      <c r="C130" t="s">
        <v>779</v>
      </c>
      <c r="D130" s="183">
        <v>36220</v>
      </c>
      <c r="E130">
        <v>2001</v>
      </c>
      <c r="F130" s="182">
        <v>5577763.21</v>
      </c>
    </row>
    <row r="131" spans="1:6">
      <c r="A131" t="s">
        <v>783</v>
      </c>
      <c r="B131">
        <v>3599</v>
      </c>
      <c r="C131" t="s">
        <v>780</v>
      </c>
      <c r="D131" s="183">
        <v>36495</v>
      </c>
      <c r="E131">
        <v>2001</v>
      </c>
      <c r="F131" s="182">
        <v>365356.86</v>
      </c>
    </row>
    <row r="132" spans="1:6">
      <c r="A132" t="s">
        <v>782</v>
      </c>
      <c r="B132">
        <v>3293</v>
      </c>
      <c r="C132" t="s">
        <v>778</v>
      </c>
      <c r="D132" s="183">
        <v>36161</v>
      </c>
      <c r="E132">
        <v>2001</v>
      </c>
      <c r="F132" s="182">
        <v>2301960.44</v>
      </c>
    </row>
    <row r="133" spans="1:6">
      <c r="A133" t="s">
        <v>782</v>
      </c>
      <c r="B133">
        <v>2571</v>
      </c>
      <c r="C133" t="s">
        <v>780</v>
      </c>
      <c r="D133" s="183">
        <v>35796</v>
      </c>
      <c r="E133">
        <v>2000</v>
      </c>
      <c r="F133" s="182">
        <v>137090.01</v>
      </c>
    </row>
    <row r="134" spans="1:6">
      <c r="A134" t="s">
        <v>785</v>
      </c>
      <c r="B134">
        <v>2884</v>
      </c>
      <c r="C134" t="s">
        <v>779</v>
      </c>
      <c r="D134" s="183">
        <v>35916</v>
      </c>
      <c r="E134">
        <v>2000</v>
      </c>
      <c r="F134" s="182">
        <v>9383776.7599999998</v>
      </c>
    </row>
    <row r="135" spans="1:6">
      <c r="A135" t="s">
        <v>785</v>
      </c>
      <c r="B135">
        <v>3195</v>
      </c>
      <c r="C135" t="s">
        <v>779</v>
      </c>
      <c r="D135" s="183">
        <v>36495</v>
      </c>
      <c r="E135">
        <v>2001</v>
      </c>
      <c r="F135" s="182">
        <v>4942090.93</v>
      </c>
    </row>
    <row r="136" spans="1:6">
      <c r="A136" t="s">
        <v>784</v>
      </c>
      <c r="B136">
        <v>2795</v>
      </c>
      <c r="C136" t="s">
        <v>780</v>
      </c>
      <c r="D136" s="183">
        <v>36342</v>
      </c>
      <c r="E136">
        <v>2001</v>
      </c>
      <c r="F136" s="182">
        <v>340957.97</v>
      </c>
    </row>
    <row r="137" spans="1:6">
      <c r="A137" t="s">
        <v>783</v>
      </c>
      <c r="B137">
        <v>3482</v>
      </c>
      <c r="C137" t="s">
        <v>778</v>
      </c>
      <c r="D137" s="183">
        <v>36342</v>
      </c>
      <c r="E137">
        <v>2001</v>
      </c>
      <c r="F137" s="182">
        <v>1214788.94</v>
      </c>
    </row>
    <row r="138" spans="1:6">
      <c r="A138" t="s">
        <v>731</v>
      </c>
      <c r="B138">
        <v>3092</v>
      </c>
      <c r="C138" t="s">
        <v>778</v>
      </c>
      <c r="D138" s="183">
        <v>36861</v>
      </c>
      <c r="E138">
        <v>2002</v>
      </c>
      <c r="F138" s="182">
        <v>5351719.3899999997</v>
      </c>
    </row>
    <row r="139" spans="1:6">
      <c r="A139" t="s">
        <v>785</v>
      </c>
      <c r="B139">
        <v>3775</v>
      </c>
      <c r="C139" t="s">
        <v>779</v>
      </c>
      <c r="D139" s="183">
        <v>36161</v>
      </c>
      <c r="E139">
        <v>2001</v>
      </c>
      <c r="F139" s="182">
        <v>7021580.1299999999</v>
      </c>
    </row>
    <row r="140" spans="1:6">
      <c r="A140" t="s">
        <v>731</v>
      </c>
      <c r="B140">
        <v>2731</v>
      </c>
      <c r="C140" t="s">
        <v>778</v>
      </c>
      <c r="D140" s="183">
        <v>36617</v>
      </c>
      <c r="E140">
        <v>2002</v>
      </c>
      <c r="F140" s="182">
        <v>784397.01</v>
      </c>
    </row>
    <row r="141" spans="1:6">
      <c r="A141" t="s">
        <v>782</v>
      </c>
      <c r="B141">
        <v>3630</v>
      </c>
      <c r="C141" t="s">
        <v>780</v>
      </c>
      <c r="D141" s="183">
        <v>36739</v>
      </c>
      <c r="E141">
        <v>2002</v>
      </c>
      <c r="F141" s="182">
        <v>301353.86</v>
      </c>
    </row>
    <row r="142" spans="1:6">
      <c r="A142" t="s">
        <v>785</v>
      </c>
      <c r="B142">
        <v>3535</v>
      </c>
      <c r="C142" t="s">
        <v>779</v>
      </c>
      <c r="D142" s="183">
        <v>36192</v>
      </c>
      <c r="E142">
        <v>2001</v>
      </c>
      <c r="F142" s="182">
        <v>5029825.17</v>
      </c>
    </row>
    <row r="143" spans="1:6">
      <c r="A143" t="s">
        <v>783</v>
      </c>
      <c r="B143">
        <v>3577</v>
      </c>
      <c r="C143" t="s">
        <v>779</v>
      </c>
      <c r="D143" s="183">
        <v>36192</v>
      </c>
      <c r="E143">
        <v>2001</v>
      </c>
      <c r="F143" s="182">
        <v>4486135.96</v>
      </c>
    </row>
    <row r="144" spans="1:6">
      <c r="A144" t="s">
        <v>737</v>
      </c>
      <c r="B144">
        <v>3089</v>
      </c>
      <c r="C144" t="s">
        <v>778</v>
      </c>
      <c r="D144" s="183">
        <v>35886</v>
      </c>
      <c r="E144">
        <v>2000</v>
      </c>
      <c r="F144" s="182">
        <v>3596915.3</v>
      </c>
    </row>
    <row r="145" spans="1:6">
      <c r="A145" t="s">
        <v>782</v>
      </c>
      <c r="B145">
        <v>3181</v>
      </c>
      <c r="C145" t="s">
        <v>779</v>
      </c>
      <c r="D145" s="183">
        <v>36495</v>
      </c>
      <c r="E145">
        <v>2001</v>
      </c>
      <c r="F145" s="182">
        <v>4875918.13</v>
      </c>
    </row>
    <row r="146" spans="1:6">
      <c r="A146" t="s">
        <v>782</v>
      </c>
      <c r="B146">
        <v>3688</v>
      </c>
      <c r="C146" t="s">
        <v>778</v>
      </c>
      <c r="D146" s="183">
        <v>36161</v>
      </c>
      <c r="E146">
        <v>2001</v>
      </c>
      <c r="F146" s="182">
        <v>5605268.0700000003</v>
      </c>
    </row>
    <row r="147" spans="1:6">
      <c r="A147" t="s">
        <v>783</v>
      </c>
      <c r="B147">
        <v>3334</v>
      </c>
      <c r="C147" t="s">
        <v>779</v>
      </c>
      <c r="D147" s="183">
        <v>36192</v>
      </c>
      <c r="E147">
        <v>2001</v>
      </c>
      <c r="F147" s="182">
        <v>3484229</v>
      </c>
    </row>
    <row r="148" spans="1:6">
      <c r="A148" t="s">
        <v>783</v>
      </c>
      <c r="B148">
        <v>3528</v>
      </c>
      <c r="C148" t="s">
        <v>780</v>
      </c>
      <c r="D148" s="183">
        <v>36678</v>
      </c>
      <c r="E148">
        <v>2002</v>
      </c>
      <c r="F148" s="182">
        <v>369420.35</v>
      </c>
    </row>
    <row r="149" spans="1:6">
      <c r="A149" t="s">
        <v>737</v>
      </c>
      <c r="B149">
        <v>3398</v>
      </c>
      <c r="C149" t="s">
        <v>778</v>
      </c>
      <c r="D149" s="183">
        <v>35886</v>
      </c>
      <c r="E149">
        <v>2000</v>
      </c>
      <c r="F149" s="182">
        <v>3624863.55</v>
      </c>
    </row>
    <row r="150" spans="1:6">
      <c r="A150" t="s">
        <v>737</v>
      </c>
      <c r="B150">
        <v>2792</v>
      </c>
      <c r="C150" t="s">
        <v>778</v>
      </c>
      <c r="D150" s="183">
        <v>35947</v>
      </c>
      <c r="E150">
        <v>2000</v>
      </c>
      <c r="F150" s="182">
        <v>2516968.52</v>
      </c>
    </row>
    <row r="151" spans="1:6">
      <c r="A151" t="s">
        <v>731</v>
      </c>
      <c r="B151">
        <v>3601</v>
      </c>
      <c r="C151" t="s">
        <v>780</v>
      </c>
      <c r="D151" s="183">
        <v>36770</v>
      </c>
      <c r="E151">
        <v>2002</v>
      </c>
      <c r="F151" s="182">
        <v>282477.76</v>
      </c>
    </row>
    <row r="152" spans="1:6">
      <c r="A152" t="s">
        <v>784</v>
      </c>
      <c r="B152">
        <v>3575</v>
      </c>
      <c r="C152" t="s">
        <v>780</v>
      </c>
      <c r="D152" s="183">
        <v>36800</v>
      </c>
      <c r="E152">
        <v>2002</v>
      </c>
      <c r="F152" s="182">
        <v>172317.39</v>
      </c>
    </row>
    <row r="153" spans="1:6">
      <c r="A153" t="s">
        <v>783</v>
      </c>
      <c r="B153">
        <v>2818</v>
      </c>
      <c r="C153" t="s">
        <v>778</v>
      </c>
      <c r="D153" s="183">
        <v>35886</v>
      </c>
      <c r="E153">
        <v>2000</v>
      </c>
      <c r="F153" s="182">
        <v>1071431.3600000001</v>
      </c>
    </row>
    <row r="154" spans="1:6">
      <c r="A154" t="s">
        <v>785</v>
      </c>
      <c r="B154">
        <v>3486</v>
      </c>
      <c r="C154" t="s">
        <v>780</v>
      </c>
      <c r="D154" s="183">
        <v>36495</v>
      </c>
      <c r="E154">
        <v>2001</v>
      </c>
      <c r="F154" s="182">
        <v>396149.34</v>
      </c>
    </row>
    <row r="155" spans="1:6">
      <c r="A155" t="s">
        <v>782</v>
      </c>
      <c r="B155">
        <v>2942</v>
      </c>
      <c r="C155" t="s">
        <v>779</v>
      </c>
      <c r="D155" s="183">
        <v>36861</v>
      </c>
      <c r="E155">
        <v>2002</v>
      </c>
      <c r="F155" s="182">
        <v>5832358.4000000004</v>
      </c>
    </row>
    <row r="156" spans="1:6">
      <c r="A156" t="s">
        <v>731</v>
      </c>
      <c r="B156">
        <v>3574</v>
      </c>
      <c r="C156" t="s">
        <v>778</v>
      </c>
      <c r="D156" s="183">
        <v>35796</v>
      </c>
      <c r="E156">
        <v>2000</v>
      </c>
      <c r="F156" s="182">
        <v>5127296.22</v>
      </c>
    </row>
    <row r="157" spans="1:6">
      <c r="A157" t="s">
        <v>731</v>
      </c>
      <c r="B157">
        <v>2764</v>
      </c>
      <c r="C157" t="s">
        <v>780</v>
      </c>
      <c r="D157" s="183">
        <v>36465</v>
      </c>
      <c r="E157">
        <v>2001</v>
      </c>
      <c r="F157" s="182">
        <v>332513.28999999998</v>
      </c>
    </row>
    <row r="158" spans="1:6">
      <c r="A158" t="s">
        <v>731</v>
      </c>
      <c r="B158">
        <v>3386</v>
      </c>
      <c r="C158" t="s">
        <v>778</v>
      </c>
      <c r="D158" s="183">
        <v>36861</v>
      </c>
      <c r="E158">
        <v>2002</v>
      </c>
      <c r="F158" s="182">
        <v>5561513.3600000003</v>
      </c>
    </row>
    <row r="159" spans="1:6">
      <c r="A159" t="s">
        <v>784</v>
      </c>
      <c r="B159">
        <v>3232</v>
      </c>
      <c r="C159" t="s">
        <v>780</v>
      </c>
      <c r="D159" s="183">
        <v>36526</v>
      </c>
      <c r="E159">
        <v>2002</v>
      </c>
      <c r="F159" s="182">
        <v>335984.5</v>
      </c>
    </row>
    <row r="160" spans="1:6">
      <c r="A160" t="s">
        <v>783</v>
      </c>
      <c r="B160">
        <v>2685</v>
      </c>
      <c r="C160" t="s">
        <v>779</v>
      </c>
      <c r="D160" s="183">
        <v>35796</v>
      </c>
      <c r="E160">
        <v>2000</v>
      </c>
      <c r="F160" s="182">
        <v>6724229.3200000003</v>
      </c>
    </row>
    <row r="161" spans="1:6">
      <c r="A161" t="s">
        <v>783</v>
      </c>
      <c r="B161">
        <v>3800</v>
      </c>
      <c r="C161" t="s">
        <v>779</v>
      </c>
      <c r="D161" s="183">
        <v>36465</v>
      </c>
      <c r="E161">
        <v>2001</v>
      </c>
      <c r="F161" s="182">
        <v>1291330.3600000001</v>
      </c>
    </row>
    <row r="162" spans="1:6">
      <c r="A162" t="s">
        <v>782</v>
      </c>
      <c r="B162">
        <v>2946</v>
      </c>
      <c r="C162" t="s">
        <v>778</v>
      </c>
      <c r="D162" s="183">
        <v>36342</v>
      </c>
      <c r="E162">
        <v>2001</v>
      </c>
      <c r="F162" s="182">
        <v>3478179.5</v>
      </c>
    </row>
    <row r="163" spans="1:6">
      <c r="A163" t="s">
        <v>737</v>
      </c>
      <c r="B163">
        <v>2928</v>
      </c>
      <c r="C163" t="s">
        <v>780</v>
      </c>
      <c r="D163" s="183">
        <v>36434</v>
      </c>
      <c r="E163">
        <v>2001</v>
      </c>
      <c r="F163" s="182">
        <v>338873.62</v>
      </c>
    </row>
    <row r="164" spans="1:6">
      <c r="A164" t="s">
        <v>782</v>
      </c>
      <c r="B164">
        <v>3293</v>
      </c>
      <c r="C164" t="s">
        <v>778</v>
      </c>
      <c r="D164" s="183">
        <v>36708</v>
      </c>
      <c r="E164">
        <v>2002</v>
      </c>
      <c r="F164" s="182">
        <v>2949428.43</v>
      </c>
    </row>
    <row r="165" spans="1:6">
      <c r="A165" t="s">
        <v>785</v>
      </c>
      <c r="B165">
        <v>2926</v>
      </c>
      <c r="C165" t="s">
        <v>779</v>
      </c>
      <c r="D165" s="183">
        <v>36739</v>
      </c>
      <c r="E165">
        <v>2002</v>
      </c>
      <c r="F165" s="182">
        <v>9072992.3100000005</v>
      </c>
    </row>
    <row r="166" spans="1:6">
      <c r="A166" t="s">
        <v>783</v>
      </c>
      <c r="B166">
        <v>3487</v>
      </c>
      <c r="C166" t="s">
        <v>779</v>
      </c>
      <c r="D166" s="183">
        <v>36342</v>
      </c>
      <c r="E166">
        <v>2001</v>
      </c>
      <c r="F166" s="182">
        <v>4231531.22</v>
      </c>
    </row>
    <row r="167" spans="1:6">
      <c r="A167" t="s">
        <v>737</v>
      </c>
      <c r="B167">
        <v>2627</v>
      </c>
      <c r="C167" t="s">
        <v>779</v>
      </c>
      <c r="D167" s="183">
        <v>36617</v>
      </c>
      <c r="E167">
        <v>2002</v>
      </c>
      <c r="F167" s="182">
        <v>8847371.4199999999</v>
      </c>
    </row>
    <row r="168" spans="1:6">
      <c r="A168" t="s">
        <v>782</v>
      </c>
      <c r="B168">
        <v>3094</v>
      </c>
      <c r="C168" t="s">
        <v>779</v>
      </c>
      <c r="D168" s="183">
        <v>36495</v>
      </c>
      <c r="E168">
        <v>2001</v>
      </c>
      <c r="F168" s="182">
        <v>7477493.5300000003</v>
      </c>
    </row>
    <row r="169" spans="1:6">
      <c r="A169" t="s">
        <v>782</v>
      </c>
      <c r="B169">
        <v>2530</v>
      </c>
      <c r="C169" t="s">
        <v>778</v>
      </c>
      <c r="D169" s="183">
        <v>36526</v>
      </c>
      <c r="E169">
        <v>2002</v>
      </c>
      <c r="F169" s="182">
        <v>5286467.82</v>
      </c>
    </row>
    <row r="170" spans="1:6">
      <c r="A170" t="s">
        <v>785</v>
      </c>
      <c r="B170">
        <v>3281</v>
      </c>
      <c r="C170" t="s">
        <v>780</v>
      </c>
      <c r="D170" s="183">
        <v>36861</v>
      </c>
      <c r="E170">
        <v>2002</v>
      </c>
      <c r="F170" s="182">
        <v>391508.6</v>
      </c>
    </row>
    <row r="171" spans="1:6">
      <c r="A171" t="s">
        <v>784</v>
      </c>
      <c r="B171">
        <v>3492</v>
      </c>
      <c r="C171" t="s">
        <v>780</v>
      </c>
      <c r="D171" s="183">
        <v>36861</v>
      </c>
      <c r="E171">
        <v>2002</v>
      </c>
      <c r="F171" s="182">
        <v>110107.99</v>
      </c>
    </row>
    <row r="172" spans="1:6">
      <c r="A172" t="s">
        <v>731</v>
      </c>
      <c r="B172">
        <v>3397</v>
      </c>
      <c r="C172" t="s">
        <v>780</v>
      </c>
      <c r="D172" s="183">
        <v>36617</v>
      </c>
      <c r="E172">
        <v>2002</v>
      </c>
      <c r="F172" s="182">
        <v>180633.37</v>
      </c>
    </row>
    <row r="173" spans="1:6">
      <c r="A173" t="s">
        <v>731</v>
      </c>
      <c r="B173">
        <v>3028</v>
      </c>
      <c r="C173" t="s">
        <v>780</v>
      </c>
      <c r="D173" s="183">
        <v>36770</v>
      </c>
      <c r="E173">
        <v>2002</v>
      </c>
      <c r="F173" s="182">
        <v>297261.05</v>
      </c>
    </row>
    <row r="174" spans="1:6">
      <c r="A174" t="s">
        <v>783</v>
      </c>
      <c r="B174">
        <v>3547</v>
      </c>
      <c r="C174" t="s">
        <v>779</v>
      </c>
      <c r="D174" s="183">
        <v>35796</v>
      </c>
      <c r="E174">
        <v>2000</v>
      </c>
      <c r="F174" s="182">
        <v>5347118.4400000004</v>
      </c>
    </row>
    <row r="175" spans="1:6">
      <c r="A175" t="s">
        <v>783</v>
      </c>
      <c r="B175">
        <v>3730</v>
      </c>
      <c r="C175" t="s">
        <v>779</v>
      </c>
      <c r="D175" s="183">
        <v>36342</v>
      </c>
      <c r="E175">
        <v>2001</v>
      </c>
      <c r="F175" s="182">
        <v>6718278.5199999996</v>
      </c>
    </row>
    <row r="176" spans="1:6">
      <c r="A176" t="s">
        <v>784</v>
      </c>
      <c r="B176">
        <v>3301</v>
      </c>
      <c r="C176" t="s">
        <v>778</v>
      </c>
      <c r="D176" s="183">
        <v>35947</v>
      </c>
      <c r="E176">
        <v>2000</v>
      </c>
      <c r="F176" s="182">
        <v>4605902.1900000004</v>
      </c>
    </row>
    <row r="177" spans="1:6">
      <c r="A177" t="s">
        <v>785</v>
      </c>
      <c r="B177">
        <v>3331</v>
      </c>
      <c r="C177" t="s">
        <v>779</v>
      </c>
      <c r="D177" s="183">
        <v>36526</v>
      </c>
      <c r="E177">
        <v>2002</v>
      </c>
      <c r="F177" s="182">
        <v>882068.37</v>
      </c>
    </row>
    <row r="178" spans="1:6">
      <c r="A178" t="s">
        <v>731</v>
      </c>
      <c r="B178">
        <v>3504</v>
      </c>
      <c r="C178" t="s">
        <v>779</v>
      </c>
      <c r="D178" s="183">
        <v>36586</v>
      </c>
      <c r="E178">
        <v>2002</v>
      </c>
      <c r="F178" s="182">
        <v>1849145.71</v>
      </c>
    </row>
    <row r="179" spans="1:6">
      <c r="A179" t="s">
        <v>782</v>
      </c>
      <c r="B179">
        <v>3264</v>
      </c>
      <c r="C179" t="s">
        <v>778</v>
      </c>
      <c r="D179" s="183">
        <v>36342</v>
      </c>
      <c r="E179">
        <v>2001</v>
      </c>
      <c r="F179" s="182">
        <v>3651573.33</v>
      </c>
    </row>
    <row r="180" spans="1:6">
      <c r="A180" t="s">
        <v>731</v>
      </c>
      <c r="B180">
        <v>2836</v>
      </c>
      <c r="C180" t="s">
        <v>780</v>
      </c>
      <c r="D180" s="183">
        <v>36192</v>
      </c>
      <c r="E180">
        <v>2001</v>
      </c>
      <c r="F180" s="182">
        <v>287497.52</v>
      </c>
    </row>
    <row r="181" spans="1:6">
      <c r="A181" t="s">
        <v>782</v>
      </c>
      <c r="B181">
        <v>2912</v>
      </c>
      <c r="C181" t="s">
        <v>779</v>
      </c>
      <c r="D181" s="183">
        <v>36861</v>
      </c>
      <c r="E181">
        <v>2002</v>
      </c>
      <c r="F181" s="182">
        <v>979585.99</v>
      </c>
    </row>
    <row r="182" spans="1:6">
      <c r="A182" t="s">
        <v>782</v>
      </c>
      <c r="B182">
        <v>3074</v>
      </c>
      <c r="C182" t="s">
        <v>779</v>
      </c>
      <c r="D182" s="183">
        <v>36861</v>
      </c>
      <c r="E182">
        <v>2002</v>
      </c>
      <c r="F182" s="182">
        <v>3500921.01</v>
      </c>
    </row>
    <row r="183" spans="1:6">
      <c r="A183" t="s">
        <v>731</v>
      </c>
      <c r="B183">
        <v>2983</v>
      </c>
      <c r="C183" t="s">
        <v>779</v>
      </c>
      <c r="D183" s="183">
        <v>36526</v>
      </c>
      <c r="E183">
        <v>2002</v>
      </c>
      <c r="F183" s="182">
        <v>4644231.3</v>
      </c>
    </row>
    <row r="184" spans="1:6">
      <c r="A184" t="s">
        <v>783</v>
      </c>
      <c r="B184">
        <v>2889</v>
      </c>
      <c r="C184" t="s">
        <v>778</v>
      </c>
      <c r="D184" s="183">
        <v>35916</v>
      </c>
      <c r="E184">
        <v>2000</v>
      </c>
      <c r="F184" s="182">
        <v>3392045.75</v>
      </c>
    </row>
    <row r="185" spans="1:6">
      <c r="A185" t="s">
        <v>785</v>
      </c>
      <c r="B185">
        <v>3350</v>
      </c>
      <c r="C185" t="s">
        <v>780</v>
      </c>
      <c r="D185" s="183">
        <v>36678</v>
      </c>
      <c r="E185">
        <v>2002</v>
      </c>
      <c r="F185" s="182">
        <v>379391.98</v>
      </c>
    </row>
    <row r="186" spans="1:6">
      <c r="A186" t="s">
        <v>737</v>
      </c>
      <c r="B186">
        <v>2663</v>
      </c>
      <c r="C186" t="s">
        <v>779</v>
      </c>
      <c r="D186" s="183">
        <v>36161</v>
      </c>
      <c r="E186">
        <v>2001</v>
      </c>
      <c r="F186" s="182">
        <v>2762194.79</v>
      </c>
    </row>
    <row r="187" spans="1:6">
      <c r="A187" t="s">
        <v>785</v>
      </c>
      <c r="B187">
        <v>2844</v>
      </c>
      <c r="C187" t="s">
        <v>779</v>
      </c>
      <c r="D187" s="183">
        <v>36678</v>
      </c>
      <c r="E187">
        <v>2002</v>
      </c>
      <c r="F187" s="182">
        <v>9922529.7699999996</v>
      </c>
    </row>
    <row r="188" spans="1:6">
      <c r="A188" t="s">
        <v>731</v>
      </c>
      <c r="B188">
        <v>3461</v>
      </c>
      <c r="C188" t="s">
        <v>780</v>
      </c>
      <c r="D188" s="183">
        <v>36586</v>
      </c>
      <c r="E188">
        <v>2002</v>
      </c>
      <c r="F188" s="182">
        <v>260425.32</v>
      </c>
    </row>
    <row r="189" spans="1:6">
      <c r="A189" t="s">
        <v>782</v>
      </c>
      <c r="B189">
        <v>3391</v>
      </c>
      <c r="C189" t="s">
        <v>778</v>
      </c>
      <c r="D189" s="183">
        <v>35796</v>
      </c>
      <c r="E189">
        <v>2000</v>
      </c>
      <c r="F189" s="182">
        <v>3718469.83</v>
      </c>
    </row>
    <row r="190" spans="1:6">
      <c r="A190" t="s">
        <v>782</v>
      </c>
      <c r="B190">
        <v>2851</v>
      </c>
      <c r="C190" t="s">
        <v>780</v>
      </c>
      <c r="D190" s="183">
        <v>35796</v>
      </c>
      <c r="E190">
        <v>2000</v>
      </c>
      <c r="F190" s="182">
        <v>183940.87</v>
      </c>
    </row>
    <row r="191" spans="1:6">
      <c r="A191" t="s">
        <v>731</v>
      </c>
      <c r="B191">
        <v>3672</v>
      </c>
      <c r="C191" t="s">
        <v>780</v>
      </c>
      <c r="D191" s="183">
        <v>36708</v>
      </c>
      <c r="E191">
        <v>2002</v>
      </c>
      <c r="F191" s="182">
        <v>313419.36</v>
      </c>
    </row>
    <row r="192" spans="1:6">
      <c r="A192" t="s">
        <v>783</v>
      </c>
      <c r="B192">
        <v>3670</v>
      </c>
      <c r="C192" t="s">
        <v>779</v>
      </c>
      <c r="D192" s="183">
        <v>36342</v>
      </c>
      <c r="E192">
        <v>2001</v>
      </c>
      <c r="F192" s="182">
        <v>6508675.71</v>
      </c>
    </row>
    <row r="193" spans="1:6">
      <c r="A193" t="s">
        <v>782</v>
      </c>
      <c r="B193">
        <v>2877</v>
      </c>
      <c r="C193" t="s">
        <v>780</v>
      </c>
      <c r="D193" s="183">
        <v>36220</v>
      </c>
      <c r="E193">
        <v>2001</v>
      </c>
      <c r="F193" s="182">
        <v>279852.95</v>
      </c>
    </row>
    <row r="194" spans="1:6">
      <c r="A194" t="s">
        <v>731</v>
      </c>
      <c r="B194">
        <v>2960</v>
      </c>
      <c r="C194" t="s">
        <v>780</v>
      </c>
      <c r="D194" s="183">
        <v>35886</v>
      </c>
      <c r="E194">
        <v>2000</v>
      </c>
      <c r="F194" s="182">
        <v>301890.81</v>
      </c>
    </row>
    <row r="195" spans="1:6">
      <c r="A195" t="s">
        <v>784</v>
      </c>
      <c r="B195">
        <v>2542</v>
      </c>
      <c r="C195" t="s">
        <v>778</v>
      </c>
      <c r="D195" s="183">
        <v>36678</v>
      </c>
      <c r="E195">
        <v>2002</v>
      </c>
      <c r="F195" s="182">
        <v>1549485.53</v>
      </c>
    </row>
    <row r="196" spans="1:6">
      <c r="A196" t="s">
        <v>737</v>
      </c>
      <c r="B196">
        <v>3185</v>
      </c>
      <c r="C196" t="s">
        <v>778</v>
      </c>
      <c r="D196" s="183">
        <v>35947</v>
      </c>
      <c r="E196">
        <v>2000</v>
      </c>
      <c r="F196" s="182">
        <v>1338467.28</v>
      </c>
    </row>
    <row r="197" spans="1:6">
      <c r="A197" t="s">
        <v>782</v>
      </c>
      <c r="B197">
        <v>2974</v>
      </c>
      <c r="C197" t="s">
        <v>778</v>
      </c>
      <c r="D197" s="183">
        <v>36770</v>
      </c>
      <c r="E197">
        <v>2002</v>
      </c>
      <c r="F197" s="182">
        <v>3259050.23</v>
      </c>
    </row>
    <row r="198" spans="1:6">
      <c r="A198" t="s">
        <v>785</v>
      </c>
      <c r="B198">
        <v>3755</v>
      </c>
      <c r="C198" t="s">
        <v>778</v>
      </c>
      <c r="D198" s="183">
        <v>36220</v>
      </c>
      <c r="E198">
        <v>2001</v>
      </c>
      <c r="F198" s="182">
        <v>2719660</v>
      </c>
    </row>
    <row r="199" spans="1:6">
      <c r="A199" t="s">
        <v>783</v>
      </c>
      <c r="B199">
        <v>3014</v>
      </c>
      <c r="C199" t="s">
        <v>779</v>
      </c>
      <c r="D199" s="183">
        <v>36770</v>
      </c>
      <c r="E199">
        <v>2002</v>
      </c>
      <c r="F199" s="182">
        <v>742271.25</v>
      </c>
    </row>
    <row r="200" spans="1:6">
      <c r="A200" t="s">
        <v>737</v>
      </c>
      <c r="B200">
        <v>3274</v>
      </c>
      <c r="C200" t="s">
        <v>778</v>
      </c>
      <c r="D200" s="183">
        <v>36770</v>
      </c>
      <c r="E200">
        <v>2002</v>
      </c>
      <c r="F200" s="182">
        <v>4420785.7</v>
      </c>
    </row>
    <row r="201" spans="1:6">
      <c r="A201" t="s">
        <v>731</v>
      </c>
      <c r="B201">
        <v>3086</v>
      </c>
      <c r="C201" t="s">
        <v>779</v>
      </c>
      <c r="D201" s="183">
        <v>36739</v>
      </c>
      <c r="E201">
        <v>2002</v>
      </c>
      <c r="F201" s="182">
        <v>1000139.45</v>
      </c>
    </row>
    <row r="202" spans="1:6">
      <c r="A202" t="s">
        <v>784</v>
      </c>
      <c r="B202">
        <v>3273</v>
      </c>
      <c r="C202" t="s">
        <v>780</v>
      </c>
      <c r="D202" s="183">
        <v>36008</v>
      </c>
      <c r="E202">
        <v>2000</v>
      </c>
      <c r="F202" s="182">
        <v>299798.73</v>
      </c>
    </row>
    <row r="203" spans="1:6">
      <c r="A203" t="s">
        <v>731</v>
      </c>
      <c r="B203">
        <v>2603</v>
      </c>
      <c r="C203" t="s">
        <v>779</v>
      </c>
      <c r="D203" s="183">
        <v>36434</v>
      </c>
      <c r="E203">
        <v>2001</v>
      </c>
      <c r="F203" s="182">
        <v>8488119.2899999991</v>
      </c>
    </row>
    <row r="204" spans="1:6">
      <c r="A204" t="s">
        <v>782</v>
      </c>
      <c r="B204">
        <v>3187</v>
      </c>
      <c r="C204" t="s">
        <v>779</v>
      </c>
      <c r="D204" s="183">
        <v>36586</v>
      </c>
      <c r="E204">
        <v>2002</v>
      </c>
      <c r="F204" s="182">
        <v>6598852.71</v>
      </c>
    </row>
    <row r="205" spans="1:6">
      <c r="A205" t="s">
        <v>783</v>
      </c>
      <c r="B205">
        <v>3621</v>
      </c>
      <c r="C205" t="s">
        <v>778</v>
      </c>
      <c r="D205" s="183">
        <v>36342</v>
      </c>
      <c r="E205">
        <v>2001</v>
      </c>
      <c r="F205" s="182">
        <v>3784136.18</v>
      </c>
    </row>
    <row r="206" spans="1:6">
      <c r="A206" t="s">
        <v>782</v>
      </c>
      <c r="B206">
        <v>2589</v>
      </c>
      <c r="C206" t="s">
        <v>779</v>
      </c>
      <c r="D206" s="183">
        <v>36800</v>
      </c>
      <c r="E206">
        <v>2002</v>
      </c>
      <c r="F206" s="182">
        <v>3992143.27</v>
      </c>
    </row>
    <row r="207" spans="1:6">
      <c r="A207" t="s">
        <v>784</v>
      </c>
      <c r="B207">
        <v>2965</v>
      </c>
      <c r="C207" t="s">
        <v>778</v>
      </c>
      <c r="D207" s="183">
        <v>36678</v>
      </c>
      <c r="E207">
        <v>2002</v>
      </c>
      <c r="F207" s="182">
        <v>1914649.45</v>
      </c>
    </row>
    <row r="208" spans="1:6">
      <c r="A208" t="s">
        <v>783</v>
      </c>
      <c r="B208">
        <v>3180</v>
      </c>
      <c r="C208" t="s">
        <v>780</v>
      </c>
      <c r="D208" s="183">
        <v>36770</v>
      </c>
      <c r="E208">
        <v>2002</v>
      </c>
      <c r="F208" s="182">
        <v>330969.08</v>
      </c>
    </row>
    <row r="209" spans="1:6">
      <c r="A209" t="s">
        <v>783</v>
      </c>
      <c r="B209">
        <v>2808</v>
      </c>
      <c r="C209" t="s">
        <v>780</v>
      </c>
      <c r="D209" s="183">
        <v>35916</v>
      </c>
      <c r="E209">
        <v>2000</v>
      </c>
      <c r="F209" s="182">
        <v>166492.44</v>
      </c>
    </row>
    <row r="210" spans="1:6">
      <c r="A210" t="s">
        <v>783</v>
      </c>
      <c r="B210">
        <v>2796</v>
      </c>
      <c r="C210" t="s">
        <v>780</v>
      </c>
      <c r="D210" s="183">
        <v>36526</v>
      </c>
      <c r="E210">
        <v>2002</v>
      </c>
      <c r="F210" s="182">
        <v>237700.13</v>
      </c>
    </row>
    <row r="211" spans="1:6">
      <c r="A211" t="s">
        <v>737</v>
      </c>
      <c r="B211">
        <v>3737</v>
      </c>
      <c r="C211" t="s">
        <v>780</v>
      </c>
      <c r="D211" s="183">
        <v>36434</v>
      </c>
      <c r="E211">
        <v>2001</v>
      </c>
      <c r="F211" s="182">
        <v>101707.74</v>
      </c>
    </row>
    <row r="212" spans="1:6">
      <c r="A212" t="s">
        <v>731</v>
      </c>
      <c r="B212">
        <v>3499</v>
      </c>
      <c r="C212" t="s">
        <v>780</v>
      </c>
      <c r="D212" s="183">
        <v>36008</v>
      </c>
      <c r="E212">
        <v>2000</v>
      </c>
      <c r="F212" s="182">
        <v>341239.26</v>
      </c>
    </row>
    <row r="213" spans="1:6">
      <c r="A213" t="s">
        <v>783</v>
      </c>
      <c r="B213">
        <v>3282</v>
      </c>
      <c r="C213" t="s">
        <v>779</v>
      </c>
      <c r="D213" s="183">
        <v>36678</v>
      </c>
      <c r="E213">
        <v>2002</v>
      </c>
      <c r="F213" s="182">
        <v>3865303.52</v>
      </c>
    </row>
    <row r="214" spans="1:6">
      <c r="A214" t="s">
        <v>737</v>
      </c>
      <c r="B214">
        <v>3279</v>
      </c>
      <c r="C214" t="s">
        <v>780</v>
      </c>
      <c r="D214" s="183">
        <v>36495</v>
      </c>
      <c r="E214">
        <v>2001</v>
      </c>
      <c r="F214" s="182">
        <v>171875.92</v>
      </c>
    </row>
    <row r="215" spans="1:6">
      <c r="A215" t="s">
        <v>785</v>
      </c>
      <c r="B215">
        <v>3648</v>
      </c>
      <c r="C215" t="s">
        <v>778</v>
      </c>
      <c r="D215" s="183">
        <v>36708</v>
      </c>
      <c r="E215">
        <v>2002</v>
      </c>
      <c r="F215" s="182">
        <v>5077474.49</v>
      </c>
    </row>
    <row r="216" spans="1:6">
      <c r="A216" t="s">
        <v>783</v>
      </c>
      <c r="B216">
        <v>3210</v>
      </c>
      <c r="C216" t="s">
        <v>778</v>
      </c>
      <c r="D216" s="183">
        <v>36465</v>
      </c>
      <c r="E216">
        <v>2001</v>
      </c>
      <c r="F216" s="182">
        <v>1125226.92</v>
      </c>
    </row>
    <row r="217" spans="1:6">
      <c r="A217" t="s">
        <v>782</v>
      </c>
      <c r="B217">
        <v>2756</v>
      </c>
      <c r="C217" t="s">
        <v>779</v>
      </c>
      <c r="D217" s="183">
        <v>36861</v>
      </c>
      <c r="E217">
        <v>2002</v>
      </c>
      <c r="F217" s="182">
        <v>3213817.47</v>
      </c>
    </row>
    <row r="218" spans="1:6">
      <c r="A218" t="s">
        <v>782</v>
      </c>
      <c r="B218">
        <v>3667</v>
      </c>
      <c r="C218" t="s">
        <v>779</v>
      </c>
      <c r="D218" s="183">
        <v>36526</v>
      </c>
      <c r="E218">
        <v>2002</v>
      </c>
      <c r="F218" s="182">
        <v>3685446.96</v>
      </c>
    </row>
    <row r="219" spans="1:6">
      <c r="A219" t="s">
        <v>731</v>
      </c>
      <c r="B219">
        <v>2621</v>
      </c>
      <c r="C219" t="s">
        <v>779</v>
      </c>
      <c r="D219" s="183">
        <v>36800</v>
      </c>
      <c r="E219">
        <v>2002</v>
      </c>
      <c r="F219" s="182">
        <v>8860837.8100000005</v>
      </c>
    </row>
    <row r="220" spans="1:6">
      <c r="A220" t="s">
        <v>783</v>
      </c>
      <c r="B220">
        <v>2564</v>
      </c>
      <c r="C220" t="s">
        <v>779</v>
      </c>
      <c r="D220" s="183">
        <v>36220</v>
      </c>
      <c r="E220">
        <v>2001</v>
      </c>
      <c r="F220" s="182">
        <v>9000131.9100000001</v>
      </c>
    </row>
    <row r="221" spans="1:6">
      <c r="A221" t="s">
        <v>784</v>
      </c>
      <c r="B221">
        <v>3404</v>
      </c>
      <c r="C221" t="s">
        <v>778</v>
      </c>
      <c r="D221" s="183">
        <v>36495</v>
      </c>
      <c r="E221">
        <v>2001</v>
      </c>
      <c r="F221" s="182">
        <v>3844436.51</v>
      </c>
    </row>
    <row r="222" spans="1:6">
      <c r="A222" t="s">
        <v>784</v>
      </c>
      <c r="B222">
        <v>3056</v>
      </c>
      <c r="C222" t="s">
        <v>778</v>
      </c>
      <c r="D222" s="183">
        <v>36770</v>
      </c>
      <c r="E222">
        <v>2002</v>
      </c>
      <c r="F222" s="182">
        <v>4143450.23</v>
      </c>
    </row>
    <row r="223" spans="1:6">
      <c r="A223" t="s">
        <v>784</v>
      </c>
      <c r="B223">
        <v>3290</v>
      </c>
      <c r="C223" t="s">
        <v>778</v>
      </c>
      <c r="D223" s="183">
        <v>36617</v>
      </c>
      <c r="E223">
        <v>2002</v>
      </c>
      <c r="F223" s="182">
        <v>566157.28</v>
      </c>
    </row>
    <row r="224" spans="1:6">
      <c r="A224" t="s">
        <v>783</v>
      </c>
      <c r="B224">
        <v>3310</v>
      </c>
      <c r="C224" t="s">
        <v>778</v>
      </c>
      <c r="D224" s="183">
        <v>36770</v>
      </c>
      <c r="E224">
        <v>2002</v>
      </c>
      <c r="F224" s="182">
        <v>4682142.29</v>
      </c>
    </row>
    <row r="225" spans="1:6">
      <c r="A225" t="s">
        <v>737</v>
      </c>
      <c r="B225">
        <v>3171</v>
      </c>
      <c r="C225" t="s">
        <v>780</v>
      </c>
      <c r="D225" s="183">
        <v>36739</v>
      </c>
      <c r="E225">
        <v>2002</v>
      </c>
      <c r="F225" s="182">
        <v>371299.75</v>
      </c>
    </row>
    <row r="226" spans="1:6">
      <c r="A226" t="s">
        <v>731</v>
      </c>
      <c r="B226">
        <v>3657</v>
      </c>
      <c r="C226" t="s">
        <v>780</v>
      </c>
      <c r="D226" s="183">
        <v>36800</v>
      </c>
      <c r="E226">
        <v>2002</v>
      </c>
      <c r="F226" s="182">
        <v>233164.03</v>
      </c>
    </row>
    <row r="227" spans="1:6">
      <c r="A227" t="s">
        <v>737</v>
      </c>
      <c r="B227">
        <v>3381</v>
      </c>
      <c r="C227" t="s">
        <v>779</v>
      </c>
      <c r="D227" s="183">
        <v>36586</v>
      </c>
      <c r="E227">
        <v>2002</v>
      </c>
      <c r="F227" s="182">
        <v>8987160.1600000001</v>
      </c>
    </row>
    <row r="228" spans="1:6">
      <c r="A228" t="s">
        <v>737</v>
      </c>
      <c r="B228">
        <v>2974</v>
      </c>
      <c r="C228" t="s">
        <v>780</v>
      </c>
      <c r="D228" s="183">
        <v>36678</v>
      </c>
      <c r="E228">
        <v>2002</v>
      </c>
      <c r="F228" s="182">
        <v>331777.84000000003</v>
      </c>
    </row>
    <row r="229" spans="1:6">
      <c r="A229" t="s">
        <v>737</v>
      </c>
      <c r="B229">
        <v>3506</v>
      </c>
      <c r="C229" t="s">
        <v>778</v>
      </c>
      <c r="D229" s="183">
        <v>36526</v>
      </c>
      <c r="E229">
        <v>2002</v>
      </c>
      <c r="F229" s="182">
        <v>1763590.42</v>
      </c>
    </row>
    <row r="230" spans="1:6">
      <c r="A230" t="s">
        <v>784</v>
      </c>
      <c r="B230">
        <v>3575</v>
      </c>
      <c r="C230" t="s">
        <v>779</v>
      </c>
      <c r="D230" s="183">
        <v>36800</v>
      </c>
      <c r="E230">
        <v>2002</v>
      </c>
      <c r="F230" s="182">
        <v>7339243.2300000004</v>
      </c>
    </row>
    <row r="231" spans="1:6">
      <c r="A231" t="s">
        <v>783</v>
      </c>
      <c r="B231">
        <v>2558</v>
      </c>
      <c r="C231" t="s">
        <v>778</v>
      </c>
      <c r="D231" s="183">
        <v>35947</v>
      </c>
      <c r="E231">
        <v>2000</v>
      </c>
      <c r="F231" s="182">
        <v>1196291.76</v>
      </c>
    </row>
    <row r="232" spans="1:6">
      <c r="A232" t="s">
        <v>783</v>
      </c>
      <c r="B232">
        <v>2668</v>
      </c>
      <c r="C232" t="s">
        <v>778</v>
      </c>
      <c r="D232" s="183">
        <v>36861</v>
      </c>
      <c r="E232">
        <v>2002</v>
      </c>
      <c r="F232" s="182">
        <v>5679050.2000000002</v>
      </c>
    </row>
    <row r="233" spans="1:6">
      <c r="A233" t="s">
        <v>783</v>
      </c>
      <c r="B233">
        <v>3487</v>
      </c>
      <c r="C233" t="s">
        <v>778</v>
      </c>
      <c r="D233" s="183">
        <v>36617</v>
      </c>
      <c r="E233">
        <v>2002</v>
      </c>
      <c r="F233" s="182">
        <v>3597170.92</v>
      </c>
    </row>
    <row r="234" spans="1:6">
      <c r="A234" t="s">
        <v>783</v>
      </c>
      <c r="B234">
        <v>2738</v>
      </c>
      <c r="C234" t="s">
        <v>780</v>
      </c>
      <c r="D234" s="183">
        <v>36861</v>
      </c>
      <c r="E234">
        <v>2002</v>
      </c>
      <c r="F234" s="182">
        <v>103322.16</v>
      </c>
    </row>
    <row r="235" spans="1:6">
      <c r="A235" t="s">
        <v>782</v>
      </c>
      <c r="B235">
        <v>3209</v>
      </c>
      <c r="C235" t="s">
        <v>780</v>
      </c>
      <c r="D235" s="183">
        <v>36678</v>
      </c>
      <c r="E235">
        <v>2002</v>
      </c>
      <c r="F235" s="182">
        <v>210792.32000000001</v>
      </c>
    </row>
    <row r="236" spans="1:6">
      <c r="A236" t="s">
        <v>785</v>
      </c>
      <c r="B236">
        <v>2540</v>
      </c>
      <c r="C236" t="s">
        <v>778</v>
      </c>
      <c r="D236" s="183">
        <v>36739</v>
      </c>
      <c r="E236">
        <v>2002</v>
      </c>
      <c r="F236" s="182">
        <v>1932713.4</v>
      </c>
    </row>
    <row r="237" spans="1:6">
      <c r="A237" t="s">
        <v>737</v>
      </c>
      <c r="B237">
        <v>3597</v>
      </c>
      <c r="C237" t="s">
        <v>779</v>
      </c>
      <c r="D237" s="183">
        <v>36008</v>
      </c>
      <c r="E237">
        <v>2000</v>
      </c>
      <c r="F237" s="182">
        <v>6104201.9299999997</v>
      </c>
    </row>
    <row r="238" spans="1:6">
      <c r="A238" t="s">
        <v>731</v>
      </c>
      <c r="B238">
        <v>2602</v>
      </c>
      <c r="C238" t="s">
        <v>779</v>
      </c>
      <c r="D238" s="183">
        <v>36192</v>
      </c>
      <c r="E238">
        <v>2001</v>
      </c>
      <c r="F238" s="182">
        <v>3975086.15</v>
      </c>
    </row>
    <row r="239" spans="1:6">
      <c r="A239" t="s">
        <v>782</v>
      </c>
      <c r="B239">
        <v>2933</v>
      </c>
      <c r="C239" t="s">
        <v>779</v>
      </c>
      <c r="D239" s="183">
        <v>36192</v>
      </c>
      <c r="E239">
        <v>2001</v>
      </c>
      <c r="F239" s="182">
        <v>4798442.51</v>
      </c>
    </row>
    <row r="240" spans="1:6">
      <c r="A240" t="s">
        <v>731</v>
      </c>
      <c r="B240">
        <v>2531</v>
      </c>
      <c r="C240" t="s">
        <v>780</v>
      </c>
      <c r="D240" s="183">
        <v>36220</v>
      </c>
      <c r="E240">
        <v>2001</v>
      </c>
      <c r="F240" s="182">
        <v>288456.40999999997</v>
      </c>
    </row>
    <row r="241" spans="1:6">
      <c r="A241" t="s">
        <v>731</v>
      </c>
      <c r="B241">
        <v>3733</v>
      </c>
      <c r="C241" t="s">
        <v>779</v>
      </c>
      <c r="D241" s="183">
        <v>36526</v>
      </c>
      <c r="E241">
        <v>2002</v>
      </c>
      <c r="F241" s="182">
        <v>6478751.6100000003</v>
      </c>
    </row>
    <row r="242" spans="1:6">
      <c r="A242" t="s">
        <v>783</v>
      </c>
      <c r="B242">
        <v>3360</v>
      </c>
      <c r="C242" t="s">
        <v>780</v>
      </c>
      <c r="D242" s="183">
        <v>36831</v>
      </c>
      <c r="E242">
        <v>2002</v>
      </c>
      <c r="F242" s="182">
        <v>318792.13</v>
      </c>
    </row>
    <row r="243" spans="1:6">
      <c r="A243" t="s">
        <v>737</v>
      </c>
      <c r="B243">
        <v>3745</v>
      </c>
      <c r="C243" t="s">
        <v>779</v>
      </c>
      <c r="D243" s="183">
        <v>36831</v>
      </c>
      <c r="E243">
        <v>2002</v>
      </c>
      <c r="F243" s="182">
        <v>8112885.5300000003</v>
      </c>
    </row>
    <row r="244" spans="1:6">
      <c r="A244" t="s">
        <v>782</v>
      </c>
      <c r="B244">
        <v>3291</v>
      </c>
      <c r="C244" t="s">
        <v>780</v>
      </c>
      <c r="D244" s="183">
        <v>35796</v>
      </c>
      <c r="E244">
        <v>2000</v>
      </c>
      <c r="F244" s="182">
        <v>376297.18</v>
      </c>
    </row>
    <row r="245" spans="1:6">
      <c r="A245" t="s">
        <v>785</v>
      </c>
      <c r="B245">
        <v>3534</v>
      </c>
      <c r="C245" t="s">
        <v>778</v>
      </c>
      <c r="D245" s="183">
        <v>36861</v>
      </c>
      <c r="E245">
        <v>2002</v>
      </c>
      <c r="F245" s="182">
        <v>3775901.27</v>
      </c>
    </row>
    <row r="246" spans="1:6">
      <c r="A246" t="s">
        <v>783</v>
      </c>
      <c r="B246">
        <v>2835</v>
      </c>
      <c r="C246" t="s">
        <v>779</v>
      </c>
      <c r="D246" s="183">
        <v>36161</v>
      </c>
      <c r="E246">
        <v>2001</v>
      </c>
      <c r="F246" s="182">
        <v>6176638.5199999996</v>
      </c>
    </row>
    <row r="247" spans="1:6">
      <c r="A247" t="s">
        <v>782</v>
      </c>
      <c r="B247">
        <v>3693</v>
      </c>
      <c r="C247" t="s">
        <v>779</v>
      </c>
      <c r="D247" s="183">
        <v>35916</v>
      </c>
      <c r="E247">
        <v>2000</v>
      </c>
      <c r="F247" s="182">
        <v>1156046.31</v>
      </c>
    </row>
    <row r="248" spans="1:6">
      <c r="A248" t="s">
        <v>782</v>
      </c>
      <c r="B248">
        <v>3277</v>
      </c>
      <c r="C248" t="s">
        <v>780</v>
      </c>
      <c r="D248" s="183">
        <v>36739</v>
      </c>
      <c r="E248">
        <v>2002</v>
      </c>
      <c r="F248" s="182">
        <v>336495.37</v>
      </c>
    </row>
    <row r="249" spans="1:6">
      <c r="A249" t="s">
        <v>785</v>
      </c>
      <c r="B249">
        <v>2846</v>
      </c>
      <c r="C249" t="s">
        <v>778</v>
      </c>
      <c r="D249" s="183">
        <v>36342</v>
      </c>
      <c r="E249">
        <v>2001</v>
      </c>
      <c r="F249" s="182">
        <v>3260270.43</v>
      </c>
    </row>
    <row r="250" spans="1:6">
      <c r="A250" t="s">
        <v>782</v>
      </c>
      <c r="B250">
        <v>3785</v>
      </c>
      <c r="C250" t="s">
        <v>778</v>
      </c>
      <c r="D250" s="183">
        <v>35886</v>
      </c>
      <c r="E250">
        <v>2000</v>
      </c>
      <c r="F250" s="182">
        <v>2919536.77</v>
      </c>
    </row>
    <row r="251" spans="1:6">
      <c r="A251" t="s">
        <v>731</v>
      </c>
      <c r="B251">
        <v>3402</v>
      </c>
      <c r="C251" t="s">
        <v>779</v>
      </c>
      <c r="D251" s="183">
        <v>36220</v>
      </c>
      <c r="E251">
        <v>2001</v>
      </c>
      <c r="F251" s="182">
        <v>4408896.05</v>
      </c>
    </row>
    <row r="252" spans="1:6">
      <c r="A252" t="s">
        <v>731</v>
      </c>
      <c r="B252">
        <v>3214</v>
      </c>
      <c r="C252" t="s">
        <v>780</v>
      </c>
      <c r="D252" s="183">
        <v>36861</v>
      </c>
      <c r="E252">
        <v>2002</v>
      </c>
      <c r="F252" s="182">
        <v>361986.39</v>
      </c>
    </row>
    <row r="253" spans="1:6">
      <c r="A253" t="s">
        <v>737</v>
      </c>
      <c r="B253">
        <v>2793</v>
      </c>
      <c r="C253" t="s">
        <v>778</v>
      </c>
      <c r="D253" s="183">
        <v>36434</v>
      </c>
      <c r="E253">
        <v>2001</v>
      </c>
      <c r="F253" s="182">
        <v>1833868.12</v>
      </c>
    </row>
    <row r="254" spans="1:6">
      <c r="A254" t="s">
        <v>782</v>
      </c>
      <c r="B254">
        <v>3203</v>
      </c>
      <c r="C254" t="s">
        <v>779</v>
      </c>
      <c r="D254" s="183">
        <v>36342</v>
      </c>
      <c r="E254">
        <v>2001</v>
      </c>
      <c r="F254" s="182">
        <v>4809590.82</v>
      </c>
    </row>
    <row r="255" spans="1:6">
      <c r="A255" t="s">
        <v>731</v>
      </c>
      <c r="B255">
        <v>3332</v>
      </c>
      <c r="C255" t="s">
        <v>778</v>
      </c>
      <c r="D255" s="183">
        <v>36770</v>
      </c>
      <c r="E255">
        <v>2002</v>
      </c>
      <c r="F255" s="182">
        <v>5563883.0899999999</v>
      </c>
    </row>
    <row r="256" spans="1:6">
      <c r="A256" t="s">
        <v>782</v>
      </c>
      <c r="B256">
        <v>2934</v>
      </c>
      <c r="C256" t="s">
        <v>778</v>
      </c>
      <c r="D256" s="183">
        <v>36617</v>
      </c>
      <c r="E256">
        <v>2002</v>
      </c>
      <c r="F256" s="182">
        <v>4943291.68</v>
      </c>
    </row>
    <row r="257" spans="1:6">
      <c r="A257" t="s">
        <v>731</v>
      </c>
      <c r="B257">
        <v>3573</v>
      </c>
      <c r="C257" t="s">
        <v>779</v>
      </c>
      <c r="D257" s="183">
        <v>36434</v>
      </c>
      <c r="E257">
        <v>2001</v>
      </c>
      <c r="F257" s="182">
        <v>2311913.58</v>
      </c>
    </row>
    <row r="258" spans="1:6">
      <c r="A258" t="s">
        <v>731</v>
      </c>
      <c r="B258">
        <v>2823</v>
      </c>
      <c r="C258" t="s">
        <v>779</v>
      </c>
      <c r="D258" s="183">
        <v>35886</v>
      </c>
      <c r="E258">
        <v>2000</v>
      </c>
      <c r="F258" s="182">
        <v>2014975.95</v>
      </c>
    </row>
    <row r="259" spans="1:6">
      <c r="A259" t="s">
        <v>783</v>
      </c>
      <c r="B259">
        <v>2547</v>
      </c>
      <c r="C259" t="s">
        <v>779</v>
      </c>
      <c r="D259" s="183">
        <v>36342</v>
      </c>
      <c r="E259">
        <v>2001</v>
      </c>
      <c r="F259" s="182">
        <v>1554601.17</v>
      </c>
    </row>
    <row r="260" spans="1:6">
      <c r="A260" t="s">
        <v>737</v>
      </c>
      <c r="B260">
        <v>2928</v>
      </c>
      <c r="C260" t="s">
        <v>779</v>
      </c>
      <c r="D260" s="183">
        <v>36770</v>
      </c>
      <c r="E260">
        <v>2002</v>
      </c>
      <c r="F260" s="182">
        <v>9298799.0500000007</v>
      </c>
    </row>
    <row r="261" spans="1:6">
      <c r="A261" t="s">
        <v>731</v>
      </c>
      <c r="B261">
        <v>3528</v>
      </c>
      <c r="C261" t="s">
        <v>778</v>
      </c>
      <c r="D261" s="183">
        <v>36342</v>
      </c>
      <c r="E261">
        <v>2001</v>
      </c>
      <c r="F261" s="182">
        <v>5808499.0800000001</v>
      </c>
    </row>
    <row r="262" spans="1:6">
      <c r="A262" t="s">
        <v>737</v>
      </c>
      <c r="B262">
        <v>3351</v>
      </c>
      <c r="C262" t="s">
        <v>779</v>
      </c>
      <c r="D262" s="183">
        <v>35796</v>
      </c>
      <c r="E262">
        <v>2000</v>
      </c>
      <c r="F262" s="182">
        <v>5820196.2000000002</v>
      </c>
    </row>
    <row r="263" spans="1:6">
      <c r="A263" t="s">
        <v>737</v>
      </c>
      <c r="B263">
        <v>2870</v>
      </c>
      <c r="C263" t="s">
        <v>778</v>
      </c>
      <c r="D263" s="183">
        <v>36708</v>
      </c>
      <c r="E263">
        <v>2002</v>
      </c>
      <c r="F263" s="182">
        <v>1536014.47</v>
      </c>
    </row>
    <row r="264" spans="1:6">
      <c r="A264" t="s">
        <v>785</v>
      </c>
      <c r="B264">
        <v>3191</v>
      </c>
      <c r="C264" t="s">
        <v>780</v>
      </c>
      <c r="D264" s="183">
        <v>36161</v>
      </c>
      <c r="E264">
        <v>2001</v>
      </c>
      <c r="F264" s="182">
        <v>384378.02</v>
      </c>
    </row>
    <row r="265" spans="1:6">
      <c r="A265" t="s">
        <v>783</v>
      </c>
      <c r="B265">
        <v>2903</v>
      </c>
      <c r="C265" t="s">
        <v>778</v>
      </c>
      <c r="D265" s="183">
        <v>36192</v>
      </c>
      <c r="E265">
        <v>2001</v>
      </c>
      <c r="F265" s="182">
        <v>1436262.2</v>
      </c>
    </row>
    <row r="266" spans="1:6">
      <c r="A266" t="s">
        <v>783</v>
      </c>
      <c r="B266">
        <v>3174</v>
      </c>
      <c r="C266" t="s">
        <v>780</v>
      </c>
      <c r="D266" s="183">
        <v>36495</v>
      </c>
      <c r="E266">
        <v>2001</v>
      </c>
      <c r="F266" s="182">
        <v>164274.53</v>
      </c>
    </row>
    <row r="267" spans="1:6">
      <c r="A267" t="s">
        <v>731</v>
      </c>
      <c r="B267">
        <v>3338</v>
      </c>
      <c r="C267" t="s">
        <v>780</v>
      </c>
      <c r="D267" s="183">
        <v>35886</v>
      </c>
      <c r="E267">
        <v>2000</v>
      </c>
      <c r="F267" s="182">
        <v>144040.10999999999</v>
      </c>
    </row>
    <row r="268" spans="1:6">
      <c r="A268" t="s">
        <v>785</v>
      </c>
      <c r="B268">
        <v>3487</v>
      </c>
      <c r="C268" t="s">
        <v>779</v>
      </c>
      <c r="D268" s="183">
        <v>36586</v>
      </c>
      <c r="E268">
        <v>2002</v>
      </c>
      <c r="F268" s="182">
        <v>6527297.1799999997</v>
      </c>
    </row>
    <row r="269" spans="1:6">
      <c r="A269" t="s">
        <v>782</v>
      </c>
      <c r="B269">
        <v>2711</v>
      </c>
      <c r="C269" t="s">
        <v>779</v>
      </c>
      <c r="D269" s="183">
        <v>35796</v>
      </c>
      <c r="E269">
        <v>2000</v>
      </c>
      <c r="F269" s="182">
        <v>1044524.4</v>
      </c>
    </row>
    <row r="270" spans="1:6">
      <c r="A270" t="s">
        <v>737</v>
      </c>
      <c r="B270">
        <v>3517</v>
      </c>
      <c r="C270" t="s">
        <v>780</v>
      </c>
      <c r="D270" s="183">
        <v>36770</v>
      </c>
      <c r="E270">
        <v>2002</v>
      </c>
      <c r="F270" s="182">
        <v>143736.09</v>
      </c>
    </row>
    <row r="271" spans="1:6">
      <c r="A271" t="s">
        <v>785</v>
      </c>
      <c r="B271">
        <v>3493</v>
      </c>
      <c r="C271" t="s">
        <v>779</v>
      </c>
      <c r="D271" s="183">
        <v>36220</v>
      </c>
      <c r="E271">
        <v>2001</v>
      </c>
      <c r="F271" s="182">
        <v>2525838.06</v>
      </c>
    </row>
    <row r="272" spans="1:6">
      <c r="A272" t="s">
        <v>784</v>
      </c>
      <c r="B272">
        <v>3455</v>
      </c>
      <c r="C272" t="s">
        <v>778</v>
      </c>
      <c r="D272" s="183">
        <v>36008</v>
      </c>
      <c r="E272">
        <v>2000</v>
      </c>
      <c r="F272" s="182">
        <v>903806.11</v>
      </c>
    </row>
    <row r="273" spans="1:6">
      <c r="A273" t="s">
        <v>737</v>
      </c>
      <c r="B273">
        <v>2731</v>
      </c>
      <c r="C273" t="s">
        <v>778</v>
      </c>
      <c r="D273" s="183">
        <v>36831</v>
      </c>
      <c r="E273">
        <v>2002</v>
      </c>
      <c r="F273" s="182">
        <v>5371978.6799999997</v>
      </c>
    </row>
    <row r="274" spans="1:6">
      <c r="A274" t="s">
        <v>785</v>
      </c>
      <c r="B274">
        <v>2865</v>
      </c>
      <c r="C274" t="s">
        <v>780</v>
      </c>
      <c r="D274" s="183">
        <v>36708</v>
      </c>
      <c r="E274">
        <v>2002</v>
      </c>
      <c r="F274" s="182">
        <v>218109.32</v>
      </c>
    </row>
    <row r="275" spans="1:6">
      <c r="A275" t="s">
        <v>783</v>
      </c>
      <c r="B275">
        <v>2871</v>
      </c>
      <c r="C275" t="s">
        <v>778</v>
      </c>
      <c r="D275" s="183">
        <v>36800</v>
      </c>
      <c r="E275">
        <v>2002</v>
      </c>
      <c r="F275" s="182">
        <v>3212309.83</v>
      </c>
    </row>
    <row r="276" spans="1:6">
      <c r="A276" t="s">
        <v>782</v>
      </c>
      <c r="B276">
        <v>2934</v>
      </c>
      <c r="C276" t="s">
        <v>779</v>
      </c>
      <c r="D276" s="183">
        <v>36831</v>
      </c>
      <c r="E276">
        <v>2002</v>
      </c>
      <c r="F276" s="182">
        <v>8313577.6299999999</v>
      </c>
    </row>
    <row r="277" spans="1:6">
      <c r="A277" t="s">
        <v>784</v>
      </c>
      <c r="B277">
        <v>3671</v>
      </c>
      <c r="C277" t="s">
        <v>779</v>
      </c>
      <c r="D277" s="183">
        <v>36617</v>
      </c>
      <c r="E277">
        <v>2002</v>
      </c>
      <c r="F277" s="182">
        <v>7695541.1399999997</v>
      </c>
    </row>
    <row r="278" spans="1:6">
      <c r="A278" t="s">
        <v>784</v>
      </c>
      <c r="B278">
        <v>3748</v>
      </c>
      <c r="C278" t="s">
        <v>778</v>
      </c>
      <c r="D278" s="183">
        <v>36586</v>
      </c>
      <c r="E278">
        <v>2002</v>
      </c>
      <c r="F278" s="182">
        <v>1851447.43</v>
      </c>
    </row>
    <row r="279" spans="1:6">
      <c r="A279" t="s">
        <v>737</v>
      </c>
      <c r="B279">
        <v>3293</v>
      </c>
      <c r="C279" t="s">
        <v>778</v>
      </c>
      <c r="D279" s="183">
        <v>36861</v>
      </c>
      <c r="E279">
        <v>2002</v>
      </c>
      <c r="F279" s="182">
        <v>2725887.91</v>
      </c>
    </row>
    <row r="280" spans="1:6">
      <c r="A280" t="s">
        <v>782</v>
      </c>
      <c r="B280">
        <v>2874</v>
      </c>
      <c r="C280" t="s">
        <v>779</v>
      </c>
      <c r="D280" s="183">
        <v>36861</v>
      </c>
      <c r="E280">
        <v>2002</v>
      </c>
      <c r="F280" s="182">
        <v>1498592.7</v>
      </c>
    </row>
    <row r="281" spans="1:6">
      <c r="A281" t="s">
        <v>737</v>
      </c>
      <c r="B281">
        <v>3066</v>
      </c>
      <c r="C281" t="s">
        <v>778</v>
      </c>
      <c r="D281" s="183">
        <v>35886</v>
      </c>
      <c r="E281">
        <v>2000</v>
      </c>
      <c r="F281" s="182">
        <v>3734367.21</v>
      </c>
    </row>
    <row r="282" spans="1:6">
      <c r="A282" t="s">
        <v>785</v>
      </c>
      <c r="B282">
        <v>2558</v>
      </c>
      <c r="C282" t="s">
        <v>779</v>
      </c>
      <c r="D282" s="183">
        <v>36678</v>
      </c>
      <c r="E282">
        <v>2002</v>
      </c>
      <c r="F282" s="182">
        <v>9639399.6699999999</v>
      </c>
    </row>
    <row r="283" spans="1:6">
      <c r="A283" t="s">
        <v>737</v>
      </c>
      <c r="B283">
        <v>3313</v>
      </c>
      <c r="C283" t="s">
        <v>780</v>
      </c>
      <c r="D283" s="183">
        <v>36342</v>
      </c>
      <c r="E283">
        <v>2001</v>
      </c>
      <c r="F283" s="182">
        <v>178184.7</v>
      </c>
    </row>
    <row r="284" spans="1:6">
      <c r="A284" t="s">
        <v>783</v>
      </c>
      <c r="B284">
        <v>2668</v>
      </c>
      <c r="C284" t="s">
        <v>779</v>
      </c>
      <c r="D284" s="183">
        <v>36861</v>
      </c>
      <c r="E284">
        <v>2002</v>
      </c>
      <c r="F284" s="182">
        <v>4504575.29</v>
      </c>
    </row>
    <row r="285" spans="1:6">
      <c r="A285" t="s">
        <v>782</v>
      </c>
      <c r="B285">
        <v>3378</v>
      </c>
      <c r="C285" t="s">
        <v>778</v>
      </c>
      <c r="D285" s="183">
        <v>36678</v>
      </c>
      <c r="E285">
        <v>2002</v>
      </c>
      <c r="F285" s="182">
        <v>4915532.05</v>
      </c>
    </row>
    <row r="286" spans="1:6">
      <c r="A286" t="s">
        <v>737</v>
      </c>
      <c r="B286">
        <v>2824</v>
      </c>
      <c r="C286" t="s">
        <v>778</v>
      </c>
      <c r="D286" s="183">
        <v>36495</v>
      </c>
      <c r="E286">
        <v>2001</v>
      </c>
      <c r="F286" s="182">
        <v>2940876.19</v>
      </c>
    </row>
    <row r="287" spans="1:6">
      <c r="A287" t="s">
        <v>737</v>
      </c>
      <c r="B287">
        <v>2578</v>
      </c>
      <c r="C287" t="s">
        <v>778</v>
      </c>
      <c r="D287" s="183">
        <v>36800</v>
      </c>
      <c r="E287">
        <v>2002</v>
      </c>
      <c r="F287" s="182">
        <v>5043002.8600000003</v>
      </c>
    </row>
    <row r="288" spans="1:6">
      <c r="A288" t="s">
        <v>783</v>
      </c>
      <c r="B288">
        <v>2801</v>
      </c>
      <c r="C288" t="s">
        <v>780</v>
      </c>
      <c r="D288" s="183">
        <v>36770</v>
      </c>
      <c r="E288">
        <v>2002</v>
      </c>
      <c r="F288" s="182">
        <v>201915.57</v>
      </c>
    </row>
    <row r="289" spans="1:6">
      <c r="A289" t="s">
        <v>785</v>
      </c>
      <c r="B289">
        <v>2607</v>
      </c>
      <c r="C289" t="s">
        <v>778</v>
      </c>
      <c r="D289" s="183">
        <v>36861</v>
      </c>
      <c r="E289">
        <v>2002</v>
      </c>
      <c r="F289" s="182">
        <v>1484609.61</v>
      </c>
    </row>
    <row r="290" spans="1:6">
      <c r="A290" t="s">
        <v>737</v>
      </c>
      <c r="B290">
        <v>3196</v>
      </c>
      <c r="C290" t="s">
        <v>778</v>
      </c>
      <c r="D290" s="183">
        <v>36342</v>
      </c>
      <c r="E290">
        <v>2001</v>
      </c>
      <c r="F290" s="182">
        <v>5475887.7999999998</v>
      </c>
    </row>
    <row r="291" spans="1:6">
      <c r="A291" t="s">
        <v>784</v>
      </c>
      <c r="B291">
        <v>3265</v>
      </c>
      <c r="C291" t="s">
        <v>780</v>
      </c>
      <c r="D291" s="183">
        <v>36678</v>
      </c>
      <c r="E291">
        <v>2002</v>
      </c>
      <c r="F291" s="182">
        <v>304755.19</v>
      </c>
    </row>
    <row r="292" spans="1:6">
      <c r="A292" t="s">
        <v>737</v>
      </c>
      <c r="B292">
        <v>3574</v>
      </c>
      <c r="C292" t="s">
        <v>778</v>
      </c>
      <c r="D292" s="183">
        <v>36434</v>
      </c>
      <c r="E292">
        <v>2001</v>
      </c>
      <c r="F292" s="182">
        <v>4742524.66</v>
      </c>
    </row>
    <row r="293" spans="1:6">
      <c r="A293" t="s">
        <v>785</v>
      </c>
      <c r="B293">
        <v>2847</v>
      </c>
      <c r="C293" t="s">
        <v>778</v>
      </c>
      <c r="D293" s="183">
        <v>35796</v>
      </c>
      <c r="E293">
        <v>2000</v>
      </c>
      <c r="F293" s="182">
        <v>1274068.33</v>
      </c>
    </row>
    <row r="294" spans="1:6">
      <c r="A294" t="s">
        <v>785</v>
      </c>
      <c r="B294">
        <v>2707</v>
      </c>
      <c r="C294" t="s">
        <v>778</v>
      </c>
      <c r="D294" s="183">
        <v>36586</v>
      </c>
      <c r="E294">
        <v>2002</v>
      </c>
      <c r="F294" s="182">
        <v>1137232.17</v>
      </c>
    </row>
    <row r="295" spans="1:6">
      <c r="A295" t="s">
        <v>783</v>
      </c>
      <c r="B295">
        <v>2973</v>
      </c>
      <c r="C295" t="s">
        <v>780</v>
      </c>
      <c r="D295" s="183">
        <v>36465</v>
      </c>
      <c r="E295">
        <v>2001</v>
      </c>
      <c r="F295" s="182">
        <v>387376.63</v>
      </c>
    </row>
    <row r="296" spans="1:6">
      <c r="A296" t="s">
        <v>782</v>
      </c>
      <c r="B296">
        <v>2945</v>
      </c>
      <c r="C296" t="s">
        <v>778</v>
      </c>
      <c r="D296" s="183">
        <v>36161</v>
      </c>
      <c r="E296">
        <v>2001</v>
      </c>
      <c r="F296" s="182">
        <v>4625044.3600000003</v>
      </c>
    </row>
    <row r="297" spans="1:6">
      <c r="A297" t="s">
        <v>782</v>
      </c>
      <c r="B297">
        <v>3510</v>
      </c>
      <c r="C297" t="s">
        <v>780</v>
      </c>
      <c r="D297" s="183">
        <v>36678</v>
      </c>
      <c r="E297">
        <v>2002</v>
      </c>
      <c r="F297" s="182">
        <v>312201.46999999997</v>
      </c>
    </row>
    <row r="298" spans="1:6">
      <c r="A298" t="s">
        <v>782</v>
      </c>
      <c r="B298">
        <v>3028</v>
      </c>
      <c r="C298" t="s">
        <v>780</v>
      </c>
      <c r="D298" s="183">
        <v>36770</v>
      </c>
      <c r="E298">
        <v>2002</v>
      </c>
      <c r="F298" s="182">
        <v>231835.37</v>
      </c>
    </row>
    <row r="299" spans="1:6">
      <c r="A299" t="s">
        <v>783</v>
      </c>
      <c r="B299">
        <v>3239</v>
      </c>
      <c r="C299" t="s">
        <v>778</v>
      </c>
      <c r="D299" s="183">
        <v>36342</v>
      </c>
      <c r="E299">
        <v>2001</v>
      </c>
      <c r="F299" s="182">
        <v>5992453.3300000001</v>
      </c>
    </row>
    <row r="300" spans="1:6">
      <c r="A300" t="s">
        <v>782</v>
      </c>
      <c r="B300">
        <v>2667</v>
      </c>
      <c r="C300" t="s">
        <v>778</v>
      </c>
      <c r="D300" s="183">
        <v>36465</v>
      </c>
      <c r="E300">
        <v>2001</v>
      </c>
      <c r="F300" s="182">
        <v>2072275.58</v>
      </c>
    </row>
    <row r="301" spans="1:6">
      <c r="A301" t="s">
        <v>782</v>
      </c>
      <c r="B301">
        <v>2553</v>
      </c>
      <c r="C301" t="s">
        <v>778</v>
      </c>
      <c r="D301" s="183">
        <v>36861</v>
      </c>
      <c r="E301">
        <v>2002</v>
      </c>
      <c r="F301" s="182">
        <v>4098842.04</v>
      </c>
    </row>
    <row r="302" spans="1:6">
      <c r="A302" t="s">
        <v>783</v>
      </c>
      <c r="B302">
        <v>3042</v>
      </c>
      <c r="C302" t="s">
        <v>780</v>
      </c>
      <c r="D302" s="183">
        <v>36495</v>
      </c>
      <c r="E302">
        <v>2001</v>
      </c>
      <c r="F302" s="182">
        <v>328940.44</v>
      </c>
    </row>
    <row r="303" spans="1:6">
      <c r="A303" t="s">
        <v>737</v>
      </c>
      <c r="B303">
        <v>3077</v>
      </c>
      <c r="C303" t="s">
        <v>779</v>
      </c>
      <c r="D303" s="183">
        <v>36678</v>
      </c>
      <c r="E303">
        <v>2002</v>
      </c>
      <c r="F303" s="182">
        <v>4842812.45</v>
      </c>
    </row>
    <row r="304" spans="1:6">
      <c r="A304" t="s">
        <v>783</v>
      </c>
      <c r="B304">
        <v>2669</v>
      </c>
      <c r="C304" t="s">
        <v>779</v>
      </c>
      <c r="D304" s="183">
        <v>36708</v>
      </c>
      <c r="E304">
        <v>2002</v>
      </c>
      <c r="F304" s="182">
        <v>8165362.3799999999</v>
      </c>
    </row>
    <row r="305" spans="1:6">
      <c r="A305" t="s">
        <v>737</v>
      </c>
      <c r="B305">
        <v>3163</v>
      </c>
      <c r="C305" t="s">
        <v>778</v>
      </c>
      <c r="D305" s="183">
        <v>36708</v>
      </c>
      <c r="E305">
        <v>2002</v>
      </c>
      <c r="F305" s="182">
        <v>5892428.6299999999</v>
      </c>
    </row>
    <row r="306" spans="1:6">
      <c r="A306" t="s">
        <v>731</v>
      </c>
      <c r="B306">
        <v>3746</v>
      </c>
      <c r="C306" t="s">
        <v>778</v>
      </c>
      <c r="D306" s="183">
        <v>36008</v>
      </c>
      <c r="E306">
        <v>2000</v>
      </c>
      <c r="F306" s="182">
        <v>4805011.53</v>
      </c>
    </row>
    <row r="307" spans="1:6">
      <c r="A307" t="s">
        <v>783</v>
      </c>
      <c r="B307">
        <v>2549</v>
      </c>
      <c r="C307" t="s">
        <v>779</v>
      </c>
      <c r="D307" s="183">
        <v>36220</v>
      </c>
      <c r="E307">
        <v>2001</v>
      </c>
      <c r="F307" s="182">
        <v>3387314.43</v>
      </c>
    </row>
    <row r="308" spans="1:6">
      <c r="A308" t="s">
        <v>784</v>
      </c>
      <c r="B308">
        <v>3626</v>
      </c>
      <c r="C308" t="s">
        <v>779</v>
      </c>
      <c r="D308" s="183">
        <v>36586</v>
      </c>
      <c r="E308">
        <v>2002</v>
      </c>
      <c r="F308" s="182">
        <v>1799194.65</v>
      </c>
    </row>
    <row r="309" spans="1:6">
      <c r="A309" t="s">
        <v>785</v>
      </c>
      <c r="B309">
        <v>3153</v>
      </c>
      <c r="C309" t="s">
        <v>779</v>
      </c>
      <c r="D309" s="183">
        <v>36161</v>
      </c>
      <c r="E309">
        <v>2001</v>
      </c>
      <c r="F309" s="182">
        <v>6131902.1900000004</v>
      </c>
    </row>
    <row r="310" spans="1:6">
      <c r="A310" t="s">
        <v>785</v>
      </c>
      <c r="B310">
        <v>3390</v>
      </c>
      <c r="C310" t="s">
        <v>778</v>
      </c>
      <c r="D310" s="183">
        <v>36465</v>
      </c>
      <c r="E310">
        <v>2001</v>
      </c>
      <c r="F310" s="182">
        <v>2921550.3</v>
      </c>
    </row>
    <row r="311" spans="1:6">
      <c r="A311" t="s">
        <v>784</v>
      </c>
      <c r="B311">
        <v>2551</v>
      </c>
      <c r="C311" t="s">
        <v>780</v>
      </c>
      <c r="D311" s="183">
        <v>36008</v>
      </c>
      <c r="E311">
        <v>2000</v>
      </c>
      <c r="F311" s="182">
        <v>389226.97</v>
      </c>
    </row>
    <row r="312" spans="1:6">
      <c r="A312" t="s">
        <v>731</v>
      </c>
      <c r="B312">
        <v>2783</v>
      </c>
      <c r="C312" t="s">
        <v>778</v>
      </c>
      <c r="D312" s="183">
        <v>36220</v>
      </c>
      <c r="E312">
        <v>2001</v>
      </c>
      <c r="F312" s="182">
        <v>1153217.56</v>
      </c>
    </row>
    <row r="313" spans="1:6">
      <c r="A313" t="s">
        <v>783</v>
      </c>
      <c r="B313">
        <v>3063</v>
      </c>
      <c r="C313" t="s">
        <v>779</v>
      </c>
      <c r="D313" s="183">
        <v>36678</v>
      </c>
      <c r="E313">
        <v>2002</v>
      </c>
      <c r="F313" s="182">
        <v>542585.24</v>
      </c>
    </row>
    <row r="314" spans="1:6">
      <c r="A314" t="s">
        <v>782</v>
      </c>
      <c r="B314">
        <v>2575</v>
      </c>
      <c r="C314" t="s">
        <v>778</v>
      </c>
      <c r="D314" s="183">
        <v>36342</v>
      </c>
      <c r="E314">
        <v>2001</v>
      </c>
      <c r="F314" s="182">
        <v>4114940</v>
      </c>
    </row>
    <row r="315" spans="1:6">
      <c r="A315" t="s">
        <v>785</v>
      </c>
      <c r="B315">
        <v>3634</v>
      </c>
      <c r="C315" t="s">
        <v>778</v>
      </c>
      <c r="D315" s="183">
        <v>35916</v>
      </c>
      <c r="E315">
        <v>2000</v>
      </c>
      <c r="F315" s="182">
        <v>4077314.8</v>
      </c>
    </row>
    <row r="316" spans="1:6">
      <c r="A316" t="s">
        <v>785</v>
      </c>
      <c r="B316">
        <v>3685</v>
      </c>
      <c r="C316" t="s">
        <v>780</v>
      </c>
      <c r="D316" s="183">
        <v>36861</v>
      </c>
      <c r="E316">
        <v>2002</v>
      </c>
      <c r="F316" s="182">
        <v>238389.81</v>
      </c>
    </row>
    <row r="317" spans="1:6">
      <c r="A317" t="s">
        <v>737</v>
      </c>
      <c r="B317">
        <v>3372</v>
      </c>
      <c r="C317" t="s">
        <v>778</v>
      </c>
      <c r="D317" s="183">
        <v>36678</v>
      </c>
      <c r="E317">
        <v>2002</v>
      </c>
      <c r="F317" s="182">
        <v>2180144.4500000002</v>
      </c>
    </row>
    <row r="318" spans="1:6">
      <c r="A318" t="s">
        <v>731</v>
      </c>
      <c r="B318">
        <v>3147</v>
      </c>
      <c r="C318" t="s">
        <v>779</v>
      </c>
      <c r="D318" s="183">
        <v>36192</v>
      </c>
      <c r="E318">
        <v>2001</v>
      </c>
      <c r="F318" s="182">
        <v>3498403.67</v>
      </c>
    </row>
    <row r="319" spans="1:6">
      <c r="A319" t="s">
        <v>737</v>
      </c>
      <c r="B319">
        <v>2549</v>
      </c>
      <c r="C319" t="s">
        <v>780</v>
      </c>
      <c r="D319" s="183">
        <v>35947</v>
      </c>
      <c r="E319">
        <v>2000</v>
      </c>
      <c r="F319" s="182">
        <v>209320.11</v>
      </c>
    </row>
    <row r="320" spans="1:6">
      <c r="A320" t="s">
        <v>731</v>
      </c>
      <c r="B320">
        <v>3465</v>
      </c>
      <c r="C320" t="s">
        <v>779</v>
      </c>
      <c r="D320" s="183">
        <v>36342</v>
      </c>
      <c r="E320">
        <v>2001</v>
      </c>
      <c r="F320" s="182">
        <v>4730309.4800000004</v>
      </c>
    </row>
    <row r="321" spans="1:6">
      <c r="A321" t="s">
        <v>737</v>
      </c>
      <c r="B321">
        <v>2940</v>
      </c>
      <c r="C321" t="s">
        <v>778</v>
      </c>
      <c r="D321" s="183">
        <v>36526</v>
      </c>
      <c r="E321">
        <v>2002</v>
      </c>
      <c r="F321" s="182">
        <v>4628956.93</v>
      </c>
    </row>
    <row r="322" spans="1:6">
      <c r="A322" t="s">
        <v>783</v>
      </c>
      <c r="B322">
        <v>3458</v>
      </c>
      <c r="C322" t="s">
        <v>779</v>
      </c>
      <c r="D322" s="183">
        <v>36831</v>
      </c>
      <c r="E322">
        <v>2002</v>
      </c>
      <c r="F322" s="182">
        <v>2402690.79</v>
      </c>
    </row>
    <row r="323" spans="1:6">
      <c r="A323" t="s">
        <v>785</v>
      </c>
      <c r="B323">
        <v>3561</v>
      </c>
      <c r="C323" t="s">
        <v>778</v>
      </c>
      <c r="D323" s="183">
        <v>36434</v>
      </c>
      <c r="E323">
        <v>2001</v>
      </c>
      <c r="F323" s="182">
        <v>5497464.6399999997</v>
      </c>
    </row>
    <row r="324" spans="1:6">
      <c r="A324" t="s">
        <v>731</v>
      </c>
      <c r="B324">
        <v>2972</v>
      </c>
      <c r="C324" t="s">
        <v>778</v>
      </c>
      <c r="D324" s="183">
        <v>36770</v>
      </c>
      <c r="E324">
        <v>2002</v>
      </c>
      <c r="F324" s="182">
        <v>5480449.6299999999</v>
      </c>
    </row>
    <row r="325" spans="1:6">
      <c r="A325" t="s">
        <v>783</v>
      </c>
      <c r="B325">
        <v>3664</v>
      </c>
      <c r="C325" t="s">
        <v>780</v>
      </c>
      <c r="D325" s="183">
        <v>36586</v>
      </c>
      <c r="E325">
        <v>2002</v>
      </c>
      <c r="F325" s="182">
        <v>267104.12</v>
      </c>
    </row>
    <row r="326" spans="1:6">
      <c r="A326" t="s">
        <v>783</v>
      </c>
      <c r="B326">
        <v>2823</v>
      </c>
      <c r="C326" t="s">
        <v>780</v>
      </c>
      <c r="D326" s="183">
        <v>36708</v>
      </c>
      <c r="E326">
        <v>2002</v>
      </c>
      <c r="F326" s="182">
        <v>155828.47</v>
      </c>
    </row>
    <row r="327" spans="1:6">
      <c r="A327" t="s">
        <v>785</v>
      </c>
      <c r="B327">
        <v>3578</v>
      </c>
      <c r="C327" t="s">
        <v>780</v>
      </c>
      <c r="D327" s="183">
        <v>36861</v>
      </c>
      <c r="E327">
        <v>2002</v>
      </c>
      <c r="F327" s="182">
        <v>359840</v>
      </c>
    </row>
    <row r="328" spans="1:6">
      <c r="A328" t="s">
        <v>731</v>
      </c>
      <c r="B328">
        <v>2649</v>
      </c>
      <c r="C328" t="s">
        <v>778</v>
      </c>
      <c r="D328" s="183">
        <v>35947</v>
      </c>
      <c r="E328">
        <v>2000</v>
      </c>
      <c r="F328" s="182">
        <v>5720862.3499999996</v>
      </c>
    </row>
    <row r="329" spans="1:6">
      <c r="A329" t="s">
        <v>782</v>
      </c>
      <c r="B329">
        <v>2701</v>
      </c>
      <c r="C329" t="s">
        <v>778</v>
      </c>
      <c r="D329" s="183">
        <v>36739</v>
      </c>
      <c r="E329">
        <v>2002</v>
      </c>
      <c r="F329" s="182">
        <v>3031380.87</v>
      </c>
    </row>
    <row r="330" spans="1:6">
      <c r="A330" t="s">
        <v>785</v>
      </c>
      <c r="B330">
        <v>3365</v>
      </c>
      <c r="C330" t="s">
        <v>780</v>
      </c>
      <c r="D330" s="183">
        <v>36770</v>
      </c>
      <c r="E330">
        <v>2002</v>
      </c>
      <c r="F330" s="182">
        <v>198931.81</v>
      </c>
    </row>
    <row r="331" spans="1:6">
      <c r="A331" t="s">
        <v>784</v>
      </c>
      <c r="B331">
        <v>2954</v>
      </c>
      <c r="C331" t="s">
        <v>780</v>
      </c>
      <c r="D331" s="183">
        <v>36617</v>
      </c>
      <c r="E331">
        <v>2002</v>
      </c>
      <c r="F331" s="182">
        <v>176630.54</v>
      </c>
    </row>
    <row r="332" spans="1:6">
      <c r="A332" t="s">
        <v>782</v>
      </c>
      <c r="B332">
        <v>2724</v>
      </c>
      <c r="C332" t="s">
        <v>780</v>
      </c>
      <c r="D332" s="183">
        <v>36831</v>
      </c>
      <c r="E332">
        <v>2002</v>
      </c>
      <c r="F332" s="182">
        <v>90388.05</v>
      </c>
    </row>
    <row r="333" spans="1:6">
      <c r="A333" t="s">
        <v>784</v>
      </c>
      <c r="B333">
        <v>3085</v>
      </c>
      <c r="C333" t="s">
        <v>779</v>
      </c>
      <c r="D333" s="183">
        <v>36831</v>
      </c>
      <c r="E333">
        <v>2002</v>
      </c>
      <c r="F333" s="182">
        <v>6266601.2999999998</v>
      </c>
    </row>
    <row r="334" spans="1:6">
      <c r="A334" t="s">
        <v>737</v>
      </c>
      <c r="B334">
        <v>3343</v>
      </c>
      <c r="C334" t="s">
        <v>779</v>
      </c>
      <c r="D334" s="183">
        <v>36800</v>
      </c>
      <c r="E334">
        <v>2002</v>
      </c>
      <c r="F334" s="182">
        <v>7595850.4500000002</v>
      </c>
    </row>
    <row r="335" spans="1:6">
      <c r="A335" t="s">
        <v>731</v>
      </c>
      <c r="B335">
        <v>3761</v>
      </c>
      <c r="C335" t="s">
        <v>779</v>
      </c>
      <c r="D335" s="183">
        <v>36434</v>
      </c>
      <c r="E335">
        <v>2001</v>
      </c>
      <c r="F335" s="182">
        <v>2645809.94</v>
      </c>
    </row>
    <row r="336" spans="1:6">
      <c r="A336" t="s">
        <v>731</v>
      </c>
      <c r="B336">
        <v>3476</v>
      </c>
      <c r="C336" t="s">
        <v>780</v>
      </c>
      <c r="D336" s="183">
        <v>35916</v>
      </c>
      <c r="E336">
        <v>2000</v>
      </c>
      <c r="F336" s="182">
        <v>342381.19</v>
      </c>
    </row>
    <row r="337" spans="1:6">
      <c r="A337" t="s">
        <v>783</v>
      </c>
      <c r="B337">
        <v>3116</v>
      </c>
      <c r="C337" t="s">
        <v>778</v>
      </c>
      <c r="D337" s="183">
        <v>35916</v>
      </c>
      <c r="E337">
        <v>2000</v>
      </c>
      <c r="F337" s="182">
        <v>1915800.96</v>
      </c>
    </row>
    <row r="338" spans="1:6">
      <c r="A338" t="s">
        <v>783</v>
      </c>
      <c r="B338">
        <v>2982</v>
      </c>
      <c r="C338" t="s">
        <v>780</v>
      </c>
      <c r="D338" s="183">
        <v>36586</v>
      </c>
      <c r="E338">
        <v>2002</v>
      </c>
      <c r="F338" s="182">
        <v>97856.26</v>
      </c>
    </row>
    <row r="339" spans="1:6">
      <c r="A339" t="s">
        <v>782</v>
      </c>
      <c r="B339">
        <v>3016</v>
      </c>
      <c r="C339" t="s">
        <v>779</v>
      </c>
      <c r="D339" s="183">
        <v>36220</v>
      </c>
      <c r="E339">
        <v>2001</v>
      </c>
      <c r="F339" s="182">
        <v>5372630.3399999999</v>
      </c>
    </row>
    <row r="340" spans="1:6">
      <c r="A340" t="s">
        <v>783</v>
      </c>
      <c r="B340">
        <v>2835</v>
      </c>
      <c r="C340" t="s">
        <v>779</v>
      </c>
      <c r="D340" s="183">
        <v>36192</v>
      </c>
      <c r="E340">
        <v>2001</v>
      </c>
      <c r="F340" s="182">
        <v>8618493.8300000001</v>
      </c>
    </row>
    <row r="341" spans="1:6">
      <c r="A341" t="s">
        <v>783</v>
      </c>
      <c r="B341">
        <v>3368</v>
      </c>
      <c r="C341" t="s">
        <v>778</v>
      </c>
      <c r="D341" s="183">
        <v>36800</v>
      </c>
      <c r="E341">
        <v>2002</v>
      </c>
      <c r="F341" s="182">
        <v>4385059.5199999996</v>
      </c>
    </row>
    <row r="342" spans="1:6">
      <c r="A342" t="s">
        <v>737</v>
      </c>
      <c r="B342">
        <v>2573</v>
      </c>
      <c r="C342" t="s">
        <v>780</v>
      </c>
      <c r="D342" s="183">
        <v>36192</v>
      </c>
      <c r="E342">
        <v>2001</v>
      </c>
      <c r="F342" s="182">
        <v>354791.84</v>
      </c>
    </row>
    <row r="343" spans="1:6">
      <c r="A343" t="s">
        <v>782</v>
      </c>
      <c r="B343">
        <v>2841</v>
      </c>
      <c r="C343" t="s">
        <v>780</v>
      </c>
      <c r="D343" s="183">
        <v>36586</v>
      </c>
      <c r="E343">
        <v>2002</v>
      </c>
      <c r="F343" s="182">
        <v>292453.42</v>
      </c>
    </row>
    <row r="344" spans="1:6">
      <c r="A344" t="s">
        <v>785</v>
      </c>
      <c r="B344">
        <v>2866</v>
      </c>
      <c r="C344" t="s">
        <v>779</v>
      </c>
      <c r="D344" s="183">
        <v>36739</v>
      </c>
      <c r="E344">
        <v>2002</v>
      </c>
      <c r="F344" s="182">
        <v>6922344.8099999996</v>
      </c>
    </row>
    <row r="345" spans="1:6">
      <c r="A345" t="s">
        <v>784</v>
      </c>
      <c r="B345">
        <v>3139</v>
      </c>
      <c r="C345" t="s">
        <v>778</v>
      </c>
      <c r="D345" s="183">
        <v>36586</v>
      </c>
      <c r="E345">
        <v>2002</v>
      </c>
      <c r="F345" s="182">
        <v>1429359.53</v>
      </c>
    </row>
    <row r="346" spans="1:6">
      <c r="A346" t="s">
        <v>783</v>
      </c>
      <c r="B346">
        <v>2818</v>
      </c>
      <c r="C346" t="s">
        <v>780</v>
      </c>
      <c r="D346" s="183">
        <v>36861</v>
      </c>
      <c r="E346">
        <v>2002</v>
      </c>
      <c r="F346" s="182">
        <v>110687.35</v>
      </c>
    </row>
    <row r="347" spans="1:6">
      <c r="A347" t="s">
        <v>783</v>
      </c>
      <c r="B347">
        <v>3020</v>
      </c>
      <c r="C347" t="s">
        <v>778</v>
      </c>
      <c r="D347" s="183">
        <v>36465</v>
      </c>
      <c r="E347">
        <v>2001</v>
      </c>
      <c r="F347" s="182">
        <v>3311262.03</v>
      </c>
    </row>
    <row r="348" spans="1:6">
      <c r="A348" t="s">
        <v>784</v>
      </c>
      <c r="B348">
        <v>3223</v>
      </c>
      <c r="C348" t="s">
        <v>779</v>
      </c>
      <c r="D348" s="183">
        <v>36678</v>
      </c>
      <c r="E348">
        <v>2002</v>
      </c>
      <c r="F348" s="182">
        <v>1954702.2</v>
      </c>
    </row>
    <row r="349" spans="1:6">
      <c r="A349" t="s">
        <v>784</v>
      </c>
      <c r="B349">
        <v>3294</v>
      </c>
      <c r="C349" t="s">
        <v>779</v>
      </c>
      <c r="D349" s="183">
        <v>36465</v>
      </c>
      <c r="E349">
        <v>2001</v>
      </c>
      <c r="F349" s="182">
        <v>9438609.0899999999</v>
      </c>
    </row>
    <row r="350" spans="1:6">
      <c r="A350" t="s">
        <v>783</v>
      </c>
      <c r="B350">
        <v>2557</v>
      </c>
      <c r="C350" t="s">
        <v>780</v>
      </c>
      <c r="D350" s="183">
        <v>36008</v>
      </c>
      <c r="E350">
        <v>2000</v>
      </c>
      <c r="F350" s="182">
        <v>296407.92</v>
      </c>
    </row>
    <row r="351" spans="1:6">
      <c r="A351" t="s">
        <v>785</v>
      </c>
      <c r="B351">
        <v>3681</v>
      </c>
      <c r="C351" t="s">
        <v>780</v>
      </c>
      <c r="D351" s="183">
        <v>36617</v>
      </c>
      <c r="E351">
        <v>2002</v>
      </c>
      <c r="F351" s="182">
        <v>364197.33</v>
      </c>
    </row>
    <row r="352" spans="1:6">
      <c r="A352" t="s">
        <v>731</v>
      </c>
      <c r="B352">
        <v>3080</v>
      </c>
      <c r="C352" t="s">
        <v>779</v>
      </c>
      <c r="D352" s="183">
        <v>36678</v>
      </c>
      <c r="E352">
        <v>2002</v>
      </c>
      <c r="F352" s="182">
        <v>3700875.44</v>
      </c>
    </row>
    <row r="353" spans="1:6">
      <c r="A353" t="s">
        <v>783</v>
      </c>
      <c r="B353">
        <v>3303</v>
      </c>
      <c r="C353" t="s">
        <v>778</v>
      </c>
      <c r="D353" s="183">
        <v>36617</v>
      </c>
      <c r="E353">
        <v>2002</v>
      </c>
      <c r="F353" s="182">
        <v>1006336.47</v>
      </c>
    </row>
    <row r="354" spans="1:6">
      <c r="A354" t="s">
        <v>782</v>
      </c>
      <c r="B354">
        <v>2534</v>
      </c>
      <c r="C354" t="s">
        <v>780</v>
      </c>
      <c r="D354" s="183">
        <v>36161</v>
      </c>
      <c r="E354">
        <v>2001</v>
      </c>
      <c r="F354" s="182">
        <v>392205.7</v>
      </c>
    </row>
    <row r="355" spans="1:6">
      <c r="A355" t="s">
        <v>785</v>
      </c>
      <c r="B355">
        <v>3501</v>
      </c>
      <c r="C355" t="s">
        <v>780</v>
      </c>
      <c r="D355" s="183">
        <v>36739</v>
      </c>
      <c r="E355">
        <v>2002</v>
      </c>
      <c r="F355" s="182">
        <v>272889.65999999997</v>
      </c>
    </row>
    <row r="356" spans="1:6">
      <c r="A356" t="s">
        <v>784</v>
      </c>
      <c r="B356">
        <v>3525</v>
      </c>
      <c r="C356" t="s">
        <v>778</v>
      </c>
      <c r="D356" s="183">
        <v>36526</v>
      </c>
      <c r="E356">
        <v>2002</v>
      </c>
      <c r="F356" s="182">
        <v>4736980.54</v>
      </c>
    </row>
    <row r="357" spans="1:6">
      <c r="A357" t="s">
        <v>737</v>
      </c>
      <c r="B357">
        <v>2698</v>
      </c>
      <c r="C357" t="s">
        <v>778</v>
      </c>
      <c r="D357" s="183">
        <v>36220</v>
      </c>
      <c r="E357">
        <v>2001</v>
      </c>
      <c r="F357" s="182">
        <v>5658874.3099999996</v>
      </c>
    </row>
    <row r="358" spans="1:6">
      <c r="A358" t="s">
        <v>782</v>
      </c>
      <c r="B358">
        <v>3195</v>
      </c>
      <c r="C358" t="s">
        <v>779</v>
      </c>
      <c r="D358" s="183">
        <v>36586</v>
      </c>
      <c r="E358">
        <v>2002</v>
      </c>
      <c r="F358" s="182">
        <v>4843778.51</v>
      </c>
    </row>
    <row r="359" spans="1:6">
      <c r="A359" t="s">
        <v>783</v>
      </c>
      <c r="B359">
        <v>3350</v>
      </c>
      <c r="C359" t="s">
        <v>778</v>
      </c>
      <c r="D359" s="183">
        <v>36465</v>
      </c>
      <c r="E359">
        <v>2001</v>
      </c>
      <c r="F359" s="182">
        <v>4223701.46</v>
      </c>
    </row>
    <row r="360" spans="1:6">
      <c r="A360" t="s">
        <v>731</v>
      </c>
      <c r="B360">
        <v>3709</v>
      </c>
      <c r="C360" t="s">
        <v>778</v>
      </c>
      <c r="D360" s="183">
        <v>36161</v>
      </c>
      <c r="E360">
        <v>2001</v>
      </c>
      <c r="F360" s="182">
        <v>1893445.29</v>
      </c>
    </row>
    <row r="361" spans="1:6">
      <c r="A361" t="s">
        <v>737</v>
      </c>
      <c r="B361">
        <v>3492</v>
      </c>
      <c r="C361" t="s">
        <v>778</v>
      </c>
      <c r="D361" s="183">
        <v>36586</v>
      </c>
      <c r="E361">
        <v>2002</v>
      </c>
      <c r="F361" s="182">
        <v>3149322.82</v>
      </c>
    </row>
    <row r="362" spans="1:6">
      <c r="A362" t="s">
        <v>782</v>
      </c>
      <c r="B362">
        <v>3293</v>
      </c>
      <c r="C362" t="s">
        <v>778</v>
      </c>
      <c r="D362" s="183">
        <v>36800</v>
      </c>
      <c r="E362">
        <v>2002</v>
      </c>
      <c r="F362" s="182">
        <v>933186.6</v>
      </c>
    </row>
    <row r="363" spans="1:6">
      <c r="A363" t="s">
        <v>731</v>
      </c>
      <c r="B363">
        <v>3233</v>
      </c>
      <c r="C363" t="s">
        <v>780</v>
      </c>
      <c r="D363" s="183">
        <v>36831</v>
      </c>
      <c r="E363">
        <v>2002</v>
      </c>
      <c r="F363" s="182">
        <v>227621.11</v>
      </c>
    </row>
    <row r="364" spans="1:6">
      <c r="A364" t="s">
        <v>783</v>
      </c>
      <c r="B364">
        <v>2805</v>
      </c>
      <c r="C364" t="s">
        <v>780</v>
      </c>
      <c r="D364" s="183">
        <v>36586</v>
      </c>
      <c r="E364">
        <v>2002</v>
      </c>
      <c r="F364" s="182">
        <v>241319.45</v>
      </c>
    </row>
    <row r="365" spans="1:6">
      <c r="A365" t="s">
        <v>783</v>
      </c>
      <c r="B365">
        <v>3761</v>
      </c>
      <c r="C365" t="s">
        <v>778</v>
      </c>
      <c r="D365" s="183">
        <v>36770</v>
      </c>
      <c r="E365">
        <v>2002</v>
      </c>
      <c r="F365" s="182">
        <v>3560096.08</v>
      </c>
    </row>
    <row r="366" spans="1:6">
      <c r="A366" t="s">
        <v>785</v>
      </c>
      <c r="B366">
        <v>2986</v>
      </c>
      <c r="C366" t="s">
        <v>779</v>
      </c>
      <c r="D366" s="183">
        <v>36831</v>
      </c>
      <c r="E366">
        <v>2002</v>
      </c>
      <c r="F366" s="182">
        <v>2299630.2599999998</v>
      </c>
    </row>
    <row r="367" spans="1:6">
      <c r="A367" t="s">
        <v>731</v>
      </c>
      <c r="B367">
        <v>2589</v>
      </c>
      <c r="C367" t="s">
        <v>780</v>
      </c>
      <c r="D367" s="183">
        <v>36831</v>
      </c>
      <c r="E367">
        <v>2002</v>
      </c>
      <c r="F367" s="182">
        <v>103996.9</v>
      </c>
    </row>
    <row r="368" spans="1:6">
      <c r="A368" t="s">
        <v>782</v>
      </c>
      <c r="B368">
        <v>2559</v>
      </c>
      <c r="C368" t="s">
        <v>780</v>
      </c>
      <c r="D368" s="183">
        <v>36342</v>
      </c>
      <c r="E368">
        <v>2001</v>
      </c>
      <c r="F368" s="182">
        <v>330615.95</v>
      </c>
    </row>
    <row r="369" spans="1:6">
      <c r="A369" t="s">
        <v>731</v>
      </c>
      <c r="B369">
        <v>3163</v>
      </c>
      <c r="C369" t="s">
        <v>780</v>
      </c>
      <c r="D369" s="183">
        <v>36861</v>
      </c>
      <c r="E369">
        <v>2002</v>
      </c>
      <c r="F369" s="182">
        <v>195616.49</v>
      </c>
    </row>
    <row r="370" spans="1:6">
      <c r="A370" t="s">
        <v>785</v>
      </c>
      <c r="B370">
        <v>3605</v>
      </c>
      <c r="C370" t="s">
        <v>779</v>
      </c>
      <c r="D370" s="183">
        <v>36831</v>
      </c>
      <c r="E370">
        <v>2002</v>
      </c>
      <c r="F370" s="182">
        <v>7731492.54</v>
      </c>
    </row>
    <row r="371" spans="1:6">
      <c r="A371" t="s">
        <v>785</v>
      </c>
      <c r="B371">
        <v>3639</v>
      </c>
      <c r="C371" t="s">
        <v>779</v>
      </c>
      <c r="D371" s="183">
        <v>36342</v>
      </c>
      <c r="E371">
        <v>2001</v>
      </c>
      <c r="F371" s="182">
        <v>4629663.24</v>
      </c>
    </row>
    <row r="372" spans="1:6">
      <c r="A372" t="s">
        <v>785</v>
      </c>
      <c r="B372">
        <v>3581</v>
      </c>
      <c r="C372" t="s">
        <v>778</v>
      </c>
      <c r="D372" s="183">
        <v>36831</v>
      </c>
      <c r="E372">
        <v>2002</v>
      </c>
      <c r="F372" s="182">
        <v>2608196.12</v>
      </c>
    </row>
    <row r="373" spans="1:6">
      <c r="A373" t="s">
        <v>785</v>
      </c>
      <c r="B373">
        <v>2818</v>
      </c>
      <c r="C373" t="s">
        <v>779</v>
      </c>
      <c r="D373" s="183">
        <v>36831</v>
      </c>
      <c r="E373">
        <v>2002</v>
      </c>
      <c r="F373" s="182">
        <v>3491519.08</v>
      </c>
    </row>
    <row r="374" spans="1:6">
      <c r="A374" t="s">
        <v>737</v>
      </c>
      <c r="B374">
        <v>3248</v>
      </c>
      <c r="C374" t="s">
        <v>778</v>
      </c>
      <c r="D374" s="183">
        <v>36008</v>
      </c>
      <c r="E374">
        <v>2000</v>
      </c>
      <c r="F374" s="182">
        <v>2103867.2200000002</v>
      </c>
    </row>
    <row r="375" spans="1:6">
      <c r="A375" t="s">
        <v>785</v>
      </c>
      <c r="B375">
        <v>2661</v>
      </c>
      <c r="C375" t="s">
        <v>780</v>
      </c>
      <c r="D375" s="183">
        <v>35916</v>
      </c>
      <c r="E375">
        <v>2000</v>
      </c>
      <c r="F375" s="182">
        <v>93373.56</v>
      </c>
    </row>
    <row r="376" spans="1:6">
      <c r="A376" t="s">
        <v>737</v>
      </c>
      <c r="B376">
        <v>2812</v>
      </c>
      <c r="C376" t="s">
        <v>778</v>
      </c>
      <c r="D376" s="183">
        <v>36220</v>
      </c>
      <c r="E376">
        <v>2001</v>
      </c>
      <c r="F376" s="182">
        <v>5028140.1100000003</v>
      </c>
    </row>
    <row r="377" spans="1:6">
      <c r="A377" t="s">
        <v>785</v>
      </c>
      <c r="B377">
        <v>3223</v>
      </c>
      <c r="C377" t="s">
        <v>780</v>
      </c>
      <c r="D377" s="183">
        <v>36342</v>
      </c>
      <c r="E377">
        <v>2001</v>
      </c>
      <c r="F377" s="182">
        <v>233113.09</v>
      </c>
    </row>
    <row r="378" spans="1:6">
      <c r="A378" t="s">
        <v>785</v>
      </c>
      <c r="B378">
        <v>2683</v>
      </c>
      <c r="C378" t="s">
        <v>780</v>
      </c>
      <c r="D378" s="183">
        <v>36495</v>
      </c>
      <c r="E378">
        <v>2001</v>
      </c>
      <c r="F378" s="182">
        <v>207623.59</v>
      </c>
    </row>
    <row r="379" spans="1:6">
      <c r="A379" t="s">
        <v>731</v>
      </c>
      <c r="B379">
        <v>2838</v>
      </c>
      <c r="C379" t="s">
        <v>779</v>
      </c>
      <c r="D379" s="183">
        <v>36008</v>
      </c>
      <c r="E379">
        <v>2000</v>
      </c>
      <c r="F379" s="182">
        <v>5393198.0800000001</v>
      </c>
    </row>
    <row r="380" spans="1:6">
      <c r="A380" t="s">
        <v>783</v>
      </c>
      <c r="B380">
        <v>3021</v>
      </c>
      <c r="C380" t="s">
        <v>780</v>
      </c>
      <c r="D380" s="183">
        <v>36192</v>
      </c>
      <c r="E380">
        <v>2001</v>
      </c>
      <c r="F380" s="182">
        <v>149211.53</v>
      </c>
    </row>
    <row r="381" spans="1:6">
      <c r="A381" t="s">
        <v>737</v>
      </c>
      <c r="B381">
        <v>3137</v>
      </c>
      <c r="C381" t="s">
        <v>778</v>
      </c>
      <c r="D381" s="183">
        <v>36831</v>
      </c>
      <c r="E381">
        <v>2002</v>
      </c>
      <c r="F381" s="182">
        <v>1984272.86</v>
      </c>
    </row>
    <row r="382" spans="1:6">
      <c r="A382" t="s">
        <v>782</v>
      </c>
      <c r="B382">
        <v>3787</v>
      </c>
      <c r="C382" t="s">
        <v>780</v>
      </c>
      <c r="D382" s="183">
        <v>36770</v>
      </c>
      <c r="E382">
        <v>2002</v>
      </c>
      <c r="F382" s="182">
        <v>218433.02</v>
      </c>
    </row>
    <row r="383" spans="1:6">
      <c r="A383" t="s">
        <v>784</v>
      </c>
      <c r="B383">
        <v>2918</v>
      </c>
      <c r="C383" t="s">
        <v>778</v>
      </c>
      <c r="D383" s="183">
        <v>35886</v>
      </c>
      <c r="E383">
        <v>2000</v>
      </c>
      <c r="F383" s="182">
        <v>4268254.9800000004</v>
      </c>
    </row>
    <row r="384" spans="1:6">
      <c r="A384" t="s">
        <v>782</v>
      </c>
      <c r="B384">
        <v>3796</v>
      </c>
      <c r="C384" t="s">
        <v>779</v>
      </c>
      <c r="D384" s="183">
        <v>36586</v>
      </c>
      <c r="E384">
        <v>2002</v>
      </c>
      <c r="F384" s="182">
        <v>6740297.46</v>
      </c>
    </row>
    <row r="385" spans="1:6">
      <c r="A385" t="s">
        <v>782</v>
      </c>
      <c r="B385">
        <v>2608</v>
      </c>
      <c r="C385" t="s">
        <v>779</v>
      </c>
      <c r="D385" s="183">
        <v>36861</v>
      </c>
      <c r="E385">
        <v>2002</v>
      </c>
      <c r="F385" s="182">
        <v>1847128.86</v>
      </c>
    </row>
    <row r="386" spans="1:6">
      <c r="A386" t="s">
        <v>785</v>
      </c>
      <c r="B386">
        <v>3108</v>
      </c>
      <c r="C386" t="s">
        <v>779</v>
      </c>
      <c r="D386" s="183">
        <v>36678</v>
      </c>
      <c r="E386">
        <v>2002</v>
      </c>
      <c r="F386" s="182">
        <v>4751449.51</v>
      </c>
    </row>
    <row r="387" spans="1:6">
      <c r="A387" t="s">
        <v>783</v>
      </c>
      <c r="B387">
        <v>2955</v>
      </c>
      <c r="C387" t="s">
        <v>780</v>
      </c>
      <c r="D387" s="183">
        <v>36678</v>
      </c>
      <c r="E387">
        <v>2002</v>
      </c>
      <c r="F387" s="182">
        <v>132206.1</v>
      </c>
    </row>
    <row r="388" spans="1:6">
      <c r="A388" t="s">
        <v>784</v>
      </c>
      <c r="B388">
        <v>2571</v>
      </c>
      <c r="C388" t="s">
        <v>779</v>
      </c>
      <c r="D388" s="183">
        <v>35916</v>
      </c>
      <c r="E388">
        <v>2000</v>
      </c>
      <c r="F388" s="182">
        <v>708876.26</v>
      </c>
    </row>
    <row r="389" spans="1:6">
      <c r="A389" t="s">
        <v>784</v>
      </c>
      <c r="B389">
        <v>3422</v>
      </c>
      <c r="C389" t="s">
        <v>780</v>
      </c>
      <c r="D389" s="183">
        <v>36739</v>
      </c>
      <c r="E389">
        <v>2002</v>
      </c>
      <c r="F389" s="182">
        <v>239431.29</v>
      </c>
    </row>
    <row r="390" spans="1:6">
      <c r="A390" t="s">
        <v>785</v>
      </c>
      <c r="B390">
        <v>3453</v>
      </c>
      <c r="C390" t="s">
        <v>778</v>
      </c>
      <c r="D390" s="183">
        <v>36220</v>
      </c>
      <c r="E390">
        <v>2001</v>
      </c>
      <c r="F390" s="182">
        <v>3904671.48</v>
      </c>
    </row>
    <row r="391" spans="1:6">
      <c r="A391" t="s">
        <v>731</v>
      </c>
      <c r="B391">
        <v>2724</v>
      </c>
      <c r="C391" t="s">
        <v>779</v>
      </c>
      <c r="D391" s="183">
        <v>36861</v>
      </c>
      <c r="E391">
        <v>2002</v>
      </c>
      <c r="F391" s="182">
        <v>1159726.1000000001</v>
      </c>
    </row>
    <row r="392" spans="1:6">
      <c r="A392" t="s">
        <v>782</v>
      </c>
      <c r="B392">
        <v>3193</v>
      </c>
      <c r="C392" t="s">
        <v>778</v>
      </c>
      <c r="D392" s="183">
        <v>35916</v>
      </c>
      <c r="E392">
        <v>2000</v>
      </c>
      <c r="F392" s="182">
        <v>5617700.71</v>
      </c>
    </row>
    <row r="393" spans="1:6">
      <c r="A393" t="s">
        <v>731</v>
      </c>
      <c r="B393">
        <v>3103</v>
      </c>
      <c r="C393" t="s">
        <v>778</v>
      </c>
      <c r="D393" s="183">
        <v>36008</v>
      </c>
      <c r="E393">
        <v>2000</v>
      </c>
      <c r="F393" s="182">
        <v>5446042.7199999997</v>
      </c>
    </row>
    <row r="394" spans="1:6">
      <c r="A394" t="s">
        <v>737</v>
      </c>
      <c r="B394">
        <v>3150</v>
      </c>
      <c r="C394" t="s">
        <v>780</v>
      </c>
      <c r="D394" s="183">
        <v>36465</v>
      </c>
      <c r="E394">
        <v>2001</v>
      </c>
      <c r="F394" s="182">
        <v>247843.74</v>
      </c>
    </row>
    <row r="395" spans="1:6">
      <c r="A395" t="s">
        <v>737</v>
      </c>
      <c r="B395">
        <v>3397</v>
      </c>
      <c r="C395" t="s">
        <v>779</v>
      </c>
      <c r="D395" s="183">
        <v>36586</v>
      </c>
      <c r="E395">
        <v>2002</v>
      </c>
      <c r="F395" s="182">
        <v>6199313.9900000002</v>
      </c>
    </row>
    <row r="396" spans="1:6">
      <c r="A396" t="s">
        <v>782</v>
      </c>
      <c r="B396">
        <v>3332</v>
      </c>
      <c r="C396" t="s">
        <v>778</v>
      </c>
      <c r="D396" s="183">
        <v>36586</v>
      </c>
      <c r="E396">
        <v>2002</v>
      </c>
      <c r="F396" s="182">
        <v>4774446.5599999996</v>
      </c>
    </row>
    <row r="397" spans="1:6">
      <c r="A397" t="s">
        <v>784</v>
      </c>
      <c r="B397">
        <v>2830</v>
      </c>
      <c r="C397" t="s">
        <v>778</v>
      </c>
      <c r="D397" s="183">
        <v>35796</v>
      </c>
      <c r="E397">
        <v>2000</v>
      </c>
      <c r="F397" s="182">
        <v>4167205.34</v>
      </c>
    </row>
    <row r="398" spans="1:6">
      <c r="A398" t="s">
        <v>784</v>
      </c>
      <c r="B398">
        <v>3731</v>
      </c>
      <c r="C398" t="s">
        <v>778</v>
      </c>
      <c r="D398" s="183">
        <v>36708</v>
      </c>
      <c r="E398">
        <v>2002</v>
      </c>
      <c r="F398" s="182">
        <v>1925133.48</v>
      </c>
    </row>
    <row r="399" spans="1:6">
      <c r="A399" t="s">
        <v>783</v>
      </c>
      <c r="B399">
        <v>2538</v>
      </c>
      <c r="C399" t="s">
        <v>778</v>
      </c>
      <c r="D399" s="183">
        <v>36678</v>
      </c>
      <c r="E399">
        <v>2002</v>
      </c>
      <c r="F399" s="182">
        <v>3840074.95</v>
      </c>
    </row>
    <row r="400" spans="1:6">
      <c r="A400" t="s">
        <v>782</v>
      </c>
      <c r="B400">
        <v>3279</v>
      </c>
      <c r="C400" t="s">
        <v>780</v>
      </c>
      <c r="D400" s="183">
        <v>35886</v>
      </c>
      <c r="E400">
        <v>2000</v>
      </c>
      <c r="F400" s="182">
        <v>269066.56</v>
      </c>
    </row>
    <row r="401" spans="1:6">
      <c r="A401" t="s">
        <v>784</v>
      </c>
      <c r="B401">
        <v>3768</v>
      </c>
      <c r="C401" t="s">
        <v>778</v>
      </c>
      <c r="D401" s="183">
        <v>36526</v>
      </c>
      <c r="E401">
        <v>2002</v>
      </c>
      <c r="F401" s="182">
        <v>2508632.2000000002</v>
      </c>
    </row>
    <row r="402" spans="1:6">
      <c r="A402" t="s">
        <v>785</v>
      </c>
      <c r="B402">
        <v>3142</v>
      </c>
      <c r="C402" t="s">
        <v>780</v>
      </c>
      <c r="D402" s="183">
        <v>35886</v>
      </c>
      <c r="E402">
        <v>2000</v>
      </c>
      <c r="F402" s="182">
        <v>258638.38</v>
      </c>
    </row>
    <row r="403" spans="1:6">
      <c r="A403" t="s">
        <v>785</v>
      </c>
      <c r="B403">
        <v>3179</v>
      </c>
      <c r="C403" t="s">
        <v>778</v>
      </c>
      <c r="D403" s="183">
        <v>36465</v>
      </c>
      <c r="E403">
        <v>2001</v>
      </c>
      <c r="F403" s="182">
        <v>1030129.48</v>
      </c>
    </row>
    <row r="404" spans="1:6">
      <c r="A404" t="s">
        <v>731</v>
      </c>
      <c r="B404">
        <v>2931</v>
      </c>
      <c r="C404" t="s">
        <v>779</v>
      </c>
      <c r="D404" s="183">
        <v>35947</v>
      </c>
      <c r="E404">
        <v>2000</v>
      </c>
      <c r="F404" s="182">
        <v>6826181.5700000003</v>
      </c>
    </row>
    <row r="405" spans="1:6">
      <c r="A405" t="s">
        <v>785</v>
      </c>
      <c r="B405">
        <v>3239</v>
      </c>
      <c r="C405" t="s">
        <v>780</v>
      </c>
      <c r="D405" s="183">
        <v>36708</v>
      </c>
      <c r="E405">
        <v>2002</v>
      </c>
      <c r="F405" s="182">
        <v>334164.07</v>
      </c>
    </row>
    <row r="406" spans="1:6">
      <c r="A406" t="s">
        <v>785</v>
      </c>
      <c r="B406">
        <v>3638</v>
      </c>
      <c r="C406" t="s">
        <v>778</v>
      </c>
      <c r="D406" s="183">
        <v>36861</v>
      </c>
      <c r="E406">
        <v>2002</v>
      </c>
      <c r="F406" s="182">
        <v>3322881.13</v>
      </c>
    </row>
    <row r="407" spans="1:6">
      <c r="A407" t="s">
        <v>784</v>
      </c>
      <c r="B407">
        <v>3551</v>
      </c>
      <c r="C407" t="s">
        <v>779</v>
      </c>
      <c r="D407" s="183">
        <v>35916</v>
      </c>
      <c r="E407">
        <v>2000</v>
      </c>
      <c r="F407" s="182">
        <v>2588975.61</v>
      </c>
    </row>
    <row r="408" spans="1:6">
      <c r="A408" t="s">
        <v>783</v>
      </c>
      <c r="B408">
        <v>3101</v>
      </c>
      <c r="C408" t="s">
        <v>780</v>
      </c>
      <c r="D408" s="183">
        <v>36008</v>
      </c>
      <c r="E408">
        <v>2000</v>
      </c>
      <c r="F408" s="182">
        <v>97527.27</v>
      </c>
    </row>
    <row r="409" spans="1:6">
      <c r="A409" t="s">
        <v>782</v>
      </c>
      <c r="B409">
        <v>3495</v>
      </c>
      <c r="C409" t="s">
        <v>780</v>
      </c>
      <c r="D409" s="183">
        <v>35796</v>
      </c>
      <c r="E409">
        <v>2000</v>
      </c>
      <c r="F409" s="182">
        <v>153969.98000000001</v>
      </c>
    </row>
    <row r="410" spans="1:6">
      <c r="A410" t="s">
        <v>784</v>
      </c>
      <c r="B410">
        <v>3265</v>
      </c>
      <c r="C410" t="s">
        <v>780</v>
      </c>
      <c r="D410" s="183">
        <v>36586</v>
      </c>
      <c r="E410">
        <v>2002</v>
      </c>
      <c r="F410" s="182">
        <v>377553.19</v>
      </c>
    </row>
    <row r="411" spans="1:6">
      <c r="A411" t="s">
        <v>731</v>
      </c>
      <c r="B411">
        <v>3101</v>
      </c>
      <c r="C411" t="s">
        <v>778</v>
      </c>
      <c r="D411" s="183">
        <v>36465</v>
      </c>
      <c r="E411">
        <v>2001</v>
      </c>
      <c r="F411" s="182">
        <v>5288288.32</v>
      </c>
    </row>
    <row r="412" spans="1:6">
      <c r="A412" t="s">
        <v>782</v>
      </c>
      <c r="B412">
        <v>3169</v>
      </c>
      <c r="C412" t="s">
        <v>780</v>
      </c>
      <c r="D412" s="183">
        <v>36770</v>
      </c>
      <c r="E412">
        <v>2002</v>
      </c>
      <c r="F412" s="182">
        <v>143282</v>
      </c>
    </row>
    <row r="413" spans="1:6">
      <c r="A413" t="s">
        <v>785</v>
      </c>
      <c r="B413">
        <v>3506</v>
      </c>
      <c r="C413" t="s">
        <v>779</v>
      </c>
      <c r="D413" s="183">
        <v>36192</v>
      </c>
      <c r="E413">
        <v>2001</v>
      </c>
      <c r="F413" s="182">
        <v>8536788.2699999996</v>
      </c>
    </row>
    <row r="414" spans="1:6">
      <c r="A414" t="s">
        <v>785</v>
      </c>
      <c r="B414">
        <v>2796</v>
      </c>
      <c r="C414" t="s">
        <v>778</v>
      </c>
      <c r="D414" s="183">
        <v>36770</v>
      </c>
      <c r="E414">
        <v>2002</v>
      </c>
      <c r="F414" s="182">
        <v>3850347.8</v>
      </c>
    </row>
    <row r="415" spans="1:6">
      <c r="A415" t="s">
        <v>737</v>
      </c>
      <c r="B415">
        <v>2628</v>
      </c>
      <c r="C415" t="s">
        <v>780</v>
      </c>
      <c r="D415" s="183">
        <v>36770</v>
      </c>
      <c r="E415">
        <v>2002</v>
      </c>
      <c r="F415" s="182">
        <v>240410.86</v>
      </c>
    </row>
    <row r="416" spans="1:6">
      <c r="A416" t="s">
        <v>782</v>
      </c>
      <c r="B416">
        <v>3651</v>
      </c>
      <c r="C416" t="s">
        <v>780</v>
      </c>
      <c r="D416" s="183">
        <v>36708</v>
      </c>
      <c r="E416">
        <v>2002</v>
      </c>
      <c r="F416" s="182">
        <v>244476.41</v>
      </c>
    </row>
    <row r="417" spans="1:6">
      <c r="A417" t="s">
        <v>782</v>
      </c>
      <c r="B417">
        <v>3094</v>
      </c>
      <c r="C417" t="s">
        <v>779</v>
      </c>
      <c r="D417" s="183">
        <v>36770</v>
      </c>
      <c r="E417">
        <v>2002</v>
      </c>
      <c r="F417" s="182">
        <v>1241490.53</v>
      </c>
    </row>
    <row r="418" spans="1:6">
      <c r="A418" t="s">
        <v>782</v>
      </c>
      <c r="B418">
        <v>3170</v>
      </c>
      <c r="C418" t="s">
        <v>778</v>
      </c>
      <c r="D418" s="183">
        <v>35796</v>
      </c>
      <c r="E418">
        <v>2000</v>
      </c>
      <c r="F418" s="182">
        <v>1693316.87</v>
      </c>
    </row>
    <row r="419" spans="1:6">
      <c r="A419" t="s">
        <v>785</v>
      </c>
      <c r="B419">
        <v>2599</v>
      </c>
      <c r="C419" t="s">
        <v>780</v>
      </c>
      <c r="D419" s="183">
        <v>36617</v>
      </c>
      <c r="E419">
        <v>2002</v>
      </c>
      <c r="F419" s="182">
        <v>314933.73</v>
      </c>
    </row>
    <row r="420" spans="1:6">
      <c r="A420" t="s">
        <v>784</v>
      </c>
      <c r="B420">
        <v>2671</v>
      </c>
      <c r="C420" t="s">
        <v>779</v>
      </c>
      <c r="D420" s="183">
        <v>36434</v>
      </c>
      <c r="E420">
        <v>2001</v>
      </c>
      <c r="F420" s="182">
        <v>5430638.9299999997</v>
      </c>
    </row>
    <row r="421" spans="1:6">
      <c r="A421" t="s">
        <v>783</v>
      </c>
      <c r="B421">
        <v>3449</v>
      </c>
      <c r="C421" t="s">
        <v>779</v>
      </c>
      <c r="D421" s="183">
        <v>36161</v>
      </c>
      <c r="E421">
        <v>2001</v>
      </c>
      <c r="F421" s="182">
        <v>5357367.01</v>
      </c>
    </row>
    <row r="422" spans="1:6">
      <c r="A422" t="s">
        <v>783</v>
      </c>
      <c r="B422">
        <v>2730</v>
      </c>
      <c r="C422" t="s">
        <v>780</v>
      </c>
      <c r="D422" s="183">
        <v>36220</v>
      </c>
      <c r="E422">
        <v>2001</v>
      </c>
      <c r="F422" s="182">
        <v>158236.96</v>
      </c>
    </row>
    <row r="423" spans="1:6">
      <c r="A423" t="s">
        <v>782</v>
      </c>
      <c r="B423">
        <v>2845</v>
      </c>
      <c r="C423" t="s">
        <v>780</v>
      </c>
      <c r="D423" s="183">
        <v>36861</v>
      </c>
      <c r="E423">
        <v>2002</v>
      </c>
      <c r="F423" s="182">
        <v>103115.65</v>
      </c>
    </row>
    <row r="424" spans="1:6">
      <c r="A424" t="s">
        <v>785</v>
      </c>
      <c r="B424">
        <v>3212</v>
      </c>
      <c r="C424" t="s">
        <v>779</v>
      </c>
      <c r="D424" s="183">
        <v>36161</v>
      </c>
      <c r="E424">
        <v>2001</v>
      </c>
      <c r="F424" s="182">
        <v>5158813.2</v>
      </c>
    </row>
    <row r="425" spans="1:6">
      <c r="A425" t="s">
        <v>731</v>
      </c>
      <c r="B425">
        <v>2689</v>
      </c>
      <c r="C425" t="s">
        <v>778</v>
      </c>
      <c r="D425" s="183">
        <v>35916</v>
      </c>
      <c r="E425">
        <v>2000</v>
      </c>
      <c r="F425" s="182">
        <v>5318240.28</v>
      </c>
    </row>
    <row r="426" spans="1:6">
      <c r="A426" t="s">
        <v>737</v>
      </c>
      <c r="B426">
        <v>3666</v>
      </c>
      <c r="C426" t="s">
        <v>780</v>
      </c>
      <c r="D426" s="183">
        <v>35796</v>
      </c>
      <c r="E426">
        <v>2000</v>
      </c>
      <c r="F426" s="182">
        <v>264670.78000000003</v>
      </c>
    </row>
    <row r="427" spans="1:6">
      <c r="A427" t="s">
        <v>782</v>
      </c>
      <c r="B427">
        <v>3394</v>
      </c>
      <c r="C427" t="s">
        <v>778</v>
      </c>
      <c r="D427" s="183">
        <v>35796</v>
      </c>
      <c r="E427">
        <v>2000</v>
      </c>
      <c r="F427" s="182">
        <v>543913.9</v>
      </c>
    </row>
    <row r="428" spans="1:6">
      <c r="A428" t="s">
        <v>782</v>
      </c>
      <c r="B428">
        <v>3546</v>
      </c>
      <c r="C428" t="s">
        <v>778</v>
      </c>
      <c r="D428" s="183">
        <v>36708</v>
      </c>
      <c r="E428">
        <v>2002</v>
      </c>
      <c r="F428" s="182">
        <v>3269062.54</v>
      </c>
    </row>
    <row r="429" spans="1:6">
      <c r="A429" t="s">
        <v>785</v>
      </c>
      <c r="B429">
        <v>3601</v>
      </c>
      <c r="C429" t="s">
        <v>780</v>
      </c>
      <c r="D429" s="183">
        <v>36770</v>
      </c>
      <c r="E429">
        <v>2002</v>
      </c>
      <c r="F429" s="182">
        <v>113197.12</v>
      </c>
    </row>
    <row r="430" spans="1:6">
      <c r="A430" t="s">
        <v>785</v>
      </c>
      <c r="B430">
        <v>3556</v>
      </c>
      <c r="C430" t="s">
        <v>780</v>
      </c>
      <c r="D430" s="183">
        <v>36708</v>
      </c>
      <c r="E430">
        <v>2002</v>
      </c>
      <c r="F430" s="182">
        <v>251128.03</v>
      </c>
    </row>
    <row r="431" spans="1:6">
      <c r="A431" t="s">
        <v>785</v>
      </c>
      <c r="B431">
        <v>2895</v>
      </c>
      <c r="C431" t="s">
        <v>778</v>
      </c>
      <c r="D431" s="183">
        <v>36161</v>
      </c>
      <c r="E431">
        <v>2001</v>
      </c>
      <c r="F431" s="182">
        <v>3972848.74</v>
      </c>
    </row>
    <row r="432" spans="1:6">
      <c r="A432" t="s">
        <v>783</v>
      </c>
      <c r="B432">
        <v>2639</v>
      </c>
      <c r="C432" t="s">
        <v>779</v>
      </c>
      <c r="D432" s="183">
        <v>36861</v>
      </c>
      <c r="E432">
        <v>2002</v>
      </c>
      <c r="F432" s="182">
        <v>6604962.3399999999</v>
      </c>
    </row>
    <row r="433" spans="1:6">
      <c r="A433" t="s">
        <v>785</v>
      </c>
      <c r="B433">
        <v>3301</v>
      </c>
      <c r="C433" t="s">
        <v>778</v>
      </c>
      <c r="D433" s="183">
        <v>35947</v>
      </c>
      <c r="E433">
        <v>2000</v>
      </c>
      <c r="F433" s="182">
        <v>1090176.04</v>
      </c>
    </row>
    <row r="434" spans="1:6">
      <c r="A434" t="s">
        <v>785</v>
      </c>
      <c r="B434">
        <v>3049</v>
      </c>
      <c r="C434" t="s">
        <v>780</v>
      </c>
      <c r="D434" s="183">
        <v>36770</v>
      </c>
      <c r="E434">
        <v>2002</v>
      </c>
      <c r="F434" s="182">
        <v>260460.28</v>
      </c>
    </row>
    <row r="435" spans="1:6">
      <c r="A435" t="s">
        <v>782</v>
      </c>
      <c r="B435">
        <v>3795</v>
      </c>
      <c r="C435" t="s">
        <v>778</v>
      </c>
      <c r="D435" s="183">
        <v>36861</v>
      </c>
      <c r="E435">
        <v>2002</v>
      </c>
      <c r="F435" s="182">
        <v>3167941.2</v>
      </c>
    </row>
    <row r="436" spans="1:6">
      <c r="A436" t="s">
        <v>731</v>
      </c>
      <c r="B436">
        <v>2924</v>
      </c>
      <c r="C436" t="s">
        <v>779</v>
      </c>
      <c r="D436" s="183">
        <v>36861</v>
      </c>
      <c r="E436">
        <v>2002</v>
      </c>
      <c r="F436" s="182">
        <v>9835379.4000000004</v>
      </c>
    </row>
    <row r="437" spans="1:6">
      <c r="A437" t="s">
        <v>785</v>
      </c>
      <c r="B437">
        <v>2625</v>
      </c>
      <c r="C437" t="s">
        <v>778</v>
      </c>
      <c r="D437" s="183">
        <v>36831</v>
      </c>
      <c r="E437">
        <v>2002</v>
      </c>
      <c r="F437" s="182">
        <v>1110920.45</v>
      </c>
    </row>
    <row r="438" spans="1:6">
      <c r="A438" t="s">
        <v>737</v>
      </c>
      <c r="B438">
        <v>2580</v>
      </c>
      <c r="C438" t="s">
        <v>779</v>
      </c>
      <c r="D438" s="183">
        <v>36861</v>
      </c>
      <c r="E438">
        <v>2002</v>
      </c>
      <c r="F438" s="182">
        <v>6179638.8399999999</v>
      </c>
    </row>
    <row r="439" spans="1:6">
      <c r="A439" t="s">
        <v>785</v>
      </c>
      <c r="B439">
        <v>3088</v>
      </c>
      <c r="C439" t="s">
        <v>779</v>
      </c>
      <c r="D439" s="183">
        <v>36526</v>
      </c>
      <c r="E439">
        <v>2002</v>
      </c>
      <c r="F439" s="182">
        <v>7212531.1900000004</v>
      </c>
    </row>
    <row r="440" spans="1:6">
      <c r="A440" t="s">
        <v>785</v>
      </c>
      <c r="B440">
        <v>2879</v>
      </c>
      <c r="C440" t="s">
        <v>778</v>
      </c>
      <c r="D440" s="183">
        <v>36708</v>
      </c>
      <c r="E440">
        <v>2002</v>
      </c>
      <c r="F440" s="182">
        <v>1844266.32</v>
      </c>
    </row>
    <row r="441" spans="1:6">
      <c r="A441" t="s">
        <v>783</v>
      </c>
      <c r="B441">
        <v>3601</v>
      </c>
      <c r="C441" t="s">
        <v>778</v>
      </c>
      <c r="D441" s="183">
        <v>36434</v>
      </c>
      <c r="E441">
        <v>2001</v>
      </c>
      <c r="F441" s="182">
        <v>1847558.44</v>
      </c>
    </row>
    <row r="442" spans="1:6">
      <c r="A442" t="s">
        <v>737</v>
      </c>
      <c r="B442">
        <v>3792</v>
      </c>
      <c r="C442" t="s">
        <v>779</v>
      </c>
      <c r="D442" s="183">
        <v>36434</v>
      </c>
      <c r="E442">
        <v>2001</v>
      </c>
      <c r="F442" s="182">
        <v>9825513.4299999997</v>
      </c>
    </row>
    <row r="443" spans="1:6">
      <c r="A443" t="s">
        <v>737</v>
      </c>
      <c r="B443">
        <v>2753</v>
      </c>
      <c r="C443" t="s">
        <v>779</v>
      </c>
      <c r="D443" s="183">
        <v>36586</v>
      </c>
      <c r="E443">
        <v>2002</v>
      </c>
      <c r="F443" s="182">
        <v>5519562.6699999999</v>
      </c>
    </row>
    <row r="444" spans="1:6">
      <c r="A444" t="s">
        <v>737</v>
      </c>
      <c r="B444">
        <v>3187</v>
      </c>
      <c r="C444" t="s">
        <v>780</v>
      </c>
      <c r="D444" s="183">
        <v>36739</v>
      </c>
      <c r="E444">
        <v>2002</v>
      </c>
      <c r="F444" s="182">
        <v>399220.02</v>
      </c>
    </row>
    <row r="445" spans="1:6">
      <c r="A445" t="s">
        <v>782</v>
      </c>
      <c r="B445">
        <v>3409</v>
      </c>
      <c r="C445" t="s">
        <v>779</v>
      </c>
      <c r="D445" s="183">
        <v>36617</v>
      </c>
      <c r="E445">
        <v>2002</v>
      </c>
      <c r="F445" s="182">
        <v>1395031.11</v>
      </c>
    </row>
    <row r="446" spans="1:6">
      <c r="A446" t="s">
        <v>782</v>
      </c>
      <c r="B446">
        <v>2702</v>
      </c>
      <c r="C446" t="s">
        <v>778</v>
      </c>
      <c r="D446" s="183">
        <v>36526</v>
      </c>
      <c r="E446">
        <v>2002</v>
      </c>
      <c r="F446" s="182">
        <v>2591563.2200000002</v>
      </c>
    </row>
    <row r="447" spans="1:6">
      <c r="A447" t="s">
        <v>731</v>
      </c>
      <c r="B447">
        <v>3137</v>
      </c>
      <c r="C447" t="s">
        <v>778</v>
      </c>
      <c r="D447" s="183">
        <v>36861</v>
      </c>
      <c r="E447">
        <v>2002</v>
      </c>
      <c r="F447" s="182">
        <v>1405514.55</v>
      </c>
    </row>
    <row r="448" spans="1:6">
      <c r="A448" t="s">
        <v>784</v>
      </c>
      <c r="B448">
        <v>3631</v>
      </c>
      <c r="C448" t="s">
        <v>780</v>
      </c>
      <c r="D448" s="183">
        <v>36770</v>
      </c>
      <c r="E448">
        <v>2002</v>
      </c>
      <c r="F448" s="182">
        <v>304517.17</v>
      </c>
    </row>
    <row r="449" spans="1:6">
      <c r="A449" t="s">
        <v>784</v>
      </c>
      <c r="B449">
        <v>2990</v>
      </c>
      <c r="C449" t="s">
        <v>779</v>
      </c>
      <c r="D449" s="183">
        <v>36861</v>
      </c>
      <c r="E449">
        <v>2002</v>
      </c>
      <c r="F449" s="182">
        <v>6812913.9699999997</v>
      </c>
    </row>
    <row r="450" spans="1:6">
      <c r="A450" t="s">
        <v>783</v>
      </c>
      <c r="B450">
        <v>2647</v>
      </c>
      <c r="C450" t="s">
        <v>780</v>
      </c>
      <c r="D450" s="183">
        <v>35916</v>
      </c>
      <c r="E450">
        <v>2000</v>
      </c>
      <c r="F450" s="182">
        <v>216570.18</v>
      </c>
    </row>
    <row r="451" spans="1:6">
      <c r="A451" t="s">
        <v>783</v>
      </c>
      <c r="B451">
        <v>3125</v>
      </c>
      <c r="C451" t="s">
        <v>780</v>
      </c>
      <c r="D451" s="183">
        <v>36678</v>
      </c>
      <c r="E451">
        <v>2002</v>
      </c>
      <c r="F451" s="182">
        <v>367042.65</v>
      </c>
    </row>
    <row r="452" spans="1:6">
      <c r="A452" t="s">
        <v>785</v>
      </c>
      <c r="B452">
        <v>3706</v>
      </c>
      <c r="C452" t="s">
        <v>779</v>
      </c>
      <c r="D452" s="183">
        <v>36861</v>
      </c>
      <c r="E452">
        <v>2002</v>
      </c>
      <c r="F452" s="182">
        <v>2571146.7599999998</v>
      </c>
    </row>
    <row r="453" spans="1:6">
      <c r="A453" t="s">
        <v>783</v>
      </c>
      <c r="B453">
        <v>3540</v>
      </c>
      <c r="C453" t="s">
        <v>780</v>
      </c>
      <c r="D453" s="183">
        <v>36220</v>
      </c>
      <c r="E453">
        <v>2001</v>
      </c>
      <c r="F453" s="182">
        <v>141360.62</v>
      </c>
    </row>
    <row r="454" spans="1:6">
      <c r="A454" t="s">
        <v>783</v>
      </c>
      <c r="B454">
        <v>3401</v>
      </c>
      <c r="C454" t="s">
        <v>779</v>
      </c>
      <c r="D454" s="183">
        <v>36342</v>
      </c>
      <c r="E454">
        <v>2001</v>
      </c>
      <c r="F454" s="182">
        <v>6928424.7000000002</v>
      </c>
    </row>
    <row r="455" spans="1:6">
      <c r="A455" t="s">
        <v>782</v>
      </c>
      <c r="B455">
        <v>2559</v>
      </c>
      <c r="C455" t="s">
        <v>779</v>
      </c>
      <c r="D455" s="183">
        <v>36161</v>
      </c>
      <c r="E455">
        <v>2001</v>
      </c>
      <c r="F455" s="182">
        <v>2713259.46</v>
      </c>
    </row>
    <row r="456" spans="1:6">
      <c r="A456" t="s">
        <v>783</v>
      </c>
      <c r="B456">
        <v>3709</v>
      </c>
      <c r="C456" t="s">
        <v>780</v>
      </c>
      <c r="D456" s="183">
        <v>36342</v>
      </c>
      <c r="E456">
        <v>2001</v>
      </c>
      <c r="F456" s="182">
        <v>154696.16</v>
      </c>
    </row>
    <row r="457" spans="1:6">
      <c r="A457" t="s">
        <v>783</v>
      </c>
      <c r="B457">
        <v>3603</v>
      </c>
      <c r="C457" t="s">
        <v>780</v>
      </c>
      <c r="D457" s="183">
        <v>35886</v>
      </c>
      <c r="E457">
        <v>2000</v>
      </c>
      <c r="F457" s="182">
        <v>186326.42</v>
      </c>
    </row>
    <row r="458" spans="1:6">
      <c r="A458" t="s">
        <v>783</v>
      </c>
      <c r="B458">
        <v>2886</v>
      </c>
      <c r="C458" t="s">
        <v>778</v>
      </c>
      <c r="D458" s="183">
        <v>36861</v>
      </c>
      <c r="E458">
        <v>2002</v>
      </c>
      <c r="F458" s="182">
        <v>2031163.38</v>
      </c>
    </row>
    <row r="459" spans="1:6">
      <c r="A459" t="s">
        <v>782</v>
      </c>
      <c r="B459">
        <v>2716</v>
      </c>
      <c r="C459" t="s">
        <v>780</v>
      </c>
      <c r="D459" s="183">
        <v>36617</v>
      </c>
      <c r="E459">
        <v>2002</v>
      </c>
      <c r="F459" s="182">
        <v>215636.23</v>
      </c>
    </row>
    <row r="460" spans="1:6">
      <c r="A460" t="s">
        <v>731</v>
      </c>
      <c r="B460">
        <v>2759</v>
      </c>
      <c r="C460" t="s">
        <v>779</v>
      </c>
      <c r="D460" s="183">
        <v>36678</v>
      </c>
      <c r="E460">
        <v>2002</v>
      </c>
      <c r="F460" s="182">
        <v>9981777.1199999992</v>
      </c>
    </row>
    <row r="461" spans="1:6">
      <c r="A461" t="s">
        <v>785</v>
      </c>
      <c r="B461">
        <v>2639</v>
      </c>
      <c r="C461" t="s">
        <v>778</v>
      </c>
      <c r="D461" s="183">
        <v>36008</v>
      </c>
      <c r="E461">
        <v>2000</v>
      </c>
      <c r="F461" s="182">
        <v>828722.05</v>
      </c>
    </row>
    <row r="462" spans="1:6">
      <c r="A462" t="s">
        <v>783</v>
      </c>
      <c r="B462">
        <v>3569</v>
      </c>
      <c r="C462" t="s">
        <v>780</v>
      </c>
      <c r="D462" s="183">
        <v>36220</v>
      </c>
      <c r="E462">
        <v>2001</v>
      </c>
      <c r="F462" s="182">
        <v>146655.66</v>
      </c>
    </row>
    <row r="463" spans="1:6">
      <c r="A463" t="s">
        <v>784</v>
      </c>
      <c r="B463">
        <v>2537</v>
      </c>
      <c r="C463" t="s">
        <v>778</v>
      </c>
      <c r="D463" s="183">
        <v>36465</v>
      </c>
      <c r="E463">
        <v>2001</v>
      </c>
      <c r="F463" s="182">
        <v>2156955.62</v>
      </c>
    </row>
    <row r="464" spans="1:6">
      <c r="A464" t="s">
        <v>783</v>
      </c>
      <c r="B464">
        <v>2723</v>
      </c>
      <c r="C464" t="s">
        <v>779</v>
      </c>
      <c r="D464" s="183">
        <v>36617</v>
      </c>
      <c r="E464">
        <v>2002</v>
      </c>
      <c r="F464" s="182">
        <v>5694880.0099999998</v>
      </c>
    </row>
    <row r="465" spans="1:6">
      <c r="A465" t="s">
        <v>783</v>
      </c>
      <c r="B465">
        <v>2961</v>
      </c>
      <c r="C465" t="s">
        <v>780</v>
      </c>
      <c r="D465" s="183">
        <v>35947</v>
      </c>
      <c r="E465">
        <v>2000</v>
      </c>
      <c r="F465" s="182">
        <v>102282.28</v>
      </c>
    </row>
    <row r="466" spans="1:6">
      <c r="A466" t="s">
        <v>731</v>
      </c>
      <c r="B466">
        <v>3587</v>
      </c>
      <c r="C466" t="s">
        <v>780</v>
      </c>
      <c r="D466" s="183">
        <v>35947</v>
      </c>
      <c r="E466">
        <v>2000</v>
      </c>
      <c r="F466" s="182">
        <v>173579.31</v>
      </c>
    </row>
    <row r="467" spans="1:6">
      <c r="A467" t="s">
        <v>782</v>
      </c>
      <c r="B467">
        <v>2764</v>
      </c>
      <c r="C467" t="s">
        <v>780</v>
      </c>
      <c r="D467" s="183">
        <v>36192</v>
      </c>
      <c r="E467">
        <v>2001</v>
      </c>
      <c r="F467" s="182">
        <v>193534.88</v>
      </c>
    </row>
    <row r="468" spans="1:6">
      <c r="A468" t="s">
        <v>785</v>
      </c>
      <c r="B468">
        <v>3209</v>
      </c>
      <c r="C468" t="s">
        <v>780</v>
      </c>
      <c r="D468" s="183">
        <v>36770</v>
      </c>
      <c r="E468">
        <v>2002</v>
      </c>
      <c r="F468" s="182">
        <v>157825.57999999999</v>
      </c>
    </row>
    <row r="469" spans="1:6">
      <c r="A469" t="s">
        <v>784</v>
      </c>
      <c r="B469">
        <v>2630</v>
      </c>
      <c r="C469" t="s">
        <v>780</v>
      </c>
      <c r="D469" s="183">
        <v>36008</v>
      </c>
      <c r="E469">
        <v>2000</v>
      </c>
      <c r="F469" s="182">
        <v>351228.59</v>
      </c>
    </row>
    <row r="470" spans="1:6">
      <c r="A470" t="s">
        <v>784</v>
      </c>
      <c r="B470">
        <v>3157</v>
      </c>
      <c r="C470" t="s">
        <v>780</v>
      </c>
      <c r="D470" s="183">
        <v>36739</v>
      </c>
      <c r="E470">
        <v>2002</v>
      </c>
      <c r="F470" s="182">
        <v>252078.63</v>
      </c>
    </row>
    <row r="471" spans="1:6">
      <c r="A471" t="s">
        <v>731</v>
      </c>
      <c r="B471">
        <v>2632</v>
      </c>
      <c r="C471" t="s">
        <v>778</v>
      </c>
      <c r="D471" s="183">
        <v>36586</v>
      </c>
      <c r="E471">
        <v>2002</v>
      </c>
      <c r="F471" s="182">
        <v>5246332.82</v>
      </c>
    </row>
    <row r="472" spans="1:6">
      <c r="A472" t="s">
        <v>737</v>
      </c>
      <c r="B472">
        <v>2641</v>
      </c>
      <c r="C472" t="s">
        <v>778</v>
      </c>
      <c r="D472" s="183">
        <v>36617</v>
      </c>
      <c r="E472">
        <v>2002</v>
      </c>
      <c r="F472" s="182">
        <v>4252192.3899999997</v>
      </c>
    </row>
    <row r="473" spans="1:6">
      <c r="A473" t="s">
        <v>731</v>
      </c>
      <c r="B473">
        <v>3187</v>
      </c>
      <c r="C473" t="s">
        <v>778</v>
      </c>
      <c r="D473" s="183">
        <v>36708</v>
      </c>
      <c r="E473">
        <v>2002</v>
      </c>
      <c r="F473" s="182">
        <v>2480316.2400000002</v>
      </c>
    </row>
    <row r="474" spans="1:6">
      <c r="A474" t="s">
        <v>731</v>
      </c>
      <c r="B474">
        <v>3751</v>
      </c>
      <c r="C474" t="s">
        <v>778</v>
      </c>
      <c r="D474" s="183">
        <v>36800</v>
      </c>
      <c r="E474">
        <v>2002</v>
      </c>
      <c r="F474" s="182">
        <v>5358140.4800000004</v>
      </c>
    </row>
    <row r="475" spans="1:6">
      <c r="A475" t="s">
        <v>731</v>
      </c>
      <c r="B475">
        <v>3030</v>
      </c>
      <c r="C475" t="s">
        <v>780</v>
      </c>
      <c r="D475" s="183">
        <v>35886</v>
      </c>
      <c r="E475">
        <v>2000</v>
      </c>
      <c r="F475" s="182">
        <v>302575.61</v>
      </c>
    </row>
    <row r="476" spans="1:6">
      <c r="A476" t="s">
        <v>782</v>
      </c>
      <c r="B476">
        <v>2546</v>
      </c>
      <c r="C476" t="s">
        <v>779</v>
      </c>
      <c r="D476" s="183">
        <v>36342</v>
      </c>
      <c r="E476">
        <v>2001</v>
      </c>
      <c r="F476" s="182">
        <v>560822.92000000004</v>
      </c>
    </row>
    <row r="477" spans="1:6">
      <c r="A477" t="s">
        <v>737</v>
      </c>
      <c r="B477">
        <v>3570</v>
      </c>
      <c r="C477" t="s">
        <v>779</v>
      </c>
      <c r="D477" s="183">
        <v>35796</v>
      </c>
      <c r="E477">
        <v>2000</v>
      </c>
      <c r="F477" s="182">
        <v>1858927.69</v>
      </c>
    </row>
    <row r="478" spans="1:6">
      <c r="A478" t="s">
        <v>737</v>
      </c>
      <c r="B478">
        <v>3515</v>
      </c>
      <c r="C478" t="s">
        <v>780</v>
      </c>
      <c r="D478" s="183">
        <v>36342</v>
      </c>
      <c r="E478">
        <v>2001</v>
      </c>
      <c r="F478" s="182">
        <v>100635.77</v>
      </c>
    </row>
    <row r="479" spans="1:6">
      <c r="A479" t="s">
        <v>782</v>
      </c>
      <c r="B479">
        <v>3628</v>
      </c>
      <c r="C479" t="s">
        <v>779</v>
      </c>
      <c r="D479" s="183">
        <v>36708</v>
      </c>
      <c r="E479">
        <v>2002</v>
      </c>
      <c r="F479" s="182">
        <v>1275731.6200000001</v>
      </c>
    </row>
    <row r="480" spans="1:6">
      <c r="A480" t="s">
        <v>785</v>
      </c>
      <c r="B480">
        <v>2789</v>
      </c>
      <c r="C480" t="s">
        <v>779</v>
      </c>
      <c r="D480" s="183">
        <v>36495</v>
      </c>
      <c r="E480">
        <v>2001</v>
      </c>
      <c r="F480" s="182">
        <v>7240673.6399999997</v>
      </c>
    </row>
    <row r="481" spans="1:6">
      <c r="A481" t="s">
        <v>731</v>
      </c>
      <c r="B481">
        <v>3198</v>
      </c>
      <c r="C481" t="s">
        <v>778</v>
      </c>
      <c r="D481" s="183">
        <v>35947</v>
      </c>
      <c r="E481">
        <v>2000</v>
      </c>
      <c r="F481" s="182">
        <v>3586942.23</v>
      </c>
    </row>
    <row r="482" spans="1:6">
      <c r="A482" t="s">
        <v>731</v>
      </c>
      <c r="B482">
        <v>2866</v>
      </c>
      <c r="C482" t="s">
        <v>780</v>
      </c>
      <c r="D482" s="183">
        <v>36586</v>
      </c>
      <c r="E482">
        <v>2002</v>
      </c>
      <c r="F482" s="182">
        <v>396705.12</v>
      </c>
    </row>
    <row r="483" spans="1:6">
      <c r="A483" t="s">
        <v>731</v>
      </c>
      <c r="B483">
        <v>2864</v>
      </c>
      <c r="C483" t="s">
        <v>778</v>
      </c>
      <c r="D483" s="183">
        <v>36831</v>
      </c>
      <c r="E483">
        <v>2002</v>
      </c>
      <c r="F483" s="182">
        <v>3166152.69</v>
      </c>
    </row>
    <row r="484" spans="1:6">
      <c r="A484" t="s">
        <v>731</v>
      </c>
      <c r="B484">
        <v>3377</v>
      </c>
      <c r="C484" t="s">
        <v>779</v>
      </c>
      <c r="D484" s="183">
        <v>36861</v>
      </c>
      <c r="E484">
        <v>2002</v>
      </c>
      <c r="F484" s="182">
        <v>6765061.8899999997</v>
      </c>
    </row>
    <row r="485" spans="1:6">
      <c r="A485" t="s">
        <v>783</v>
      </c>
      <c r="B485">
        <v>3531</v>
      </c>
      <c r="C485" t="s">
        <v>778</v>
      </c>
      <c r="D485" s="183">
        <v>36342</v>
      </c>
      <c r="E485">
        <v>2001</v>
      </c>
      <c r="F485" s="182">
        <v>1397796.97</v>
      </c>
    </row>
    <row r="486" spans="1:6">
      <c r="A486" t="s">
        <v>731</v>
      </c>
      <c r="B486">
        <v>2665</v>
      </c>
      <c r="C486" t="s">
        <v>780</v>
      </c>
      <c r="D486" s="183">
        <v>35947</v>
      </c>
      <c r="E486">
        <v>2000</v>
      </c>
      <c r="F486" s="182">
        <v>102508.03</v>
      </c>
    </row>
    <row r="487" spans="1:6">
      <c r="A487" t="s">
        <v>783</v>
      </c>
      <c r="B487">
        <v>2927</v>
      </c>
      <c r="C487" t="s">
        <v>780</v>
      </c>
      <c r="D487" s="183">
        <v>35796</v>
      </c>
      <c r="E487">
        <v>2000</v>
      </c>
      <c r="F487" s="182">
        <v>188558.07999999999</v>
      </c>
    </row>
    <row r="488" spans="1:6">
      <c r="A488" t="s">
        <v>783</v>
      </c>
      <c r="B488">
        <v>3034</v>
      </c>
      <c r="C488" t="s">
        <v>779</v>
      </c>
      <c r="D488" s="183">
        <v>36465</v>
      </c>
      <c r="E488">
        <v>2001</v>
      </c>
      <c r="F488" s="182">
        <v>9547796.0399999991</v>
      </c>
    </row>
    <row r="489" spans="1:6">
      <c r="A489" t="s">
        <v>782</v>
      </c>
      <c r="B489">
        <v>2651</v>
      </c>
      <c r="C489" t="s">
        <v>780</v>
      </c>
      <c r="D489" s="183">
        <v>36192</v>
      </c>
      <c r="E489">
        <v>2001</v>
      </c>
      <c r="F489" s="182">
        <v>111716.45</v>
      </c>
    </row>
    <row r="490" spans="1:6">
      <c r="A490" t="s">
        <v>782</v>
      </c>
      <c r="B490">
        <v>2944</v>
      </c>
      <c r="C490" t="s">
        <v>780</v>
      </c>
      <c r="D490" s="183">
        <v>36678</v>
      </c>
      <c r="E490">
        <v>2002</v>
      </c>
      <c r="F490" s="182">
        <v>122999.84</v>
      </c>
    </row>
    <row r="491" spans="1:6">
      <c r="A491" t="s">
        <v>784</v>
      </c>
      <c r="B491">
        <v>3301</v>
      </c>
      <c r="C491" t="s">
        <v>780</v>
      </c>
      <c r="D491" s="183">
        <v>36342</v>
      </c>
      <c r="E491">
        <v>2001</v>
      </c>
      <c r="F491" s="182">
        <v>148827.34</v>
      </c>
    </row>
    <row r="492" spans="1:6">
      <c r="A492" t="s">
        <v>782</v>
      </c>
      <c r="B492">
        <v>3380</v>
      </c>
      <c r="C492" t="s">
        <v>778</v>
      </c>
      <c r="D492" s="183">
        <v>36008</v>
      </c>
      <c r="E492">
        <v>2000</v>
      </c>
      <c r="F492" s="182">
        <v>1242582.45</v>
      </c>
    </row>
    <row r="493" spans="1:6">
      <c r="A493" t="s">
        <v>782</v>
      </c>
      <c r="B493">
        <v>3381</v>
      </c>
      <c r="C493" t="s">
        <v>780</v>
      </c>
      <c r="D493" s="183">
        <v>36586</v>
      </c>
      <c r="E493">
        <v>2002</v>
      </c>
      <c r="F493" s="182">
        <v>92948.9</v>
      </c>
    </row>
    <row r="494" spans="1:6">
      <c r="A494" t="s">
        <v>737</v>
      </c>
      <c r="B494">
        <v>3288</v>
      </c>
      <c r="C494" t="s">
        <v>780</v>
      </c>
      <c r="D494" s="183">
        <v>35916</v>
      </c>
      <c r="E494">
        <v>2000</v>
      </c>
      <c r="F494" s="182">
        <v>210567.93</v>
      </c>
    </row>
    <row r="495" spans="1:6">
      <c r="A495" t="s">
        <v>782</v>
      </c>
      <c r="B495">
        <v>3593</v>
      </c>
      <c r="C495" t="s">
        <v>779</v>
      </c>
      <c r="D495" s="183">
        <v>36861</v>
      </c>
      <c r="E495">
        <v>2002</v>
      </c>
      <c r="F495" s="182">
        <v>3925694.61</v>
      </c>
    </row>
    <row r="496" spans="1:6">
      <c r="A496" t="s">
        <v>785</v>
      </c>
      <c r="B496">
        <v>3583</v>
      </c>
      <c r="C496" t="s">
        <v>780</v>
      </c>
      <c r="D496" s="183">
        <v>36008</v>
      </c>
      <c r="E496">
        <v>2000</v>
      </c>
      <c r="F496" s="182">
        <v>340069.15</v>
      </c>
    </row>
    <row r="497" spans="1:6">
      <c r="A497" t="s">
        <v>785</v>
      </c>
      <c r="B497">
        <v>3506</v>
      </c>
      <c r="C497" t="s">
        <v>778</v>
      </c>
      <c r="D497" s="183">
        <v>36342</v>
      </c>
      <c r="E497">
        <v>2001</v>
      </c>
      <c r="F497" s="182">
        <v>615851.41</v>
      </c>
    </row>
    <row r="498" spans="1:6">
      <c r="A498" t="s">
        <v>785</v>
      </c>
      <c r="B498">
        <v>3093</v>
      </c>
      <c r="C498" t="s">
        <v>779</v>
      </c>
      <c r="D498" s="183">
        <v>36861</v>
      </c>
      <c r="E498">
        <v>2002</v>
      </c>
      <c r="F498" s="182">
        <v>6963720.1299999999</v>
      </c>
    </row>
    <row r="499" spans="1:6">
      <c r="A499" t="s">
        <v>737</v>
      </c>
      <c r="B499">
        <v>2710</v>
      </c>
      <c r="C499" t="s">
        <v>780</v>
      </c>
      <c r="D499" s="183">
        <v>36770</v>
      </c>
      <c r="E499">
        <v>2002</v>
      </c>
      <c r="F499" s="182">
        <v>249873.38</v>
      </c>
    </row>
    <row r="500" spans="1:6">
      <c r="A500" t="s">
        <v>731</v>
      </c>
      <c r="B500">
        <v>3205</v>
      </c>
      <c r="C500" t="s">
        <v>778</v>
      </c>
      <c r="D500" s="183">
        <v>36586</v>
      </c>
      <c r="E500">
        <v>2002</v>
      </c>
      <c r="F500" s="182">
        <v>3051060.29</v>
      </c>
    </row>
    <row r="501" spans="1:6">
      <c r="A501" t="s">
        <v>783</v>
      </c>
      <c r="B501">
        <v>2623</v>
      </c>
      <c r="C501" t="s">
        <v>780</v>
      </c>
      <c r="D501" s="183">
        <v>36586</v>
      </c>
      <c r="E501">
        <v>2002</v>
      </c>
      <c r="F501" s="182">
        <v>309579.58</v>
      </c>
    </row>
    <row r="502" spans="1:6">
      <c r="A502" t="s">
        <v>731</v>
      </c>
      <c r="B502">
        <v>2847</v>
      </c>
      <c r="C502" t="s">
        <v>779</v>
      </c>
      <c r="D502" s="183">
        <v>35796</v>
      </c>
      <c r="E502">
        <v>2000</v>
      </c>
      <c r="F502" s="182">
        <v>3261340.86</v>
      </c>
    </row>
    <row r="503" spans="1:6">
      <c r="A503" t="s">
        <v>783</v>
      </c>
      <c r="B503">
        <v>2684</v>
      </c>
      <c r="C503" t="s">
        <v>780</v>
      </c>
      <c r="D503" s="183">
        <v>36342</v>
      </c>
      <c r="E503">
        <v>2001</v>
      </c>
      <c r="F503" s="182">
        <v>193780.24</v>
      </c>
    </row>
    <row r="504" spans="1:6">
      <c r="A504" t="s">
        <v>737</v>
      </c>
      <c r="B504">
        <v>2931</v>
      </c>
      <c r="C504" t="s">
        <v>780</v>
      </c>
      <c r="D504" s="183">
        <v>36739</v>
      </c>
      <c r="E504">
        <v>2002</v>
      </c>
      <c r="F504" s="182">
        <v>333109.96999999997</v>
      </c>
    </row>
    <row r="505" spans="1:6">
      <c r="A505" t="s">
        <v>737</v>
      </c>
      <c r="B505">
        <v>3536</v>
      </c>
      <c r="C505" t="s">
        <v>779</v>
      </c>
      <c r="D505" s="183">
        <v>36861</v>
      </c>
      <c r="E505">
        <v>2002</v>
      </c>
      <c r="F505" s="182">
        <v>3574409.55</v>
      </c>
    </row>
    <row r="506" spans="1:6">
      <c r="A506" t="s">
        <v>731</v>
      </c>
      <c r="B506">
        <v>2844</v>
      </c>
      <c r="C506" t="s">
        <v>779</v>
      </c>
      <c r="D506" s="183">
        <v>36161</v>
      </c>
      <c r="E506">
        <v>2001</v>
      </c>
      <c r="F506" s="182">
        <v>2215023.67</v>
      </c>
    </row>
    <row r="507" spans="1:6">
      <c r="A507" t="s">
        <v>783</v>
      </c>
      <c r="B507">
        <v>3479</v>
      </c>
      <c r="C507" t="s">
        <v>779</v>
      </c>
      <c r="D507" s="183">
        <v>36434</v>
      </c>
      <c r="E507">
        <v>2001</v>
      </c>
      <c r="F507" s="182">
        <v>1829790.82</v>
      </c>
    </row>
    <row r="508" spans="1:6">
      <c r="A508" t="s">
        <v>737</v>
      </c>
      <c r="B508">
        <v>2654</v>
      </c>
      <c r="C508" t="s">
        <v>779</v>
      </c>
      <c r="D508" s="183">
        <v>36770</v>
      </c>
      <c r="E508">
        <v>2002</v>
      </c>
      <c r="F508" s="182">
        <v>8854631.4499999993</v>
      </c>
    </row>
    <row r="509" spans="1:6">
      <c r="A509" t="s">
        <v>785</v>
      </c>
      <c r="B509">
        <v>3260</v>
      </c>
      <c r="C509" t="s">
        <v>779</v>
      </c>
      <c r="D509" s="183">
        <v>36861</v>
      </c>
      <c r="E509">
        <v>2002</v>
      </c>
      <c r="F509" s="182">
        <v>3512996.37</v>
      </c>
    </row>
    <row r="510" spans="1:6">
      <c r="A510" t="s">
        <v>785</v>
      </c>
      <c r="B510">
        <v>3454</v>
      </c>
      <c r="C510" t="s">
        <v>778</v>
      </c>
      <c r="D510" s="183">
        <v>36008</v>
      </c>
      <c r="E510">
        <v>2000</v>
      </c>
      <c r="F510" s="182">
        <v>3554997.08</v>
      </c>
    </row>
    <row r="511" spans="1:6">
      <c r="A511" t="s">
        <v>731</v>
      </c>
      <c r="B511">
        <v>3198</v>
      </c>
      <c r="C511" t="s">
        <v>779</v>
      </c>
      <c r="D511" s="183">
        <v>36342</v>
      </c>
      <c r="E511">
        <v>2001</v>
      </c>
      <c r="F511" s="182">
        <v>3202059.95</v>
      </c>
    </row>
    <row r="512" spans="1:6">
      <c r="A512" t="s">
        <v>785</v>
      </c>
      <c r="B512">
        <v>3642</v>
      </c>
      <c r="C512" t="s">
        <v>779</v>
      </c>
      <c r="D512" s="183">
        <v>36861</v>
      </c>
      <c r="E512">
        <v>2002</v>
      </c>
      <c r="F512" s="182">
        <v>513801.55</v>
      </c>
    </row>
    <row r="513" spans="1:6">
      <c r="A513" t="s">
        <v>731</v>
      </c>
      <c r="B513">
        <v>3203</v>
      </c>
      <c r="C513" t="s">
        <v>780</v>
      </c>
      <c r="D513" s="183">
        <v>35916</v>
      </c>
      <c r="E513">
        <v>2000</v>
      </c>
      <c r="F513" s="182">
        <v>316869.99</v>
      </c>
    </row>
    <row r="514" spans="1:6">
      <c r="A514" t="s">
        <v>737</v>
      </c>
      <c r="B514">
        <v>3199</v>
      </c>
      <c r="C514" t="s">
        <v>780</v>
      </c>
      <c r="D514" s="183">
        <v>36192</v>
      </c>
      <c r="E514">
        <v>2001</v>
      </c>
      <c r="F514" s="182">
        <v>204205.76</v>
      </c>
    </row>
    <row r="515" spans="1:6">
      <c r="A515" t="s">
        <v>782</v>
      </c>
      <c r="B515">
        <v>2770</v>
      </c>
      <c r="C515" t="s">
        <v>779</v>
      </c>
      <c r="D515" s="183">
        <v>36465</v>
      </c>
      <c r="E515">
        <v>2001</v>
      </c>
      <c r="F515" s="182">
        <v>4121819.38</v>
      </c>
    </row>
    <row r="516" spans="1:6">
      <c r="A516" t="s">
        <v>783</v>
      </c>
      <c r="B516">
        <v>2822</v>
      </c>
      <c r="C516" t="s">
        <v>779</v>
      </c>
      <c r="D516" s="183">
        <v>36465</v>
      </c>
      <c r="E516">
        <v>2001</v>
      </c>
      <c r="F516" s="182">
        <v>3188526.15</v>
      </c>
    </row>
    <row r="517" spans="1:6">
      <c r="A517" t="s">
        <v>785</v>
      </c>
      <c r="B517">
        <v>3707</v>
      </c>
      <c r="C517" t="s">
        <v>780</v>
      </c>
      <c r="D517" s="183">
        <v>35916</v>
      </c>
      <c r="E517">
        <v>2000</v>
      </c>
      <c r="F517" s="182">
        <v>307133.8</v>
      </c>
    </row>
    <row r="518" spans="1:6">
      <c r="A518" t="s">
        <v>783</v>
      </c>
      <c r="B518">
        <v>2817</v>
      </c>
      <c r="C518" t="s">
        <v>780</v>
      </c>
      <c r="D518" s="183">
        <v>36770</v>
      </c>
      <c r="E518">
        <v>2002</v>
      </c>
      <c r="F518" s="182">
        <v>101863.67999999999</v>
      </c>
    </row>
    <row r="519" spans="1:6">
      <c r="A519" t="s">
        <v>737</v>
      </c>
      <c r="B519">
        <v>2985</v>
      </c>
      <c r="C519" t="s">
        <v>778</v>
      </c>
      <c r="D519" s="183">
        <v>36586</v>
      </c>
      <c r="E519">
        <v>2002</v>
      </c>
      <c r="F519" s="182">
        <v>5155650.2300000004</v>
      </c>
    </row>
    <row r="520" spans="1:6">
      <c r="A520" t="s">
        <v>731</v>
      </c>
      <c r="B520">
        <v>3328</v>
      </c>
      <c r="C520" t="s">
        <v>780</v>
      </c>
      <c r="D520" s="183">
        <v>36678</v>
      </c>
      <c r="E520">
        <v>2002</v>
      </c>
      <c r="F520" s="182">
        <v>133401.35</v>
      </c>
    </row>
    <row r="521" spans="1:6">
      <c r="A521" t="s">
        <v>737</v>
      </c>
      <c r="B521">
        <v>3666</v>
      </c>
      <c r="C521" t="s">
        <v>779</v>
      </c>
      <c r="D521" s="183">
        <v>36831</v>
      </c>
      <c r="E521">
        <v>2002</v>
      </c>
      <c r="F521" s="182">
        <v>6437166.9900000002</v>
      </c>
    </row>
    <row r="522" spans="1:6">
      <c r="A522" t="s">
        <v>782</v>
      </c>
      <c r="B522">
        <v>2912</v>
      </c>
      <c r="C522" t="s">
        <v>780</v>
      </c>
      <c r="D522" s="183">
        <v>36192</v>
      </c>
      <c r="E522">
        <v>2001</v>
      </c>
      <c r="F522" s="182">
        <v>282848.62</v>
      </c>
    </row>
    <row r="523" spans="1:6">
      <c r="A523" t="s">
        <v>782</v>
      </c>
      <c r="B523">
        <v>2756</v>
      </c>
      <c r="C523" t="s">
        <v>780</v>
      </c>
      <c r="D523" s="183">
        <v>36770</v>
      </c>
      <c r="E523">
        <v>2002</v>
      </c>
      <c r="F523" s="182">
        <v>91875.64</v>
      </c>
    </row>
    <row r="524" spans="1:6">
      <c r="A524" t="s">
        <v>782</v>
      </c>
      <c r="B524">
        <v>2806</v>
      </c>
      <c r="C524" t="s">
        <v>778</v>
      </c>
      <c r="D524" s="183">
        <v>36800</v>
      </c>
      <c r="E524">
        <v>2002</v>
      </c>
      <c r="F524" s="182">
        <v>1964446.58</v>
      </c>
    </row>
    <row r="525" spans="1:6">
      <c r="A525" t="s">
        <v>782</v>
      </c>
      <c r="B525">
        <v>3751</v>
      </c>
      <c r="C525" t="s">
        <v>780</v>
      </c>
      <c r="D525" s="183">
        <v>36161</v>
      </c>
      <c r="E525">
        <v>2001</v>
      </c>
      <c r="F525" s="182">
        <v>132069.12</v>
      </c>
    </row>
    <row r="526" spans="1:6">
      <c r="A526" t="s">
        <v>784</v>
      </c>
      <c r="B526">
        <v>2911</v>
      </c>
      <c r="C526" t="s">
        <v>778</v>
      </c>
      <c r="D526" s="183">
        <v>36739</v>
      </c>
      <c r="E526">
        <v>2002</v>
      </c>
      <c r="F526" s="182">
        <v>4734620.2</v>
      </c>
    </row>
    <row r="527" spans="1:6">
      <c r="A527" t="s">
        <v>731</v>
      </c>
      <c r="B527">
        <v>3573</v>
      </c>
      <c r="C527" t="s">
        <v>779</v>
      </c>
      <c r="D527" s="183">
        <v>36008</v>
      </c>
      <c r="E527">
        <v>2000</v>
      </c>
      <c r="F527" s="182">
        <v>6271067.2000000002</v>
      </c>
    </row>
    <row r="528" spans="1:6">
      <c r="A528" t="s">
        <v>784</v>
      </c>
      <c r="B528">
        <v>3065</v>
      </c>
      <c r="C528" t="s">
        <v>779</v>
      </c>
      <c r="D528" s="183">
        <v>36586</v>
      </c>
      <c r="E528">
        <v>2002</v>
      </c>
      <c r="F528" s="182">
        <v>3745985.1</v>
      </c>
    </row>
    <row r="529" spans="1:6">
      <c r="A529" t="s">
        <v>737</v>
      </c>
      <c r="B529">
        <v>3565</v>
      </c>
      <c r="C529" t="s">
        <v>779</v>
      </c>
      <c r="D529" s="183">
        <v>36770</v>
      </c>
      <c r="E529">
        <v>2002</v>
      </c>
      <c r="F529" s="182">
        <v>6872209.1200000001</v>
      </c>
    </row>
    <row r="530" spans="1:6">
      <c r="A530" t="s">
        <v>737</v>
      </c>
      <c r="B530">
        <v>3751</v>
      </c>
      <c r="C530" t="s">
        <v>779</v>
      </c>
      <c r="D530" s="183">
        <v>36861</v>
      </c>
      <c r="E530">
        <v>2002</v>
      </c>
      <c r="F530" s="182">
        <v>5292550.12</v>
      </c>
    </row>
    <row r="531" spans="1:6">
      <c r="A531" t="s">
        <v>785</v>
      </c>
      <c r="B531">
        <v>3249</v>
      </c>
      <c r="C531" t="s">
        <v>780</v>
      </c>
      <c r="D531" s="183">
        <v>36770</v>
      </c>
      <c r="E531">
        <v>2002</v>
      </c>
      <c r="F531" s="182">
        <v>124075.01</v>
      </c>
    </row>
    <row r="532" spans="1:6">
      <c r="A532" t="s">
        <v>783</v>
      </c>
      <c r="B532">
        <v>3442</v>
      </c>
      <c r="C532" t="s">
        <v>778</v>
      </c>
      <c r="D532" s="183">
        <v>35886</v>
      </c>
      <c r="E532">
        <v>2000</v>
      </c>
      <c r="F532" s="182">
        <v>2872484.89</v>
      </c>
    </row>
    <row r="533" spans="1:6">
      <c r="A533" t="s">
        <v>785</v>
      </c>
      <c r="B533">
        <v>2728</v>
      </c>
      <c r="C533" t="s">
        <v>780</v>
      </c>
      <c r="D533" s="183">
        <v>36192</v>
      </c>
      <c r="E533">
        <v>2001</v>
      </c>
      <c r="F533" s="182">
        <v>145991.46</v>
      </c>
    </row>
    <row r="534" spans="1:6">
      <c r="A534" t="s">
        <v>785</v>
      </c>
      <c r="B534">
        <v>2551</v>
      </c>
      <c r="C534" t="s">
        <v>778</v>
      </c>
      <c r="D534" s="183">
        <v>36678</v>
      </c>
      <c r="E534">
        <v>2002</v>
      </c>
      <c r="F534" s="182">
        <v>3737556.8</v>
      </c>
    </row>
    <row r="535" spans="1:6">
      <c r="A535" t="s">
        <v>731</v>
      </c>
      <c r="B535">
        <v>3695</v>
      </c>
      <c r="C535" t="s">
        <v>778</v>
      </c>
      <c r="D535" s="183">
        <v>36586</v>
      </c>
      <c r="E535">
        <v>2002</v>
      </c>
      <c r="F535" s="182">
        <v>2888818.17</v>
      </c>
    </row>
    <row r="536" spans="1:6">
      <c r="A536" t="s">
        <v>784</v>
      </c>
      <c r="B536">
        <v>3015</v>
      </c>
      <c r="C536" t="s">
        <v>778</v>
      </c>
      <c r="D536" s="183">
        <v>36586</v>
      </c>
      <c r="E536">
        <v>2002</v>
      </c>
      <c r="F536" s="182">
        <v>1651515.54</v>
      </c>
    </row>
    <row r="537" spans="1:6">
      <c r="A537" t="s">
        <v>782</v>
      </c>
      <c r="B537">
        <v>2657</v>
      </c>
      <c r="C537" t="s">
        <v>780</v>
      </c>
      <c r="D537" s="183">
        <v>36708</v>
      </c>
      <c r="E537">
        <v>2002</v>
      </c>
      <c r="F537" s="182">
        <v>298224.71000000002</v>
      </c>
    </row>
    <row r="538" spans="1:6">
      <c r="A538" t="s">
        <v>784</v>
      </c>
      <c r="B538">
        <v>2909</v>
      </c>
      <c r="C538" t="s">
        <v>780</v>
      </c>
      <c r="D538" s="183">
        <v>36008</v>
      </c>
      <c r="E538">
        <v>2000</v>
      </c>
      <c r="F538" s="182">
        <v>281619.19</v>
      </c>
    </row>
    <row r="539" spans="1:6">
      <c r="A539" t="s">
        <v>783</v>
      </c>
      <c r="B539">
        <v>3150</v>
      </c>
      <c r="C539" t="s">
        <v>778</v>
      </c>
      <c r="D539" s="183">
        <v>36495</v>
      </c>
      <c r="E539">
        <v>2001</v>
      </c>
      <c r="F539" s="182">
        <v>5858361.9800000004</v>
      </c>
    </row>
    <row r="540" spans="1:6">
      <c r="A540" t="s">
        <v>785</v>
      </c>
      <c r="B540">
        <v>3454</v>
      </c>
      <c r="C540" t="s">
        <v>780</v>
      </c>
      <c r="D540" s="183">
        <v>36739</v>
      </c>
      <c r="E540">
        <v>2002</v>
      </c>
      <c r="F540" s="182">
        <v>374714.73</v>
      </c>
    </row>
    <row r="541" spans="1:6">
      <c r="A541" t="s">
        <v>785</v>
      </c>
      <c r="B541">
        <v>3553</v>
      </c>
      <c r="C541" t="s">
        <v>778</v>
      </c>
      <c r="D541" s="183">
        <v>36861</v>
      </c>
      <c r="E541">
        <v>2002</v>
      </c>
      <c r="F541" s="182">
        <v>5230184.84</v>
      </c>
    </row>
    <row r="542" spans="1:6">
      <c r="A542" t="s">
        <v>783</v>
      </c>
      <c r="B542">
        <v>3082</v>
      </c>
      <c r="C542" t="s">
        <v>779</v>
      </c>
      <c r="D542" s="183">
        <v>35916</v>
      </c>
      <c r="E542">
        <v>2000</v>
      </c>
      <c r="F542" s="182">
        <v>5705019.5800000001</v>
      </c>
    </row>
    <row r="543" spans="1:6">
      <c r="A543" t="s">
        <v>783</v>
      </c>
      <c r="B543">
        <v>3405</v>
      </c>
      <c r="C543" t="s">
        <v>778</v>
      </c>
      <c r="D543" s="183">
        <v>36434</v>
      </c>
      <c r="E543">
        <v>2001</v>
      </c>
      <c r="F543" s="182">
        <v>700807.3</v>
      </c>
    </row>
    <row r="544" spans="1:6">
      <c r="A544" t="s">
        <v>731</v>
      </c>
      <c r="B544">
        <v>2776</v>
      </c>
      <c r="C544" t="s">
        <v>778</v>
      </c>
      <c r="D544" s="183">
        <v>35947</v>
      </c>
      <c r="E544">
        <v>2000</v>
      </c>
      <c r="F544" s="182">
        <v>1938639.95</v>
      </c>
    </row>
    <row r="545" spans="1:6">
      <c r="A545" t="s">
        <v>737</v>
      </c>
      <c r="B545">
        <v>3451</v>
      </c>
      <c r="C545" t="s">
        <v>779</v>
      </c>
      <c r="D545" s="183">
        <v>36770</v>
      </c>
      <c r="E545">
        <v>2002</v>
      </c>
      <c r="F545" s="182">
        <v>2579041.6800000002</v>
      </c>
    </row>
    <row r="546" spans="1:6">
      <c r="A546" t="s">
        <v>785</v>
      </c>
      <c r="B546">
        <v>3235</v>
      </c>
      <c r="C546" t="s">
        <v>780</v>
      </c>
      <c r="D546" s="183">
        <v>36342</v>
      </c>
      <c r="E546">
        <v>2001</v>
      </c>
      <c r="F546" s="182">
        <v>323487.62</v>
      </c>
    </row>
    <row r="547" spans="1:6">
      <c r="A547" t="s">
        <v>782</v>
      </c>
      <c r="B547">
        <v>3488</v>
      </c>
      <c r="C547" t="s">
        <v>780</v>
      </c>
      <c r="D547" s="183">
        <v>35796</v>
      </c>
      <c r="E547">
        <v>2000</v>
      </c>
      <c r="F547" s="182">
        <v>392764.33</v>
      </c>
    </row>
    <row r="548" spans="1:6">
      <c r="A548" t="s">
        <v>782</v>
      </c>
      <c r="B548">
        <v>3397</v>
      </c>
      <c r="C548" t="s">
        <v>778</v>
      </c>
      <c r="D548" s="183">
        <v>36678</v>
      </c>
      <c r="E548">
        <v>2002</v>
      </c>
      <c r="F548" s="182">
        <v>3565782.68</v>
      </c>
    </row>
    <row r="549" spans="1:6">
      <c r="A549" t="s">
        <v>782</v>
      </c>
      <c r="B549">
        <v>2628</v>
      </c>
      <c r="C549" t="s">
        <v>780</v>
      </c>
      <c r="D549" s="183">
        <v>36770</v>
      </c>
      <c r="E549">
        <v>2002</v>
      </c>
      <c r="F549" s="182">
        <v>395802.87</v>
      </c>
    </row>
    <row r="550" spans="1:6">
      <c r="A550" t="s">
        <v>783</v>
      </c>
      <c r="B550">
        <v>3721</v>
      </c>
      <c r="C550" t="s">
        <v>779</v>
      </c>
      <c r="D550" s="183">
        <v>36831</v>
      </c>
      <c r="E550">
        <v>2002</v>
      </c>
      <c r="F550" s="182">
        <v>8172842.6500000004</v>
      </c>
    </row>
    <row r="551" spans="1:6">
      <c r="A551" t="s">
        <v>782</v>
      </c>
      <c r="B551">
        <v>2992</v>
      </c>
      <c r="C551" t="s">
        <v>780</v>
      </c>
      <c r="D551" s="183">
        <v>36434</v>
      </c>
      <c r="E551">
        <v>2001</v>
      </c>
      <c r="F551" s="182">
        <v>394393.16</v>
      </c>
    </row>
    <row r="552" spans="1:6">
      <c r="A552" t="s">
        <v>782</v>
      </c>
      <c r="B552">
        <v>3608</v>
      </c>
      <c r="C552" t="s">
        <v>779</v>
      </c>
      <c r="D552" s="183">
        <v>36495</v>
      </c>
      <c r="E552">
        <v>2001</v>
      </c>
      <c r="F552" s="182">
        <v>3409423.51</v>
      </c>
    </row>
    <row r="553" spans="1:6">
      <c r="A553" t="s">
        <v>784</v>
      </c>
      <c r="B553">
        <v>3438</v>
      </c>
      <c r="C553" t="s">
        <v>778</v>
      </c>
      <c r="D553" s="183">
        <v>36465</v>
      </c>
      <c r="E553">
        <v>2001</v>
      </c>
      <c r="F553" s="182">
        <v>4629457.08</v>
      </c>
    </row>
    <row r="554" spans="1:6">
      <c r="A554" t="s">
        <v>782</v>
      </c>
      <c r="B554">
        <v>3553</v>
      </c>
      <c r="C554" t="s">
        <v>780</v>
      </c>
      <c r="D554" s="183">
        <v>36831</v>
      </c>
      <c r="E554">
        <v>2002</v>
      </c>
      <c r="F554" s="182">
        <v>218589.89</v>
      </c>
    </row>
    <row r="555" spans="1:6">
      <c r="A555" t="s">
        <v>731</v>
      </c>
      <c r="B555">
        <v>2583</v>
      </c>
      <c r="C555" t="s">
        <v>778</v>
      </c>
      <c r="D555" s="183">
        <v>36008</v>
      </c>
      <c r="E555">
        <v>2000</v>
      </c>
      <c r="F555" s="182">
        <v>2688347.96</v>
      </c>
    </row>
    <row r="556" spans="1:6">
      <c r="A556" t="s">
        <v>731</v>
      </c>
      <c r="B556">
        <v>2712</v>
      </c>
      <c r="C556" t="s">
        <v>779</v>
      </c>
      <c r="D556" s="183">
        <v>36434</v>
      </c>
      <c r="E556">
        <v>2001</v>
      </c>
      <c r="F556" s="182">
        <v>2456881.87</v>
      </c>
    </row>
    <row r="557" spans="1:6">
      <c r="A557" t="s">
        <v>731</v>
      </c>
      <c r="B557">
        <v>3415</v>
      </c>
      <c r="C557" t="s">
        <v>779</v>
      </c>
      <c r="D557" s="183">
        <v>36708</v>
      </c>
      <c r="E557">
        <v>2002</v>
      </c>
      <c r="F557" s="182">
        <v>7076906.1600000001</v>
      </c>
    </row>
    <row r="558" spans="1:6">
      <c r="A558" t="s">
        <v>737</v>
      </c>
      <c r="B558">
        <v>3743</v>
      </c>
      <c r="C558" t="s">
        <v>778</v>
      </c>
      <c r="D558" s="183">
        <v>36586</v>
      </c>
      <c r="E558">
        <v>2002</v>
      </c>
      <c r="F558" s="182">
        <v>3057607.43</v>
      </c>
    </row>
    <row r="559" spans="1:6">
      <c r="A559" t="s">
        <v>785</v>
      </c>
      <c r="B559">
        <v>2637</v>
      </c>
      <c r="C559" t="s">
        <v>778</v>
      </c>
      <c r="D559" s="183">
        <v>35916</v>
      </c>
      <c r="E559">
        <v>2000</v>
      </c>
      <c r="F559" s="182">
        <v>5429087.5899999999</v>
      </c>
    </row>
    <row r="560" spans="1:6">
      <c r="A560" t="s">
        <v>783</v>
      </c>
      <c r="B560">
        <v>3537</v>
      </c>
      <c r="C560" t="s">
        <v>780</v>
      </c>
      <c r="D560" s="183">
        <v>36161</v>
      </c>
      <c r="E560">
        <v>2001</v>
      </c>
      <c r="F560" s="182">
        <v>310698.65999999997</v>
      </c>
    </row>
    <row r="561" spans="1:6">
      <c r="A561" t="s">
        <v>783</v>
      </c>
      <c r="B561">
        <v>2802</v>
      </c>
      <c r="C561" t="s">
        <v>780</v>
      </c>
      <c r="D561" s="183">
        <v>36434</v>
      </c>
      <c r="E561">
        <v>2001</v>
      </c>
      <c r="F561" s="182">
        <v>350211.11</v>
      </c>
    </row>
    <row r="562" spans="1:6">
      <c r="A562" t="s">
        <v>783</v>
      </c>
      <c r="B562">
        <v>2625</v>
      </c>
      <c r="C562" t="s">
        <v>779</v>
      </c>
      <c r="D562" s="183">
        <v>36220</v>
      </c>
      <c r="E562">
        <v>2001</v>
      </c>
      <c r="F562" s="182">
        <v>5141515.43</v>
      </c>
    </row>
    <row r="563" spans="1:6">
      <c r="A563" t="s">
        <v>731</v>
      </c>
      <c r="B563">
        <v>3166</v>
      </c>
      <c r="C563" t="s">
        <v>780</v>
      </c>
      <c r="D563" s="183">
        <v>36008</v>
      </c>
      <c r="E563">
        <v>2000</v>
      </c>
      <c r="F563" s="182">
        <v>231651.57</v>
      </c>
    </row>
    <row r="564" spans="1:6">
      <c r="A564" t="s">
        <v>782</v>
      </c>
      <c r="B564">
        <v>2894</v>
      </c>
      <c r="C564" t="s">
        <v>780</v>
      </c>
      <c r="D564" s="183">
        <v>36161</v>
      </c>
      <c r="E564">
        <v>2001</v>
      </c>
      <c r="F564" s="182">
        <v>370678.83</v>
      </c>
    </row>
    <row r="565" spans="1:6">
      <c r="A565" t="s">
        <v>782</v>
      </c>
      <c r="B565">
        <v>3697</v>
      </c>
      <c r="C565" t="s">
        <v>780</v>
      </c>
      <c r="D565" s="183">
        <v>36434</v>
      </c>
      <c r="E565">
        <v>2001</v>
      </c>
      <c r="F565" s="182">
        <v>340417.52</v>
      </c>
    </row>
    <row r="566" spans="1:6">
      <c r="A566" t="s">
        <v>782</v>
      </c>
      <c r="B566">
        <v>3604</v>
      </c>
      <c r="C566" t="s">
        <v>778</v>
      </c>
      <c r="D566" s="183">
        <v>36586</v>
      </c>
      <c r="E566">
        <v>2002</v>
      </c>
      <c r="F566" s="182">
        <v>4690372.29</v>
      </c>
    </row>
    <row r="567" spans="1:6">
      <c r="A567" t="s">
        <v>782</v>
      </c>
      <c r="B567">
        <v>3021</v>
      </c>
      <c r="C567" t="s">
        <v>780</v>
      </c>
      <c r="D567" s="183">
        <v>36800</v>
      </c>
      <c r="E567">
        <v>2002</v>
      </c>
      <c r="F567" s="182">
        <v>175798.66</v>
      </c>
    </row>
    <row r="568" spans="1:6">
      <c r="A568" t="s">
        <v>782</v>
      </c>
      <c r="B568">
        <v>2982</v>
      </c>
      <c r="C568" t="s">
        <v>778</v>
      </c>
      <c r="D568" s="183">
        <v>36495</v>
      </c>
      <c r="E568">
        <v>2001</v>
      </c>
      <c r="F568" s="182">
        <v>3716737.72</v>
      </c>
    </row>
    <row r="569" spans="1:6">
      <c r="A569" t="s">
        <v>782</v>
      </c>
      <c r="B569">
        <v>3716</v>
      </c>
      <c r="C569" t="s">
        <v>780</v>
      </c>
      <c r="D569" s="183">
        <v>36708</v>
      </c>
      <c r="E569">
        <v>2002</v>
      </c>
      <c r="F569" s="182">
        <v>236104.14</v>
      </c>
    </row>
    <row r="570" spans="1:6">
      <c r="A570" t="s">
        <v>737</v>
      </c>
      <c r="B570">
        <v>3549</v>
      </c>
      <c r="C570" t="s">
        <v>778</v>
      </c>
      <c r="D570" s="183">
        <v>36800</v>
      </c>
      <c r="E570">
        <v>2002</v>
      </c>
      <c r="F570" s="182">
        <v>1659351.14</v>
      </c>
    </row>
    <row r="571" spans="1:6">
      <c r="A571" t="s">
        <v>785</v>
      </c>
      <c r="B571">
        <v>3476</v>
      </c>
      <c r="C571" t="s">
        <v>779</v>
      </c>
      <c r="D571" s="183">
        <v>36434</v>
      </c>
      <c r="E571">
        <v>2001</v>
      </c>
      <c r="F571" s="182">
        <v>5149603.4800000004</v>
      </c>
    </row>
    <row r="572" spans="1:6">
      <c r="A572" t="s">
        <v>737</v>
      </c>
      <c r="B572">
        <v>3626</v>
      </c>
      <c r="C572" t="s">
        <v>779</v>
      </c>
      <c r="D572" s="183">
        <v>36708</v>
      </c>
      <c r="E572">
        <v>2002</v>
      </c>
      <c r="F572" s="182">
        <v>3100149.2</v>
      </c>
    </row>
    <row r="573" spans="1:6">
      <c r="A573" t="s">
        <v>737</v>
      </c>
      <c r="B573">
        <v>3671</v>
      </c>
      <c r="C573" t="s">
        <v>778</v>
      </c>
      <c r="D573" s="183">
        <v>36526</v>
      </c>
      <c r="E573">
        <v>2002</v>
      </c>
      <c r="F573" s="182">
        <v>2171466.4900000002</v>
      </c>
    </row>
    <row r="574" spans="1:6">
      <c r="A574" t="s">
        <v>785</v>
      </c>
      <c r="B574">
        <v>3267</v>
      </c>
      <c r="C574" t="s">
        <v>779</v>
      </c>
      <c r="D574" s="183">
        <v>36861</v>
      </c>
      <c r="E574">
        <v>2002</v>
      </c>
      <c r="F574" s="182">
        <v>6970630.7599999998</v>
      </c>
    </row>
    <row r="575" spans="1:6">
      <c r="A575" t="s">
        <v>782</v>
      </c>
      <c r="B575">
        <v>3386</v>
      </c>
      <c r="C575" t="s">
        <v>779</v>
      </c>
      <c r="D575" s="183">
        <v>36220</v>
      </c>
      <c r="E575">
        <v>2001</v>
      </c>
      <c r="F575" s="182">
        <v>5136561.43</v>
      </c>
    </row>
    <row r="576" spans="1:6">
      <c r="A576" t="s">
        <v>785</v>
      </c>
      <c r="B576">
        <v>3725</v>
      </c>
      <c r="C576" t="s">
        <v>779</v>
      </c>
      <c r="D576" s="183">
        <v>36800</v>
      </c>
      <c r="E576">
        <v>2002</v>
      </c>
      <c r="F576" s="182">
        <v>827512.91</v>
      </c>
    </row>
    <row r="577" spans="1:6">
      <c r="A577" t="s">
        <v>785</v>
      </c>
      <c r="B577">
        <v>3249</v>
      </c>
      <c r="C577" t="s">
        <v>778</v>
      </c>
      <c r="D577" s="183">
        <v>35947</v>
      </c>
      <c r="E577">
        <v>2000</v>
      </c>
      <c r="F577" s="182">
        <v>4893822.67</v>
      </c>
    </row>
    <row r="578" spans="1:6">
      <c r="A578" t="s">
        <v>784</v>
      </c>
      <c r="B578">
        <v>2698</v>
      </c>
      <c r="C578" t="s">
        <v>779</v>
      </c>
      <c r="D578" s="183">
        <v>36617</v>
      </c>
      <c r="E578">
        <v>2002</v>
      </c>
      <c r="F578" s="182">
        <v>4341384.87</v>
      </c>
    </row>
    <row r="579" spans="1:6">
      <c r="A579" t="s">
        <v>782</v>
      </c>
      <c r="B579">
        <v>3071</v>
      </c>
      <c r="C579" t="s">
        <v>778</v>
      </c>
      <c r="D579" s="183">
        <v>36342</v>
      </c>
      <c r="E579">
        <v>2001</v>
      </c>
      <c r="F579" s="182">
        <v>4007793.81</v>
      </c>
    </row>
    <row r="580" spans="1:6">
      <c r="A580" t="s">
        <v>737</v>
      </c>
      <c r="B580">
        <v>2774</v>
      </c>
      <c r="C580" t="s">
        <v>780</v>
      </c>
      <c r="D580" s="183">
        <v>36678</v>
      </c>
      <c r="E580">
        <v>2002</v>
      </c>
      <c r="F580" s="182">
        <v>383875.27</v>
      </c>
    </row>
    <row r="581" spans="1:6">
      <c r="A581" t="s">
        <v>784</v>
      </c>
      <c r="B581">
        <v>3402</v>
      </c>
      <c r="C581" t="s">
        <v>779</v>
      </c>
      <c r="D581" s="183">
        <v>36465</v>
      </c>
      <c r="E581">
        <v>2001</v>
      </c>
      <c r="F581" s="182">
        <v>4642645.5199999996</v>
      </c>
    </row>
    <row r="582" spans="1:6">
      <c r="A582" t="s">
        <v>785</v>
      </c>
      <c r="B582">
        <v>3146</v>
      </c>
      <c r="C582" t="s">
        <v>778</v>
      </c>
      <c r="D582" s="183">
        <v>36342</v>
      </c>
      <c r="E582">
        <v>2001</v>
      </c>
      <c r="F582" s="182">
        <v>2218871.75</v>
      </c>
    </row>
    <row r="583" spans="1:6">
      <c r="A583" t="s">
        <v>785</v>
      </c>
      <c r="B583">
        <v>3108</v>
      </c>
      <c r="C583" t="s">
        <v>778</v>
      </c>
      <c r="D583" s="183">
        <v>35796</v>
      </c>
      <c r="E583">
        <v>2000</v>
      </c>
      <c r="F583" s="182">
        <v>4299280.74</v>
      </c>
    </row>
    <row r="584" spans="1:6">
      <c r="A584" t="s">
        <v>731</v>
      </c>
      <c r="B584">
        <v>3321</v>
      </c>
      <c r="C584" t="s">
        <v>780</v>
      </c>
      <c r="D584" s="183">
        <v>36586</v>
      </c>
      <c r="E584">
        <v>2002</v>
      </c>
      <c r="F584" s="182">
        <v>310379.95</v>
      </c>
    </row>
    <row r="585" spans="1:6">
      <c r="A585" t="s">
        <v>782</v>
      </c>
      <c r="B585">
        <v>3455</v>
      </c>
      <c r="C585" t="s">
        <v>778</v>
      </c>
      <c r="D585" s="183">
        <v>36800</v>
      </c>
      <c r="E585">
        <v>2002</v>
      </c>
      <c r="F585" s="182">
        <v>1794717.11</v>
      </c>
    </row>
    <row r="586" spans="1:6">
      <c r="A586" t="s">
        <v>782</v>
      </c>
      <c r="B586">
        <v>2732</v>
      </c>
      <c r="C586" t="s">
        <v>779</v>
      </c>
      <c r="D586" s="183">
        <v>36861</v>
      </c>
      <c r="E586">
        <v>2002</v>
      </c>
      <c r="F586" s="182">
        <v>6851604.2400000002</v>
      </c>
    </row>
    <row r="587" spans="1:6">
      <c r="A587" t="s">
        <v>785</v>
      </c>
      <c r="B587">
        <v>3624</v>
      </c>
      <c r="C587" t="s">
        <v>778</v>
      </c>
      <c r="D587" s="183">
        <v>36342</v>
      </c>
      <c r="E587">
        <v>2001</v>
      </c>
      <c r="F587" s="182">
        <v>5000160.6100000003</v>
      </c>
    </row>
    <row r="588" spans="1:6">
      <c r="A588" t="s">
        <v>783</v>
      </c>
      <c r="B588">
        <v>2970</v>
      </c>
      <c r="C588" t="s">
        <v>779</v>
      </c>
      <c r="D588" s="183">
        <v>36192</v>
      </c>
      <c r="E588">
        <v>2001</v>
      </c>
      <c r="F588" s="182">
        <v>1649531.88</v>
      </c>
    </row>
    <row r="589" spans="1:6">
      <c r="A589" t="s">
        <v>737</v>
      </c>
      <c r="B589">
        <v>3497</v>
      </c>
      <c r="C589" t="s">
        <v>779</v>
      </c>
      <c r="D589" s="183">
        <v>35916</v>
      </c>
      <c r="E589">
        <v>2000</v>
      </c>
      <c r="F589" s="182">
        <v>5571603.3399999999</v>
      </c>
    </row>
    <row r="590" spans="1:6">
      <c r="A590" t="s">
        <v>731</v>
      </c>
      <c r="B590">
        <v>2550</v>
      </c>
      <c r="C590" t="s">
        <v>779</v>
      </c>
      <c r="D590" s="183">
        <v>36770</v>
      </c>
      <c r="E590">
        <v>2002</v>
      </c>
      <c r="F590" s="182">
        <v>7746822.8600000003</v>
      </c>
    </row>
    <row r="591" spans="1:6">
      <c r="A591" t="s">
        <v>785</v>
      </c>
      <c r="B591">
        <v>3544</v>
      </c>
      <c r="C591" t="s">
        <v>780</v>
      </c>
      <c r="D591" s="183">
        <v>36708</v>
      </c>
      <c r="E591">
        <v>2002</v>
      </c>
      <c r="F591" s="182">
        <v>255375.77</v>
      </c>
    </row>
    <row r="592" spans="1:6">
      <c r="A592" t="s">
        <v>731</v>
      </c>
      <c r="B592">
        <v>3694</v>
      </c>
      <c r="C592" t="s">
        <v>779</v>
      </c>
      <c r="D592" s="183">
        <v>36770</v>
      </c>
      <c r="E592">
        <v>2002</v>
      </c>
      <c r="F592" s="182">
        <v>1397077.44</v>
      </c>
    </row>
    <row r="593" spans="1:6">
      <c r="A593" t="s">
        <v>737</v>
      </c>
      <c r="B593">
        <v>2643</v>
      </c>
      <c r="C593" t="s">
        <v>779</v>
      </c>
      <c r="D593" s="183">
        <v>36800</v>
      </c>
      <c r="E593">
        <v>2002</v>
      </c>
      <c r="F593" s="182">
        <v>1812696.41</v>
      </c>
    </row>
    <row r="594" spans="1:6">
      <c r="A594" t="s">
        <v>782</v>
      </c>
      <c r="B594">
        <v>2633</v>
      </c>
      <c r="C594" t="s">
        <v>780</v>
      </c>
      <c r="D594" s="183">
        <v>36526</v>
      </c>
      <c r="E594">
        <v>2002</v>
      </c>
      <c r="F594" s="182">
        <v>127621.15</v>
      </c>
    </row>
    <row r="595" spans="1:6">
      <c r="A595" t="s">
        <v>782</v>
      </c>
      <c r="B595">
        <v>2619</v>
      </c>
      <c r="C595" t="s">
        <v>778</v>
      </c>
      <c r="D595" s="183">
        <v>36739</v>
      </c>
      <c r="E595">
        <v>2002</v>
      </c>
      <c r="F595" s="182">
        <v>3590286.51</v>
      </c>
    </row>
    <row r="596" spans="1:6">
      <c r="A596" t="s">
        <v>782</v>
      </c>
      <c r="B596">
        <v>2752</v>
      </c>
      <c r="C596" t="s">
        <v>778</v>
      </c>
      <c r="D596" s="183">
        <v>36495</v>
      </c>
      <c r="E596">
        <v>2001</v>
      </c>
      <c r="F596" s="182">
        <v>5759875.3899999997</v>
      </c>
    </row>
    <row r="597" spans="1:6">
      <c r="A597" t="s">
        <v>784</v>
      </c>
      <c r="B597">
        <v>3079</v>
      </c>
      <c r="C597" t="s">
        <v>778</v>
      </c>
      <c r="D597" s="183">
        <v>36342</v>
      </c>
      <c r="E597">
        <v>2001</v>
      </c>
      <c r="F597" s="182">
        <v>5487497.8300000001</v>
      </c>
    </row>
    <row r="598" spans="1:6">
      <c r="A598" t="s">
        <v>784</v>
      </c>
      <c r="B598">
        <v>3739</v>
      </c>
      <c r="C598" t="s">
        <v>779</v>
      </c>
      <c r="D598" s="183">
        <v>36861</v>
      </c>
      <c r="E598">
        <v>2002</v>
      </c>
      <c r="F598" s="182">
        <v>5487407.7699999996</v>
      </c>
    </row>
    <row r="599" spans="1:6">
      <c r="A599" t="s">
        <v>737</v>
      </c>
      <c r="B599">
        <v>3174</v>
      </c>
      <c r="C599" t="s">
        <v>778</v>
      </c>
      <c r="D599" s="183">
        <v>35916</v>
      </c>
      <c r="E599">
        <v>2000</v>
      </c>
      <c r="F599" s="182">
        <v>5170283.3499999996</v>
      </c>
    </row>
    <row r="600" spans="1:6">
      <c r="A600" t="s">
        <v>737</v>
      </c>
      <c r="B600">
        <v>2862</v>
      </c>
      <c r="C600" t="s">
        <v>780</v>
      </c>
      <c r="D600" s="183">
        <v>36342</v>
      </c>
      <c r="E600">
        <v>2001</v>
      </c>
      <c r="F600" s="182">
        <v>358012.07</v>
      </c>
    </row>
    <row r="601" spans="1:6">
      <c r="A601" t="s">
        <v>731</v>
      </c>
      <c r="B601">
        <v>3497</v>
      </c>
      <c r="C601" t="s">
        <v>780</v>
      </c>
      <c r="D601" s="183">
        <v>36617</v>
      </c>
      <c r="E601">
        <v>2002</v>
      </c>
      <c r="F601" s="182">
        <v>301231.53000000003</v>
      </c>
    </row>
    <row r="602" spans="1:6">
      <c r="A602" t="s">
        <v>782</v>
      </c>
      <c r="B602">
        <v>3275</v>
      </c>
      <c r="C602" t="s">
        <v>779</v>
      </c>
      <c r="D602" s="183">
        <v>36861</v>
      </c>
      <c r="E602">
        <v>2002</v>
      </c>
      <c r="F602" s="182">
        <v>1664335.98</v>
      </c>
    </row>
    <row r="603" spans="1:6">
      <c r="A603" t="s">
        <v>784</v>
      </c>
      <c r="B603">
        <v>2828</v>
      </c>
      <c r="C603" t="s">
        <v>778</v>
      </c>
      <c r="D603" s="183">
        <v>36526</v>
      </c>
      <c r="E603">
        <v>2002</v>
      </c>
      <c r="F603" s="182">
        <v>2104762.34</v>
      </c>
    </row>
    <row r="604" spans="1:6">
      <c r="A604" t="s">
        <v>737</v>
      </c>
      <c r="B604">
        <v>3028</v>
      </c>
      <c r="C604" t="s">
        <v>778</v>
      </c>
      <c r="D604" s="183">
        <v>36586</v>
      </c>
      <c r="E604">
        <v>2002</v>
      </c>
      <c r="F604" s="182">
        <v>2710623.47</v>
      </c>
    </row>
    <row r="605" spans="1:6">
      <c r="A605" t="s">
        <v>782</v>
      </c>
      <c r="B605">
        <v>3447</v>
      </c>
      <c r="C605" t="s">
        <v>779</v>
      </c>
      <c r="D605" s="183">
        <v>36831</v>
      </c>
      <c r="E605">
        <v>2002</v>
      </c>
      <c r="F605" s="182">
        <v>5578065.2800000003</v>
      </c>
    </row>
    <row r="606" spans="1:6">
      <c r="A606" t="s">
        <v>785</v>
      </c>
      <c r="B606">
        <v>3146</v>
      </c>
      <c r="C606" t="s">
        <v>780</v>
      </c>
      <c r="D606" s="183">
        <v>36831</v>
      </c>
      <c r="E606">
        <v>2002</v>
      </c>
      <c r="F606" s="182">
        <v>322281.17</v>
      </c>
    </row>
    <row r="607" spans="1:6">
      <c r="A607" t="s">
        <v>737</v>
      </c>
      <c r="B607">
        <v>2732</v>
      </c>
      <c r="C607" t="s">
        <v>778</v>
      </c>
      <c r="D607" s="183">
        <v>36586</v>
      </c>
      <c r="E607">
        <v>2002</v>
      </c>
      <c r="F607" s="182">
        <v>5226764.96</v>
      </c>
    </row>
    <row r="608" spans="1:6">
      <c r="A608" t="s">
        <v>783</v>
      </c>
      <c r="B608">
        <v>2969</v>
      </c>
      <c r="C608" t="s">
        <v>780</v>
      </c>
      <c r="D608" s="183">
        <v>36617</v>
      </c>
      <c r="E608">
        <v>2002</v>
      </c>
      <c r="F608" s="182">
        <v>101486.28</v>
      </c>
    </row>
    <row r="609" spans="1:6">
      <c r="A609" t="s">
        <v>783</v>
      </c>
      <c r="B609">
        <v>2668</v>
      </c>
      <c r="C609" t="s">
        <v>778</v>
      </c>
      <c r="D609" s="183">
        <v>36861</v>
      </c>
      <c r="E609">
        <v>2002</v>
      </c>
      <c r="F609" s="182">
        <v>803583.35</v>
      </c>
    </row>
    <row r="610" spans="1:6">
      <c r="A610" t="s">
        <v>785</v>
      </c>
      <c r="B610">
        <v>2565</v>
      </c>
      <c r="C610" t="s">
        <v>778</v>
      </c>
      <c r="D610" s="183">
        <v>36770</v>
      </c>
      <c r="E610">
        <v>2002</v>
      </c>
      <c r="F610" s="182">
        <v>5061155.0199999996</v>
      </c>
    </row>
    <row r="611" spans="1:6">
      <c r="A611" t="s">
        <v>785</v>
      </c>
      <c r="B611">
        <v>3055</v>
      </c>
      <c r="C611" t="s">
        <v>779</v>
      </c>
      <c r="D611" s="183">
        <v>36800</v>
      </c>
      <c r="E611">
        <v>2002</v>
      </c>
      <c r="F611" s="182">
        <v>970475.89</v>
      </c>
    </row>
    <row r="612" spans="1:6">
      <c r="A612" t="s">
        <v>783</v>
      </c>
      <c r="B612">
        <v>3508</v>
      </c>
      <c r="C612" t="s">
        <v>778</v>
      </c>
      <c r="D612" s="183">
        <v>36800</v>
      </c>
      <c r="E612">
        <v>2002</v>
      </c>
      <c r="F612" s="182">
        <v>5165082.62</v>
      </c>
    </row>
    <row r="613" spans="1:6">
      <c r="A613" t="s">
        <v>785</v>
      </c>
      <c r="B613">
        <v>3349</v>
      </c>
      <c r="C613" t="s">
        <v>780</v>
      </c>
      <c r="D613" s="183">
        <v>36617</v>
      </c>
      <c r="E613">
        <v>2002</v>
      </c>
      <c r="F613" s="182">
        <v>380323.73</v>
      </c>
    </row>
    <row r="614" spans="1:6">
      <c r="A614" t="s">
        <v>731</v>
      </c>
      <c r="B614">
        <v>2742</v>
      </c>
      <c r="C614" t="s">
        <v>780</v>
      </c>
      <c r="D614" s="183">
        <v>36434</v>
      </c>
      <c r="E614">
        <v>2001</v>
      </c>
      <c r="F614" s="182">
        <v>199684.01</v>
      </c>
    </row>
    <row r="615" spans="1:6">
      <c r="A615" t="s">
        <v>731</v>
      </c>
      <c r="B615">
        <v>2649</v>
      </c>
      <c r="C615" t="s">
        <v>780</v>
      </c>
      <c r="D615" s="183">
        <v>36678</v>
      </c>
      <c r="E615">
        <v>2002</v>
      </c>
      <c r="F615" s="182">
        <v>286176.06</v>
      </c>
    </row>
    <row r="616" spans="1:6">
      <c r="A616" t="s">
        <v>784</v>
      </c>
      <c r="B616">
        <v>3545</v>
      </c>
      <c r="C616" t="s">
        <v>778</v>
      </c>
      <c r="D616" s="183">
        <v>36770</v>
      </c>
      <c r="E616">
        <v>2002</v>
      </c>
      <c r="F616" s="182">
        <v>1918442.32</v>
      </c>
    </row>
    <row r="617" spans="1:6">
      <c r="A617" t="s">
        <v>785</v>
      </c>
      <c r="B617">
        <v>3302</v>
      </c>
      <c r="C617" t="s">
        <v>779</v>
      </c>
      <c r="D617" s="183">
        <v>36586</v>
      </c>
      <c r="E617">
        <v>2002</v>
      </c>
      <c r="F617" s="182">
        <v>7862586.3300000001</v>
      </c>
    </row>
    <row r="618" spans="1:6">
      <c r="A618" t="s">
        <v>785</v>
      </c>
      <c r="B618">
        <v>2868</v>
      </c>
      <c r="C618" t="s">
        <v>779</v>
      </c>
      <c r="D618" s="183">
        <v>36708</v>
      </c>
      <c r="E618">
        <v>2002</v>
      </c>
      <c r="F618" s="182">
        <v>2283546.5699999998</v>
      </c>
    </row>
    <row r="619" spans="1:6">
      <c r="A619" t="s">
        <v>784</v>
      </c>
      <c r="B619">
        <v>3176</v>
      </c>
      <c r="C619" t="s">
        <v>778</v>
      </c>
      <c r="D619" s="183">
        <v>36342</v>
      </c>
      <c r="E619">
        <v>2001</v>
      </c>
      <c r="F619" s="182">
        <v>1128494.02</v>
      </c>
    </row>
    <row r="620" spans="1:6">
      <c r="A620" t="s">
        <v>784</v>
      </c>
      <c r="B620">
        <v>3573</v>
      </c>
      <c r="C620" t="s">
        <v>780</v>
      </c>
      <c r="D620" s="183">
        <v>36770</v>
      </c>
      <c r="E620">
        <v>2002</v>
      </c>
      <c r="F620" s="182">
        <v>389535.28</v>
      </c>
    </row>
    <row r="621" spans="1:6">
      <c r="A621" t="s">
        <v>785</v>
      </c>
      <c r="B621">
        <v>2811</v>
      </c>
      <c r="C621" t="s">
        <v>780</v>
      </c>
      <c r="D621" s="183">
        <v>35886</v>
      </c>
      <c r="E621">
        <v>2000</v>
      </c>
      <c r="F621" s="182">
        <v>323037.44</v>
      </c>
    </row>
    <row r="622" spans="1:6">
      <c r="A622" t="s">
        <v>783</v>
      </c>
      <c r="B622">
        <v>3661</v>
      </c>
      <c r="C622" t="s">
        <v>779</v>
      </c>
      <c r="D622" s="183">
        <v>36678</v>
      </c>
      <c r="E622">
        <v>2002</v>
      </c>
      <c r="F622" s="182">
        <v>4528717.5999999996</v>
      </c>
    </row>
    <row r="623" spans="1:6">
      <c r="A623" t="s">
        <v>782</v>
      </c>
      <c r="B623">
        <v>3425</v>
      </c>
      <c r="C623" t="s">
        <v>778</v>
      </c>
      <c r="D623" s="183">
        <v>36526</v>
      </c>
      <c r="E623">
        <v>2002</v>
      </c>
      <c r="F623" s="182">
        <v>1576408.51</v>
      </c>
    </row>
    <row r="624" spans="1:6">
      <c r="A624" t="s">
        <v>785</v>
      </c>
      <c r="B624">
        <v>2703</v>
      </c>
      <c r="C624" t="s">
        <v>780</v>
      </c>
      <c r="D624" s="183">
        <v>36586</v>
      </c>
      <c r="E624">
        <v>2002</v>
      </c>
      <c r="F624" s="182">
        <v>94537.86</v>
      </c>
    </row>
    <row r="625" spans="1:6">
      <c r="A625" t="s">
        <v>783</v>
      </c>
      <c r="B625">
        <v>3512</v>
      </c>
      <c r="C625" t="s">
        <v>778</v>
      </c>
      <c r="D625" s="183">
        <v>36342</v>
      </c>
      <c r="E625">
        <v>2001</v>
      </c>
      <c r="F625" s="182">
        <v>4325455.01</v>
      </c>
    </row>
    <row r="626" spans="1:6">
      <c r="A626" t="s">
        <v>783</v>
      </c>
      <c r="B626">
        <v>3606</v>
      </c>
      <c r="C626" t="s">
        <v>779</v>
      </c>
      <c r="D626" s="183">
        <v>36342</v>
      </c>
      <c r="E626">
        <v>2001</v>
      </c>
      <c r="F626" s="182">
        <v>795002.84</v>
      </c>
    </row>
    <row r="627" spans="1:6">
      <c r="A627" t="s">
        <v>784</v>
      </c>
      <c r="B627">
        <v>3202</v>
      </c>
      <c r="C627" t="s">
        <v>778</v>
      </c>
      <c r="D627" s="183">
        <v>36192</v>
      </c>
      <c r="E627">
        <v>2001</v>
      </c>
      <c r="F627" s="182">
        <v>2975720.04</v>
      </c>
    </row>
    <row r="628" spans="1:6">
      <c r="A628" t="s">
        <v>785</v>
      </c>
      <c r="B628">
        <v>2855</v>
      </c>
      <c r="C628" t="s">
        <v>780</v>
      </c>
      <c r="D628" s="183">
        <v>36465</v>
      </c>
      <c r="E628">
        <v>2001</v>
      </c>
      <c r="F628" s="182">
        <v>154605.41</v>
      </c>
    </row>
    <row r="629" spans="1:6">
      <c r="A629" t="s">
        <v>731</v>
      </c>
      <c r="B629">
        <v>3777</v>
      </c>
      <c r="C629" t="s">
        <v>778</v>
      </c>
      <c r="D629" s="183">
        <v>36678</v>
      </c>
      <c r="E629">
        <v>2002</v>
      </c>
      <c r="F629" s="182">
        <v>620576.51</v>
      </c>
    </row>
    <row r="630" spans="1:6">
      <c r="A630" t="s">
        <v>783</v>
      </c>
      <c r="B630">
        <v>2687</v>
      </c>
      <c r="C630" t="s">
        <v>780</v>
      </c>
      <c r="D630" s="183">
        <v>36800</v>
      </c>
      <c r="E630">
        <v>2002</v>
      </c>
      <c r="F630" s="182">
        <v>121069.29</v>
      </c>
    </row>
    <row r="631" spans="1:6">
      <c r="A631" t="s">
        <v>783</v>
      </c>
      <c r="B631">
        <v>3579</v>
      </c>
      <c r="C631" t="s">
        <v>779</v>
      </c>
      <c r="D631" s="183">
        <v>35796</v>
      </c>
      <c r="E631">
        <v>2000</v>
      </c>
      <c r="F631" s="182">
        <v>1831563.68</v>
      </c>
    </row>
    <row r="632" spans="1:6">
      <c r="A632" t="s">
        <v>784</v>
      </c>
      <c r="B632">
        <v>3030</v>
      </c>
      <c r="C632" t="s">
        <v>778</v>
      </c>
      <c r="D632" s="183">
        <v>35916</v>
      </c>
      <c r="E632">
        <v>2000</v>
      </c>
      <c r="F632" s="182">
        <v>2843047.15</v>
      </c>
    </row>
    <row r="633" spans="1:6">
      <c r="A633" t="s">
        <v>731</v>
      </c>
      <c r="B633">
        <v>3534</v>
      </c>
      <c r="C633" t="s">
        <v>779</v>
      </c>
      <c r="D633" s="183">
        <v>36739</v>
      </c>
      <c r="E633">
        <v>2002</v>
      </c>
      <c r="F633" s="182">
        <v>5817339.5800000001</v>
      </c>
    </row>
    <row r="634" spans="1:6">
      <c r="A634" t="s">
        <v>783</v>
      </c>
      <c r="B634">
        <v>3114</v>
      </c>
      <c r="C634" t="s">
        <v>778</v>
      </c>
      <c r="D634" s="183">
        <v>36161</v>
      </c>
      <c r="E634">
        <v>2001</v>
      </c>
      <c r="F634" s="182">
        <v>1452576.66</v>
      </c>
    </row>
    <row r="635" spans="1:6">
      <c r="A635" t="s">
        <v>782</v>
      </c>
      <c r="B635">
        <v>2752</v>
      </c>
      <c r="C635" t="s">
        <v>780</v>
      </c>
      <c r="D635" s="183">
        <v>36770</v>
      </c>
      <c r="E635">
        <v>2002</v>
      </c>
      <c r="F635" s="182">
        <v>242305.5</v>
      </c>
    </row>
    <row r="636" spans="1:6">
      <c r="A636" t="s">
        <v>783</v>
      </c>
      <c r="B636">
        <v>3725</v>
      </c>
      <c r="C636" t="s">
        <v>780</v>
      </c>
      <c r="D636" s="183">
        <v>36526</v>
      </c>
      <c r="E636">
        <v>2002</v>
      </c>
      <c r="F636" s="182">
        <v>122481.46</v>
      </c>
    </row>
    <row r="637" spans="1:6">
      <c r="A637" t="s">
        <v>783</v>
      </c>
      <c r="B637">
        <v>3036</v>
      </c>
      <c r="C637" t="s">
        <v>779</v>
      </c>
      <c r="D637" s="183">
        <v>36526</v>
      </c>
      <c r="E637">
        <v>2002</v>
      </c>
      <c r="F637" s="182">
        <v>9750908.6899999995</v>
      </c>
    </row>
    <row r="638" spans="1:6">
      <c r="A638" t="s">
        <v>782</v>
      </c>
      <c r="B638">
        <v>2854</v>
      </c>
      <c r="C638" t="s">
        <v>779</v>
      </c>
      <c r="D638" s="183">
        <v>36800</v>
      </c>
      <c r="E638">
        <v>2002</v>
      </c>
      <c r="F638" s="182">
        <v>6034340.4699999997</v>
      </c>
    </row>
    <row r="639" spans="1:6">
      <c r="A639" t="s">
        <v>731</v>
      </c>
      <c r="B639">
        <v>3182</v>
      </c>
      <c r="C639" t="s">
        <v>779</v>
      </c>
      <c r="D639" s="183">
        <v>36770</v>
      </c>
      <c r="E639">
        <v>2002</v>
      </c>
      <c r="F639" s="182">
        <v>5957119.8099999996</v>
      </c>
    </row>
    <row r="640" spans="1:6">
      <c r="A640" t="s">
        <v>784</v>
      </c>
      <c r="B640">
        <v>3090</v>
      </c>
      <c r="C640" t="s">
        <v>779</v>
      </c>
      <c r="D640" s="183">
        <v>36831</v>
      </c>
      <c r="E640">
        <v>2002</v>
      </c>
      <c r="F640" s="182">
        <v>1819189.3</v>
      </c>
    </row>
    <row r="641" spans="1:6">
      <c r="A641" t="s">
        <v>784</v>
      </c>
      <c r="B641">
        <v>2543</v>
      </c>
      <c r="C641" t="s">
        <v>779</v>
      </c>
      <c r="D641" s="183">
        <v>36861</v>
      </c>
      <c r="E641">
        <v>2002</v>
      </c>
      <c r="F641" s="182">
        <v>9665921.2599999998</v>
      </c>
    </row>
    <row r="642" spans="1:6">
      <c r="A642" t="s">
        <v>784</v>
      </c>
      <c r="B642">
        <v>3297</v>
      </c>
      <c r="C642" t="s">
        <v>779</v>
      </c>
      <c r="D642" s="183">
        <v>36861</v>
      </c>
      <c r="E642">
        <v>2002</v>
      </c>
      <c r="F642" s="182">
        <v>9006373.8499999996</v>
      </c>
    </row>
    <row r="643" spans="1:6">
      <c r="A643" t="s">
        <v>737</v>
      </c>
      <c r="B643">
        <v>2764</v>
      </c>
      <c r="C643" t="s">
        <v>779</v>
      </c>
      <c r="D643" s="183">
        <v>36465</v>
      </c>
      <c r="E643">
        <v>2001</v>
      </c>
      <c r="F643" s="182">
        <v>4907464.99</v>
      </c>
    </row>
    <row r="644" spans="1:6">
      <c r="A644" t="s">
        <v>783</v>
      </c>
      <c r="B644">
        <v>2819</v>
      </c>
      <c r="C644" t="s">
        <v>779</v>
      </c>
      <c r="D644" s="183">
        <v>36342</v>
      </c>
      <c r="E644">
        <v>2001</v>
      </c>
      <c r="F644" s="182">
        <v>2817122.27</v>
      </c>
    </row>
    <row r="645" spans="1:6">
      <c r="A645" t="s">
        <v>731</v>
      </c>
      <c r="B645">
        <v>2662</v>
      </c>
      <c r="C645" t="s">
        <v>778</v>
      </c>
      <c r="D645" s="183">
        <v>36220</v>
      </c>
      <c r="E645">
        <v>2001</v>
      </c>
      <c r="F645" s="182">
        <v>5866606.0800000001</v>
      </c>
    </row>
    <row r="646" spans="1:6">
      <c r="A646" t="s">
        <v>784</v>
      </c>
      <c r="B646">
        <v>3795</v>
      </c>
      <c r="C646" t="s">
        <v>778</v>
      </c>
      <c r="D646" s="183">
        <v>36678</v>
      </c>
      <c r="E646">
        <v>2002</v>
      </c>
      <c r="F646" s="182">
        <v>4070376.64</v>
      </c>
    </row>
    <row r="647" spans="1:6">
      <c r="A647" t="s">
        <v>784</v>
      </c>
      <c r="B647">
        <v>2728</v>
      </c>
      <c r="C647" t="s">
        <v>779</v>
      </c>
      <c r="D647" s="183">
        <v>36770</v>
      </c>
      <c r="E647">
        <v>2002</v>
      </c>
      <c r="F647" s="182">
        <v>8067320.5599999996</v>
      </c>
    </row>
    <row r="648" spans="1:6">
      <c r="A648" t="s">
        <v>731</v>
      </c>
      <c r="B648">
        <v>2928</v>
      </c>
      <c r="C648" t="s">
        <v>780</v>
      </c>
      <c r="D648" s="183">
        <v>36161</v>
      </c>
      <c r="E648">
        <v>2001</v>
      </c>
      <c r="F648" s="182">
        <v>298917.71999999997</v>
      </c>
    </row>
    <row r="649" spans="1:6">
      <c r="A649" t="s">
        <v>731</v>
      </c>
      <c r="B649">
        <v>2976</v>
      </c>
      <c r="C649" t="s">
        <v>780</v>
      </c>
      <c r="D649" s="183">
        <v>36192</v>
      </c>
      <c r="E649">
        <v>2001</v>
      </c>
      <c r="F649" s="182">
        <v>136122.67000000001</v>
      </c>
    </row>
    <row r="650" spans="1:6">
      <c r="A650" t="s">
        <v>782</v>
      </c>
      <c r="B650">
        <v>3450</v>
      </c>
      <c r="C650" t="s">
        <v>778</v>
      </c>
      <c r="D650" s="183">
        <v>36831</v>
      </c>
      <c r="E650">
        <v>2002</v>
      </c>
      <c r="F650" s="182">
        <v>2029871.03</v>
      </c>
    </row>
    <row r="651" spans="1:6">
      <c r="A651" t="s">
        <v>731</v>
      </c>
      <c r="B651">
        <v>3397</v>
      </c>
      <c r="C651" t="s">
        <v>780</v>
      </c>
      <c r="D651" s="183">
        <v>35916</v>
      </c>
      <c r="E651">
        <v>2000</v>
      </c>
      <c r="F651" s="182">
        <v>220722.29</v>
      </c>
    </row>
    <row r="652" spans="1:6">
      <c r="A652" t="s">
        <v>731</v>
      </c>
      <c r="B652">
        <v>3205</v>
      </c>
      <c r="C652" t="s">
        <v>780</v>
      </c>
      <c r="D652" s="183">
        <v>36220</v>
      </c>
      <c r="E652">
        <v>2001</v>
      </c>
      <c r="F652" s="182">
        <v>388277.23</v>
      </c>
    </row>
    <row r="653" spans="1:6">
      <c r="A653" t="s">
        <v>784</v>
      </c>
      <c r="B653">
        <v>3585</v>
      </c>
      <c r="C653" t="s">
        <v>780</v>
      </c>
      <c r="D653" s="183">
        <v>36161</v>
      </c>
      <c r="E653">
        <v>2001</v>
      </c>
      <c r="F653" s="182">
        <v>176404.28</v>
      </c>
    </row>
    <row r="654" spans="1:6">
      <c r="A654" t="s">
        <v>783</v>
      </c>
      <c r="B654">
        <v>3134</v>
      </c>
      <c r="C654" t="s">
        <v>779</v>
      </c>
      <c r="D654" s="183">
        <v>36617</v>
      </c>
      <c r="E654">
        <v>2002</v>
      </c>
      <c r="F654" s="182">
        <v>5754831.0800000001</v>
      </c>
    </row>
    <row r="655" spans="1:6">
      <c r="A655" t="s">
        <v>737</v>
      </c>
      <c r="B655">
        <v>2601</v>
      </c>
      <c r="C655" t="s">
        <v>780</v>
      </c>
      <c r="D655" s="183">
        <v>36342</v>
      </c>
      <c r="E655">
        <v>2001</v>
      </c>
      <c r="F655" s="182">
        <v>261020.73</v>
      </c>
    </row>
    <row r="656" spans="1:6">
      <c r="A656" t="s">
        <v>782</v>
      </c>
      <c r="B656">
        <v>3798</v>
      </c>
      <c r="C656" t="s">
        <v>779</v>
      </c>
      <c r="D656" s="183">
        <v>36678</v>
      </c>
      <c r="E656">
        <v>2002</v>
      </c>
      <c r="F656" s="182">
        <v>6037095.8300000001</v>
      </c>
    </row>
    <row r="657" spans="1:6">
      <c r="A657" t="s">
        <v>785</v>
      </c>
      <c r="B657">
        <v>2890</v>
      </c>
      <c r="C657" t="s">
        <v>779</v>
      </c>
      <c r="D657" s="183">
        <v>36861</v>
      </c>
      <c r="E657">
        <v>2002</v>
      </c>
      <c r="F657" s="182">
        <v>1137875.73</v>
      </c>
    </row>
    <row r="658" spans="1:6">
      <c r="A658" t="s">
        <v>784</v>
      </c>
      <c r="B658">
        <v>2778</v>
      </c>
      <c r="C658" t="s">
        <v>780</v>
      </c>
      <c r="D658" s="183">
        <v>35886</v>
      </c>
      <c r="E658">
        <v>2000</v>
      </c>
      <c r="F658" s="182">
        <v>284822.71999999997</v>
      </c>
    </row>
    <row r="659" spans="1:6">
      <c r="A659" t="s">
        <v>737</v>
      </c>
      <c r="B659">
        <v>2590</v>
      </c>
      <c r="C659" t="s">
        <v>780</v>
      </c>
      <c r="D659" s="183">
        <v>36739</v>
      </c>
      <c r="E659">
        <v>2002</v>
      </c>
      <c r="F659" s="182">
        <v>331550.42</v>
      </c>
    </row>
    <row r="660" spans="1:6">
      <c r="A660" t="s">
        <v>782</v>
      </c>
      <c r="B660">
        <v>2662</v>
      </c>
      <c r="C660" t="s">
        <v>778</v>
      </c>
      <c r="D660" s="183">
        <v>36586</v>
      </c>
      <c r="E660">
        <v>2002</v>
      </c>
      <c r="F660" s="182">
        <v>2334804.81</v>
      </c>
    </row>
    <row r="661" spans="1:6">
      <c r="A661" t="s">
        <v>782</v>
      </c>
      <c r="B661">
        <v>3578</v>
      </c>
      <c r="C661" t="s">
        <v>778</v>
      </c>
      <c r="D661" s="183">
        <v>35796</v>
      </c>
      <c r="E661">
        <v>2000</v>
      </c>
      <c r="F661" s="182">
        <v>1899724.18</v>
      </c>
    </row>
    <row r="662" spans="1:6">
      <c r="A662" t="s">
        <v>731</v>
      </c>
      <c r="B662">
        <v>2718</v>
      </c>
      <c r="C662" t="s">
        <v>779</v>
      </c>
      <c r="D662" s="183">
        <v>36526</v>
      </c>
      <c r="E662">
        <v>2002</v>
      </c>
      <c r="F662" s="182">
        <v>6305552.2199999997</v>
      </c>
    </row>
    <row r="663" spans="1:6">
      <c r="A663" t="s">
        <v>731</v>
      </c>
      <c r="B663">
        <v>3120</v>
      </c>
      <c r="C663" t="s">
        <v>780</v>
      </c>
      <c r="D663" s="183">
        <v>36465</v>
      </c>
      <c r="E663">
        <v>2001</v>
      </c>
      <c r="F663" s="182">
        <v>366909.32</v>
      </c>
    </row>
    <row r="664" spans="1:6">
      <c r="A664" t="s">
        <v>731</v>
      </c>
      <c r="B664">
        <v>2660</v>
      </c>
      <c r="C664" t="s">
        <v>779</v>
      </c>
      <c r="D664" s="183">
        <v>36770</v>
      </c>
      <c r="E664">
        <v>2002</v>
      </c>
      <c r="F664" s="182">
        <v>8178143.2800000003</v>
      </c>
    </row>
    <row r="665" spans="1:6">
      <c r="A665" t="s">
        <v>783</v>
      </c>
      <c r="B665">
        <v>2663</v>
      </c>
      <c r="C665" t="s">
        <v>778</v>
      </c>
      <c r="D665" s="183">
        <v>36220</v>
      </c>
      <c r="E665">
        <v>2001</v>
      </c>
      <c r="F665" s="182">
        <v>3944800.28</v>
      </c>
    </row>
    <row r="666" spans="1:6">
      <c r="A666" t="s">
        <v>784</v>
      </c>
      <c r="B666">
        <v>2622</v>
      </c>
      <c r="C666" t="s">
        <v>780</v>
      </c>
      <c r="D666" s="183">
        <v>36434</v>
      </c>
      <c r="E666">
        <v>2001</v>
      </c>
      <c r="F666" s="182">
        <v>123589.41</v>
      </c>
    </row>
    <row r="667" spans="1:6">
      <c r="A667" t="s">
        <v>784</v>
      </c>
      <c r="B667">
        <v>3529</v>
      </c>
      <c r="C667" t="s">
        <v>780</v>
      </c>
      <c r="D667" s="183">
        <v>36800</v>
      </c>
      <c r="E667">
        <v>2002</v>
      </c>
      <c r="F667" s="182">
        <v>115247.37</v>
      </c>
    </row>
    <row r="668" spans="1:6">
      <c r="A668" t="s">
        <v>783</v>
      </c>
      <c r="B668">
        <v>3418</v>
      </c>
      <c r="C668" t="s">
        <v>780</v>
      </c>
      <c r="D668" s="183">
        <v>36495</v>
      </c>
      <c r="E668">
        <v>2001</v>
      </c>
      <c r="F668" s="182">
        <v>317896.77</v>
      </c>
    </row>
    <row r="669" spans="1:6">
      <c r="A669" t="s">
        <v>784</v>
      </c>
      <c r="B669">
        <v>3388</v>
      </c>
      <c r="C669" t="s">
        <v>780</v>
      </c>
      <c r="D669" s="183">
        <v>36586</v>
      </c>
      <c r="E669">
        <v>2002</v>
      </c>
      <c r="F669" s="182">
        <v>264593.65999999997</v>
      </c>
    </row>
    <row r="670" spans="1:6">
      <c r="A670" t="s">
        <v>782</v>
      </c>
      <c r="B670">
        <v>2815</v>
      </c>
      <c r="C670" t="s">
        <v>779</v>
      </c>
      <c r="D670" s="183">
        <v>36586</v>
      </c>
      <c r="E670">
        <v>2002</v>
      </c>
      <c r="F670" s="182">
        <v>7940425.7199999997</v>
      </c>
    </row>
    <row r="671" spans="1:6">
      <c r="A671" t="s">
        <v>737</v>
      </c>
      <c r="B671">
        <v>2907</v>
      </c>
      <c r="C671" t="s">
        <v>779</v>
      </c>
      <c r="D671" s="183">
        <v>36586</v>
      </c>
      <c r="E671">
        <v>2002</v>
      </c>
      <c r="F671" s="182">
        <v>9580212.75</v>
      </c>
    </row>
    <row r="672" spans="1:6">
      <c r="A672" t="s">
        <v>785</v>
      </c>
      <c r="B672">
        <v>3152</v>
      </c>
      <c r="C672" t="s">
        <v>779</v>
      </c>
      <c r="D672" s="183">
        <v>36495</v>
      </c>
      <c r="E672">
        <v>2001</v>
      </c>
      <c r="F672" s="182">
        <v>8597956.5500000007</v>
      </c>
    </row>
    <row r="673" spans="1:6">
      <c r="A673" t="s">
        <v>731</v>
      </c>
      <c r="B673">
        <v>3240</v>
      </c>
      <c r="C673" t="s">
        <v>779</v>
      </c>
      <c r="D673" s="183">
        <v>35947</v>
      </c>
      <c r="E673">
        <v>2000</v>
      </c>
      <c r="F673" s="182">
        <v>4160047.26</v>
      </c>
    </row>
    <row r="674" spans="1:6">
      <c r="A674" t="s">
        <v>784</v>
      </c>
      <c r="B674">
        <v>3384</v>
      </c>
      <c r="C674" t="s">
        <v>779</v>
      </c>
      <c r="D674" s="183">
        <v>35947</v>
      </c>
      <c r="E674">
        <v>2000</v>
      </c>
      <c r="F674" s="182">
        <v>3437485.42</v>
      </c>
    </row>
    <row r="675" spans="1:6">
      <c r="A675" t="s">
        <v>783</v>
      </c>
      <c r="B675">
        <v>2922</v>
      </c>
      <c r="C675" t="s">
        <v>779</v>
      </c>
      <c r="D675" s="183">
        <v>36586</v>
      </c>
      <c r="E675">
        <v>2002</v>
      </c>
      <c r="F675" s="182">
        <v>9444626.3599999994</v>
      </c>
    </row>
    <row r="676" spans="1:6">
      <c r="A676" t="s">
        <v>783</v>
      </c>
      <c r="B676">
        <v>2957</v>
      </c>
      <c r="C676" t="s">
        <v>779</v>
      </c>
      <c r="D676" s="183">
        <v>36008</v>
      </c>
      <c r="E676">
        <v>2000</v>
      </c>
      <c r="F676" s="182">
        <v>7500265.2699999996</v>
      </c>
    </row>
    <row r="677" spans="1:6">
      <c r="A677" t="s">
        <v>783</v>
      </c>
      <c r="B677">
        <v>2603</v>
      </c>
      <c r="C677" t="s">
        <v>779</v>
      </c>
      <c r="D677" s="183">
        <v>36770</v>
      </c>
      <c r="E677">
        <v>2002</v>
      </c>
      <c r="F677" s="182">
        <v>852755.9</v>
      </c>
    </row>
    <row r="678" spans="1:6">
      <c r="A678" t="s">
        <v>784</v>
      </c>
      <c r="B678">
        <v>3159</v>
      </c>
      <c r="C678" t="s">
        <v>778</v>
      </c>
      <c r="D678" s="183">
        <v>36678</v>
      </c>
      <c r="E678">
        <v>2002</v>
      </c>
      <c r="F678" s="182">
        <v>2901266.33</v>
      </c>
    </row>
    <row r="679" spans="1:6">
      <c r="A679" t="s">
        <v>737</v>
      </c>
      <c r="B679">
        <v>2640</v>
      </c>
      <c r="C679" t="s">
        <v>778</v>
      </c>
      <c r="D679" s="183">
        <v>36526</v>
      </c>
      <c r="E679">
        <v>2002</v>
      </c>
      <c r="F679" s="182">
        <v>5924278.6399999997</v>
      </c>
    </row>
    <row r="680" spans="1:6">
      <c r="A680" t="s">
        <v>785</v>
      </c>
      <c r="B680">
        <v>2847</v>
      </c>
      <c r="C680" t="s">
        <v>779</v>
      </c>
      <c r="D680" s="183">
        <v>36526</v>
      </c>
      <c r="E680">
        <v>2002</v>
      </c>
      <c r="F680" s="182">
        <v>4305659.93</v>
      </c>
    </row>
    <row r="681" spans="1:6">
      <c r="A681" t="s">
        <v>731</v>
      </c>
      <c r="B681">
        <v>2608</v>
      </c>
      <c r="C681" t="s">
        <v>779</v>
      </c>
      <c r="D681" s="183">
        <v>35796</v>
      </c>
      <c r="E681">
        <v>2000</v>
      </c>
      <c r="F681" s="182">
        <v>1048452.57</v>
      </c>
    </row>
    <row r="682" spans="1:6">
      <c r="A682" t="s">
        <v>782</v>
      </c>
      <c r="B682">
        <v>3436</v>
      </c>
      <c r="C682" t="s">
        <v>778</v>
      </c>
      <c r="D682" s="183">
        <v>36465</v>
      </c>
      <c r="E682">
        <v>2001</v>
      </c>
      <c r="F682" s="182">
        <v>2530314.6</v>
      </c>
    </row>
    <row r="683" spans="1:6">
      <c r="A683" t="s">
        <v>731</v>
      </c>
      <c r="B683">
        <v>3155</v>
      </c>
      <c r="C683" t="s">
        <v>779</v>
      </c>
      <c r="D683" s="183">
        <v>36161</v>
      </c>
      <c r="E683">
        <v>2001</v>
      </c>
      <c r="F683" s="182">
        <v>7427520.9400000004</v>
      </c>
    </row>
    <row r="684" spans="1:6">
      <c r="A684" t="s">
        <v>731</v>
      </c>
      <c r="B684">
        <v>2577</v>
      </c>
      <c r="C684" t="s">
        <v>778</v>
      </c>
      <c r="D684" s="183">
        <v>36495</v>
      </c>
      <c r="E684">
        <v>2001</v>
      </c>
      <c r="F684" s="182">
        <v>4837073.4000000004</v>
      </c>
    </row>
    <row r="685" spans="1:6">
      <c r="A685" t="s">
        <v>784</v>
      </c>
      <c r="B685">
        <v>3056</v>
      </c>
      <c r="C685" t="s">
        <v>780</v>
      </c>
      <c r="D685" s="183">
        <v>36495</v>
      </c>
      <c r="E685">
        <v>2001</v>
      </c>
      <c r="F685" s="182">
        <v>112334.36</v>
      </c>
    </row>
    <row r="686" spans="1:6">
      <c r="A686" t="s">
        <v>785</v>
      </c>
      <c r="B686">
        <v>3727</v>
      </c>
      <c r="C686" t="s">
        <v>778</v>
      </c>
      <c r="D686" s="183">
        <v>36739</v>
      </c>
      <c r="E686">
        <v>2002</v>
      </c>
      <c r="F686" s="182">
        <v>4110090.79</v>
      </c>
    </row>
    <row r="687" spans="1:6">
      <c r="A687" t="s">
        <v>785</v>
      </c>
      <c r="B687">
        <v>3241</v>
      </c>
      <c r="C687" t="s">
        <v>780</v>
      </c>
      <c r="D687" s="183">
        <v>36008</v>
      </c>
      <c r="E687">
        <v>2000</v>
      </c>
      <c r="F687" s="182">
        <v>123688.46</v>
      </c>
    </row>
    <row r="688" spans="1:6">
      <c r="A688" t="s">
        <v>785</v>
      </c>
      <c r="B688">
        <v>3173</v>
      </c>
      <c r="C688" t="s">
        <v>780</v>
      </c>
      <c r="D688" s="183">
        <v>36678</v>
      </c>
      <c r="E688">
        <v>2002</v>
      </c>
      <c r="F688" s="182">
        <v>139578.53</v>
      </c>
    </row>
    <row r="689" spans="1:6">
      <c r="A689" t="s">
        <v>782</v>
      </c>
      <c r="B689">
        <v>3427</v>
      </c>
      <c r="C689" t="s">
        <v>778</v>
      </c>
      <c r="D689" s="183">
        <v>36220</v>
      </c>
      <c r="E689">
        <v>2001</v>
      </c>
      <c r="F689" s="182">
        <v>5080722.68</v>
      </c>
    </row>
    <row r="690" spans="1:6">
      <c r="A690" t="s">
        <v>731</v>
      </c>
      <c r="B690">
        <v>3566</v>
      </c>
      <c r="C690" t="s">
        <v>779</v>
      </c>
      <c r="D690" s="183">
        <v>35886</v>
      </c>
      <c r="E690">
        <v>2000</v>
      </c>
      <c r="F690" s="182">
        <v>4562804.53</v>
      </c>
    </row>
    <row r="691" spans="1:6">
      <c r="A691" t="s">
        <v>782</v>
      </c>
      <c r="B691">
        <v>3294</v>
      </c>
      <c r="C691" t="s">
        <v>780</v>
      </c>
      <c r="D691" s="183">
        <v>36342</v>
      </c>
      <c r="E691">
        <v>2001</v>
      </c>
      <c r="F691" s="182">
        <v>332766.21999999997</v>
      </c>
    </row>
    <row r="692" spans="1:6">
      <c r="A692" t="s">
        <v>785</v>
      </c>
      <c r="B692">
        <v>2632</v>
      </c>
      <c r="C692" t="s">
        <v>778</v>
      </c>
      <c r="D692" s="183">
        <v>36617</v>
      </c>
      <c r="E692">
        <v>2002</v>
      </c>
      <c r="F692" s="182">
        <v>4877731.8</v>
      </c>
    </row>
    <row r="693" spans="1:6">
      <c r="A693" t="s">
        <v>783</v>
      </c>
      <c r="B693">
        <v>2850</v>
      </c>
      <c r="C693" t="s">
        <v>780</v>
      </c>
      <c r="D693" s="183">
        <v>36586</v>
      </c>
      <c r="E693">
        <v>2002</v>
      </c>
      <c r="F693" s="182">
        <v>311450.81</v>
      </c>
    </row>
    <row r="694" spans="1:6">
      <c r="A694" t="s">
        <v>783</v>
      </c>
      <c r="B694">
        <v>2951</v>
      </c>
      <c r="C694" t="s">
        <v>780</v>
      </c>
      <c r="D694" s="183">
        <v>36586</v>
      </c>
      <c r="E694">
        <v>2002</v>
      </c>
      <c r="F694" s="182">
        <v>228501.74</v>
      </c>
    </row>
    <row r="695" spans="1:6">
      <c r="A695" t="s">
        <v>731</v>
      </c>
      <c r="B695">
        <v>2690</v>
      </c>
      <c r="C695" t="s">
        <v>779</v>
      </c>
      <c r="D695" s="183">
        <v>36220</v>
      </c>
      <c r="E695">
        <v>2001</v>
      </c>
      <c r="F695" s="182">
        <v>1048043.36</v>
      </c>
    </row>
    <row r="696" spans="1:6">
      <c r="A696" t="s">
        <v>731</v>
      </c>
      <c r="B696">
        <v>2848</v>
      </c>
      <c r="C696" t="s">
        <v>780</v>
      </c>
      <c r="D696" s="183">
        <v>36678</v>
      </c>
      <c r="E696">
        <v>2002</v>
      </c>
      <c r="F696" s="182">
        <v>253017.35</v>
      </c>
    </row>
    <row r="697" spans="1:6">
      <c r="A697" t="s">
        <v>784</v>
      </c>
      <c r="B697">
        <v>3504</v>
      </c>
      <c r="C697" t="s">
        <v>778</v>
      </c>
      <c r="D697" s="183">
        <v>36861</v>
      </c>
      <c r="E697">
        <v>2002</v>
      </c>
      <c r="F697" s="182">
        <v>2908645.88</v>
      </c>
    </row>
    <row r="698" spans="1:6">
      <c r="A698" t="s">
        <v>731</v>
      </c>
      <c r="B698">
        <v>3166</v>
      </c>
      <c r="C698" t="s">
        <v>779</v>
      </c>
      <c r="D698" s="183">
        <v>36861</v>
      </c>
      <c r="E698">
        <v>2002</v>
      </c>
      <c r="F698" s="182">
        <v>6557374.0499999998</v>
      </c>
    </row>
    <row r="699" spans="1:6">
      <c r="A699" t="s">
        <v>784</v>
      </c>
      <c r="B699">
        <v>3432</v>
      </c>
      <c r="C699" t="s">
        <v>779</v>
      </c>
      <c r="D699" s="183">
        <v>36495</v>
      </c>
      <c r="E699">
        <v>2001</v>
      </c>
      <c r="F699" s="182">
        <v>2276916</v>
      </c>
    </row>
    <row r="700" spans="1:6">
      <c r="A700" t="s">
        <v>737</v>
      </c>
      <c r="B700">
        <v>2732</v>
      </c>
      <c r="C700" t="s">
        <v>778</v>
      </c>
      <c r="D700" s="183">
        <v>35916</v>
      </c>
      <c r="E700">
        <v>2000</v>
      </c>
      <c r="F700" s="182">
        <v>4157136.58</v>
      </c>
    </row>
    <row r="701" spans="1:6">
      <c r="A701" t="s">
        <v>785</v>
      </c>
      <c r="B701">
        <v>3321</v>
      </c>
      <c r="C701" t="s">
        <v>780</v>
      </c>
      <c r="D701" s="183">
        <v>36465</v>
      </c>
      <c r="E701">
        <v>2001</v>
      </c>
      <c r="F701" s="182">
        <v>338563.19</v>
      </c>
    </row>
    <row r="702" spans="1:6">
      <c r="A702" t="s">
        <v>782</v>
      </c>
      <c r="B702">
        <v>3072</v>
      </c>
      <c r="C702" t="s">
        <v>778</v>
      </c>
      <c r="D702" s="183">
        <v>36831</v>
      </c>
      <c r="E702">
        <v>2002</v>
      </c>
      <c r="F702" s="182">
        <v>2606458.0699999998</v>
      </c>
    </row>
    <row r="703" spans="1:6">
      <c r="A703" t="s">
        <v>784</v>
      </c>
      <c r="B703">
        <v>3006</v>
      </c>
      <c r="C703" t="s">
        <v>779</v>
      </c>
      <c r="D703" s="183">
        <v>35916</v>
      </c>
      <c r="E703">
        <v>2000</v>
      </c>
      <c r="F703" s="182">
        <v>1863565.69</v>
      </c>
    </row>
    <row r="704" spans="1:6">
      <c r="A704" t="s">
        <v>782</v>
      </c>
      <c r="B704">
        <v>3228</v>
      </c>
      <c r="C704" t="s">
        <v>780</v>
      </c>
      <c r="D704" s="183">
        <v>36526</v>
      </c>
      <c r="E704">
        <v>2002</v>
      </c>
      <c r="F704" s="182">
        <v>125173.91</v>
      </c>
    </row>
    <row r="705" spans="1:6">
      <c r="A705" t="s">
        <v>731</v>
      </c>
      <c r="B705">
        <v>2999</v>
      </c>
      <c r="C705" t="s">
        <v>778</v>
      </c>
      <c r="D705" s="183">
        <v>36861</v>
      </c>
      <c r="E705">
        <v>2002</v>
      </c>
      <c r="F705" s="182">
        <v>5994250.1399999997</v>
      </c>
    </row>
    <row r="706" spans="1:6">
      <c r="A706" t="s">
        <v>784</v>
      </c>
      <c r="B706">
        <v>2846</v>
      </c>
      <c r="C706" t="s">
        <v>778</v>
      </c>
      <c r="D706" s="183">
        <v>36831</v>
      </c>
      <c r="E706">
        <v>2002</v>
      </c>
      <c r="F706" s="182">
        <v>2545772.41</v>
      </c>
    </row>
    <row r="707" spans="1:6">
      <c r="A707" t="s">
        <v>737</v>
      </c>
      <c r="B707">
        <v>3070</v>
      </c>
      <c r="C707" t="s">
        <v>779</v>
      </c>
      <c r="D707" s="183">
        <v>36678</v>
      </c>
      <c r="E707">
        <v>2002</v>
      </c>
      <c r="F707" s="182">
        <v>5519845.46</v>
      </c>
    </row>
    <row r="708" spans="1:6">
      <c r="A708" t="s">
        <v>737</v>
      </c>
      <c r="B708">
        <v>3469</v>
      </c>
      <c r="C708" t="s">
        <v>780</v>
      </c>
      <c r="D708" s="183">
        <v>36800</v>
      </c>
      <c r="E708">
        <v>2002</v>
      </c>
      <c r="F708" s="182">
        <v>382594.87</v>
      </c>
    </row>
    <row r="709" spans="1:6">
      <c r="A709" t="s">
        <v>785</v>
      </c>
      <c r="B709">
        <v>3257</v>
      </c>
      <c r="C709" t="s">
        <v>778</v>
      </c>
      <c r="D709" s="183">
        <v>36220</v>
      </c>
      <c r="E709">
        <v>2001</v>
      </c>
      <c r="F709" s="182">
        <v>1355095.63</v>
      </c>
    </row>
    <row r="710" spans="1:6">
      <c r="A710" t="s">
        <v>737</v>
      </c>
      <c r="B710">
        <v>3104</v>
      </c>
      <c r="C710" t="s">
        <v>778</v>
      </c>
      <c r="D710" s="183">
        <v>36861</v>
      </c>
      <c r="E710">
        <v>2002</v>
      </c>
      <c r="F710" s="182">
        <v>4289705.93</v>
      </c>
    </row>
    <row r="711" spans="1:6">
      <c r="A711" t="s">
        <v>785</v>
      </c>
      <c r="B711">
        <v>3594</v>
      </c>
      <c r="C711" t="s">
        <v>779</v>
      </c>
      <c r="D711" s="183">
        <v>36495</v>
      </c>
      <c r="E711">
        <v>2001</v>
      </c>
      <c r="F711" s="182">
        <v>9379330.3399999999</v>
      </c>
    </row>
    <row r="712" spans="1:6">
      <c r="A712" t="s">
        <v>784</v>
      </c>
      <c r="B712">
        <v>3069</v>
      </c>
      <c r="C712" t="s">
        <v>780</v>
      </c>
      <c r="D712" s="183">
        <v>36342</v>
      </c>
      <c r="E712">
        <v>2001</v>
      </c>
      <c r="F712" s="182">
        <v>333637.21999999997</v>
      </c>
    </row>
    <row r="713" spans="1:6">
      <c r="A713" t="s">
        <v>783</v>
      </c>
      <c r="B713">
        <v>3520</v>
      </c>
      <c r="C713" t="s">
        <v>779</v>
      </c>
      <c r="D713" s="183">
        <v>36678</v>
      </c>
      <c r="E713">
        <v>2002</v>
      </c>
      <c r="F713" s="182">
        <v>9292203.5600000005</v>
      </c>
    </row>
    <row r="714" spans="1:6">
      <c r="A714" t="s">
        <v>782</v>
      </c>
      <c r="B714">
        <v>2690</v>
      </c>
      <c r="C714" t="s">
        <v>779</v>
      </c>
      <c r="D714" s="183">
        <v>36586</v>
      </c>
      <c r="E714">
        <v>2002</v>
      </c>
      <c r="F714" s="182">
        <v>6852805.04</v>
      </c>
    </row>
    <row r="715" spans="1:6">
      <c r="A715" t="s">
        <v>783</v>
      </c>
      <c r="B715">
        <v>2912</v>
      </c>
      <c r="C715" t="s">
        <v>780</v>
      </c>
      <c r="D715" s="183">
        <v>36342</v>
      </c>
      <c r="E715">
        <v>2001</v>
      </c>
      <c r="F715" s="182">
        <v>317221.58</v>
      </c>
    </row>
    <row r="716" spans="1:6">
      <c r="A716" t="s">
        <v>783</v>
      </c>
      <c r="B716">
        <v>3134</v>
      </c>
      <c r="C716" t="s">
        <v>780</v>
      </c>
      <c r="D716" s="183">
        <v>36465</v>
      </c>
      <c r="E716">
        <v>2001</v>
      </c>
      <c r="F716" s="182">
        <v>265464.83</v>
      </c>
    </row>
    <row r="717" spans="1:6">
      <c r="A717" t="s">
        <v>782</v>
      </c>
      <c r="B717">
        <v>2785</v>
      </c>
      <c r="C717" t="s">
        <v>778</v>
      </c>
      <c r="D717" s="183">
        <v>36220</v>
      </c>
      <c r="E717">
        <v>2001</v>
      </c>
      <c r="F717" s="182">
        <v>5699176.4000000004</v>
      </c>
    </row>
    <row r="718" spans="1:6">
      <c r="A718" t="s">
        <v>785</v>
      </c>
      <c r="B718">
        <v>3408</v>
      </c>
      <c r="C718" t="s">
        <v>779</v>
      </c>
      <c r="D718" s="183">
        <v>36161</v>
      </c>
      <c r="E718">
        <v>2001</v>
      </c>
      <c r="F718" s="182">
        <v>3061532.17</v>
      </c>
    </row>
    <row r="719" spans="1:6">
      <c r="A719" t="s">
        <v>731</v>
      </c>
      <c r="B719">
        <v>3704</v>
      </c>
      <c r="C719" t="s">
        <v>779</v>
      </c>
      <c r="D719" s="183">
        <v>36465</v>
      </c>
      <c r="E719">
        <v>2001</v>
      </c>
      <c r="F719" s="182">
        <v>3667313.01</v>
      </c>
    </row>
    <row r="720" spans="1:6">
      <c r="A720" t="s">
        <v>731</v>
      </c>
      <c r="B720">
        <v>3454</v>
      </c>
      <c r="C720" t="s">
        <v>779</v>
      </c>
      <c r="D720" s="183">
        <v>35916</v>
      </c>
      <c r="E720">
        <v>2000</v>
      </c>
      <c r="F720" s="182">
        <v>3782205.54</v>
      </c>
    </row>
    <row r="721" spans="1:6">
      <c r="A721" t="s">
        <v>731</v>
      </c>
      <c r="B721">
        <v>2983</v>
      </c>
      <c r="C721" t="s">
        <v>779</v>
      </c>
      <c r="D721" s="183">
        <v>36678</v>
      </c>
      <c r="E721">
        <v>2002</v>
      </c>
      <c r="F721" s="182">
        <v>6157437.54</v>
      </c>
    </row>
    <row r="722" spans="1:6">
      <c r="A722" t="s">
        <v>784</v>
      </c>
      <c r="B722">
        <v>3612</v>
      </c>
      <c r="C722" t="s">
        <v>779</v>
      </c>
      <c r="D722" s="183">
        <v>36161</v>
      </c>
      <c r="E722">
        <v>2001</v>
      </c>
      <c r="F722" s="182">
        <v>3284303.19</v>
      </c>
    </row>
    <row r="723" spans="1:6">
      <c r="A723" t="s">
        <v>783</v>
      </c>
      <c r="B723">
        <v>3758</v>
      </c>
      <c r="C723" t="s">
        <v>779</v>
      </c>
      <c r="D723" s="183">
        <v>35796</v>
      </c>
      <c r="E723">
        <v>2000</v>
      </c>
      <c r="F723" s="182">
        <v>5027992.71</v>
      </c>
    </row>
    <row r="724" spans="1:6">
      <c r="A724" t="s">
        <v>737</v>
      </c>
      <c r="B724">
        <v>3511</v>
      </c>
      <c r="C724" t="s">
        <v>778</v>
      </c>
      <c r="D724" s="183">
        <v>36220</v>
      </c>
      <c r="E724">
        <v>2001</v>
      </c>
      <c r="F724" s="182">
        <v>679106.95</v>
      </c>
    </row>
    <row r="725" spans="1:6">
      <c r="A725" t="s">
        <v>737</v>
      </c>
      <c r="B725">
        <v>3659</v>
      </c>
      <c r="C725" t="s">
        <v>780</v>
      </c>
      <c r="D725" s="183">
        <v>36342</v>
      </c>
      <c r="E725">
        <v>2001</v>
      </c>
      <c r="F725" s="182">
        <v>356884.07</v>
      </c>
    </row>
    <row r="726" spans="1:6">
      <c r="A726" t="s">
        <v>737</v>
      </c>
      <c r="B726">
        <v>2676</v>
      </c>
      <c r="C726" t="s">
        <v>780</v>
      </c>
      <c r="D726" s="183">
        <v>36342</v>
      </c>
      <c r="E726">
        <v>2001</v>
      </c>
      <c r="F726" s="182">
        <v>262068.43</v>
      </c>
    </row>
    <row r="727" spans="1:6">
      <c r="A727" t="s">
        <v>731</v>
      </c>
      <c r="B727">
        <v>3776</v>
      </c>
      <c r="C727" t="s">
        <v>779</v>
      </c>
      <c r="D727" s="183">
        <v>36800</v>
      </c>
      <c r="E727">
        <v>2002</v>
      </c>
      <c r="F727" s="182">
        <v>9897941.9399999995</v>
      </c>
    </row>
    <row r="728" spans="1:6">
      <c r="A728" t="s">
        <v>784</v>
      </c>
      <c r="B728">
        <v>3364</v>
      </c>
      <c r="C728" t="s">
        <v>780</v>
      </c>
      <c r="D728" s="183">
        <v>36770</v>
      </c>
      <c r="E728">
        <v>2002</v>
      </c>
      <c r="F728" s="182">
        <v>277528.57</v>
      </c>
    </row>
    <row r="729" spans="1:6">
      <c r="A729" t="s">
        <v>782</v>
      </c>
      <c r="B729">
        <v>3218</v>
      </c>
      <c r="C729" t="s">
        <v>779</v>
      </c>
      <c r="D729" s="183">
        <v>36161</v>
      </c>
      <c r="E729">
        <v>2001</v>
      </c>
      <c r="F729" s="182">
        <v>9974146.0800000001</v>
      </c>
    </row>
    <row r="730" spans="1:6">
      <c r="A730" t="s">
        <v>785</v>
      </c>
      <c r="B730">
        <v>3731</v>
      </c>
      <c r="C730" t="s">
        <v>778</v>
      </c>
      <c r="D730" s="183">
        <v>36861</v>
      </c>
      <c r="E730">
        <v>2002</v>
      </c>
      <c r="F730" s="182">
        <v>4893283.82</v>
      </c>
    </row>
    <row r="731" spans="1:6">
      <c r="A731" t="s">
        <v>785</v>
      </c>
      <c r="B731">
        <v>2810</v>
      </c>
      <c r="C731" t="s">
        <v>779</v>
      </c>
      <c r="D731" s="183">
        <v>36617</v>
      </c>
      <c r="E731">
        <v>2002</v>
      </c>
      <c r="F731" s="182">
        <v>6927246.2999999998</v>
      </c>
    </row>
    <row r="732" spans="1:6">
      <c r="A732" t="s">
        <v>782</v>
      </c>
      <c r="B732">
        <v>3752</v>
      </c>
      <c r="C732" t="s">
        <v>779</v>
      </c>
      <c r="D732" s="183">
        <v>36161</v>
      </c>
      <c r="E732">
        <v>2001</v>
      </c>
      <c r="F732" s="182">
        <v>9598161.6400000006</v>
      </c>
    </row>
    <row r="733" spans="1:6">
      <c r="A733" t="s">
        <v>737</v>
      </c>
      <c r="B733">
        <v>3314</v>
      </c>
      <c r="C733" t="s">
        <v>778</v>
      </c>
      <c r="D733" s="183">
        <v>36161</v>
      </c>
      <c r="E733">
        <v>2001</v>
      </c>
      <c r="F733" s="182">
        <v>1808448.87</v>
      </c>
    </row>
    <row r="734" spans="1:6">
      <c r="A734" t="s">
        <v>737</v>
      </c>
      <c r="B734">
        <v>3788</v>
      </c>
      <c r="C734" t="s">
        <v>778</v>
      </c>
      <c r="D734" s="183">
        <v>36831</v>
      </c>
      <c r="E734">
        <v>2002</v>
      </c>
      <c r="F734" s="182">
        <v>1690682.79</v>
      </c>
    </row>
    <row r="735" spans="1:6">
      <c r="A735" t="s">
        <v>782</v>
      </c>
      <c r="B735">
        <v>2821</v>
      </c>
      <c r="C735" t="s">
        <v>779</v>
      </c>
      <c r="D735" s="183">
        <v>36161</v>
      </c>
      <c r="E735">
        <v>2001</v>
      </c>
      <c r="F735" s="182">
        <v>1979337.79</v>
      </c>
    </row>
    <row r="736" spans="1:6">
      <c r="A736" t="s">
        <v>785</v>
      </c>
      <c r="B736">
        <v>3324</v>
      </c>
      <c r="C736" t="s">
        <v>779</v>
      </c>
      <c r="D736" s="183">
        <v>36861</v>
      </c>
      <c r="E736">
        <v>2002</v>
      </c>
      <c r="F736" s="182">
        <v>7816483.7199999997</v>
      </c>
    </row>
    <row r="737" spans="1:6">
      <c r="A737" t="s">
        <v>737</v>
      </c>
      <c r="B737">
        <v>3326</v>
      </c>
      <c r="C737" t="s">
        <v>778</v>
      </c>
      <c r="D737" s="183">
        <v>36617</v>
      </c>
      <c r="E737">
        <v>2002</v>
      </c>
      <c r="F737" s="182">
        <v>749698.39</v>
      </c>
    </row>
    <row r="738" spans="1:6">
      <c r="A738" t="s">
        <v>784</v>
      </c>
      <c r="B738">
        <v>3451</v>
      </c>
      <c r="C738" t="s">
        <v>780</v>
      </c>
      <c r="D738" s="183">
        <v>36192</v>
      </c>
      <c r="E738">
        <v>2001</v>
      </c>
      <c r="F738" s="182">
        <v>280575.65000000002</v>
      </c>
    </row>
    <row r="739" spans="1:6">
      <c r="A739" t="s">
        <v>785</v>
      </c>
      <c r="B739">
        <v>2559</v>
      </c>
      <c r="C739" t="s">
        <v>780</v>
      </c>
      <c r="D739" s="183">
        <v>36220</v>
      </c>
      <c r="E739">
        <v>2001</v>
      </c>
      <c r="F739" s="182">
        <v>120062.03</v>
      </c>
    </row>
    <row r="740" spans="1:6">
      <c r="A740" t="s">
        <v>731</v>
      </c>
      <c r="B740">
        <v>3152</v>
      </c>
      <c r="C740" t="s">
        <v>779</v>
      </c>
      <c r="D740" s="183">
        <v>36434</v>
      </c>
      <c r="E740">
        <v>2001</v>
      </c>
      <c r="F740" s="182">
        <v>5201998</v>
      </c>
    </row>
    <row r="741" spans="1:6">
      <c r="A741" t="s">
        <v>737</v>
      </c>
      <c r="B741">
        <v>2814</v>
      </c>
      <c r="C741" t="s">
        <v>780</v>
      </c>
      <c r="D741" s="183">
        <v>35947</v>
      </c>
      <c r="E741">
        <v>2000</v>
      </c>
      <c r="F741" s="182">
        <v>364233.61</v>
      </c>
    </row>
    <row r="742" spans="1:6">
      <c r="A742" t="s">
        <v>784</v>
      </c>
      <c r="B742">
        <v>3592</v>
      </c>
      <c r="C742" t="s">
        <v>779</v>
      </c>
      <c r="D742" s="183">
        <v>36617</v>
      </c>
      <c r="E742">
        <v>2002</v>
      </c>
      <c r="F742" s="182">
        <v>6942180.9500000002</v>
      </c>
    </row>
    <row r="743" spans="1:6">
      <c r="A743" t="s">
        <v>785</v>
      </c>
      <c r="B743">
        <v>3333</v>
      </c>
      <c r="C743" t="s">
        <v>780</v>
      </c>
      <c r="D743" s="183">
        <v>36342</v>
      </c>
      <c r="E743">
        <v>2001</v>
      </c>
      <c r="F743" s="182">
        <v>393090.29</v>
      </c>
    </row>
    <row r="744" spans="1:6">
      <c r="A744" t="s">
        <v>783</v>
      </c>
      <c r="B744">
        <v>2545</v>
      </c>
      <c r="C744" t="s">
        <v>778</v>
      </c>
      <c r="D744" s="183">
        <v>36434</v>
      </c>
      <c r="E744">
        <v>2001</v>
      </c>
      <c r="F744" s="182">
        <v>1166704.3</v>
      </c>
    </row>
    <row r="745" spans="1:6">
      <c r="A745" t="s">
        <v>785</v>
      </c>
      <c r="B745">
        <v>3328</v>
      </c>
      <c r="C745" t="s">
        <v>779</v>
      </c>
      <c r="D745" s="183">
        <v>36586</v>
      </c>
      <c r="E745">
        <v>2002</v>
      </c>
      <c r="F745" s="182">
        <v>3517311.54</v>
      </c>
    </row>
    <row r="746" spans="1:6">
      <c r="A746" t="s">
        <v>784</v>
      </c>
      <c r="B746">
        <v>3664</v>
      </c>
      <c r="C746" t="s">
        <v>779</v>
      </c>
      <c r="D746" s="183">
        <v>35796</v>
      </c>
      <c r="E746">
        <v>2000</v>
      </c>
      <c r="F746" s="182">
        <v>3248717.79</v>
      </c>
    </row>
    <row r="747" spans="1:6">
      <c r="A747" t="s">
        <v>783</v>
      </c>
      <c r="B747">
        <v>3093</v>
      </c>
      <c r="C747" t="s">
        <v>778</v>
      </c>
      <c r="D747" s="183">
        <v>36342</v>
      </c>
      <c r="E747">
        <v>2001</v>
      </c>
      <c r="F747" s="182">
        <v>2501681.15</v>
      </c>
    </row>
    <row r="748" spans="1:6">
      <c r="A748" t="s">
        <v>783</v>
      </c>
      <c r="B748">
        <v>3105</v>
      </c>
      <c r="C748" t="s">
        <v>779</v>
      </c>
      <c r="D748" s="183">
        <v>36678</v>
      </c>
      <c r="E748">
        <v>2002</v>
      </c>
      <c r="F748" s="182">
        <v>9945981.7799999993</v>
      </c>
    </row>
    <row r="749" spans="1:6">
      <c r="A749" t="s">
        <v>784</v>
      </c>
      <c r="B749">
        <v>3353</v>
      </c>
      <c r="C749" t="s">
        <v>780</v>
      </c>
      <c r="D749" s="183">
        <v>35916</v>
      </c>
      <c r="E749">
        <v>2000</v>
      </c>
      <c r="F749" s="182">
        <v>195293.51</v>
      </c>
    </row>
    <row r="750" spans="1:6">
      <c r="A750" t="s">
        <v>784</v>
      </c>
      <c r="B750">
        <v>2613</v>
      </c>
      <c r="C750" t="s">
        <v>780</v>
      </c>
      <c r="D750" s="183">
        <v>36192</v>
      </c>
      <c r="E750">
        <v>2001</v>
      </c>
      <c r="F750" s="182">
        <v>384911.23</v>
      </c>
    </row>
    <row r="751" spans="1:6">
      <c r="A751" t="s">
        <v>784</v>
      </c>
      <c r="B751">
        <v>2691</v>
      </c>
      <c r="C751" t="s">
        <v>780</v>
      </c>
      <c r="D751" s="183">
        <v>36342</v>
      </c>
      <c r="E751">
        <v>2001</v>
      </c>
      <c r="F751" s="182">
        <v>362500.84</v>
      </c>
    </row>
    <row r="752" spans="1:6">
      <c r="A752" t="s">
        <v>731</v>
      </c>
      <c r="B752">
        <v>2813</v>
      </c>
      <c r="C752" t="s">
        <v>778</v>
      </c>
      <c r="D752" s="183">
        <v>36434</v>
      </c>
      <c r="E752">
        <v>2001</v>
      </c>
      <c r="F752" s="182">
        <v>5652773.3099999996</v>
      </c>
    </row>
    <row r="753" spans="1:6">
      <c r="A753" t="s">
        <v>731</v>
      </c>
      <c r="B753">
        <v>2748</v>
      </c>
      <c r="C753" t="s">
        <v>779</v>
      </c>
      <c r="D753" s="183">
        <v>36770</v>
      </c>
      <c r="E753">
        <v>2002</v>
      </c>
      <c r="F753" s="182">
        <v>8621287.7100000009</v>
      </c>
    </row>
    <row r="754" spans="1:6">
      <c r="A754" t="s">
        <v>784</v>
      </c>
      <c r="B754">
        <v>2745</v>
      </c>
      <c r="C754" t="s">
        <v>779</v>
      </c>
      <c r="D754" s="183">
        <v>36220</v>
      </c>
      <c r="E754">
        <v>2001</v>
      </c>
      <c r="F754" s="182">
        <v>5201822.54</v>
      </c>
    </row>
    <row r="755" spans="1:6">
      <c r="A755" t="s">
        <v>784</v>
      </c>
      <c r="B755">
        <v>3501</v>
      </c>
      <c r="C755" t="s">
        <v>778</v>
      </c>
      <c r="D755" s="183">
        <v>36434</v>
      </c>
      <c r="E755">
        <v>2001</v>
      </c>
      <c r="F755" s="182">
        <v>3487283.84</v>
      </c>
    </row>
    <row r="756" spans="1:6">
      <c r="A756" t="s">
        <v>783</v>
      </c>
      <c r="B756">
        <v>3233</v>
      </c>
      <c r="C756" t="s">
        <v>779</v>
      </c>
      <c r="D756" s="183">
        <v>36770</v>
      </c>
      <c r="E756">
        <v>2002</v>
      </c>
      <c r="F756" s="182">
        <v>3169234.54</v>
      </c>
    </row>
    <row r="757" spans="1:6">
      <c r="A757" t="s">
        <v>782</v>
      </c>
      <c r="B757">
        <v>3324</v>
      </c>
      <c r="C757" t="s">
        <v>778</v>
      </c>
      <c r="D757" s="183">
        <v>36586</v>
      </c>
      <c r="E757">
        <v>2002</v>
      </c>
      <c r="F757" s="182">
        <v>2018052.5</v>
      </c>
    </row>
    <row r="758" spans="1:6">
      <c r="A758" t="s">
        <v>731</v>
      </c>
      <c r="B758">
        <v>3626</v>
      </c>
      <c r="C758" t="s">
        <v>779</v>
      </c>
      <c r="D758" s="183">
        <v>35886</v>
      </c>
      <c r="E758">
        <v>2000</v>
      </c>
      <c r="F758" s="182">
        <v>6100101.46</v>
      </c>
    </row>
    <row r="759" spans="1:6">
      <c r="A759" t="s">
        <v>737</v>
      </c>
      <c r="B759">
        <v>3319</v>
      </c>
      <c r="C759" t="s">
        <v>780</v>
      </c>
      <c r="D759" s="183">
        <v>36617</v>
      </c>
      <c r="E759">
        <v>2002</v>
      </c>
      <c r="F759" s="182">
        <v>385089.61</v>
      </c>
    </row>
    <row r="760" spans="1:6">
      <c r="A760" t="s">
        <v>782</v>
      </c>
      <c r="B760">
        <v>2620</v>
      </c>
      <c r="C760" t="s">
        <v>780</v>
      </c>
      <c r="D760" s="183">
        <v>36495</v>
      </c>
      <c r="E760">
        <v>2001</v>
      </c>
      <c r="F760" s="182">
        <v>304883.71999999997</v>
      </c>
    </row>
    <row r="761" spans="1:6">
      <c r="A761" t="s">
        <v>785</v>
      </c>
      <c r="B761">
        <v>3316</v>
      </c>
      <c r="C761" t="s">
        <v>780</v>
      </c>
      <c r="D761" s="183">
        <v>35916</v>
      </c>
      <c r="E761">
        <v>2000</v>
      </c>
      <c r="F761" s="182">
        <v>100154.49</v>
      </c>
    </row>
    <row r="762" spans="1:6">
      <c r="A762" t="s">
        <v>785</v>
      </c>
      <c r="B762">
        <v>3656</v>
      </c>
      <c r="C762" t="s">
        <v>780</v>
      </c>
      <c r="D762" s="183">
        <v>36586</v>
      </c>
      <c r="E762">
        <v>2002</v>
      </c>
      <c r="F762" s="182">
        <v>101764.82</v>
      </c>
    </row>
    <row r="763" spans="1:6">
      <c r="A763" t="s">
        <v>783</v>
      </c>
      <c r="B763">
        <v>3119</v>
      </c>
      <c r="C763" t="s">
        <v>780</v>
      </c>
      <c r="D763" s="183">
        <v>35947</v>
      </c>
      <c r="E763">
        <v>2000</v>
      </c>
      <c r="F763" s="182">
        <v>108560.56</v>
      </c>
    </row>
    <row r="764" spans="1:6">
      <c r="A764" t="s">
        <v>737</v>
      </c>
      <c r="B764">
        <v>2773</v>
      </c>
      <c r="C764" t="s">
        <v>778</v>
      </c>
      <c r="D764" s="183">
        <v>36770</v>
      </c>
      <c r="E764">
        <v>2002</v>
      </c>
      <c r="F764" s="182">
        <v>4674446.7300000004</v>
      </c>
    </row>
    <row r="765" spans="1:6">
      <c r="A765" t="s">
        <v>782</v>
      </c>
      <c r="B765">
        <v>3685</v>
      </c>
      <c r="C765" t="s">
        <v>780</v>
      </c>
      <c r="D765" s="183">
        <v>36800</v>
      </c>
      <c r="E765">
        <v>2002</v>
      </c>
      <c r="F765" s="182">
        <v>131006.87</v>
      </c>
    </row>
    <row r="766" spans="1:6">
      <c r="A766" t="s">
        <v>784</v>
      </c>
      <c r="B766">
        <v>2920</v>
      </c>
      <c r="C766" t="s">
        <v>778</v>
      </c>
      <c r="D766" s="183">
        <v>36465</v>
      </c>
      <c r="E766">
        <v>2001</v>
      </c>
      <c r="F766" s="182">
        <v>707160.23</v>
      </c>
    </row>
    <row r="767" spans="1:6">
      <c r="A767" t="s">
        <v>783</v>
      </c>
      <c r="B767">
        <v>2541</v>
      </c>
      <c r="C767" t="s">
        <v>779</v>
      </c>
      <c r="D767" s="183">
        <v>36770</v>
      </c>
      <c r="E767">
        <v>2002</v>
      </c>
      <c r="F767" s="182">
        <v>2419918.5299999998</v>
      </c>
    </row>
    <row r="768" spans="1:6">
      <c r="A768" t="s">
        <v>785</v>
      </c>
      <c r="B768">
        <v>2803</v>
      </c>
      <c r="C768" t="s">
        <v>780</v>
      </c>
      <c r="D768" s="183">
        <v>35947</v>
      </c>
      <c r="E768">
        <v>2000</v>
      </c>
      <c r="F768" s="182">
        <v>312083.96000000002</v>
      </c>
    </row>
    <row r="769" spans="1:6">
      <c r="A769" t="s">
        <v>785</v>
      </c>
      <c r="B769">
        <v>3680</v>
      </c>
      <c r="C769" t="s">
        <v>780</v>
      </c>
      <c r="D769" s="183">
        <v>36678</v>
      </c>
      <c r="E769">
        <v>2002</v>
      </c>
      <c r="F769" s="182">
        <v>374136.4</v>
      </c>
    </row>
    <row r="770" spans="1:6">
      <c r="A770" t="s">
        <v>785</v>
      </c>
      <c r="B770">
        <v>2624</v>
      </c>
      <c r="C770" t="s">
        <v>778</v>
      </c>
      <c r="D770" s="183">
        <v>36678</v>
      </c>
      <c r="E770">
        <v>2002</v>
      </c>
      <c r="F770" s="182">
        <v>4324085.1900000004</v>
      </c>
    </row>
    <row r="771" spans="1:6">
      <c r="A771" t="s">
        <v>784</v>
      </c>
      <c r="B771">
        <v>2597</v>
      </c>
      <c r="C771" t="s">
        <v>778</v>
      </c>
      <c r="D771" s="183">
        <v>36220</v>
      </c>
      <c r="E771">
        <v>2001</v>
      </c>
      <c r="F771" s="182">
        <v>4039776.45</v>
      </c>
    </row>
    <row r="772" spans="1:6">
      <c r="A772" t="s">
        <v>783</v>
      </c>
      <c r="B772">
        <v>3771</v>
      </c>
      <c r="C772" t="s">
        <v>780</v>
      </c>
      <c r="D772" s="183">
        <v>36831</v>
      </c>
      <c r="E772">
        <v>2002</v>
      </c>
      <c r="F772" s="182">
        <v>330487.94</v>
      </c>
    </row>
    <row r="773" spans="1:6">
      <c r="A773" t="s">
        <v>782</v>
      </c>
      <c r="B773">
        <v>3196</v>
      </c>
      <c r="C773" t="s">
        <v>779</v>
      </c>
      <c r="D773" s="183">
        <v>36770</v>
      </c>
      <c r="E773">
        <v>2002</v>
      </c>
      <c r="F773" s="182">
        <v>2662153.87</v>
      </c>
    </row>
    <row r="774" spans="1:6">
      <c r="A774" t="s">
        <v>731</v>
      </c>
      <c r="B774">
        <v>2883</v>
      </c>
      <c r="C774" t="s">
        <v>780</v>
      </c>
      <c r="D774" s="183">
        <v>36434</v>
      </c>
      <c r="E774">
        <v>2001</v>
      </c>
      <c r="F774" s="182">
        <v>295768.31</v>
      </c>
    </row>
    <row r="775" spans="1:6">
      <c r="A775" t="s">
        <v>785</v>
      </c>
      <c r="B775">
        <v>3254</v>
      </c>
      <c r="C775" t="s">
        <v>778</v>
      </c>
      <c r="D775" s="183">
        <v>36192</v>
      </c>
      <c r="E775">
        <v>2001</v>
      </c>
      <c r="F775" s="182">
        <v>4637397.07</v>
      </c>
    </row>
    <row r="776" spans="1:6">
      <c r="A776" t="s">
        <v>731</v>
      </c>
      <c r="B776">
        <v>2702</v>
      </c>
      <c r="C776" t="s">
        <v>779</v>
      </c>
      <c r="D776" s="183">
        <v>36831</v>
      </c>
      <c r="E776">
        <v>2002</v>
      </c>
      <c r="F776" s="182">
        <v>2095877.77</v>
      </c>
    </row>
    <row r="777" spans="1:6">
      <c r="A777" t="s">
        <v>783</v>
      </c>
      <c r="B777">
        <v>3579</v>
      </c>
      <c r="C777" t="s">
        <v>779</v>
      </c>
      <c r="D777" s="183">
        <v>36008</v>
      </c>
      <c r="E777">
        <v>2000</v>
      </c>
      <c r="F777" s="182">
        <v>2730761.67</v>
      </c>
    </row>
    <row r="778" spans="1:6">
      <c r="A778" t="s">
        <v>783</v>
      </c>
      <c r="B778">
        <v>2899</v>
      </c>
      <c r="C778" t="s">
        <v>779</v>
      </c>
      <c r="D778" s="183">
        <v>36161</v>
      </c>
      <c r="E778">
        <v>2001</v>
      </c>
      <c r="F778" s="182">
        <v>8901699.6899999995</v>
      </c>
    </row>
    <row r="779" spans="1:6">
      <c r="A779" t="s">
        <v>783</v>
      </c>
      <c r="B779">
        <v>3081</v>
      </c>
      <c r="C779" t="s">
        <v>778</v>
      </c>
      <c r="D779" s="183">
        <v>36831</v>
      </c>
      <c r="E779">
        <v>2002</v>
      </c>
      <c r="F779" s="182">
        <v>880988.85</v>
      </c>
    </row>
    <row r="780" spans="1:6">
      <c r="A780" t="s">
        <v>785</v>
      </c>
      <c r="B780">
        <v>3606</v>
      </c>
      <c r="C780" t="s">
        <v>778</v>
      </c>
      <c r="D780" s="183">
        <v>36617</v>
      </c>
      <c r="E780">
        <v>2002</v>
      </c>
      <c r="F780" s="182">
        <v>1463558.12</v>
      </c>
    </row>
    <row r="781" spans="1:6">
      <c r="A781" t="s">
        <v>731</v>
      </c>
      <c r="B781">
        <v>3464</v>
      </c>
      <c r="C781" t="s">
        <v>780</v>
      </c>
      <c r="D781" s="183">
        <v>36586</v>
      </c>
      <c r="E781">
        <v>2002</v>
      </c>
      <c r="F781" s="182">
        <v>384612.54</v>
      </c>
    </row>
    <row r="782" spans="1:6">
      <c r="A782" t="s">
        <v>737</v>
      </c>
      <c r="B782">
        <v>3703</v>
      </c>
      <c r="C782" t="s">
        <v>779</v>
      </c>
      <c r="D782" s="183">
        <v>35947</v>
      </c>
      <c r="E782">
        <v>2000</v>
      </c>
      <c r="F782" s="182">
        <v>1748903.01</v>
      </c>
    </row>
    <row r="783" spans="1:6">
      <c r="A783" t="s">
        <v>782</v>
      </c>
      <c r="B783">
        <v>2625</v>
      </c>
      <c r="C783" t="s">
        <v>779</v>
      </c>
      <c r="D783" s="183">
        <v>36800</v>
      </c>
      <c r="E783">
        <v>2002</v>
      </c>
      <c r="F783" s="182">
        <v>7697019.7699999996</v>
      </c>
    </row>
    <row r="784" spans="1:6">
      <c r="A784" t="s">
        <v>737</v>
      </c>
      <c r="B784">
        <v>2696</v>
      </c>
      <c r="C784" t="s">
        <v>780</v>
      </c>
      <c r="D784" s="183">
        <v>36770</v>
      </c>
      <c r="E784">
        <v>2002</v>
      </c>
      <c r="F784" s="182">
        <v>237539.3</v>
      </c>
    </row>
    <row r="785" spans="1:6">
      <c r="A785" t="s">
        <v>783</v>
      </c>
      <c r="B785">
        <v>3713</v>
      </c>
      <c r="C785" t="s">
        <v>778</v>
      </c>
      <c r="D785" s="183">
        <v>36008</v>
      </c>
      <c r="E785">
        <v>2000</v>
      </c>
      <c r="F785" s="182">
        <v>3100936.63</v>
      </c>
    </row>
    <row r="786" spans="1:6">
      <c r="A786" t="s">
        <v>785</v>
      </c>
      <c r="B786">
        <v>2949</v>
      </c>
      <c r="C786" t="s">
        <v>778</v>
      </c>
      <c r="D786" s="183">
        <v>36586</v>
      </c>
      <c r="E786">
        <v>2002</v>
      </c>
      <c r="F786" s="182">
        <v>1666582.2</v>
      </c>
    </row>
    <row r="787" spans="1:6">
      <c r="A787" t="s">
        <v>731</v>
      </c>
      <c r="B787">
        <v>2647</v>
      </c>
      <c r="C787" t="s">
        <v>780</v>
      </c>
      <c r="D787" s="183">
        <v>35886</v>
      </c>
      <c r="E787">
        <v>2000</v>
      </c>
      <c r="F787" s="182">
        <v>128046.82</v>
      </c>
    </row>
    <row r="788" spans="1:6">
      <c r="A788" t="s">
        <v>731</v>
      </c>
      <c r="B788">
        <v>2784</v>
      </c>
      <c r="C788" t="s">
        <v>779</v>
      </c>
      <c r="D788" s="183">
        <v>36342</v>
      </c>
      <c r="E788">
        <v>2001</v>
      </c>
      <c r="F788" s="182">
        <v>2624989</v>
      </c>
    </row>
    <row r="789" spans="1:6">
      <c r="A789" t="s">
        <v>784</v>
      </c>
      <c r="B789">
        <v>2622</v>
      </c>
      <c r="C789" t="s">
        <v>778</v>
      </c>
      <c r="D789" s="183">
        <v>36526</v>
      </c>
      <c r="E789">
        <v>2002</v>
      </c>
      <c r="F789" s="182">
        <v>2530044.04</v>
      </c>
    </row>
    <row r="790" spans="1:6">
      <c r="A790" t="s">
        <v>783</v>
      </c>
      <c r="B790">
        <v>3406</v>
      </c>
      <c r="C790" t="s">
        <v>780</v>
      </c>
      <c r="D790" s="183">
        <v>35796</v>
      </c>
      <c r="E790">
        <v>2000</v>
      </c>
      <c r="F790" s="182">
        <v>178133.05</v>
      </c>
    </row>
    <row r="791" spans="1:6">
      <c r="A791" t="s">
        <v>782</v>
      </c>
      <c r="B791">
        <v>3159</v>
      </c>
      <c r="C791" t="s">
        <v>779</v>
      </c>
      <c r="D791" s="183">
        <v>36192</v>
      </c>
      <c r="E791">
        <v>2001</v>
      </c>
      <c r="F791" s="182">
        <v>1508839.37</v>
      </c>
    </row>
    <row r="792" spans="1:6">
      <c r="A792" t="s">
        <v>785</v>
      </c>
      <c r="B792">
        <v>3249</v>
      </c>
      <c r="C792" t="s">
        <v>778</v>
      </c>
      <c r="D792" s="183">
        <v>36465</v>
      </c>
      <c r="E792">
        <v>2001</v>
      </c>
      <c r="F792" s="182">
        <v>5073824.62</v>
      </c>
    </row>
    <row r="793" spans="1:6">
      <c r="A793" t="s">
        <v>731</v>
      </c>
      <c r="B793">
        <v>2769</v>
      </c>
      <c r="C793" t="s">
        <v>778</v>
      </c>
      <c r="D793" s="183">
        <v>35916</v>
      </c>
      <c r="E793">
        <v>2000</v>
      </c>
      <c r="F793" s="182">
        <v>2914235.24</v>
      </c>
    </row>
    <row r="794" spans="1:6">
      <c r="A794" t="s">
        <v>785</v>
      </c>
      <c r="B794">
        <v>3103</v>
      </c>
      <c r="C794" t="s">
        <v>779</v>
      </c>
      <c r="D794" s="183">
        <v>36617</v>
      </c>
      <c r="E794">
        <v>2002</v>
      </c>
      <c r="F794" s="182">
        <v>1789469.87</v>
      </c>
    </row>
    <row r="795" spans="1:6">
      <c r="A795" t="s">
        <v>731</v>
      </c>
      <c r="B795">
        <v>3135</v>
      </c>
      <c r="C795" t="s">
        <v>780</v>
      </c>
      <c r="D795" s="183">
        <v>36434</v>
      </c>
      <c r="E795">
        <v>2001</v>
      </c>
      <c r="F795" s="182">
        <v>385438.33</v>
      </c>
    </row>
    <row r="796" spans="1:6">
      <c r="A796" t="s">
        <v>784</v>
      </c>
      <c r="B796">
        <v>3409</v>
      </c>
      <c r="C796" t="s">
        <v>779</v>
      </c>
      <c r="D796" s="183">
        <v>36586</v>
      </c>
      <c r="E796">
        <v>2002</v>
      </c>
      <c r="F796" s="182">
        <v>732316.87</v>
      </c>
    </row>
    <row r="797" spans="1:6">
      <c r="A797" t="s">
        <v>785</v>
      </c>
      <c r="B797">
        <v>3085</v>
      </c>
      <c r="C797" t="s">
        <v>779</v>
      </c>
      <c r="D797" s="183">
        <v>36192</v>
      </c>
      <c r="E797">
        <v>2001</v>
      </c>
      <c r="F797" s="182">
        <v>7932339.7000000002</v>
      </c>
    </row>
    <row r="798" spans="1:6">
      <c r="A798" t="s">
        <v>731</v>
      </c>
      <c r="B798">
        <v>3740</v>
      </c>
      <c r="C798" t="s">
        <v>780</v>
      </c>
      <c r="D798" s="183">
        <v>36495</v>
      </c>
      <c r="E798">
        <v>2001</v>
      </c>
      <c r="F798" s="182">
        <v>125840.82</v>
      </c>
    </row>
    <row r="799" spans="1:6">
      <c r="A799" t="s">
        <v>784</v>
      </c>
      <c r="B799">
        <v>3756</v>
      </c>
      <c r="C799" t="s">
        <v>779</v>
      </c>
      <c r="D799" s="183">
        <v>36161</v>
      </c>
      <c r="E799">
        <v>2001</v>
      </c>
      <c r="F799" s="182">
        <v>8647845.5500000007</v>
      </c>
    </row>
    <row r="800" spans="1:6">
      <c r="A800" t="s">
        <v>783</v>
      </c>
      <c r="B800">
        <v>2880</v>
      </c>
      <c r="C800" t="s">
        <v>778</v>
      </c>
      <c r="D800" s="183">
        <v>35947</v>
      </c>
      <c r="E800">
        <v>2000</v>
      </c>
      <c r="F800" s="182">
        <v>5793401.2599999998</v>
      </c>
    </row>
    <row r="801" spans="1:6">
      <c r="A801" t="s">
        <v>785</v>
      </c>
      <c r="B801">
        <v>3496</v>
      </c>
      <c r="C801" t="s">
        <v>779</v>
      </c>
      <c r="D801" s="183">
        <v>35947</v>
      </c>
      <c r="E801">
        <v>2000</v>
      </c>
      <c r="F801" s="182">
        <v>2670709.2599999998</v>
      </c>
    </row>
    <row r="802" spans="1:6">
      <c r="A802" t="s">
        <v>737</v>
      </c>
      <c r="B802">
        <v>3667</v>
      </c>
      <c r="C802" t="s">
        <v>779</v>
      </c>
      <c r="D802" s="183">
        <v>36008</v>
      </c>
      <c r="E802">
        <v>2000</v>
      </c>
      <c r="F802" s="182">
        <v>9988603.6500000004</v>
      </c>
    </row>
    <row r="803" spans="1:6">
      <c r="A803" t="s">
        <v>782</v>
      </c>
      <c r="B803">
        <v>3424</v>
      </c>
      <c r="C803" t="s">
        <v>780</v>
      </c>
      <c r="D803" s="183">
        <v>35916</v>
      </c>
      <c r="E803">
        <v>2000</v>
      </c>
      <c r="F803" s="182">
        <v>125165.01</v>
      </c>
    </row>
    <row r="804" spans="1:6">
      <c r="A804" t="s">
        <v>782</v>
      </c>
      <c r="B804">
        <v>3063</v>
      </c>
      <c r="C804" t="s">
        <v>780</v>
      </c>
      <c r="D804" s="183">
        <v>36800</v>
      </c>
      <c r="E804">
        <v>2002</v>
      </c>
      <c r="F804" s="182">
        <v>121567.15</v>
      </c>
    </row>
    <row r="805" spans="1:6">
      <c r="A805" t="s">
        <v>785</v>
      </c>
      <c r="B805">
        <v>2654</v>
      </c>
      <c r="C805" t="s">
        <v>779</v>
      </c>
      <c r="D805" s="183">
        <v>36770</v>
      </c>
      <c r="E805">
        <v>2002</v>
      </c>
      <c r="F805" s="182">
        <v>5853665.9000000004</v>
      </c>
    </row>
    <row r="806" spans="1:6">
      <c r="A806" t="s">
        <v>784</v>
      </c>
      <c r="B806">
        <v>2937</v>
      </c>
      <c r="C806" t="s">
        <v>778</v>
      </c>
      <c r="D806" s="183">
        <v>36192</v>
      </c>
      <c r="E806">
        <v>2001</v>
      </c>
      <c r="F806" s="182">
        <v>5451366.9800000004</v>
      </c>
    </row>
    <row r="807" spans="1:6">
      <c r="A807" t="s">
        <v>737</v>
      </c>
      <c r="B807">
        <v>3404</v>
      </c>
      <c r="C807" t="s">
        <v>780</v>
      </c>
      <c r="D807" s="183">
        <v>36617</v>
      </c>
      <c r="E807">
        <v>2002</v>
      </c>
      <c r="F807" s="182">
        <v>384257.1</v>
      </c>
    </row>
    <row r="808" spans="1:6">
      <c r="A808" t="s">
        <v>783</v>
      </c>
      <c r="B808">
        <v>3032</v>
      </c>
      <c r="C808" t="s">
        <v>780</v>
      </c>
      <c r="D808" s="183">
        <v>36708</v>
      </c>
      <c r="E808">
        <v>2002</v>
      </c>
      <c r="F808" s="182">
        <v>232960.34</v>
      </c>
    </row>
    <row r="809" spans="1:6">
      <c r="A809" t="s">
        <v>737</v>
      </c>
      <c r="B809">
        <v>3016</v>
      </c>
      <c r="C809" t="s">
        <v>778</v>
      </c>
      <c r="D809" s="183">
        <v>35796</v>
      </c>
      <c r="E809">
        <v>2000</v>
      </c>
      <c r="F809" s="182">
        <v>1656076.75</v>
      </c>
    </row>
    <row r="810" spans="1:6">
      <c r="A810" t="s">
        <v>782</v>
      </c>
      <c r="B810">
        <v>2857</v>
      </c>
      <c r="C810" t="s">
        <v>779</v>
      </c>
      <c r="D810" s="183">
        <v>36192</v>
      </c>
      <c r="E810">
        <v>2001</v>
      </c>
      <c r="F810" s="182">
        <v>7331749.7400000002</v>
      </c>
    </row>
    <row r="811" spans="1:6">
      <c r="A811" t="s">
        <v>782</v>
      </c>
      <c r="B811">
        <v>3309</v>
      </c>
      <c r="C811" t="s">
        <v>780</v>
      </c>
      <c r="D811" s="183">
        <v>36617</v>
      </c>
      <c r="E811">
        <v>2002</v>
      </c>
      <c r="F811" s="182">
        <v>368728.56</v>
      </c>
    </row>
    <row r="812" spans="1:6">
      <c r="A812" t="s">
        <v>785</v>
      </c>
      <c r="B812">
        <v>3334</v>
      </c>
      <c r="C812" t="s">
        <v>778</v>
      </c>
      <c r="D812" s="183">
        <v>36678</v>
      </c>
      <c r="E812">
        <v>2002</v>
      </c>
      <c r="F812" s="182">
        <v>3274361.33</v>
      </c>
    </row>
    <row r="813" spans="1:6">
      <c r="A813" t="s">
        <v>731</v>
      </c>
      <c r="B813">
        <v>3104</v>
      </c>
      <c r="C813" t="s">
        <v>779</v>
      </c>
      <c r="D813" s="183">
        <v>36161</v>
      </c>
      <c r="E813">
        <v>2001</v>
      </c>
      <c r="F813" s="182">
        <v>9396816.7400000002</v>
      </c>
    </row>
    <row r="814" spans="1:6">
      <c r="A814" t="s">
        <v>783</v>
      </c>
      <c r="B814">
        <v>3668</v>
      </c>
      <c r="C814" t="s">
        <v>779</v>
      </c>
      <c r="D814" s="183">
        <v>35947</v>
      </c>
      <c r="E814">
        <v>2000</v>
      </c>
      <c r="F814" s="182">
        <v>9454234.9100000001</v>
      </c>
    </row>
    <row r="815" spans="1:6">
      <c r="A815" t="s">
        <v>785</v>
      </c>
      <c r="B815">
        <v>2902</v>
      </c>
      <c r="C815" t="s">
        <v>779</v>
      </c>
      <c r="D815" s="183">
        <v>35947</v>
      </c>
      <c r="E815">
        <v>2000</v>
      </c>
      <c r="F815" s="182">
        <v>7229043.9199999999</v>
      </c>
    </row>
    <row r="816" spans="1:6">
      <c r="A816" t="s">
        <v>731</v>
      </c>
      <c r="B816">
        <v>3679</v>
      </c>
      <c r="C816" t="s">
        <v>780</v>
      </c>
      <c r="D816" s="183">
        <v>36342</v>
      </c>
      <c r="E816">
        <v>2001</v>
      </c>
      <c r="F816" s="182">
        <v>306519.67999999999</v>
      </c>
    </row>
    <row r="817" spans="1:6">
      <c r="A817" t="s">
        <v>783</v>
      </c>
      <c r="B817">
        <v>3491</v>
      </c>
      <c r="C817" t="s">
        <v>780</v>
      </c>
      <c r="D817" s="183">
        <v>36465</v>
      </c>
      <c r="E817">
        <v>2001</v>
      </c>
      <c r="F817" s="182">
        <v>310250.71999999997</v>
      </c>
    </row>
    <row r="818" spans="1:6">
      <c r="A818" t="s">
        <v>782</v>
      </c>
      <c r="B818">
        <v>3731</v>
      </c>
      <c r="C818" t="s">
        <v>779</v>
      </c>
      <c r="D818" s="183">
        <v>36800</v>
      </c>
      <c r="E818">
        <v>2002</v>
      </c>
      <c r="F818" s="182">
        <v>5162055.7</v>
      </c>
    </row>
    <row r="819" spans="1:6">
      <c r="A819" t="s">
        <v>731</v>
      </c>
      <c r="B819">
        <v>2905</v>
      </c>
      <c r="C819" t="s">
        <v>780</v>
      </c>
      <c r="D819" s="183">
        <v>36465</v>
      </c>
      <c r="E819">
        <v>2001</v>
      </c>
      <c r="F819" s="182">
        <v>158770.57</v>
      </c>
    </row>
    <row r="820" spans="1:6">
      <c r="A820" t="s">
        <v>782</v>
      </c>
      <c r="B820">
        <v>3266</v>
      </c>
      <c r="C820" t="s">
        <v>780</v>
      </c>
      <c r="D820" s="183">
        <v>36861</v>
      </c>
      <c r="E820">
        <v>2002</v>
      </c>
      <c r="F820" s="182">
        <v>138215.70000000001</v>
      </c>
    </row>
    <row r="821" spans="1:6">
      <c r="A821" t="s">
        <v>784</v>
      </c>
      <c r="B821">
        <v>2596</v>
      </c>
      <c r="C821" t="s">
        <v>780</v>
      </c>
      <c r="D821" s="183">
        <v>36678</v>
      </c>
      <c r="E821">
        <v>2002</v>
      </c>
      <c r="F821" s="182">
        <v>133632.95000000001</v>
      </c>
    </row>
    <row r="822" spans="1:6">
      <c r="A822" t="s">
        <v>783</v>
      </c>
      <c r="B822">
        <v>2532</v>
      </c>
      <c r="C822" t="s">
        <v>780</v>
      </c>
      <c r="D822" s="183">
        <v>36161</v>
      </c>
      <c r="E822">
        <v>2001</v>
      </c>
      <c r="F822" s="182">
        <v>235302.21</v>
      </c>
    </row>
    <row r="823" spans="1:6">
      <c r="A823" t="s">
        <v>783</v>
      </c>
      <c r="B823">
        <v>3302</v>
      </c>
      <c r="C823" t="s">
        <v>779</v>
      </c>
      <c r="D823" s="183">
        <v>36192</v>
      </c>
      <c r="E823">
        <v>2001</v>
      </c>
      <c r="F823" s="182">
        <v>5804659.5599999996</v>
      </c>
    </row>
    <row r="824" spans="1:6">
      <c r="A824" t="s">
        <v>785</v>
      </c>
      <c r="B824">
        <v>3181</v>
      </c>
      <c r="C824" t="s">
        <v>780</v>
      </c>
      <c r="D824" s="183">
        <v>36739</v>
      </c>
      <c r="E824">
        <v>2002</v>
      </c>
      <c r="F824" s="182">
        <v>373094.2</v>
      </c>
    </row>
    <row r="825" spans="1:6">
      <c r="A825" t="s">
        <v>731</v>
      </c>
      <c r="B825">
        <v>2919</v>
      </c>
      <c r="C825" t="s">
        <v>779</v>
      </c>
      <c r="D825" s="183">
        <v>36770</v>
      </c>
      <c r="E825">
        <v>2002</v>
      </c>
      <c r="F825" s="182">
        <v>9775647.4000000004</v>
      </c>
    </row>
    <row r="826" spans="1:6">
      <c r="A826" t="s">
        <v>737</v>
      </c>
      <c r="B826">
        <v>2633</v>
      </c>
      <c r="C826" t="s">
        <v>778</v>
      </c>
      <c r="D826" s="183">
        <v>36526</v>
      </c>
      <c r="E826">
        <v>2002</v>
      </c>
      <c r="F826" s="182">
        <v>3163008.14</v>
      </c>
    </row>
    <row r="827" spans="1:6">
      <c r="A827" t="s">
        <v>785</v>
      </c>
      <c r="B827">
        <v>3507</v>
      </c>
      <c r="C827" t="s">
        <v>779</v>
      </c>
      <c r="D827" s="183">
        <v>36739</v>
      </c>
      <c r="E827">
        <v>2002</v>
      </c>
      <c r="F827" s="182">
        <v>1114214.67</v>
      </c>
    </row>
    <row r="828" spans="1:6">
      <c r="A828" t="s">
        <v>731</v>
      </c>
      <c r="B828">
        <v>2918</v>
      </c>
      <c r="C828" t="s">
        <v>778</v>
      </c>
      <c r="D828" s="183">
        <v>36770</v>
      </c>
      <c r="E828">
        <v>2002</v>
      </c>
      <c r="F828" s="182">
        <v>1279566.7</v>
      </c>
    </row>
    <row r="829" spans="1:6">
      <c r="A829" t="s">
        <v>782</v>
      </c>
      <c r="B829">
        <v>3784</v>
      </c>
      <c r="C829" t="s">
        <v>780</v>
      </c>
      <c r="D829" s="183">
        <v>35796</v>
      </c>
      <c r="E829">
        <v>2000</v>
      </c>
      <c r="F829" s="182">
        <v>368125.04</v>
      </c>
    </row>
    <row r="830" spans="1:6">
      <c r="A830" t="s">
        <v>784</v>
      </c>
      <c r="B830">
        <v>2972</v>
      </c>
      <c r="C830" t="s">
        <v>778</v>
      </c>
      <c r="D830" s="183">
        <v>36008</v>
      </c>
      <c r="E830">
        <v>2000</v>
      </c>
      <c r="F830" s="182">
        <v>3026908.08</v>
      </c>
    </row>
    <row r="831" spans="1:6">
      <c r="A831" t="s">
        <v>783</v>
      </c>
      <c r="B831">
        <v>3630</v>
      </c>
      <c r="C831" t="s">
        <v>780</v>
      </c>
      <c r="D831" s="183">
        <v>36770</v>
      </c>
      <c r="E831">
        <v>2002</v>
      </c>
      <c r="F831" s="182">
        <v>101400.78</v>
      </c>
    </row>
    <row r="832" spans="1:6">
      <c r="A832" t="s">
        <v>782</v>
      </c>
      <c r="B832">
        <v>3343</v>
      </c>
      <c r="C832" t="s">
        <v>779</v>
      </c>
      <c r="D832" s="183">
        <v>35947</v>
      </c>
      <c r="E832">
        <v>2000</v>
      </c>
      <c r="F832" s="182">
        <v>4141067.61</v>
      </c>
    </row>
    <row r="833" spans="1:6">
      <c r="A833" t="s">
        <v>731</v>
      </c>
      <c r="B833">
        <v>3331</v>
      </c>
      <c r="C833" t="s">
        <v>780</v>
      </c>
      <c r="D833" s="183">
        <v>36434</v>
      </c>
      <c r="E833">
        <v>2001</v>
      </c>
      <c r="F833" s="182">
        <v>195806.48</v>
      </c>
    </row>
    <row r="834" spans="1:6">
      <c r="A834" t="s">
        <v>784</v>
      </c>
      <c r="B834">
        <v>3728</v>
      </c>
      <c r="C834" t="s">
        <v>779</v>
      </c>
      <c r="D834" s="183">
        <v>36770</v>
      </c>
      <c r="E834">
        <v>2002</v>
      </c>
      <c r="F834" s="182">
        <v>9180690.0600000005</v>
      </c>
    </row>
    <row r="835" spans="1:6">
      <c r="A835" t="s">
        <v>782</v>
      </c>
      <c r="B835">
        <v>3621</v>
      </c>
      <c r="C835" t="s">
        <v>778</v>
      </c>
      <c r="D835" s="183">
        <v>36342</v>
      </c>
      <c r="E835">
        <v>2001</v>
      </c>
      <c r="F835" s="182">
        <v>5647794.8399999999</v>
      </c>
    </row>
    <row r="836" spans="1:6">
      <c r="A836" t="s">
        <v>782</v>
      </c>
      <c r="B836">
        <v>3177</v>
      </c>
      <c r="C836" t="s">
        <v>779</v>
      </c>
      <c r="D836" s="183">
        <v>36342</v>
      </c>
      <c r="E836">
        <v>2001</v>
      </c>
      <c r="F836" s="182">
        <v>8369580.3399999999</v>
      </c>
    </row>
    <row r="837" spans="1:6">
      <c r="A837" t="s">
        <v>782</v>
      </c>
      <c r="B837">
        <v>3503</v>
      </c>
      <c r="C837" t="s">
        <v>779</v>
      </c>
      <c r="D837" s="183">
        <v>36526</v>
      </c>
      <c r="E837">
        <v>2002</v>
      </c>
      <c r="F837" s="182">
        <v>6694905.9800000004</v>
      </c>
    </row>
    <row r="838" spans="1:6">
      <c r="A838" t="s">
        <v>731</v>
      </c>
      <c r="B838">
        <v>3021</v>
      </c>
      <c r="C838" t="s">
        <v>779</v>
      </c>
      <c r="D838" s="183">
        <v>36770</v>
      </c>
      <c r="E838">
        <v>2002</v>
      </c>
      <c r="F838" s="182">
        <v>5787486.5700000003</v>
      </c>
    </row>
    <row r="839" spans="1:6">
      <c r="A839" t="s">
        <v>784</v>
      </c>
      <c r="B839">
        <v>2842</v>
      </c>
      <c r="C839" t="s">
        <v>778</v>
      </c>
      <c r="D839" s="183">
        <v>36161</v>
      </c>
      <c r="E839">
        <v>2001</v>
      </c>
      <c r="F839" s="182">
        <v>1948999.36</v>
      </c>
    </row>
    <row r="840" spans="1:6">
      <c r="A840" t="s">
        <v>784</v>
      </c>
      <c r="B840">
        <v>3009</v>
      </c>
      <c r="C840" t="s">
        <v>780</v>
      </c>
      <c r="D840" s="183">
        <v>36708</v>
      </c>
      <c r="E840">
        <v>2002</v>
      </c>
      <c r="F840" s="182">
        <v>283236.7</v>
      </c>
    </row>
    <row r="841" spans="1:6">
      <c r="A841" t="s">
        <v>783</v>
      </c>
      <c r="B841">
        <v>2554</v>
      </c>
      <c r="C841" t="s">
        <v>780</v>
      </c>
      <c r="D841" s="183">
        <v>35886</v>
      </c>
      <c r="E841">
        <v>2000</v>
      </c>
      <c r="F841" s="182">
        <v>156429.57</v>
      </c>
    </row>
    <row r="842" spans="1:6">
      <c r="A842" t="s">
        <v>737</v>
      </c>
      <c r="B842">
        <v>2530</v>
      </c>
      <c r="C842" t="s">
        <v>780</v>
      </c>
      <c r="D842" s="183">
        <v>36495</v>
      </c>
      <c r="E842">
        <v>2001</v>
      </c>
      <c r="F842" s="182">
        <v>229997.86</v>
      </c>
    </row>
    <row r="843" spans="1:6">
      <c r="A843" t="s">
        <v>782</v>
      </c>
      <c r="B843">
        <v>3427</v>
      </c>
      <c r="C843" t="s">
        <v>779</v>
      </c>
      <c r="D843" s="183">
        <v>36586</v>
      </c>
      <c r="E843">
        <v>2002</v>
      </c>
      <c r="F843" s="182">
        <v>9308497.9499999993</v>
      </c>
    </row>
    <row r="844" spans="1:6">
      <c r="A844" t="s">
        <v>785</v>
      </c>
      <c r="B844">
        <v>3342</v>
      </c>
      <c r="C844" t="s">
        <v>779</v>
      </c>
      <c r="D844" s="183">
        <v>35947</v>
      </c>
      <c r="E844">
        <v>2000</v>
      </c>
      <c r="F844" s="182">
        <v>1264341.99</v>
      </c>
    </row>
    <row r="845" spans="1:6">
      <c r="A845" t="s">
        <v>785</v>
      </c>
      <c r="B845">
        <v>3432</v>
      </c>
      <c r="C845" t="s">
        <v>780</v>
      </c>
      <c r="D845" s="183">
        <v>36617</v>
      </c>
      <c r="E845">
        <v>2002</v>
      </c>
      <c r="F845" s="182">
        <v>270949.92</v>
      </c>
    </row>
    <row r="846" spans="1:6">
      <c r="A846" t="s">
        <v>784</v>
      </c>
      <c r="B846">
        <v>2878</v>
      </c>
      <c r="C846" t="s">
        <v>780</v>
      </c>
      <c r="D846" s="183">
        <v>36861</v>
      </c>
      <c r="E846">
        <v>2002</v>
      </c>
      <c r="F846" s="182">
        <v>171924.79</v>
      </c>
    </row>
    <row r="847" spans="1:6">
      <c r="A847" t="s">
        <v>783</v>
      </c>
      <c r="B847">
        <v>3700</v>
      </c>
      <c r="C847" t="s">
        <v>779</v>
      </c>
      <c r="D847" s="183">
        <v>36465</v>
      </c>
      <c r="E847">
        <v>2001</v>
      </c>
      <c r="F847" s="182">
        <v>4748824.26</v>
      </c>
    </row>
    <row r="848" spans="1:6">
      <c r="A848" t="s">
        <v>783</v>
      </c>
      <c r="B848">
        <v>2838</v>
      </c>
      <c r="C848" t="s">
        <v>780</v>
      </c>
      <c r="D848" s="183">
        <v>36678</v>
      </c>
      <c r="E848">
        <v>2002</v>
      </c>
      <c r="F848" s="182">
        <v>320532.7</v>
      </c>
    </row>
    <row r="849" spans="1:6">
      <c r="A849" t="s">
        <v>785</v>
      </c>
      <c r="B849">
        <v>3138</v>
      </c>
      <c r="C849" t="s">
        <v>778</v>
      </c>
      <c r="D849" s="183">
        <v>36526</v>
      </c>
      <c r="E849">
        <v>2002</v>
      </c>
      <c r="F849" s="182">
        <v>1943561.26</v>
      </c>
    </row>
    <row r="850" spans="1:6">
      <c r="A850" t="s">
        <v>782</v>
      </c>
      <c r="B850">
        <v>3186</v>
      </c>
      <c r="C850" t="s">
        <v>779</v>
      </c>
      <c r="D850" s="183">
        <v>36220</v>
      </c>
      <c r="E850">
        <v>2001</v>
      </c>
      <c r="F850" s="182">
        <v>1923323.61</v>
      </c>
    </row>
    <row r="851" spans="1:6">
      <c r="A851" t="s">
        <v>784</v>
      </c>
      <c r="B851">
        <v>2553</v>
      </c>
      <c r="C851" t="s">
        <v>778</v>
      </c>
      <c r="D851" s="183">
        <v>36342</v>
      </c>
      <c r="E851">
        <v>2001</v>
      </c>
      <c r="F851" s="182">
        <v>2129338.7200000002</v>
      </c>
    </row>
    <row r="852" spans="1:6">
      <c r="A852" t="s">
        <v>731</v>
      </c>
      <c r="B852">
        <v>2773</v>
      </c>
      <c r="C852" t="s">
        <v>778</v>
      </c>
      <c r="D852" s="183">
        <v>36678</v>
      </c>
      <c r="E852">
        <v>2002</v>
      </c>
      <c r="F852" s="182">
        <v>1579622.46</v>
      </c>
    </row>
    <row r="853" spans="1:6">
      <c r="A853" t="s">
        <v>784</v>
      </c>
      <c r="B853">
        <v>3147</v>
      </c>
      <c r="C853" t="s">
        <v>779</v>
      </c>
      <c r="D853" s="183">
        <v>36831</v>
      </c>
      <c r="E853">
        <v>2002</v>
      </c>
      <c r="F853" s="182">
        <v>4457788.8600000003</v>
      </c>
    </row>
    <row r="854" spans="1:6">
      <c r="A854" t="s">
        <v>783</v>
      </c>
      <c r="B854">
        <v>3400</v>
      </c>
      <c r="C854" t="s">
        <v>778</v>
      </c>
      <c r="D854" s="183">
        <v>36861</v>
      </c>
      <c r="E854">
        <v>2002</v>
      </c>
      <c r="F854" s="182">
        <v>1056494.93</v>
      </c>
    </row>
    <row r="855" spans="1:6">
      <c r="A855" t="s">
        <v>737</v>
      </c>
      <c r="B855">
        <v>2672</v>
      </c>
      <c r="C855" t="s">
        <v>778</v>
      </c>
      <c r="D855" s="183">
        <v>36708</v>
      </c>
      <c r="E855">
        <v>2002</v>
      </c>
      <c r="F855" s="182">
        <v>3728580.36</v>
      </c>
    </row>
    <row r="856" spans="1:6">
      <c r="A856" t="s">
        <v>731</v>
      </c>
      <c r="B856">
        <v>3209</v>
      </c>
      <c r="C856" t="s">
        <v>779</v>
      </c>
      <c r="D856" s="183">
        <v>35796</v>
      </c>
      <c r="E856">
        <v>2000</v>
      </c>
      <c r="F856" s="182">
        <v>5777077.0700000003</v>
      </c>
    </row>
    <row r="857" spans="1:6">
      <c r="A857" t="s">
        <v>784</v>
      </c>
      <c r="B857">
        <v>3375</v>
      </c>
      <c r="C857" t="s">
        <v>778</v>
      </c>
      <c r="D857" s="183">
        <v>36586</v>
      </c>
      <c r="E857">
        <v>2002</v>
      </c>
      <c r="F857" s="182">
        <v>1865234.86</v>
      </c>
    </row>
    <row r="858" spans="1:6">
      <c r="A858" t="s">
        <v>783</v>
      </c>
      <c r="B858">
        <v>3117</v>
      </c>
      <c r="C858" t="s">
        <v>779</v>
      </c>
      <c r="D858" s="183">
        <v>36708</v>
      </c>
      <c r="E858">
        <v>2002</v>
      </c>
      <c r="F858" s="182">
        <v>607385.57999999996</v>
      </c>
    </row>
    <row r="859" spans="1:6">
      <c r="A859" t="s">
        <v>731</v>
      </c>
      <c r="B859">
        <v>3591</v>
      </c>
      <c r="C859" t="s">
        <v>779</v>
      </c>
      <c r="D859" s="183">
        <v>36526</v>
      </c>
      <c r="E859">
        <v>2002</v>
      </c>
      <c r="F859" s="182">
        <v>4113492.27</v>
      </c>
    </row>
    <row r="860" spans="1:6">
      <c r="A860" t="s">
        <v>731</v>
      </c>
      <c r="B860">
        <v>3144</v>
      </c>
      <c r="C860" t="s">
        <v>779</v>
      </c>
      <c r="D860" s="183">
        <v>36617</v>
      </c>
      <c r="E860">
        <v>2002</v>
      </c>
      <c r="F860" s="182">
        <v>8326604.5800000001</v>
      </c>
    </row>
    <row r="861" spans="1:6">
      <c r="A861" t="s">
        <v>783</v>
      </c>
      <c r="B861">
        <v>2803</v>
      </c>
      <c r="C861" t="s">
        <v>779</v>
      </c>
      <c r="D861" s="183">
        <v>35796</v>
      </c>
      <c r="E861">
        <v>2000</v>
      </c>
      <c r="F861" s="182">
        <v>1639968.07</v>
      </c>
    </row>
    <row r="862" spans="1:6">
      <c r="A862" t="s">
        <v>784</v>
      </c>
      <c r="B862">
        <v>3337</v>
      </c>
      <c r="C862" t="s">
        <v>779</v>
      </c>
      <c r="D862" s="183">
        <v>36465</v>
      </c>
      <c r="E862">
        <v>2001</v>
      </c>
      <c r="F862" s="182">
        <v>678699.76</v>
      </c>
    </row>
    <row r="863" spans="1:6">
      <c r="A863" t="s">
        <v>785</v>
      </c>
      <c r="B863">
        <v>3360</v>
      </c>
      <c r="C863" t="s">
        <v>778</v>
      </c>
      <c r="D863" s="183">
        <v>36342</v>
      </c>
      <c r="E863">
        <v>2001</v>
      </c>
      <c r="F863" s="182">
        <v>5994353.7599999998</v>
      </c>
    </row>
    <row r="864" spans="1:6">
      <c r="A864" t="s">
        <v>785</v>
      </c>
      <c r="B864">
        <v>3115</v>
      </c>
      <c r="C864" t="s">
        <v>779</v>
      </c>
      <c r="D864" s="183">
        <v>36861</v>
      </c>
      <c r="E864">
        <v>2002</v>
      </c>
      <c r="F864" s="182">
        <v>3698166.21</v>
      </c>
    </row>
    <row r="865" spans="1:6">
      <c r="A865" t="s">
        <v>784</v>
      </c>
      <c r="B865">
        <v>3402</v>
      </c>
      <c r="C865" t="s">
        <v>780</v>
      </c>
      <c r="D865" s="183">
        <v>36770</v>
      </c>
      <c r="E865">
        <v>2002</v>
      </c>
      <c r="F865" s="182">
        <v>223952.35</v>
      </c>
    </row>
    <row r="866" spans="1:6">
      <c r="A866" t="s">
        <v>737</v>
      </c>
      <c r="B866">
        <v>2681</v>
      </c>
      <c r="C866" t="s">
        <v>779</v>
      </c>
      <c r="D866" s="183">
        <v>36008</v>
      </c>
      <c r="E866">
        <v>2000</v>
      </c>
      <c r="F866" s="182">
        <v>1290393.98</v>
      </c>
    </row>
    <row r="867" spans="1:6">
      <c r="A867" t="s">
        <v>784</v>
      </c>
      <c r="B867">
        <v>3085</v>
      </c>
      <c r="C867" t="s">
        <v>779</v>
      </c>
      <c r="D867" s="183">
        <v>36161</v>
      </c>
      <c r="E867">
        <v>2001</v>
      </c>
      <c r="F867" s="182">
        <v>1946785.01</v>
      </c>
    </row>
    <row r="868" spans="1:6">
      <c r="A868" t="s">
        <v>785</v>
      </c>
      <c r="B868">
        <v>3064</v>
      </c>
      <c r="C868" t="s">
        <v>779</v>
      </c>
      <c r="D868" s="183">
        <v>36586</v>
      </c>
      <c r="E868">
        <v>2002</v>
      </c>
      <c r="F868" s="182">
        <v>669134.74</v>
      </c>
    </row>
    <row r="869" spans="1:6">
      <c r="A869" t="s">
        <v>783</v>
      </c>
      <c r="B869">
        <v>3114</v>
      </c>
      <c r="C869" t="s">
        <v>779</v>
      </c>
      <c r="D869" s="183">
        <v>36192</v>
      </c>
      <c r="E869">
        <v>2001</v>
      </c>
      <c r="F869" s="182">
        <v>7752307.5899999999</v>
      </c>
    </row>
    <row r="870" spans="1:6">
      <c r="A870" t="s">
        <v>782</v>
      </c>
      <c r="B870">
        <v>2889</v>
      </c>
      <c r="C870" t="s">
        <v>780</v>
      </c>
      <c r="D870" s="183">
        <v>36770</v>
      </c>
      <c r="E870">
        <v>2002</v>
      </c>
      <c r="F870" s="182">
        <v>354863.17</v>
      </c>
    </row>
    <row r="871" spans="1:6">
      <c r="A871" t="s">
        <v>784</v>
      </c>
      <c r="B871">
        <v>3748</v>
      </c>
      <c r="C871" t="s">
        <v>778</v>
      </c>
      <c r="D871" s="183">
        <v>36495</v>
      </c>
      <c r="E871">
        <v>2001</v>
      </c>
      <c r="F871" s="182">
        <v>2993084.8</v>
      </c>
    </row>
    <row r="872" spans="1:6">
      <c r="A872" t="s">
        <v>783</v>
      </c>
      <c r="B872">
        <v>3680</v>
      </c>
      <c r="C872" t="s">
        <v>780</v>
      </c>
      <c r="D872" s="183">
        <v>35796</v>
      </c>
      <c r="E872">
        <v>2000</v>
      </c>
      <c r="F872" s="182">
        <v>340782.38</v>
      </c>
    </row>
    <row r="873" spans="1:6">
      <c r="A873" t="s">
        <v>737</v>
      </c>
      <c r="B873">
        <v>2802</v>
      </c>
      <c r="C873" t="s">
        <v>779</v>
      </c>
      <c r="D873" s="183">
        <v>36708</v>
      </c>
      <c r="E873">
        <v>2002</v>
      </c>
      <c r="F873" s="182">
        <v>8292623.8799999999</v>
      </c>
    </row>
    <row r="874" spans="1:6">
      <c r="A874" t="s">
        <v>737</v>
      </c>
      <c r="B874">
        <v>2561</v>
      </c>
      <c r="C874" t="s">
        <v>778</v>
      </c>
      <c r="D874" s="183">
        <v>36831</v>
      </c>
      <c r="E874">
        <v>2002</v>
      </c>
      <c r="F874" s="182">
        <v>5283492.84</v>
      </c>
    </row>
    <row r="875" spans="1:6">
      <c r="A875" t="s">
        <v>783</v>
      </c>
      <c r="B875">
        <v>2748</v>
      </c>
      <c r="C875" t="s">
        <v>778</v>
      </c>
      <c r="D875" s="183">
        <v>36708</v>
      </c>
      <c r="E875">
        <v>2002</v>
      </c>
      <c r="F875" s="182">
        <v>4648619.17</v>
      </c>
    </row>
    <row r="876" spans="1:6">
      <c r="A876" t="s">
        <v>784</v>
      </c>
      <c r="B876">
        <v>2741</v>
      </c>
      <c r="C876" t="s">
        <v>780</v>
      </c>
      <c r="D876" s="183">
        <v>36192</v>
      </c>
      <c r="E876">
        <v>2001</v>
      </c>
      <c r="F876" s="182">
        <v>203156.03</v>
      </c>
    </row>
    <row r="877" spans="1:6">
      <c r="A877" t="s">
        <v>737</v>
      </c>
      <c r="B877">
        <v>3131</v>
      </c>
      <c r="C877" t="s">
        <v>780</v>
      </c>
      <c r="D877" s="183">
        <v>36495</v>
      </c>
      <c r="E877">
        <v>2001</v>
      </c>
      <c r="F877" s="182">
        <v>263701.65000000002</v>
      </c>
    </row>
    <row r="878" spans="1:6">
      <c r="A878" t="s">
        <v>782</v>
      </c>
      <c r="B878">
        <v>3776</v>
      </c>
      <c r="C878" t="s">
        <v>778</v>
      </c>
      <c r="D878" s="183">
        <v>36770</v>
      </c>
      <c r="E878">
        <v>2002</v>
      </c>
      <c r="F878" s="182">
        <v>1396418.62</v>
      </c>
    </row>
    <row r="879" spans="1:6">
      <c r="A879" t="s">
        <v>737</v>
      </c>
      <c r="B879">
        <v>3062</v>
      </c>
      <c r="C879" t="s">
        <v>779</v>
      </c>
      <c r="D879" s="183">
        <v>36192</v>
      </c>
      <c r="E879">
        <v>2001</v>
      </c>
      <c r="F879" s="182">
        <v>3486760.1</v>
      </c>
    </row>
    <row r="880" spans="1:6">
      <c r="A880" t="s">
        <v>783</v>
      </c>
      <c r="B880">
        <v>2830</v>
      </c>
      <c r="C880" t="s">
        <v>778</v>
      </c>
      <c r="D880" s="183">
        <v>36770</v>
      </c>
      <c r="E880">
        <v>2002</v>
      </c>
      <c r="F880" s="182">
        <v>3032377.44</v>
      </c>
    </row>
    <row r="881" spans="1:6">
      <c r="A881" t="s">
        <v>737</v>
      </c>
      <c r="B881">
        <v>3621</v>
      </c>
      <c r="C881" t="s">
        <v>778</v>
      </c>
      <c r="D881" s="183">
        <v>36434</v>
      </c>
      <c r="E881">
        <v>2001</v>
      </c>
      <c r="F881" s="182">
        <v>1301215.6299999999</v>
      </c>
    </row>
    <row r="882" spans="1:6">
      <c r="A882" t="s">
        <v>785</v>
      </c>
      <c r="B882">
        <v>3227</v>
      </c>
      <c r="C882" t="s">
        <v>780</v>
      </c>
      <c r="D882" s="183">
        <v>36678</v>
      </c>
      <c r="E882">
        <v>2002</v>
      </c>
      <c r="F882" s="182">
        <v>370960.52</v>
      </c>
    </row>
    <row r="883" spans="1:6">
      <c r="A883" t="s">
        <v>783</v>
      </c>
      <c r="B883">
        <v>2774</v>
      </c>
      <c r="C883" t="s">
        <v>779</v>
      </c>
      <c r="D883" s="183">
        <v>36342</v>
      </c>
      <c r="E883">
        <v>2001</v>
      </c>
      <c r="F883" s="182">
        <v>8363302.3499999996</v>
      </c>
    </row>
    <row r="884" spans="1:6">
      <c r="A884" t="s">
        <v>783</v>
      </c>
      <c r="B884">
        <v>2961</v>
      </c>
      <c r="C884" t="s">
        <v>778</v>
      </c>
      <c r="D884" s="183">
        <v>36526</v>
      </c>
      <c r="E884">
        <v>2002</v>
      </c>
      <c r="F884" s="182">
        <v>2265500.0099999998</v>
      </c>
    </row>
    <row r="885" spans="1:6">
      <c r="A885" t="s">
        <v>784</v>
      </c>
      <c r="B885">
        <v>3199</v>
      </c>
      <c r="C885" t="s">
        <v>780</v>
      </c>
      <c r="D885" s="183">
        <v>36770</v>
      </c>
      <c r="E885">
        <v>2002</v>
      </c>
      <c r="F885" s="182">
        <v>131773.59</v>
      </c>
    </row>
    <row r="886" spans="1:6">
      <c r="A886" t="s">
        <v>784</v>
      </c>
      <c r="B886">
        <v>3129</v>
      </c>
      <c r="C886" t="s">
        <v>780</v>
      </c>
      <c r="D886" s="183">
        <v>36465</v>
      </c>
      <c r="E886">
        <v>2001</v>
      </c>
      <c r="F886" s="182">
        <v>113926.91</v>
      </c>
    </row>
    <row r="887" spans="1:6">
      <c r="A887" t="s">
        <v>785</v>
      </c>
      <c r="B887">
        <v>2822</v>
      </c>
      <c r="C887" t="s">
        <v>778</v>
      </c>
      <c r="D887" s="183">
        <v>35947</v>
      </c>
      <c r="E887">
        <v>2000</v>
      </c>
      <c r="F887" s="182">
        <v>3411857.54</v>
      </c>
    </row>
    <row r="888" spans="1:6">
      <c r="A888" t="s">
        <v>737</v>
      </c>
      <c r="B888">
        <v>3344</v>
      </c>
      <c r="C888" t="s">
        <v>779</v>
      </c>
      <c r="D888" s="183">
        <v>36861</v>
      </c>
      <c r="E888">
        <v>2002</v>
      </c>
      <c r="F888" s="182">
        <v>1809911.53</v>
      </c>
    </row>
    <row r="889" spans="1:6">
      <c r="A889" t="s">
        <v>785</v>
      </c>
      <c r="B889">
        <v>3477</v>
      </c>
      <c r="C889" t="s">
        <v>779</v>
      </c>
      <c r="D889" s="183">
        <v>36770</v>
      </c>
      <c r="E889">
        <v>2002</v>
      </c>
      <c r="F889" s="182">
        <v>7186519.9400000004</v>
      </c>
    </row>
    <row r="890" spans="1:6">
      <c r="A890" t="s">
        <v>737</v>
      </c>
      <c r="B890">
        <v>2541</v>
      </c>
      <c r="C890" t="s">
        <v>780</v>
      </c>
      <c r="D890" s="183">
        <v>36770</v>
      </c>
      <c r="E890">
        <v>2002</v>
      </c>
      <c r="F890" s="182">
        <v>216256.36</v>
      </c>
    </row>
    <row r="891" spans="1:6">
      <c r="A891" t="s">
        <v>783</v>
      </c>
      <c r="B891">
        <v>3615</v>
      </c>
      <c r="C891" t="s">
        <v>778</v>
      </c>
      <c r="D891" s="183">
        <v>36770</v>
      </c>
      <c r="E891">
        <v>2002</v>
      </c>
      <c r="F891" s="182">
        <v>5899763.7199999997</v>
      </c>
    </row>
    <row r="892" spans="1:6">
      <c r="A892" t="s">
        <v>784</v>
      </c>
      <c r="B892">
        <v>3216</v>
      </c>
      <c r="C892" t="s">
        <v>778</v>
      </c>
      <c r="D892" s="183">
        <v>36526</v>
      </c>
      <c r="E892">
        <v>2002</v>
      </c>
      <c r="F892" s="182">
        <v>5838045.5</v>
      </c>
    </row>
    <row r="893" spans="1:6">
      <c r="A893" t="s">
        <v>783</v>
      </c>
      <c r="B893">
        <v>3034</v>
      </c>
      <c r="C893" t="s">
        <v>778</v>
      </c>
      <c r="D893" s="183">
        <v>35947</v>
      </c>
      <c r="E893">
        <v>2000</v>
      </c>
      <c r="F893" s="182">
        <v>1220102.1200000001</v>
      </c>
    </row>
    <row r="894" spans="1:6">
      <c r="A894" t="s">
        <v>785</v>
      </c>
      <c r="B894">
        <v>3761</v>
      </c>
      <c r="C894" t="s">
        <v>778</v>
      </c>
      <c r="D894" s="183">
        <v>36617</v>
      </c>
      <c r="E894">
        <v>2002</v>
      </c>
      <c r="F894" s="182">
        <v>4062107.71</v>
      </c>
    </row>
    <row r="895" spans="1:6">
      <c r="A895" t="s">
        <v>731</v>
      </c>
      <c r="B895">
        <v>2847</v>
      </c>
      <c r="C895" t="s">
        <v>778</v>
      </c>
      <c r="D895" s="183">
        <v>36708</v>
      </c>
      <c r="E895">
        <v>2002</v>
      </c>
      <c r="F895" s="182">
        <v>1245769.72</v>
      </c>
    </row>
    <row r="896" spans="1:6">
      <c r="A896" t="s">
        <v>782</v>
      </c>
      <c r="B896">
        <v>3099</v>
      </c>
      <c r="C896" t="s">
        <v>779</v>
      </c>
      <c r="D896" s="183">
        <v>36861</v>
      </c>
      <c r="E896">
        <v>2002</v>
      </c>
      <c r="F896" s="182">
        <v>1703578.44</v>
      </c>
    </row>
    <row r="897" spans="1:6">
      <c r="A897" t="s">
        <v>731</v>
      </c>
      <c r="B897">
        <v>2653</v>
      </c>
      <c r="C897" t="s">
        <v>780</v>
      </c>
      <c r="D897" s="183">
        <v>35916</v>
      </c>
      <c r="E897">
        <v>2000</v>
      </c>
      <c r="F897" s="182">
        <v>219301.94</v>
      </c>
    </row>
    <row r="898" spans="1:6">
      <c r="A898" t="s">
        <v>785</v>
      </c>
      <c r="B898">
        <v>3217</v>
      </c>
      <c r="C898" t="s">
        <v>780</v>
      </c>
      <c r="D898" s="183">
        <v>36708</v>
      </c>
      <c r="E898">
        <v>2002</v>
      </c>
      <c r="F898" s="182">
        <v>108067.27</v>
      </c>
    </row>
    <row r="899" spans="1:6">
      <c r="A899" t="s">
        <v>785</v>
      </c>
      <c r="B899">
        <v>3745</v>
      </c>
      <c r="C899" t="s">
        <v>778</v>
      </c>
      <c r="D899" s="183">
        <v>35916</v>
      </c>
      <c r="E899">
        <v>2000</v>
      </c>
      <c r="F899" s="182">
        <v>5053943.1100000003</v>
      </c>
    </row>
    <row r="900" spans="1:6">
      <c r="A900" t="s">
        <v>784</v>
      </c>
      <c r="B900">
        <v>3790</v>
      </c>
      <c r="C900" t="s">
        <v>780</v>
      </c>
      <c r="D900" s="183">
        <v>36770</v>
      </c>
      <c r="E900">
        <v>2002</v>
      </c>
      <c r="F900" s="182">
        <v>328868.34000000003</v>
      </c>
    </row>
    <row r="901" spans="1:6">
      <c r="A901" t="s">
        <v>737</v>
      </c>
      <c r="B901">
        <v>3145</v>
      </c>
      <c r="C901" t="s">
        <v>778</v>
      </c>
      <c r="D901" s="183">
        <v>36220</v>
      </c>
      <c r="E901">
        <v>2001</v>
      </c>
      <c r="F901" s="182">
        <v>5350734.68</v>
      </c>
    </row>
    <row r="902" spans="1:6">
      <c r="A902" t="s">
        <v>783</v>
      </c>
      <c r="B902">
        <v>3076</v>
      </c>
      <c r="C902" t="s">
        <v>778</v>
      </c>
      <c r="D902" s="183">
        <v>36770</v>
      </c>
      <c r="E902">
        <v>2002</v>
      </c>
      <c r="F902" s="182">
        <v>5279617.41</v>
      </c>
    </row>
    <row r="903" spans="1:6">
      <c r="A903" t="s">
        <v>783</v>
      </c>
      <c r="B903">
        <v>2743</v>
      </c>
      <c r="C903" t="s">
        <v>779</v>
      </c>
      <c r="D903" s="183">
        <v>36831</v>
      </c>
      <c r="E903">
        <v>2002</v>
      </c>
      <c r="F903" s="182">
        <v>1900448.61</v>
      </c>
    </row>
    <row r="904" spans="1:6">
      <c r="A904" t="s">
        <v>782</v>
      </c>
      <c r="B904">
        <v>3499</v>
      </c>
      <c r="C904" t="s">
        <v>778</v>
      </c>
      <c r="D904" s="183">
        <v>36678</v>
      </c>
      <c r="E904">
        <v>2002</v>
      </c>
      <c r="F904" s="182">
        <v>2927418.87</v>
      </c>
    </row>
    <row r="905" spans="1:6">
      <c r="A905" t="s">
        <v>783</v>
      </c>
      <c r="B905">
        <v>2550</v>
      </c>
      <c r="C905" t="s">
        <v>779</v>
      </c>
      <c r="D905" s="183">
        <v>35886</v>
      </c>
      <c r="E905">
        <v>2000</v>
      </c>
      <c r="F905" s="182">
        <v>6364527.9900000002</v>
      </c>
    </row>
    <row r="906" spans="1:6">
      <c r="A906" t="s">
        <v>783</v>
      </c>
      <c r="B906">
        <v>2583</v>
      </c>
      <c r="C906" t="s">
        <v>780</v>
      </c>
      <c r="D906" s="183">
        <v>36526</v>
      </c>
      <c r="E906">
        <v>2002</v>
      </c>
      <c r="F906" s="182">
        <v>209301.19</v>
      </c>
    </row>
    <row r="907" spans="1:6">
      <c r="A907" t="s">
        <v>785</v>
      </c>
      <c r="B907">
        <v>3768</v>
      </c>
      <c r="C907" t="s">
        <v>779</v>
      </c>
      <c r="D907" s="183">
        <v>36800</v>
      </c>
      <c r="E907">
        <v>2002</v>
      </c>
      <c r="F907" s="182">
        <v>9360062.0399999991</v>
      </c>
    </row>
    <row r="908" spans="1:6">
      <c r="A908" t="s">
        <v>784</v>
      </c>
      <c r="B908">
        <v>2713</v>
      </c>
      <c r="C908" t="s">
        <v>778</v>
      </c>
      <c r="D908" s="183">
        <v>36861</v>
      </c>
      <c r="E908">
        <v>2002</v>
      </c>
      <c r="F908" s="182">
        <v>1961643.47</v>
      </c>
    </row>
    <row r="909" spans="1:6">
      <c r="A909" t="s">
        <v>784</v>
      </c>
      <c r="B909">
        <v>3707</v>
      </c>
      <c r="C909" t="s">
        <v>780</v>
      </c>
      <c r="D909" s="183">
        <v>36495</v>
      </c>
      <c r="E909">
        <v>2001</v>
      </c>
      <c r="F909" s="182">
        <v>189220.09</v>
      </c>
    </row>
    <row r="910" spans="1:6">
      <c r="A910" t="s">
        <v>783</v>
      </c>
      <c r="B910">
        <v>3271</v>
      </c>
      <c r="C910" t="s">
        <v>779</v>
      </c>
      <c r="D910" s="183">
        <v>36770</v>
      </c>
      <c r="E910">
        <v>2002</v>
      </c>
      <c r="F910" s="182">
        <v>941628.82</v>
      </c>
    </row>
    <row r="911" spans="1:6">
      <c r="A911" t="s">
        <v>731</v>
      </c>
      <c r="B911">
        <v>3366</v>
      </c>
      <c r="C911" t="s">
        <v>779</v>
      </c>
      <c r="D911" s="183">
        <v>36342</v>
      </c>
      <c r="E911">
        <v>2001</v>
      </c>
      <c r="F911" s="182">
        <v>4001112.28</v>
      </c>
    </row>
    <row r="912" spans="1:6">
      <c r="A912" t="s">
        <v>784</v>
      </c>
      <c r="B912">
        <v>2951</v>
      </c>
      <c r="C912" t="s">
        <v>778</v>
      </c>
      <c r="D912" s="183">
        <v>36861</v>
      </c>
      <c r="E912">
        <v>2002</v>
      </c>
      <c r="F912" s="182">
        <v>549637.6</v>
      </c>
    </row>
    <row r="913" spans="1:6">
      <c r="A913" t="s">
        <v>783</v>
      </c>
      <c r="B913">
        <v>2633</v>
      </c>
      <c r="C913" t="s">
        <v>778</v>
      </c>
      <c r="D913" s="183">
        <v>36495</v>
      </c>
      <c r="E913">
        <v>2001</v>
      </c>
      <c r="F913" s="182">
        <v>2868747.01</v>
      </c>
    </row>
    <row r="914" spans="1:6">
      <c r="A914" t="s">
        <v>731</v>
      </c>
      <c r="B914">
        <v>2574</v>
      </c>
      <c r="C914" t="s">
        <v>779</v>
      </c>
      <c r="D914" s="183">
        <v>36526</v>
      </c>
      <c r="E914">
        <v>2002</v>
      </c>
      <c r="F914" s="182">
        <v>7047423.4900000002</v>
      </c>
    </row>
    <row r="915" spans="1:6">
      <c r="A915" t="s">
        <v>783</v>
      </c>
      <c r="B915">
        <v>3196</v>
      </c>
      <c r="C915" t="s">
        <v>780</v>
      </c>
      <c r="D915" s="183">
        <v>36861</v>
      </c>
      <c r="E915">
        <v>2002</v>
      </c>
      <c r="F915" s="182">
        <v>160305.35</v>
      </c>
    </row>
    <row r="916" spans="1:6">
      <c r="A916" t="s">
        <v>731</v>
      </c>
      <c r="B916">
        <v>3789</v>
      </c>
      <c r="C916" t="s">
        <v>780</v>
      </c>
      <c r="D916" s="183">
        <v>36861</v>
      </c>
      <c r="E916">
        <v>2002</v>
      </c>
      <c r="F916" s="182">
        <v>114700.18</v>
      </c>
    </row>
    <row r="917" spans="1:6">
      <c r="A917" t="s">
        <v>737</v>
      </c>
      <c r="B917">
        <v>2800</v>
      </c>
      <c r="C917" t="s">
        <v>778</v>
      </c>
      <c r="D917" s="183">
        <v>36586</v>
      </c>
      <c r="E917">
        <v>2002</v>
      </c>
      <c r="F917" s="182">
        <v>5611091.7699999996</v>
      </c>
    </row>
    <row r="918" spans="1:6">
      <c r="A918" t="s">
        <v>731</v>
      </c>
      <c r="B918">
        <v>3732</v>
      </c>
      <c r="C918" t="s">
        <v>780</v>
      </c>
      <c r="D918" s="183">
        <v>36220</v>
      </c>
      <c r="E918">
        <v>2001</v>
      </c>
      <c r="F918" s="182">
        <v>121877.53</v>
      </c>
    </row>
    <row r="919" spans="1:6">
      <c r="A919" t="s">
        <v>731</v>
      </c>
      <c r="B919">
        <v>3575</v>
      </c>
      <c r="C919" t="s">
        <v>779</v>
      </c>
      <c r="D919" s="183">
        <v>36861</v>
      </c>
      <c r="E919">
        <v>2002</v>
      </c>
      <c r="F919" s="182">
        <v>8213245.6600000001</v>
      </c>
    </row>
    <row r="920" spans="1:6">
      <c r="A920" t="s">
        <v>785</v>
      </c>
      <c r="B920">
        <v>3267</v>
      </c>
      <c r="C920" t="s">
        <v>779</v>
      </c>
      <c r="D920" s="183">
        <v>36465</v>
      </c>
      <c r="E920">
        <v>2001</v>
      </c>
      <c r="F920" s="182">
        <v>6092694.7000000002</v>
      </c>
    </row>
    <row r="921" spans="1:6">
      <c r="A921" t="s">
        <v>785</v>
      </c>
      <c r="B921">
        <v>2699</v>
      </c>
      <c r="C921" t="s">
        <v>780</v>
      </c>
      <c r="D921" s="183">
        <v>36770</v>
      </c>
      <c r="E921">
        <v>2002</v>
      </c>
      <c r="F921" s="182">
        <v>219860.17</v>
      </c>
    </row>
    <row r="922" spans="1:6">
      <c r="A922" t="s">
        <v>784</v>
      </c>
      <c r="B922">
        <v>3568</v>
      </c>
      <c r="C922" t="s">
        <v>778</v>
      </c>
      <c r="D922" s="183">
        <v>36434</v>
      </c>
      <c r="E922">
        <v>2001</v>
      </c>
      <c r="F922" s="182">
        <v>5196201.34</v>
      </c>
    </row>
    <row r="923" spans="1:6">
      <c r="A923" t="s">
        <v>783</v>
      </c>
      <c r="B923">
        <v>2573</v>
      </c>
      <c r="C923" t="s">
        <v>779</v>
      </c>
      <c r="D923" s="183">
        <v>36678</v>
      </c>
      <c r="E923">
        <v>2002</v>
      </c>
      <c r="F923" s="182">
        <v>6105588.8099999996</v>
      </c>
    </row>
    <row r="924" spans="1:6">
      <c r="A924" t="s">
        <v>737</v>
      </c>
      <c r="B924">
        <v>2790</v>
      </c>
      <c r="C924" t="s">
        <v>778</v>
      </c>
      <c r="D924" s="183">
        <v>36739</v>
      </c>
      <c r="E924">
        <v>2002</v>
      </c>
      <c r="F924" s="182">
        <v>1294840.58</v>
      </c>
    </row>
    <row r="925" spans="1:6">
      <c r="A925" t="s">
        <v>783</v>
      </c>
      <c r="B925">
        <v>2918</v>
      </c>
      <c r="C925" t="s">
        <v>778</v>
      </c>
      <c r="D925" s="183">
        <v>36434</v>
      </c>
      <c r="E925">
        <v>2001</v>
      </c>
      <c r="F925" s="182">
        <v>2203664.62</v>
      </c>
    </row>
    <row r="926" spans="1:6">
      <c r="A926" t="s">
        <v>783</v>
      </c>
      <c r="B926">
        <v>3034</v>
      </c>
      <c r="C926" t="s">
        <v>778</v>
      </c>
      <c r="D926" s="183">
        <v>35947</v>
      </c>
      <c r="E926">
        <v>2000</v>
      </c>
      <c r="F926" s="182">
        <v>4748471.7</v>
      </c>
    </row>
    <row r="927" spans="1:6">
      <c r="A927" t="s">
        <v>784</v>
      </c>
      <c r="B927">
        <v>3713</v>
      </c>
      <c r="C927" t="s">
        <v>780</v>
      </c>
      <c r="D927" s="183">
        <v>35916</v>
      </c>
      <c r="E927">
        <v>2000</v>
      </c>
      <c r="F927" s="182">
        <v>257437.78</v>
      </c>
    </row>
    <row r="928" spans="1:6">
      <c r="A928" t="s">
        <v>785</v>
      </c>
      <c r="B928">
        <v>3580</v>
      </c>
      <c r="C928" t="s">
        <v>779</v>
      </c>
      <c r="D928" s="183">
        <v>36861</v>
      </c>
      <c r="E928">
        <v>2002</v>
      </c>
      <c r="F928" s="182">
        <v>5624176.9500000002</v>
      </c>
    </row>
    <row r="929" spans="1:6">
      <c r="A929" t="s">
        <v>737</v>
      </c>
      <c r="B929">
        <v>3240</v>
      </c>
      <c r="C929" t="s">
        <v>780</v>
      </c>
      <c r="D929" s="183">
        <v>36192</v>
      </c>
      <c r="E929">
        <v>2001</v>
      </c>
      <c r="F929" s="182">
        <v>144392.56</v>
      </c>
    </row>
    <row r="930" spans="1:6">
      <c r="A930" t="s">
        <v>785</v>
      </c>
      <c r="B930">
        <v>3304</v>
      </c>
      <c r="C930" t="s">
        <v>780</v>
      </c>
      <c r="D930" s="183">
        <v>36678</v>
      </c>
      <c r="E930">
        <v>2002</v>
      </c>
      <c r="F930" s="182">
        <v>316510.34999999998</v>
      </c>
    </row>
    <row r="931" spans="1:6">
      <c r="A931" t="s">
        <v>782</v>
      </c>
      <c r="B931">
        <v>3434</v>
      </c>
      <c r="C931" t="s">
        <v>780</v>
      </c>
      <c r="D931" s="183">
        <v>36495</v>
      </c>
      <c r="E931">
        <v>2001</v>
      </c>
      <c r="F931" s="182">
        <v>316738.26</v>
      </c>
    </row>
    <row r="932" spans="1:6">
      <c r="A932" t="s">
        <v>783</v>
      </c>
      <c r="B932">
        <v>3189</v>
      </c>
      <c r="C932" t="s">
        <v>780</v>
      </c>
      <c r="D932" s="183">
        <v>36617</v>
      </c>
      <c r="E932">
        <v>2002</v>
      </c>
      <c r="F932" s="182">
        <v>205673.83</v>
      </c>
    </row>
    <row r="933" spans="1:6">
      <c r="A933" t="s">
        <v>737</v>
      </c>
      <c r="B933">
        <v>3565</v>
      </c>
      <c r="C933" t="s">
        <v>780</v>
      </c>
      <c r="D933" s="183">
        <v>36008</v>
      </c>
      <c r="E933">
        <v>2000</v>
      </c>
      <c r="F933" s="182">
        <v>125192.74</v>
      </c>
    </row>
    <row r="934" spans="1:6">
      <c r="A934" t="s">
        <v>737</v>
      </c>
      <c r="B934">
        <v>2688</v>
      </c>
      <c r="C934" t="s">
        <v>778</v>
      </c>
      <c r="D934" s="183">
        <v>36678</v>
      </c>
      <c r="E934">
        <v>2002</v>
      </c>
      <c r="F934" s="182">
        <v>2113678.58</v>
      </c>
    </row>
    <row r="935" spans="1:6">
      <c r="A935" t="s">
        <v>785</v>
      </c>
      <c r="B935">
        <v>3313</v>
      </c>
      <c r="C935" t="s">
        <v>778</v>
      </c>
      <c r="D935" s="183">
        <v>35947</v>
      </c>
      <c r="E935">
        <v>2000</v>
      </c>
      <c r="F935" s="182">
        <v>4983661.8499999996</v>
      </c>
    </row>
    <row r="936" spans="1:6">
      <c r="A936" t="s">
        <v>784</v>
      </c>
      <c r="B936">
        <v>2782</v>
      </c>
      <c r="C936" t="s">
        <v>779</v>
      </c>
      <c r="D936" s="183">
        <v>36586</v>
      </c>
      <c r="E936">
        <v>2002</v>
      </c>
      <c r="F936" s="182">
        <v>7186813.3499999996</v>
      </c>
    </row>
    <row r="937" spans="1:6">
      <c r="A937" t="s">
        <v>737</v>
      </c>
      <c r="B937">
        <v>3385</v>
      </c>
      <c r="C937" t="s">
        <v>778</v>
      </c>
      <c r="D937" s="183">
        <v>36526</v>
      </c>
      <c r="E937">
        <v>2002</v>
      </c>
      <c r="F937" s="182">
        <v>3266965</v>
      </c>
    </row>
    <row r="938" spans="1:6">
      <c r="A938" t="s">
        <v>737</v>
      </c>
      <c r="B938">
        <v>3590</v>
      </c>
      <c r="C938" t="s">
        <v>780</v>
      </c>
      <c r="D938" s="183">
        <v>36831</v>
      </c>
      <c r="E938">
        <v>2002</v>
      </c>
      <c r="F938" s="182">
        <v>181900.32</v>
      </c>
    </row>
    <row r="939" spans="1:6">
      <c r="A939" t="s">
        <v>785</v>
      </c>
      <c r="B939">
        <v>3726</v>
      </c>
      <c r="C939" t="s">
        <v>779</v>
      </c>
      <c r="D939" s="183">
        <v>35947</v>
      </c>
      <c r="E939">
        <v>2000</v>
      </c>
      <c r="F939" s="182">
        <v>1294189.58</v>
      </c>
    </row>
    <row r="940" spans="1:6">
      <c r="A940" t="s">
        <v>783</v>
      </c>
      <c r="B940">
        <v>3073</v>
      </c>
      <c r="C940" t="s">
        <v>778</v>
      </c>
      <c r="D940" s="183">
        <v>36678</v>
      </c>
      <c r="E940">
        <v>2002</v>
      </c>
      <c r="F940" s="182">
        <v>2736420.7</v>
      </c>
    </row>
    <row r="941" spans="1:6">
      <c r="A941" t="s">
        <v>782</v>
      </c>
      <c r="B941">
        <v>2693</v>
      </c>
      <c r="C941" t="s">
        <v>778</v>
      </c>
      <c r="D941" s="183">
        <v>36008</v>
      </c>
      <c r="E941">
        <v>2000</v>
      </c>
      <c r="F941" s="182">
        <v>1761609.04</v>
      </c>
    </row>
    <row r="942" spans="1:6">
      <c r="A942" t="s">
        <v>785</v>
      </c>
      <c r="B942">
        <v>3414</v>
      </c>
      <c r="C942" t="s">
        <v>779</v>
      </c>
      <c r="D942" s="183">
        <v>35947</v>
      </c>
      <c r="E942">
        <v>2000</v>
      </c>
      <c r="F942" s="182">
        <v>8520375</v>
      </c>
    </row>
    <row r="943" spans="1:6">
      <c r="A943" t="s">
        <v>785</v>
      </c>
      <c r="B943">
        <v>2617</v>
      </c>
      <c r="C943" t="s">
        <v>778</v>
      </c>
      <c r="D943" s="183">
        <v>36586</v>
      </c>
      <c r="E943">
        <v>2002</v>
      </c>
      <c r="F943" s="182">
        <v>4184189.25</v>
      </c>
    </row>
    <row r="944" spans="1:6">
      <c r="A944" t="s">
        <v>785</v>
      </c>
      <c r="B944">
        <v>3181</v>
      </c>
      <c r="C944" t="s">
        <v>778</v>
      </c>
      <c r="D944" s="183">
        <v>36770</v>
      </c>
      <c r="E944">
        <v>2002</v>
      </c>
      <c r="F944" s="182">
        <v>4049707.39</v>
      </c>
    </row>
    <row r="945" spans="1:6">
      <c r="A945" t="s">
        <v>785</v>
      </c>
      <c r="B945">
        <v>2756</v>
      </c>
      <c r="C945" t="s">
        <v>779</v>
      </c>
      <c r="D945" s="183">
        <v>36861</v>
      </c>
      <c r="E945">
        <v>2002</v>
      </c>
      <c r="F945" s="182">
        <v>7069984.8799999999</v>
      </c>
    </row>
    <row r="946" spans="1:6">
      <c r="A946" t="s">
        <v>737</v>
      </c>
      <c r="B946">
        <v>3322</v>
      </c>
      <c r="C946" t="s">
        <v>779</v>
      </c>
      <c r="D946" s="183">
        <v>35886</v>
      </c>
      <c r="E946">
        <v>2000</v>
      </c>
      <c r="F946" s="182">
        <v>8968466.4199999999</v>
      </c>
    </row>
    <row r="947" spans="1:6">
      <c r="A947" t="s">
        <v>731</v>
      </c>
      <c r="B947">
        <v>2750</v>
      </c>
      <c r="C947" t="s">
        <v>779</v>
      </c>
      <c r="D947" s="183">
        <v>36465</v>
      </c>
      <c r="E947">
        <v>2001</v>
      </c>
      <c r="F947" s="182">
        <v>9794948.9199999999</v>
      </c>
    </row>
    <row r="948" spans="1:6">
      <c r="A948" t="s">
        <v>784</v>
      </c>
      <c r="B948">
        <v>3365</v>
      </c>
      <c r="C948" t="s">
        <v>778</v>
      </c>
      <c r="D948" s="183">
        <v>36526</v>
      </c>
      <c r="E948">
        <v>2002</v>
      </c>
      <c r="F948" s="182">
        <v>1645731.79</v>
      </c>
    </row>
    <row r="949" spans="1:6">
      <c r="A949" t="s">
        <v>737</v>
      </c>
      <c r="B949">
        <v>2979</v>
      </c>
      <c r="C949" t="s">
        <v>778</v>
      </c>
      <c r="D949" s="183">
        <v>36708</v>
      </c>
      <c r="E949">
        <v>2002</v>
      </c>
      <c r="F949" s="182">
        <v>1332592.92</v>
      </c>
    </row>
    <row r="950" spans="1:6">
      <c r="A950" t="s">
        <v>783</v>
      </c>
      <c r="B950">
        <v>2993</v>
      </c>
      <c r="C950" t="s">
        <v>779</v>
      </c>
      <c r="D950" s="183">
        <v>36495</v>
      </c>
      <c r="E950">
        <v>2001</v>
      </c>
      <c r="F950" s="182">
        <v>1900586.01</v>
      </c>
    </row>
    <row r="951" spans="1:6">
      <c r="A951" t="s">
        <v>782</v>
      </c>
      <c r="B951">
        <v>2850</v>
      </c>
      <c r="C951" t="s">
        <v>778</v>
      </c>
      <c r="D951" s="183">
        <v>35916</v>
      </c>
      <c r="E951">
        <v>2000</v>
      </c>
      <c r="F951" s="182">
        <v>1770723.14</v>
      </c>
    </row>
    <row r="952" spans="1:6">
      <c r="A952" t="s">
        <v>731</v>
      </c>
      <c r="B952">
        <v>3280</v>
      </c>
      <c r="C952" t="s">
        <v>778</v>
      </c>
      <c r="D952" s="183">
        <v>36770</v>
      </c>
      <c r="E952">
        <v>2002</v>
      </c>
      <c r="F952" s="182">
        <v>4567290.6900000004</v>
      </c>
    </row>
    <row r="953" spans="1:6">
      <c r="A953" t="s">
        <v>783</v>
      </c>
      <c r="B953">
        <v>2802</v>
      </c>
      <c r="C953" t="s">
        <v>779</v>
      </c>
      <c r="D953" s="183">
        <v>36800</v>
      </c>
      <c r="E953">
        <v>2002</v>
      </c>
      <c r="F953" s="182">
        <v>5787004.0599999996</v>
      </c>
    </row>
    <row r="954" spans="1:6">
      <c r="A954" t="s">
        <v>785</v>
      </c>
      <c r="B954">
        <v>3560</v>
      </c>
      <c r="C954" t="s">
        <v>779</v>
      </c>
      <c r="D954" s="183">
        <v>36161</v>
      </c>
      <c r="E954">
        <v>2001</v>
      </c>
      <c r="F954" s="182">
        <v>7422585.5800000001</v>
      </c>
    </row>
    <row r="955" spans="1:6">
      <c r="A955" t="s">
        <v>785</v>
      </c>
      <c r="B955">
        <v>3063</v>
      </c>
      <c r="C955" t="s">
        <v>780</v>
      </c>
      <c r="D955" s="183">
        <v>36342</v>
      </c>
      <c r="E955">
        <v>2001</v>
      </c>
      <c r="F955" s="182">
        <v>293934.78000000003</v>
      </c>
    </row>
    <row r="956" spans="1:6">
      <c r="A956" t="s">
        <v>737</v>
      </c>
      <c r="B956">
        <v>3761</v>
      </c>
      <c r="C956" t="s">
        <v>780</v>
      </c>
      <c r="D956" s="183">
        <v>36008</v>
      </c>
      <c r="E956">
        <v>2000</v>
      </c>
      <c r="F956" s="182">
        <v>390669.59</v>
      </c>
    </row>
    <row r="957" spans="1:6">
      <c r="A957" t="s">
        <v>737</v>
      </c>
      <c r="B957">
        <v>3518</v>
      </c>
      <c r="C957" t="s">
        <v>778</v>
      </c>
      <c r="D957" s="183">
        <v>36739</v>
      </c>
      <c r="E957">
        <v>2002</v>
      </c>
      <c r="F957" s="182">
        <v>495528.67</v>
      </c>
    </row>
    <row r="958" spans="1:6">
      <c r="A958" t="s">
        <v>782</v>
      </c>
      <c r="B958">
        <v>2811</v>
      </c>
      <c r="C958" t="s">
        <v>780</v>
      </c>
      <c r="D958" s="183">
        <v>36800</v>
      </c>
      <c r="E958">
        <v>2002</v>
      </c>
      <c r="F958" s="182">
        <v>375996.99</v>
      </c>
    </row>
    <row r="959" spans="1:6">
      <c r="A959" t="s">
        <v>785</v>
      </c>
      <c r="B959">
        <v>3032</v>
      </c>
      <c r="C959" t="s">
        <v>779</v>
      </c>
      <c r="D959" s="183">
        <v>36861</v>
      </c>
      <c r="E959">
        <v>2002</v>
      </c>
      <c r="F959" s="182">
        <v>5224169.58</v>
      </c>
    </row>
    <row r="960" spans="1:6">
      <c r="A960" t="s">
        <v>731</v>
      </c>
      <c r="B960">
        <v>2849</v>
      </c>
      <c r="C960" t="s">
        <v>778</v>
      </c>
      <c r="D960" s="183">
        <v>36800</v>
      </c>
      <c r="E960">
        <v>2002</v>
      </c>
      <c r="F960" s="182">
        <v>2505569.15</v>
      </c>
    </row>
    <row r="961" spans="1:6">
      <c r="A961" t="s">
        <v>782</v>
      </c>
      <c r="B961">
        <v>2707</v>
      </c>
      <c r="C961" t="s">
        <v>778</v>
      </c>
      <c r="D961" s="183">
        <v>36465</v>
      </c>
      <c r="E961">
        <v>2001</v>
      </c>
      <c r="F961" s="182">
        <v>1297558.6599999999</v>
      </c>
    </row>
    <row r="962" spans="1:6">
      <c r="A962" t="s">
        <v>731</v>
      </c>
      <c r="B962">
        <v>3715</v>
      </c>
      <c r="C962" t="s">
        <v>780</v>
      </c>
      <c r="D962" s="183">
        <v>36526</v>
      </c>
      <c r="E962">
        <v>2002</v>
      </c>
      <c r="F962" s="182">
        <v>314279.06</v>
      </c>
    </row>
    <row r="963" spans="1:6">
      <c r="A963" t="s">
        <v>731</v>
      </c>
      <c r="B963">
        <v>2681</v>
      </c>
      <c r="C963" t="s">
        <v>779</v>
      </c>
      <c r="D963" s="183">
        <v>36708</v>
      </c>
      <c r="E963">
        <v>2002</v>
      </c>
      <c r="F963" s="182">
        <v>8172967.79</v>
      </c>
    </row>
    <row r="964" spans="1:6">
      <c r="A964" t="s">
        <v>784</v>
      </c>
      <c r="B964">
        <v>3321</v>
      </c>
      <c r="C964" t="s">
        <v>779</v>
      </c>
      <c r="D964" s="183">
        <v>36342</v>
      </c>
      <c r="E964">
        <v>2001</v>
      </c>
      <c r="F964" s="182">
        <v>7142489.5599999996</v>
      </c>
    </row>
    <row r="965" spans="1:6">
      <c r="A965" t="s">
        <v>785</v>
      </c>
      <c r="B965">
        <v>2918</v>
      </c>
      <c r="C965" t="s">
        <v>778</v>
      </c>
      <c r="D965" s="183">
        <v>36192</v>
      </c>
      <c r="E965">
        <v>2001</v>
      </c>
      <c r="F965" s="182">
        <v>3071704.99</v>
      </c>
    </row>
    <row r="966" spans="1:6">
      <c r="A966" t="s">
        <v>785</v>
      </c>
      <c r="B966">
        <v>3224</v>
      </c>
      <c r="C966" t="s">
        <v>778</v>
      </c>
      <c r="D966" s="183">
        <v>36586</v>
      </c>
      <c r="E966">
        <v>2002</v>
      </c>
      <c r="F966" s="182">
        <v>1663222.23</v>
      </c>
    </row>
    <row r="967" spans="1:6">
      <c r="A967" t="s">
        <v>782</v>
      </c>
      <c r="B967">
        <v>3247</v>
      </c>
      <c r="C967" t="s">
        <v>778</v>
      </c>
      <c r="D967" s="183">
        <v>36739</v>
      </c>
      <c r="E967">
        <v>2002</v>
      </c>
      <c r="F967" s="182">
        <v>3626828.07</v>
      </c>
    </row>
    <row r="968" spans="1:6">
      <c r="A968" t="s">
        <v>785</v>
      </c>
      <c r="B968">
        <v>3181</v>
      </c>
      <c r="C968" t="s">
        <v>778</v>
      </c>
      <c r="D968" s="183">
        <v>36161</v>
      </c>
      <c r="E968">
        <v>2001</v>
      </c>
      <c r="F968" s="182">
        <v>2944207.76</v>
      </c>
    </row>
    <row r="969" spans="1:6">
      <c r="A969" t="s">
        <v>784</v>
      </c>
      <c r="B969">
        <v>3654</v>
      </c>
      <c r="C969" t="s">
        <v>780</v>
      </c>
      <c r="D969" s="183">
        <v>35886</v>
      </c>
      <c r="E969">
        <v>2000</v>
      </c>
      <c r="F969" s="182">
        <v>385479.59</v>
      </c>
    </row>
    <row r="970" spans="1:6">
      <c r="A970" t="s">
        <v>784</v>
      </c>
      <c r="B970">
        <v>2567</v>
      </c>
      <c r="C970" t="s">
        <v>780</v>
      </c>
      <c r="D970" s="183">
        <v>36831</v>
      </c>
      <c r="E970">
        <v>2002</v>
      </c>
      <c r="F970" s="182">
        <v>286536.84999999998</v>
      </c>
    </row>
    <row r="971" spans="1:6">
      <c r="A971" t="s">
        <v>731</v>
      </c>
      <c r="B971">
        <v>2852</v>
      </c>
      <c r="C971" t="s">
        <v>779</v>
      </c>
      <c r="D971" s="183">
        <v>36192</v>
      </c>
      <c r="E971">
        <v>2001</v>
      </c>
      <c r="F971" s="182">
        <v>1967171.85</v>
      </c>
    </row>
    <row r="972" spans="1:6">
      <c r="A972" t="s">
        <v>731</v>
      </c>
      <c r="B972">
        <v>3290</v>
      </c>
      <c r="C972" t="s">
        <v>778</v>
      </c>
      <c r="D972" s="183">
        <v>36800</v>
      </c>
      <c r="E972">
        <v>2002</v>
      </c>
      <c r="F972" s="182">
        <v>459145.25</v>
      </c>
    </row>
    <row r="973" spans="1:6">
      <c r="A973" t="s">
        <v>782</v>
      </c>
      <c r="B973">
        <v>3785</v>
      </c>
      <c r="C973" t="s">
        <v>779</v>
      </c>
      <c r="D973" s="183">
        <v>36008</v>
      </c>
      <c r="E973">
        <v>2000</v>
      </c>
      <c r="F973" s="182">
        <v>4133535.79</v>
      </c>
    </row>
    <row r="974" spans="1:6">
      <c r="A974" t="s">
        <v>737</v>
      </c>
      <c r="B974">
        <v>2878</v>
      </c>
      <c r="C974" t="s">
        <v>779</v>
      </c>
      <c r="D974" s="183">
        <v>36586</v>
      </c>
      <c r="E974">
        <v>2002</v>
      </c>
      <c r="F974" s="182">
        <v>6437113.6399999997</v>
      </c>
    </row>
    <row r="975" spans="1:6">
      <c r="A975" t="s">
        <v>782</v>
      </c>
      <c r="B975">
        <v>3328</v>
      </c>
      <c r="C975" t="s">
        <v>779</v>
      </c>
      <c r="D975" s="183">
        <v>36831</v>
      </c>
      <c r="E975">
        <v>2002</v>
      </c>
      <c r="F975" s="182">
        <v>8488934.5199999996</v>
      </c>
    </row>
    <row r="976" spans="1:6">
      <c r="A976" t="s">
        <v>731</v>
      </c>
      <c r="B976">
        <v>3460</v>
      </c>
      <c r="C976" t="s">
        <v>778</v>
      </c>
      <c r="D976" s="183">
        <v>36495</v>
      </c>
      <c r="E976">
        <v>2001</v>
      </c>
      <c r="F976" s="182">
        <v>5636355.5300000003</v>
      </c>
    </row>
    <row r="977" spans="1:6">
      <c r="A977" t="s">
        <v>782</v>
      </c>
      <c r="B977">
        <v>3365</v>
      </c>
      <c r="C977" t="s">
        <v>778</v>
      </c>
      <c r="D977" s="183">
        <v>36831</v>
      </c>
      <c r="E977">
        <v>2002</v>
      </c>
      <c r="F977" s="182">
        <v>2483933.9500000002</v>
      </c>
    </row>
    <row r="978" spans="1:6">
      <c r="A978" t="s">
        <v>783</v>
      </c>
      <c r="B978">
        <v>3452</v>
      </c>
      <c r="C978" t="s">
        <v>780</v>
      </c>
      <c r="D978" s="183">
        <v>36161</v>
      </c>
      <c r="E978">
        <v>2001</v>
      </c>
      <c r="F978" s="182">
        <v>271330.89</v>
      </c>
    </row>
    <row r="979" spans="1:6">
      <c r="A979" t="s">
        <v>737</v>
      </c>
      <c r="B979">
        <v>3650</v>
      </c>
      <c r="C979" t="s">
        <v>778</v>
      </c>
      <c r="D979" s="183">
        <v>35916</v>
      </c>
      <c r="E979">
        <v>2000</v>
      </c>
      <c r="F979" s="182">
        <v>1008488.54</v>
      </c>
    </row>
    <row r="980" spans="1:6">
      <c r="A980" t="s">
        <v>737</v>
      </c>
      <c r="B980">
        <v>3537</v>
      </c>
      <c r="C980" t="s">
        <v>779</v>
      </c>
      <c r="D980" s="183">
        <v>36220</v>
      </c>
      <c r="E980">
        <v>2001</v>
      </c>
      <c r="F980" s="182">
        <v>4539228.18</v>
      </c>
    </row>
    <row r="981" spans="1:6">
      <c r="A981" t="s">
        <v>785</v>
      </c>
      <c r="B981">
        <v>2946</v>
      </c>
      <c r="C981" t="s">
        <v>780</v>
      </c>
      <c r="D981" s="183">
        <v>36434</v>
      </c>
      <c r="E981">
        <v>2001</v>
      </c>
      <c r="F981" s="182">
        <v>289469.45</v>
      </c>
    </row>
    <row r="982" spans="1:6">
      <c r="A982" t="s">
        <v>737</v>
      </c>
      <c r="B982">
        <v>3401</v>
      </c>
      <c r="C982" t="s">
        <v>778</v>
      </c>
      <c r="D982" s="183">
        <v>36008</v>
      </c>
      <c r="E982">
        <v>2000</v>
      </c>
      <c r="F982" s="182">
        <v>1502409.59</v>
      </c>
    </row>
    <row r="983" spans="1:6">
      <c r="A983" t="s">
        <v>731</v>
      </c>
      <c r="B983">
        <v>2619</v>
      </c>
      <c r="C983" t="s">
        <v>778</v>
      </c>
      <c r="D983" s="183">
        <v>36526</v>
      </c>
      <c r="E983">
        <v>2002</v>
      </c>
      <c r="F983" s="182">
        <v>1389179.97</v>
      </c>
    </row>
    <row r="984" spans="1:6">
      <c r="A984" t="s">
        <v>785</v>
      </c>
      <c r="B984">
        <v>3725</v>
      </c>
      <c r="C984" t="s">
        <v>779</v>
      </c>
      <c r="D984" s="183">
        <v>36770</v>
      </c>
      <c r="E984">
        <v>2002</v>
      </c>
      <c r="F984" s="182">
        <v>6073889.5499999998</v>
      </c>
    </row>
    <row r="985" spans="1:6">
      <c r="A985" t="s">
        <v>783</v>
      </c>
      <c r="B985">
        <v>3174</v>
      </c>
      <c r="C985" t="s">
        <v>780</v>
      </c>
      <c r="D985" s="183">
        <v>36161</v>
      </c>
      <c r="E985">
        <v>2001</v>
      </c>
      <c r="F985" s="182">
        <v>340378.59</v>
      </c>
    </row>
    <row r="986" spans="1:6">
      <c r="A986" t="s">
        <v>785</v>
      </c>
      <c r="B986">
        <v>2712</v>
      </c>
      <c r="C986" t="s">
        <v>780</v>
      </c>
      <c r="D986" s="183">
        <v>36678</v>
      </c>
      <c r="E986">
        <v>2002</v>
      </c>
      <c r="F986" s="182">
        <v>125611.22</v>
      </c>
    </row>
    <row r="987" spans="1:6">
      <c r="A987" t="s">
        <v>784</v>
      </c>
      <c r="B987">
        <v>2767</v>
      </c>
      <c r="C987" t="s">
        <v>779</v>
      </c>
      <c r="D987" s="183">
        <v>36526</v>
      </c>
      <c r="E987">
        <v>2002</v>
      </c>
      <c r="F987" s="182">
        <v>7216518.0700000003</v>
      </c>
    </row>
    <row r="988" spans="1:6">
      <c r="A988" t="s">
        <v>737</v>
      </c>
      <c r="B988">
        <v>3533</v>
      </c>
      <c r="C988" t="s">
        <v>779</v>
      </c>
      <c r="D988" s="183">
        <v>36220</v>
      </c>
      <c r="E988">
        <v>2001</v>
      </c>
      <c r="F988" s="182">
        <v>5259888.68</v>
      </c>
    </row>
    <row r="989" spans="1:6">
      <c r="A989" t="s">
        <v>782</v>
      </c>
      <c r="B989">
        <v>3506</v>
      </c>
      <c r="C989" t="s">
        <v>778</v>
      </c>
      <c r="D989" s="183">
        <v>36800</v>
      </c>
      <c r="E989">
        <v>2002</v>
      </c>
      <c r="F989" s="182">
        <v>5868224.5700000003</v>
      </c>
    </row>
    <row r="990" spans="1:6">
      <c r="A990" t="s">
        <v>785</v>
      </c>
      <c r="B990">
        <v>2749</v>
      </c>
      <c r="C990" t="s">
        <v>780</v>
      </c>
      <c r="D990" s="183">
        <v>36770</v>
      </c>
      <c r="E990">
        <v>2002</v>
      </c>
      <c r="F990" s="182">
        <v>102452.13</v>
      </c>
    </row>
    <row r="991" spans="1:6">
      <c r="A991" t="s">
        <v>782</v>
      </c>
      <c r="B991">
        <v>3429</v>
      </c>
      <c r="C991" t="s">
        <v>779</v>
      </c>
      <c r="D991" s="183">
        <v>36770</v>
      </c>
      <c r="E991">
        <v>2002</v>
      </c>
      <c r="F991" s="182">
        <v>3822020.02</v>
      </c>
    </row>
    <row r="992" spans="1:6">
      <c r="A992" t="s">
        <v>731</v>
      </c>
      <c r="B992">
        <v>2585</v>
      </c>
      <c r="C992" t="s">
        <v>780</v>
      </c>
      <c r="D992" s="183">
        <v>35796</v>
      </c>
      <c r="E992">
        <v>2000</v>
      </c>
      <c r="F992" s="182">
        <v>383355.95</v>
      </c>
    </row>
    <row r="993" spans="1:6">
      <c r="A993" t="s">
        <v>782</v>
      </c>
      <c r="B993">
        <v>2868</v>
      </c>
      <c r="C993" t="s">
        <v>778</v>
      </c>
      <c r="D993" s="183">
        <v>36008</v>
      </c>
      <c r="E993">
        <v>2000</v>
      </c>
      <c r="F993" s="182">
        <v>2083474.04</v>
      </c>
    </row>
    <row r="994" spans="1:6">
      <c r="A994" t="s">
        <v>782</v>
      </c>
      <c r="B994">
        <v>3194</v>
      </c>
      <c r="C994" t="s">
        <v>779</v>
      </c>
      <c r="D994" s="183">
        <v>36220</v>
      </c>
      <c r="E994">
        <v>2001</v>
      </c>
      <c r="F994" s="182">
        <v>637026.79</v>
      </c>
    </row>
    <row r="995" spans="1:6">
      <c r="A995" t="s">
        <v>731</v>
      </c>
      <c r="B995">
        <v>3555</v>
      </c>
      <c r="C995" t="s">
        <v>778</v>
      </c>
      <c r="D995" s="183">
        <v>36586</v>
      </c>
      <c r="E995">
        <v>2002</v>
      </c>
      <c r="F995" s="182">
        <v>666613.93999999994</v>
      </c>
    </row>
    <row r="996" spans="1:6">
      <c r="A996" t="s">
        <v>784</v>
      </c>
      <c r="B996">
        <v>3562</v>
      </c>
      <c r="C996" t="s">
        <v>778</v>
      </c>
      <c r="D996" s="183">
        <v>36434</v>
      </c>
      <c r="E996">
        <v>2001</v>
      </c>
      <c r="F996" s="182">
        <v>2133206.85</v>
      </c>
    </row>
    <row r="997" spans="1:6">
      <c r="A997" t="s">
        <v>783</v>
      </c>
      <c r="B997">
        <v>3419</v>
      </c>
      <c r="C997" t="s">
        <v>778</v>
      </c>
      <c r="D997" s="183">
        <v>35947</v>
      </c>
      <c r="E997">
        <v>2000</v>
      </c>
      <c r="F997" s="182">
        <v>2008279.03</v>
      </c>
    </row>
    <row r="998" spans="1:6">
      <c r="A998" t="s">
        <v>784</v>
      </c>
      <c r="B998">
        <v>2859</v>
      </c>
      <c r="C998" t="s">
        <v>779</v>
      </c>
      <c r="D998" s="183">
        <v>36800</v>
      </c>
      <c r="E998">
        <v>2002</v>
      </c>
      <c r="F998" s="182">
        <v>8788890.7400000002</v>
      </c>
    </row>
    <row r="999" spans="1:6">
      <c r="A999" t="s">
        <v>737</v>
      </c>
      <c r="B999">
        <v>3512</v>
      </c>
      <c r="C999" t="s">
        <v>778</v>
      </c>
      <c r="D999" s="183">
        <v>36434</v>
      </c>
      <c r="E999">
        <v>2001</v>
      </c>
      <c r="F999" s="182">
        <v>5799194.9299999997</v>
      </c>
    </row>
    <row r="1000" spans="1:6">
      <c r="A1000" t="s">
        <v>731</v>
      </c>
      <c r="B1000">
        <v>3360</v>
      </c>
      <c r="C1000" t="s">
        <v>778</v>
      </c>
      <c r="D1000" s="183">
        <v>36526</v>
      </c>
      <c r="E1000">
        <v>2002</v>
      </c>
      <c r="F1000" s="182">
        <v>2154480.66</v>
      </c>
    </row>
    <row r="1001" spans="1:6">
      <c r="A1001" t="s">
        <v>783</v>
      </c>
      <c r="B1001">
        <v>3249</v>
      </c>
      <c r="C1001" t="s">
        <v>779</v>
      </c>
      <c r="D1001" s="183">
        <v>36008</v>
      </c>
      <c r="E1001">
        <v>2000</v>
      </c>
      <c r="F1001" s="182">
        <v>793132.2</v>
      </c>
    </row>
    <row r="1002" spans="1:6">
      <c r="A1002" t="s">
        <v>737</v>
      </c>
      <c r="B1002">
        <v>2610</v>
      </c>
      <c r="C1002" t="s">
        <v>778</v>
      </c>
      <c r="D1002" s="183">
        <v>36161</v>
      </c>
      <c r="E1002">
        <v>2001</v>
      </c>
      <c r="F1002" s="182">
        <v>2593733.5</v>
      </c>
    </row>
    <row r="1003" spans="1:6">
      <c r="A1003" t="s">
        <v>782</v>
      </c>
      <c r="B1003">
        <v>3478</v>
      </c>
      <c r="C1003" t="s">
        <v>779</v>
      </c>
      <c r="D1003" s="183">
        <v>36831</v>
      </c>
      <c r="E1003">
        <v>2002</v>
      </c>
      <c r="F1003" s="182">
        <v>5275290.5599999996</v>
      </c>
    </row>
    <row r="1004" spans="1:6">
      <c r="A1004" t="s">
        <v>783</v>
      </c>
      <c r="B1004">
        <v>2848</v>
      </c>
      <c r="C1004" t="s">
        <v>779</v>
      </c>
      <c r="D1004" s="183">
        <v>35796</v>
      </c>
      <c r="E1004">
        <v>2000</v>
      </c>
      <c r="F1004" s="182">
        <v>7808435.3499999996</v>
      </c>
    </row>
    <row r="1005" spans="1:6">
      <c r="A1005" t="s">
        <v>731</v>
      </c>
      <c r="B1005">
        <v>3503</v>
      </c>
      <c r="C1005" t="s">
        <v>779</v>
      </c>
      <c r="D1005" s="183">
        <v>36161</v>
      </c>
      <c r="E1005">
        <v>2001</v>
      </c>
      <c r="F1005" s="182">
        <v>2164640.09</v>
      </c>
    </row>
    <row r="1006" spans="1:6">
      <c r="A1006" t="s">
        <v>783</v>
      </c>
      <c r="B1006">
        <v>2769</v>
      </c>
      <c r="C1006" t="s">
        <v>779</v>
      </c>
      <c r="D1006" s="183">
        <v>35916</v>
      </c>
      <c r="E1006">
        <v>2000</v>
      </c>
      <c r="F1006" s="182">
        <v>1412677.02</v>
      </c>
    </row>
    <row r="1007" spans="1:6">
      <c r="A1007" t="s">
        <v>783</v>
      </c>
      <c r="B1007">
        <v>3318</v>
      </c>
      <c r="C1007" t="s">
        <v>779</v>
      </c>
      <c r="D1007" s="183">
        <v>36800</v>
      </c>
      <c r="E1007">
        <v>2002</v>
      </c>
      <c r="F1007" s="182">
        <v>8546300.7899999991</v>
      </c>
    </row>
    <row r="1008" spans="1:6">
      <c r="A1008" t="s">
        <v>737</v>
      </c>
      <c r="B1008">
        <v>2620</v>
      </c>
      <c r="C1008" t="s">
        <v>778</v>
      </c>
      <c r="D1008" s="183">
        <v>36434</v>
      </c>
      <c r="E1008">
        <v>2001</v>
      </c>
      <c r="F1008" s="182">
        <v>5890950.2999999998</v>
      </c>
    </row>
    <row r="1009" spans="1:6">
      <c r="A1009" t="s">
        <v>731</v>
      </c>
      <c r="B1009">
        <v>3214</v>
      </c>
      <c r="C1009" t="s">
        <v>779</v>
      </c>
      <c r="D1009" s="183">
        <v>36861</v>
      </c>
      <c r="E1009">
        <v>2002</v>
      </c>
      <c r="F1009" s="182">
        <v>7369613</v>
      </c>
    </row>
    <row r="1010" spans="1:6">
      <c r="A1010" t="s">
        <v>737</v>
      </c>
      <c r="B1010">
        <v>2826</v>
      </c>
      <c r="C1010" t="s">
        <v>779</v>
      </c>
      <c r="D1010" s="183">
        <v>35947</v>
      </c>
      <c r="E1010">
        <v>2000</v>
      </c>
      <c r="F1010" s="182">
        <v>7955256.2400000002</v>
      </c>
    </row>
    <row r="1011" spans="1:6">
      <c r="A1011" t="s">
        <v>782</v>
      </c>
      <c r="B1011">
        <v>3508</v>
      </c>
      <c r="C1011" t="s">
        <v>780</v>
      </c>
      <c r="D1011" s="183">
        <v>35947</v>
      </c>
      <c r="E1011">
        <v>2000</v>
      </c>
      <c r="F1011" s="182">
        <v>142761.96</v>
      </c>
    </row>
    <row r="1012" spans="1:6">
      <c r="A1012" t="s">
        <v>731</v>
      </c>
      <c r="B1012">
        <v>2813</v>
      </c>
      <c r="C1012" t="s">
        <v>780</v>
      </c>
      <c r="D1012" s="183">
        <v>35796</v>
      </c>
      <c r="E1012">
        <v>2000</v>
      </c>
      <c r="F1012" s="182">
        <v>123804.86</v>
      </c>
    </row>
    <row r="1015" spans="1:6">
      <c r="B1015" t="s">
        <v>781</v>
      </c>
    </row>
    <row r="1016" spans="1:6">
      <c r="B1016" t="s">
        <v>780</v>
      </c>
      <c r="C1016" s="182">
        <f>SUMIF($C$12:$C$1012,B1016,$F$12:$F$1012)</f>
        <v>79393120.429999962</v>
      </c>
    </row>
    <row r="1017" spans="1:6">
      <c r="B1017" t="s">
        <v>779</v>
      </c>
      <c r="C1017" s="182">
        <f>SUMIF($C$12:$C$1012,B1017,$F$12:$F$1012)</f>
        <v>1822097695.8399987</v>
      </c>
    </row>
    <row r="1018" spans="1:6">
      <c r="B1018" t="s">
        <v>778</v>
      </c>
      <c r="C1018" s="182">
        <f>SUMIF($C$12:$C$1012,B1018,$F$12:$F$1012)</f>
        <v>1062784823.0100006</v>
      </c>
    </row>
  </sheetData>
  <mergeCells count="1">
    <mergeCell ref="A1:I2"/>
  </mergeCells>
  <printOptions horizontalCentered="1"/>
  <pageMargins left="0.23622047244094491" right="0.23622047244094491" top="0.74803149606299213" bottom="0.74803149606299213" header="0.31496062992125984" footer="0.31496062992125984"/>
  <pageSetup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1018"/>
  <sheetViews>
    <sheetView zoomScaleNormal="100" workbookViewId="0">
      <selection activeCell="B1016" sqref="B1016:C1018"/>
    </sheetView>
  </sheetViews>
  <sheetFormatPr baseColWidth="10" defaultRowHeight="15"/>
  <cols>
    <col min="1" max="1" width="17.28515625" bestFit="1" customWidth="1"/>
    <col min="2" max="2" width="11.7109375" customWidth="1"/>
    <col min="3" max="3" width="17.28515625" bestFit="1" customWidth="1"/>
    <col min="4" max="4" width="16.7109375" customWidth="1"/>
    <col min="5" max="5" width="17.85546875" customWidth="1"/>
    <col min="6" max="6" width="15.7109375" customWidth="1"/>
    <col min="10" max="10" width="11.5703125" customWidth="1"/>
    <col min="11" max="11" width="3" customWidth="1"/>
    <col min="12" max="12" width="4.7109375" customWidth="1"/>
  </cols>
  <sheetData>
    <row r="1" spans="1:12" ht="18.600000000000001" customHeight="1">
      <c r="A1" s="185" t="s">
        <v>792</v>
      </c>
      <c r="B1" s="185"/>
      <c r="C1" s="185"/>
      <c r="D1" s="185"/>
      <c r="E1" s="185"/>
      <c r="F1" s="185"/>
      <c r="G1" s="185"/>
      <c r="H1" s="185"/>
      <c r="I1" s="185"/>
      <c r="J1" s="184"/>
      <c r="K1" s="184"/>
      <c r="L1" s="184"/>
    </row>
    <row r="2" spans="1:12" ht="18.600000000000001" customHeight="1">
      <c r="A2" s="185"/>
      <c r="B2" s="185"/>
      <c r="C2" s="185"/>
      <c r="D2" s="185"/>
      <c r="E2" s="185"/>
      <c r="F2" s="185"/>
      <c r="G2" s="185"/>
      <c r="H2" s="185"/>
      <c r="I2" s="185"/>
      <c r="J2" s="184"/>
      <c r="K2" s="184"/>
      <c r="L2" s="184"/>
    </row>
    <row r="11" spans="1:12">
      <c r="A11" t="s">
        <v>791</v>
      </c>
      <c r="B11" t="s">
        <v>790</v>
      </c>
      <c r="C11" t="s">
        <v>789</v>
      </c>
      <c r="D11" t="s">
        <v>788</v>
      </c>
      <c r="E11" t="s">
        <v>787</v>
      </c>
      <c r="F11" t="s">
        <v>786</v>
      </c>
    </row>
    <row r="12" spans="1:12">
      <c r="A12" t="s">
        <v>784</v>
      </c>
      <c r="B12">
        <v>3782</v>
      </c>
      <c r="C12" t="s">
        <v>780</v>
      </c>
      <c r="D12" s="183">
        <v>35947</v>
      </c>
      <c r="E12">
        <v>2000</v>
      </c>
      <c r="F12" s="182">
        <v>331431.87</v>
      </c>
      <c r="G12" s="186" t="s">
        <v>793</v>
      </c>
    </row>
    <row r="13" spans="1:12">
      <c r="A13" t="s">
        <v>784</v>
      </c>
      <c r="B13">
        <v>3291</v>
      </c>
      <c r="C13" t="s">
        <v>780</v>
      </c>
      <c r="D13" s="183">
        <v>36861</v>
      </c>
      <c r="E13">
        <v>2002</v>
      </c>
      <c r="F13" s="182">
        <v>200253.79</v>
      </c>
    </row>
    <row r="14" spans="1:12">
      <c r="A14" t="s">
        <v>783</v>
      </c>
      <c r="B14">
        <v>2905</v>
      </c>
      <c r="C14" t="s">
        <v>779</v>
      </c>
      <c r="D14" s="183">
        <v>36617</v>
      </c>
      <c r="E14">
        <v>2002</v>
      </c>
      <c r="F14" s="182">
        <v>3326438.16</v>
      </c>
    </row>
    <row r="15" spans="1:12">
      <c r="A15" t="s">
        <v>783</v>
      </c>
      <c r="B15">
        <v>2749</v>
      </c>
      <c r="C15" t="s">
        <v>780</v>
      </c>
      <c r="D15" s="183">
        <v>36465</v>
      </c>
      <c r="E15">
        <v>2001</v>
      </c>
      <c r="F15" s="182">
        <v>285198.96999999997</v>
      </c>
    </row>
    <row r="16" spans="1:12">
      <c r="A16" t="s">
        <v>785</v>
      </c>
      <c r="B16">
        <v>2835</v>
      </c>
      <c r="C16" t="s">
        <v>778</v>
      </c>
      <c r="D16" s="183">
        <v>36708</v>
      </c>
      <c r="E16">
        <v>2002</v>
      </c>
      <c r="F16" s="182">
        <v>5110750.9400000004</v>
      </c>
    </row>
    <row r="17" spans="1:6">
      <c r="A17" t="s">
        <v>731</v>
      </c>
      <c r="B17">
        <v>3424</v>
      </c>
      <c r="C17" t="s">
        <v>779</v>
      </c>
      <c r="D17" s="183">
        <v>36192</v>
      </c>
      <c r="E17">
        <v>2001</v>
      </c>
      <c r="F17" s="182">
        <v>6855152.5199999996</v>
      </c>
    </row>
    <row r="18" spans="1:6">
      <c r="A18" t="s">
        <v>784</v>
      </c>
      <c r="B18">
        <v>3192</v>
      </c>
      <c r="C18" t="s">
        <v>778</v>
      </c>
      <c r="D18" s="183">
        <v>36800</v>
      </c>
      <c r="E18">
        <v>2002</v>
      </c>
      <c r="F18" s="182">
        <v>4503457.55</v>
      </c>
    </row>
    <row r="19" spans="1:6">
      <c r="A19" t="s">
        <v>785</v>
      </c>
      <c r="B19">
        <v>2712</v>
      </c>
      <c r="C19" t="s">
        <v>780</v>
      </c>
      <c r="D19" s="183">
        <v>36617</v>
      </c>
      <c r="E19">
        <v>2002</v>
      </c>
      <c r="F19" s="182">
        <v>294435.18</v>
      </c>
    </row>
    <row r="20" spans="1:6">
      <c r="A20" t="s">
        <v>783</v>
      </c>
      <c r="B20">
        <v>2597</v>
      </c>
      <c r="C20" t="s">
        <v>778</v>
      </c>
      <c r="D20" s="183">
        <v>36831</v>
      </c>
      <c r="E20">
        <v>2002</v>
      </c>
      <c r="F20" s="182">
        <v>3950066.4</v>
      </c>
    </row>
    <row r="21" spans="1:6">
      <c r="A21" t="s">
        <v>737</v>
      </c>
      <c r="B21">
        <v>3244</v>
      </c>
      <c r="C21" t="s">
        <v>780</v>
      </c>
      <c r="D21" s="183">
        <v>36586</v>
      </c>
      <c r="E21">
        <v>2002</v>
      </c>
      <c r="F21" s="182">
        <v>351113.15</v>
      </c>
    </row>
    <row r="22" spans="1:6">
      <c r="A22" t="s">
        <v>784</v>
      </c>
      <c r="B22">
        <v>2690</v>
      </c>
      <c r="C22" t="s">
        <v>779</v>
      </c>
      <c r="D22" s="183">
        <v>35947</v>
      </c>
      <c r="E22">
        <v>2000</v>
      </c>
      <c r="F22" s="182">
        <v>1299295.74</v>
      </c>
    </row>
    <row r="23" spans="1:6">
      <c r="A23" t="s">
        <v>783</v>
      </c>
      <c r="B23">
        <v>2964</v>
      </c>
      <c r="C23" t="s">
        <v>779</v>
      </c>
      <c r="D23" s="183">
        <v>36008</v>
      </c>
      <c r="E23">
        <v>2000</v>
      </c>
      <c r="F23" s="182">
        <v>4752493.3</v>
      </c>
    </row>
    <row r="24" spans="1:6">
      <c r="A24" t="s">
        <v>737</v>
      </c>
      <c r="B24">
        <v>3510</v>
      </c>
      <c r="C24" t="s">
        <v>778</v>
      </c>
      <c r="D24" s="183">
        <v>36008</v>
      </c>
      <c r="E24">
        <v>2000</v>
      </c>
      <c r="F24" s="182">
        <v>4174637.58</v>
      </c>
    </row>
    <row r="25" spans="1:6">
      <c r="A25" t="s">
        <v>785</v>
      </c>
      <c r="B25">
        <v>3778</v>
      </c>
      <c r="C25" t="s">
        <v>780</v>
      </c>
      <c r="D25" s="183">
        <v>36434</v>
      </c>
      <c r="E25">
        <v>2001</v>
      </c>
      <c r="F25" s="182">
        <v>265351.59000000003</v>
      </c>
    </row>
    <row r="26" spans="1:6">
      <c r="A26" t="s">
        <v>731</v>
      </c>
      <c r="B26">
        <v>3790</v>
      </c>
      <c r="C26" t="s">
        <v>779</v>
      </c>
      <c r="D26" s="183">
        <v>36770</v>
      </c>
      <c r="E26">
        <v>2002</v>
      </c>
      <c r="F26" s="182">
        <v>5333716.6500000004</v>
      </c>
    </row>
    <row r="27" spans="1:6">
      <c r="A27" t="s">
        <v>784</v>
      </c>
      <c r="B27">
        <v>2889</v>
      </c>
      <c r="C27" t="s">
        <v>778</v>
      </c>
      <c r="D27" s="183">
        <v>36678</v>
      </c>
      <c r="E27">
        <v>2002</v>
      </c>
      <c r="F27" s="182">
        <v>5281867.8600000003</v>
      </c>
    </row>
    <row r="28" spans="1:6">
      <c r="A28" t="s">
        <v>785</v>
      </c>
      <c r="B28">
        <v>3431</v>
      </c>
      <c r="C28" t="s">
        <v>778</v>
      </c>
      <c r="D28" s="183">
        <v>36678</v>
      </c>
      <c r="E28">
        <v>2002</v>
      </c>
      <c r="F28" s="182">
        <v>2243612.5</v>
      </c>
    </row>
    <row r="29" spans="1:6">
      <c r="A29" t="s">
        <v>785</v>
      </c>
      <c r="B29">
        <v>2648</v>
      </c>
      <c r="C29" t="s">
        <v>779</v>
      </c>
      <c r="D29" s="183">
        <v>36861</v>
      </c>
      <c r="E29">
        <v>2002</v>
      </c>
      <c r="F29" s="182">
        <v>8319402.3300000001</v>
      </c>
    </row>
    <row r="30" spans="1:6">
      <c r="A30" t="s">
        <v>737</v>
      </c>
      <c r="B30">
        <v>3668</v>
      </c>
      <c r="C30" t="s">
        <v>778</v>
      </c>
      <c r="D30" s="183">
        <v>35947</v>
      </c>
      <c r="E30">
        <v>2000</v>
      </c>
      <c r="F30" s="182">
        <v>5545294.7599999998</v>
      </c>
    </row>
    <row r="31" spans="1:6">
      <c r="A31" t="s">
        <v>782</v>
      </c>
      <c r="B31">
        <v>3545</v>
      </c>
      <c r="C31" t="s">
        <v>780</v>
      </c>
      <c r="D31" s="183">
        <v>36800</v>
      </c>
      <c r="E31">
        <v>2002</v>
      </c>
      <c r="F31" s="182">
        <v>330513.2</v>
      </c>
    </row>
    <row r="32" spans="1:6">
      <c r="A32" t="s">
        <v>783</v>
      </c>
      <c r="B32">
        <v>3209</v>
      </c>
      <c r="C32" t="s">
        <v>779</v>
      </c>
      <c r="D32" s="183">
        <v>36192</v>
      </c>
      <c r="E32">
        <v>2001</v>
      </c>
      <c r="F32" s="182">
        <v>6819891.6699999999</v>
      </c>
    </row>
    <row r="33" spans="1:6">
      <c r="A33" t="s">
        <v>783</v>
      </c>
      <c r="B33">
        <v>2777</v>
      </c>
      <c r="C33" t="s">
        <v>780</v>
      </c>
      <c r="D33" s="183">
        <v>36861</v>
      </c>
      <c r="E33">
        <v>2002</v>
      </c>
      <c r="F33" s="182">
        <v>389861.22</v>
      </c>
    </row>
    <row r="34" spans="1:6">
      <c r="A34" t="s">
        <v>784</v>
      </c>
      <c r="B34">
        <v>3349</v>
      </c>
      <c r="C34" t="s">
        <v>779</v>
      </c>
      <c r="D34" s="183">
        <v>36770</v>
      </c>
      <c r="E34">
        <v>2002</v>
      </c>
      <c r="F34" s="182">
        <v>8354467.2699999996</v>
      </c>
    </row>
    <row r="35" spans="1:6">
      <c r="A35" t="s">
        <v>737</v>
      </c>
      <c r="B35">
        <v>3160</v>
      </c>
      <c r="C35" t="s">
        <v>778</v>
      </c>
      <c r="D35" s="183">
        <v>35796</v>
      </c>
      <c r="E35">
        <v>2000</v>
      </c>
      <c r="F35" s="182">
        <v>2582082.86</v>
      </c>
    </row>
    <row r="36" spans="1:6">
      <c r="A36" t="s">
        <v>785</v>
      </c>
      <c r="B36">
        <v>2963</v>
      </c>
      <c r="C36" t="s">
        <v>778</v>
      </c>
      <c r="D36" s="183">
        <v>36192</v>
      </c>
      <c r="E36">
        <v>2001</v>
      </c>
      <c r="F36" s="182">
        <v>3555371.08</v>
      </c>
    </row>
    <row r="37" spans="1:6">
      <c r="A37" t="s">
        <v>731</v>
      </c>
      <c r="B37">
        <v>2810</v>
      </c>
      <c r="C37" t="s">
        <v>778</v>
      </c>
      <c r="D37" s="183">
        <v>36770</v>
      </c>
      <c r="E37">
        <v>2002</v>
      </c>
      <c r="F37" s="182">
        <v>2652881.7200000002</v>
      </c>
    </row>
    <row r="38" spans="1:6">
      <c r="A38" t="s">
        <v>737</v>
      </c>
      <c r="B38">
        <v>3601</v>
      </c>
      <c r="C38" t="s">
        <v>780</v>
      </c>
      <c r="D38" s="183">
        <v>36586</v>
      </c>
      <c r="E38">
        <v>2002</v>
      </c>
      <c r="F38" s="182">
        <v>110556.2</v>
      </c>
    </row>
    <row r="39" spans="1:6">
      <c r="A39" t="s">
        <v>784</v>
      </c>
      <c r="B39">
        <v>3204</v>
      </c>
      <c r="C39" t="s">
        <v>779</v>
      </c>
      <c r="D39" s="183">
        <v>36708</v>
      </c>
      <c r="E39">
        <v>2002</v>
      </c>
      <c r="F39" s="182">
        <v>4447716.5</v>
      </c>
    </row>
    <row r="40" spans="1:6">
      <c r="A40" t="s">
        <v>782</v>
      </c>
      <c r="B40">
        <v>3059</v>
      </c>
      <c r="C40" t="s">
        <v>778</v>
      </c>
      <c r="D40" s="183">
        <v>35886</v>
      </c>
      <c r="E40">
        <v>2000</v>
      </c>
      <c r="F40" s="182">
        <v>1756493.1</v>
      </c>
    </row>
    <row r="41" spans="1:6">
      <c r="A41" t="s">
        <v>784</v>
      </c>
      <c r="B41">
        <v>3799</v>
      </c>
      <c r="C41" t="s">
        <v>778</v>
      </c>
      <c r="D41" s="183">
        <v>36495</v>
      </c>
      <c r="E41">
        <v>2001</v>
      </c>
      <c r="F41" s="182">
        <v>2161648.7799999998</v>
      </c>
    </row>
    <row r="42" spans="1:6">
      <c r="A42" t="s">
        <v>783</v>
      </c>
      <c r="B42">
        <v>3102</v>
      </c>
      <c r="C42" t="s">
        <v>779</v>
      </c>
      <c r="D42" s="183">
        <v>36800</v>
      </c>
      <c r="E42">
        <v>2002</v>
      </c>
      <c r="F42" s="182">
        <v>5663285.2999999998</v>
      </c>
    </row>
    <row r="43" spans="1:6">
      <c r="A43" t="s">
        <v>737</v>
      </c>
      <c r="B43">
        <v>2546</v>
      </c>
      <c r="C43" t="s">
        <v>780</v>
      </c>
      <c r="D43" s="183">
        <v>36770</v>
      </c>
      <c r="E43">
        <v>2002</v>
      </c>
      <c r="F43" s="182">
        <v>249276.2</v>
      </c>
    </row>
    <row r="44" spans="1:6">
      <c r="A44" t="s">
        <v>731</v>
      </c>
      <c r="B44">
        <v>3110</v>
      </c>
      <c r="C44" t="s">
        <v>779</v>
      </c>
      <c r="D44" s="183">
        <v>36192</v>
      </c>
      <c r="E44">
        <v>2001</v>
      </c>
      <c r="F44" s="182">
        <v>2396271.98</v>
      </c>
    </row>
    <row r="45" spans="1:6">
      <c r="A45" t="s">
        <v>783</v>
      </c>
      <c r="B45">
        <v>3376</v>
      </c>
      <c r="C45" t="s">
        <v>780</v>
      </c>
      <c r="D45" s="183">
        <v>36678</v>
      </c>
      <c r="E45">
        <v>2002</v>
      </c>
      <c r="F45" s="182">
        <v>137368.53</v>
      </c>
    </row>
    <row r="46" spans="1:6">
      <c r="A46" t="s">
        <v>785</v>
      </c>
      <c r="B46">
        <v>3677</v>
      </c>
      <c r="C46" t="s">
        <v>778</v>
      </c>
      <c r="D46" s="183">
        <v>36617</v>
      </c>
      <c r="E46">
        <v>2002</v>
      </c>
      <c r="F46" s="182">
        <v>5287498.1399999997</v>
      </c>
    </row>
    <row r="47" spans="1:6">
      <c r="A47" t="s">
        <v>737</v>
      </c>
      <c r="B47">
        <v>3727</v>
      </c>
      <c r="C47" t="s">
        <v>778</v>
      </c>
      <c r="D47" s="183">
        <v>36708</v>
      </c>
      <c r="E47">
        <v>2002</v>
      </c>
      <c r="F47" s="182">
        <v>3746126.69</v>
      </c>
    </row>
    <row r="48" spans="1:6">
      <c r="A48" t="s">
        <v>731</v>
      </c>
      <c r="B48">
        <v>3651</v>
      </c>
      <c r="C48" t="s">
        <v>779</v>
      </c>
      <c r="D48" s="183">
        <v>36861</v>
      </c>
      <c r="E48">
        <v>2002</v>
      </c>
      <c r="F48" s="182">
        <v>7209540.5700000003</v>
      </c>
    </row>
    <row r="49" spans="1:6">
      <c r="A49" t="s">
        <v>783</v>
      </c>
      <c r="B49">
        <v>3512</v>
      </c>
      <c r="C49" t="s">
        <v>778</v>
      </c>
      <c r="D49" s="183">
        <v>36465</v>
      </c>
      <c r="E49">
        <v>2001</v>
      </c>
      <c r="F49" s="182">
        <v>2790233.28</v>
      </c>
    </row>
    <row r="50" spans="1:6">
      <c r="A50" t="s">
        <v>783</v>
      </c>
      <c r="B50">
        <v>2552</v>
      </c>
      <c r="C50" t="s">
        <v>779</v>
      </c>
      <c r="D50" s="183">
        <v>36526</v>
      </c>
      <c r="E50">
        <v>2002</v>
      </c>
      <c r="F50" s="182">
        <v>1767469.49</v>
      </c>
    </row>
    <row r="51" spans="1:6">
      <c r="A51" t="s">
        <v>731</v>
      </c>
      <c r="B51">
        <v>3745</v>
      </c>
      <c r="C51" t="s">
        <v>778</v>
      </c>
      <c r="D51" s="183">
        <v>36617</v>
      </c>
      <c r="E51">
        <v>2002</v>
      </c>
      <c r="F51" s="182">
        <v>677468.4</v>
      </c>
    </row>
    <row r="52" spans="1:6">
      <c r="A52" t="s">
        <v>731</v>
      </c>
      <c r="B52">
        <v>2962</v>
      </c>
      <c r="C52" t="s">
        <v>780</v>
      </c>
      <c r="D52" s="183">
        <v>36678</v>
      </c>
      <c r="E52">
        <v>2002</v>
      </c>
      <c r="F52" s="182">
        <v>353176.02</v>
      </c>
    </row>
    <row r="53" spans="1:6">
      <c r="A53" t="s">
        <v>784</v>
      </c>
      <c r="B53">
        <v>2981</v>
      </c>
      <c r="C53" t="s">
        <v>779</v>
      </c>
      <c r="D53" s="183">
        <v>36586</v>
      </c>
      <c r="E53">
        <v>2002</v>
      </c>
      <c r="F53" s="182">
        <v>5770419.3899999997</v>
      </c>
    </row>
    <row r="54" spans="1:6">
      <c r="A54" t="s">
        <v>737</v>
      </c>
      <c r="B54">
        <v>2795</v>
      </c>
      <c r="C54" t="s">
        <v>778</v>
      </c>
      <c r="D54" s="183">
        <v>36861</v>
      </c>
      <c r="E54">
        <v>2002</v>
      </c>
      <c r="F54" s="182">
        <v>4150759.54</v>
      </c>
    </row>
    <row r="55" spans="1:6">
      <c r="A55" t="s">
        <v>783</v>
      </c>
      <c r="B55">
        <v>3732</v>
      </c>
      <c r="C55" t="s">
        <v>780</v>
      </c>
      <c r="D55" s="183">
        <v>36831</v>
      </c>
      <c r="E55">
        <v>2002</v>
      </c>
      <c r="F55" s="182">
        <v>100608.25</v>
      </c>
    </row>
    <row r="56" spans="1:6">
      <c r="A56" t="s">
        <v>782</v>
      </c>
      <c r="B56">
        <v>2767</v>
      </c>
      <c r="C56" t="s">
        <v>779</v>
      </c>
      <c r="D56" s="183">
        <v>36708</v>
      </c>
      <c r="E56">
        <v>2002</v>
      </c>
      <c r="F56" s="182">
        <v>1468494.22</v>
      </c>
    </row>
    <row r="57" spans="1:6">
      <c r="A57" t="s">
        <v>731</v>
      </c>
      <c r="B57">
        <v>2853</v>
      </c>
      <c r="C57" t="s">
        <v>778</v>
      </c>
      <c r="D57" s="183">
        <v>36220</v>
      </c>
      <c r="E57">
        <v>2001</v>
      </c>
      <c r="F57" s="182">
        <v>3008651.19</v>
      </c>
    </row>
    <row r="58" spans="1:6">
      <c r="A58" t="s">
        <v>782</v>
      </c>
      <c r="B58">
        <v>3206</v>
      </c>
      <c r="C58" t="s">
        <v>779</v>
      </c>
      <c r="D58" s="183">
        <v>36586</v>
      </c>
      <c r="E58">
        <v>2002</v>
      </c>
      <c r="F58" s="182">
        <v>6301455.3600000003</v>
      </c>
    </row>
    <row r="59" spans="1:6">
      <c r="A59" t="s">
        <v>731</v>
      </c>
      <c r="B59">
        <v>3313</v>
      </c>
      <c r="C59" t="s">
        <v>779</v>
      </c>
      <c r="D59" s="183">
        <v>35796</v>
      </c>
      <c r="E59">
        <v>2000</v>
      </c>
      <c r="F59" s="182">
        <v>3520316.68</v>
      </c>
    </row>
    <row r="60" spans="1:6">
      <c r="A60" t="s">
        <v>784</v>
      </c>
      <c r="B60">
        <v>3800</v>
      </c>
      <c r="C60" t="s">
        <v>780</v>
      </c>
      <c r="D60" s="183">
        <v>36708</v>
      </c>
      <c r="E60">
        <v>2002</v>
      </c>
      <c r="F60" s="182">
        <v>176535.39</v>
      </c>
    </row>
    <row r="61" spans="1:6">
      <c r="A61" t="s">
        <v>785</v>
      </c>
      <c r="B61">
        <v>3246</v>
      </c>
      <c r="C61" t="s">
        <v>780</v>
      </c>
      <c r="D61" s="183">
        <v>36586</v>
      </c>
      <c r="E61">
        <v>2002</v>
      </c>
      <c r="F61" s="182">
        <v>337072.81</v>
      </c>
    </row>
    <row r="62" spans="1:6">
      <c r="A62" t="s">
        <v>731</v>
      </c>
      <c r="B62">
        <v>2637</v>
      </c>
      <c r="C62" t="s">
        <v>779</v>
      </c>
      <c r="D62" s="183">
        <v>36861</v>
      </c>
      <c r="E62">
        <v>2002</v>
      </c>
      <c r="F62" s="182">
        <v>1481762.91</v>
      </c>
    </row>
    <row r="63" spans="1:6">
      <c r="A63" t="s">
        <v>731</v>
      </c>
      <c r="B63">
        <v>3494</v>
      </c>
      <c r="C63" t="s">
        <v>778</v>
      </c>
      <c r="D63" s="183">
        <v>36342</v>
      </c>
      <c r="E63">
        <v>2001</v>
      </c>
      <c r="F63" s="182">
        <v>987036.45</v>
      </c>
    </row>
    <row r="64" spans="1:6">
      <c r="A64" t="s">
        <v>731</v>
      </c>
      <c r="B64">
        <v>3615</v>
      </c>
      <c r="C64" t="s">
        <v>779</v>
      </c>
      <c r="D64" s="183">
        <v>36342</v>
      </c>
      <c r="E64">
        <v>2001</v>
      </c>
      <c r="F64" s="182">
        <v>5137355.37</v>
      </c>
    </row>
    <row r="65" spans="1:6">
      <c r="A65" t="s">
        <v>731</v>
      </c>
      <c r="B65">
        <v>2860</v>
      </c>
      <c r="C65" t="s">
        <v>778</v>
      </c>
      <c r="D65" s="183">
        <v>36220</v>
      </c>
      <c r="E65">
        <v>2001</v>
      </c>
      <c r="F65" s="182">
        <v>1970855.26</v>
      </c>
    </row>
    <row r="66" spans="1:6">
      <c r="A66" t="s">
        <v>737</v>
      </c>
      <c r="B66">
        <v>3075</v>
      </c>
      <c r="C66" t="s">
        <v>778</v>
      </c>
      <c r="D66" s="183">
        <v>36220</v>
      </c>
      <c r="E66">
        <v>2001</v>
      </c>
      <c r="F66" s="182">
        <v>4896827.53</v>
      </c>
    </row>
    <row r="67" spans="1:6">
      <c r="A67" t="s">
        <v>785</v>
      </c>
      <c r="B67">
        <v>3252</v>
      </c>
      <c r="C67" t="s">
        <v>779</v>
      </c>
      <c r="D67" s="183">
        <v>36008</v>
      </c>
      <c r="E67">
        <v>2000</v>
      </c>
      <c r="F67" s="182">
        <v>3496265.03</v>
      </c>
    </row>
    <row r="68" spans="1:6">
      <c r="A68" t="s">
        <v>731</v>
      </c>
      <c r="B68">
        <v>2794</v>
      </c>
      <c r="C68" t="s">
        <v>779</v>
      </c>
      <c r="D68" s="183">
        <v>35796</v>
      </c>
      <c r="E68">
        <v>2000</v>
      </c>
      <c r="F68" s="182">
        <v>4240244.17</v>
      </c>
    </row>
    <row r="69" spans="1:6">
      <c r="A69" t="s">
        <v>731</v>
      </c>
      <c r="B69">
        <v>3584</v>
      </c>
      <c r="C69" t="s">
        <v>778</v>
      </c>
      <c r="D69" s="183">
        <v>36770</v>
      </c>
      <c r="E69">
        <v>2002</v>
      </c>
      <c r="F69" s="182">
        <v>4747366.7699999996</v>
      </c>
    </row>
    <row r="70" spans="1:6">
      <c r="A70" t="s">
        <v>784</v>
      </c>
      <c r="B70">
        <v>3722</v>
      </c>
      <c r="C70" t="s">
        <v>779</v>
      </c>
      <c r="D70" s="183">
        <v>36617</v>
      </c>
      <c r="E70">
        <v>2002</v>
      </c>
      <c r="F70" s="182">
        <v>6192331.4900000002</v>
      </c>
    </row>
    <row r="71" spans="1:6">
      <c r="A71" t="s">
        <v>784</v>
      </c>
      <c r="B71">
        <v>3669</v>
      </c>
      <c r="C71" t="s">
        <v>779</v>
      </c>
      <c r="D71" s="183">
        <v>36465</v>
      </c>
      <c r="E71">
        <v>2001</v>
      </c>
      <c r="F71" s="182">
        <v>7143927.3399999999</v>
      </c>
    </row>
    <row r="72" spans="1:6">
      <c r="A72" t="s">
        <v>784</v>
      </c>
      <c r="B72">
        <v>2643</v>
      </c>
      <c r="C72" t="s">
        <v>778</v>
      </c>
      <c r="D72" s="183">
        <v>36586</v>
      </c>
      <c r="E72">
        <v>2002</v>
      </c>
      <c r="F72" s="182">
        <v>3814117.77</v>
      </c>
    </row>
    <row r="73" spans="1:6">
      <c r="A73" t="s">
        <v>783</v>
      </c>
      <c r="B73">
        <v>2839</v>
      </c>
      <c r="C73" t="s">
        <v>779</v>
      </c>
      <c r="D73" s="183">
        <v>36495</v>
      </c>
      <c r="E73">
        <v>2001</v>
      </c>
      <c r="F73" s="182">
        <v>1450417.53</v>
      </c>
    </row>
    <row r="74" spans="1:6">
      <c r="A74" t="s">
        <v>784</v>
      </c>
      <c r="B74">
        <v>2950</v>
      </c>
      <c r="C74" t="s">
        <v>780</v>
      </c>
      <c r="D74" s="183">
        <v>35796</v>
      </c>
      <c r="E74">
        <v>2000</v>
      </c>
      <c r="F74" s="182">
        <v>372943.64</v>
      </c>
    </row>
    <row r="75" spans="1:6">
      <c r="A75" t="s">
        <v>782</v>
      </c>
      <c r="B75">
        <v>2874</v>
      </c>
      <c r="C75" t="s">
        <v>778</v>
      </c>
      <c r="D75" s="183">
        <v>36617</v>
      </c>
      <c r="E75">
        <v>2002</v>
      </c>
      <c r="F75" s="182">
        <v>4806764.8099999996</v>
      </c>
    </row>
    <row r="76" spans="1:6">
      <c r="A76" t="s">
        <v>731</v>
      </c>
      <c r="B76">
        <v>3736</v>
      </c>
      <c r="C76" t="s">
        <v>779</v>
      </c>
      <c r="D76" s="183">
        <v>36434</v>
      </c>
      <c r="E76">
        <v>2001</v>
      </c>
      <c r="F76" s="182">
        <v>9243622.5099999998</v>
      </c>
    </row>
    <row r="77" spans="1:6">
      <c r="A77" t="s">
        <v>737</v>
      </c>
      <c r="B77">
        <v>2822</v>
      </c>
      <c r="C77" t="s">
        <v>778</v>
      </c>
      <c r="D77" s="183">
        <v>36586</v>
      </c>
      <c r="E77">
        <v>2002</v>
      </c>
      <c r="F77" s="182">
        <v>5652980.2999999998</v>
      </c>
    </row>
    <row r="78" spans="1:6">
      <c r="A78" t="s">
        <v>737</v>
      </c>
      <c r="B78">
        <v>3325</v>
      </c>
      <c r="C78" t="s">
        <v>778</v>
      </c>
      <c r="D78" s="183">
        <v>35916</v>
      </c>
      <c r="E78">
        <v>2000</v>
      </c>
      <c r="F78" s="182">
        <v>493185.7</v>
      </c>
    </row>
    <row r="79" spans="1:6">
      <c r="A79" t="s">
        <v>782</v>
      </c>
      <c r="B79">
        <v>3631</v>
      </c>
      <c r="C79" t="s">
        <v>779</v>
      </c>
      <c r="D79" s="183">
        <v>36342</v>
      </c>
      <c r="E79">
        <v>2001</v>
      </c>
      <c r="F79" s="182">
        <v>2635712.2000000002</v>
      </c>
    </row>
    <row r="80" spans="1:6">
      <c r="A80" t="s">
        <v>784</v>
      </c>
      <c r="B80">
        <v>3117</v>
      </c>
      <c r="C80" t="s">
        <v>780</v>
      </c>
      <c r="D80" s="183">
        <v>36434</v>
      </c>
      <c r="E80">
        <v>2001</v>
      </c>
      <c r="F80" s="182">
        <v>147142.04999999999</v>
      </c>
    </row>
    <row r="81" spans="1:6">
      <c r="A81" t="s">
        <v>783</v>
      </c>
      <c r="B81">
        <v>2687</v>
      </c>
      <c r="C81" t="s">
        <v>780</v>
      </c>
      <c r="D81" s="183">
        <v>35796</v>
      </c>
      <c r="E81">
        <v>2000</v>
      </c>
      <c r="F81" s="182">
        <v>234821.59</v>
      </c>
    </row>
    <row r="82" spans="1:6">
      <c r="A82" t="s">
        <v>737</v>
      </c>
      <c r="B82">
        <v>3591</v>
      </c>
      <c r="C82" t="s">
        <v>778</v>
      </c>
      <c r="D82" s="183">
        <v>35886</v>
      </c>
      <c r="E82">
        <v>2000</v>
      </c>
      <c r="F82" s="182">
        <v>962383.83</v>
      </c>
    </row>
    <row r="83" spans="1:6">
      <c r="A83" t="s">
        <v>782</v>
      </c>
      <c r="B83">
        <v>2978</v>
      </c>
      <c r="C83" t="s">
        <v>780</v>
      </c>
      <c r="D83" s="183">
        <v>35886</v>
      </c>
      <c r="E83">
        <v>2000</v>
      </c>
      <c r="F83" s="182">
        <v>181780.2</v>
      </c>
    </row>
    <row r="84" spans="1:6">
      <c r="A84" t="s">
        <v>785</v>
      </c>
      <c r="B84">
        <v>2629</v>
      </c>
      <c r="C84" t="s">
        <v>780</v>
      </c>
      <c r="D84" s="183">
        <v>36831</v>
      </c>
      <c r="E84">
        <v>2002</v>
      </c>
      <c r="F84" s="182">
        <v>102024.32000000001</v>
      </c>
    </row>
    <row r="85" spans="1:6">
      <c r="A85" t="s">
        <v>785</v>
      </c>
      <c r="B85">
        <v>2933</v>
      </c>
      <c r="C85" t="s">
        <v>779</v>
      </c>
      <c r="D85" s="183">
        <v>36708</v>
      </c>
      <c r="E85">
        <v>2002</v>
      </c>
      <c r="F85" s="182">
        <v>4908602.09</v>
      </c>
    </row>
    <row r="86" spans="1:6">
      <c r="A86" t="s">
        <v>784</v>
      </c>
      <c r="B86">
        <v>2841</v>
      </c>
      <c r="C86" t="s">
        <v>779</v>
      </c>
      <c r="D86" s="183">
        <v>36708</v>
      </c>
      <c r="E86">
        <v>2002</v>
      </c>
      <c r="F86" s="182">
        <v>2983161.26</v>
      </c>
    </row>
    <row r="87" spans="1:6">
      <c r="A87" t="s">
        <v>782</v>
      </c>
      <c r="B87">
        <v>3286</v>
      </c>
      <c r="C87" t="s">
        <v>779</v>
      </c>
      <c r="D87" s="183">
        <v>36220</v>
      </c>
      <c r="E87">
        <v>2001</v>
      </c>
      <c r="F87" s="182">
        <v>6651348.8399999999</v>
      </c>
    </row>
    <row r="88" spans="1:6">
      <c r="A88" t="s">
        <v>782</v>
      </c>
      <c r="B88">
        <v>2558</v>
      </c>
      <c r="C88" t="s">
        <v>779</v>
      </c>
      <c r="D88" s="183">
        <v>36008</v>
      </c>
      <c r="E88">
        <v>2000</v>
      </c>
      <c r="F88" s="182">
        <v>8374045.6299999999</v>
      </c>
    </row>
    <row r="89" spans="1:6">
      <c r="A89" t="s">
        <v>731</v>
      </c>
      <c r="B89">
        <v>3177</v>
      </c>
      <c r="C89" t="s">
        <v>780</v>
      </c>
      <c r="D89" s="183">
        <v>36739</v>
      </c>
      <c r="E89">
        <v>2002</v>
      </c>
      <c r="F89" s="182">
        <v>332103.46000000002</v>
      </c>
    </row>
    <row r="90" spans="1:6">
      <c r="A90" t="s">
        <v>782</v>
      </c>
      <c r="B90">
        <v>2686</v>
      </c>
      <c r="C90" t="s">
        <v>780</v>
      </c>
      <c r="D90" s="183">
        <v>36495</v>
      </c>
      <c r="E90">
        <v>2001</v>
      </c>
      <c r="F90" s="182">
        <v>344452.06</v>
      </c>
    </row>
    <row r="91" spans="1:6">
      <c r="A91" t="s">
        <v>783</v>
      </c>
      <c r="B91">
        <v>3438</v>
      </c>
      <c r="C91" t="s">
        <v>779</v>
      </c>
      <c r="D91" s="183">
        <v>36800</v>
      </c>
      <c r="E91">
        <v>2002</v>
      </c>
      <c r="F91" s="182">
        <v>4621316.7</v>
      </c>
    </row>
    <row r="92" spans="1:6">
      <c r="A92" t="s">
        <v>737</v>
      </c>
      <c r="B92">
        <v>3248</v>
      </c>
      <c r="C92" t="s">
        <v>779</v>
      </c>
      <c r="D92" s="183">
        <v>35886</v>
      </c>
      <c r="E92">
        <v>2000</v>
      </c>
      <c r="F92" s="182">
        <v>4193068.64</v>
      </c>
    </row>
    <row r="93" spans="1:6">
      <c r="A93" t="s">
        <v>737</v>
      </c>
      <c r="B93">
        <v>3625</v>
      </c>
      <c r="C93" t="s">
        <v>779</v>
      </c>
      <c r="D93" s="183">
        <v>36465</v>
      </c>
      <c r="E93">
        <v>2001</v>
      </c>
      <c r="F93" s="182">
        <v>678700.73</v>
      </c>
    </row>
    <row r="94" spans="1:6">
      <c r="A94" t="s">
        <v>785</v>
      </c>
      <c r="B94">
        <v>2926</v>
      </c>
      <c r="C94" t="s">
        <v>779</v>
      </c>
      <c r="D94" s="183">
        <v>35886</v>
      </c>
      <c r="E94">
        <v>2000</v>
      </c>
      <c r="F94" s="182">
        <v>7315614.6799999997</v>
      </c>
    </row>
    <row r="95" spans="1:6">
      <c r="A95" t="s">
        <v>731</v>
      </c>
      <c r="B95">
        <v>2970</v>
      </c>
      <c r="C95" t="s">
        <v>778</v>
      </c>
      <c r="D95" s="183">
        <v>35947</v>
      </c>
      <c r="E95">
        <v>2000</v>
      </c>
      <c r="F95" s="182">
        <v>3320085.54</v>
      </c>
    </row>
    <row r="96" spans="1:6">
      <c r="A96" t="s">
        <v>783</v>
      </c>
      <c r="B96">
        <v>3696</v>
      </c>
      <c r="C96" t="s">
        <v>779</v>
      </c>
      <c r="D96" s="183">
        <v>36192</v>
      </c>
      <c r="E96">
        <v>2001</v>
      </c>
      <c r="F96" s="182">
        <v>5564742.6600000001</v>
      </c>
    </row>
    <row r="97" spans="1:6">
      <c r="A97" t="s">
        <v>737</v>
      </c>
      <c r="B97">
        <v>2988</v>
      </c>
      <c r="C97" t="s">
        <v>780</v>
      </c>
      <c r="D97" s="183">
        <v>35916</v>
      </c>
      <c r="E97">
        <v>2000</v>
      </c>
      <c r="F97" s="182">
        <v>237601.85</v>
      </c>
    </row>
    <row r="98" spans="1:6">
      <c r="A98" t="s">
        <v>737</v>
      </c>
      <c r="B98">
        <v>2853</v>
      </c>
      <c r="C98" t="s">
        <v>779</v>
      </c>
      <c r="D98" s="183">
        <v>36770</v>
      </c>
      <c r="E98">
        <v>2002</v>
      </c>
      <c r="F98" s="182">
        <v>671151.63</v>
      </c>
    </row>
    <row r="99" spans="1:6">
      <c r="A99" t="s">
        <v>782</v>
      </c>
      <c r="B99">
        <v>3038</v>
      </c>
      <c r="C99" t="s">
        <v>779</v>
      </c>
      <c r="D99" s="183">
        <v>36465</v>
      </c>
      <c r="E99">
        <v>2001</v>
      </c>
      <c r="F99" s="182">
        <v>6111653.6900000004</v>
      </c>
    </row>
    <row r="100" spans="1:6">
      <c r="A100" t="s">
        <v>737</v>
      </c>
      <c r="B100">
        <v>3003</v>
      </c>
      <c r="C100" t="s">
        <v>778</v>
      </c>
      <c r="D100" s="183">
        <v>35916</v>
      </c>
      <c r="E100">
        <v>2000</v>
      </c>
      <c r="F100" s="182">
        <v>5858170.0899999999</v>
      </c>
    </row>
    <row r="101" spans="1:6">
      <c r="A101" t="s">
        <v>785</v>
      </c>
      <c r="B101">
        <v>2954</v>
      </c>
      <c r="C101" t="s">
        <v>779</v>
      </c>
      <c r="D101" s="183">
        <v>36586</v>
      </c>
      <c r="E101">
        <v>2002</v>
      </c>
      <c r="F101" s="182">
        <v>6556551.6900000004</v>
      </c>
    </row>
    <row r="102" spans="1:6">
      <c r="A102" t="s">
        <v>783</v>
      </c>
      <c r="B102">
        <v>2621</v>
      </c>
      <c r="C102" t="s">
        <v>779</v>
      </c>
      <c r="D102" s="183">
        <v>36220</v>
      </c>
      <c r="E102">
        <v>2001</v>
      </c>
      <c r="F102" s="182">
        <v>9404383.8100000005</v>
      </c>
    </row>
    <row r="103" spans="1:6">
      <c r="A103" t="s">
        <v>785</v>
      </c>
      <c r="B103">
        <v>3521</v>
      </c>
      <c r="C103" t="s">
        <v>778</v>
      </c>
      <c r="D103" s="183">
        <v>36526</v>
      </c>
      <c r="E103">
        <v>2002</v>
      </c>
      <c r="F103" s="182">
        <v>4761330.53</v>
      </c>
    </row>
    <row r="104" spans="1:6">
      <c r="A104" t="s">
        <v>782</v>
      </c>
      <c r="B104">
        <v>3796</v>
      </c>
      <c r="C104" t="s">
        <v>779</v>
      </c>
      <c r="D104" s="183">
        <v>35886</v>
      </c>
      <c r="E104">
        <v>2000</v>
      </c>
      <c r="F104" s="182">
        <v>6556953.2800000003</v>
      </c>
    </row>
    <row r="105" spans="1:6">
      <c r="A105" t="s">
        <v>785</v>
      </c>
      <c r="B105">
        <v>3293</v>
      </c>
      <c r="C105" t="s">
        <v>780</v>
      </c>
      <c r="D105" s="183">
        <v>35916</v>
      </c>
      <c r="E105">
        <v>2000</v>
      </c>
      <c r="F105" s="182">
        <v>277745.62</v>
      </c>
    </row>
    <row r="106" spans="1:6">
      <c r="A106" t="s">
        <v>785</v>
      </c>
      <c r="B106">
        <v>2875</v>
      </c>
      <c r="C106" t="s">
        <v>778</v>
      </c>
      <c r="D106" s="183">
        <v>35886</v>
      </c>
      <c r="E106">
        <v>2000</v>
      </c>
      <c r="F106" s="182">
        <v>2685669.38</v>
      </c>
    </row>
    <row r="107" spans="1:6">
      <c r="A107" t="s">
        <v>785</v>
      </c>
      <c r="B107">
        <v>2951</v>
      </c>
      <c r="C107" t="s">
        <v>779</v>
      </c>
      <c r="D107" s="183">
        <v>36434</v>
      </c>
      <c r="E107">
        <v>2001</v>
      </c>
      <c r="F107" s="182">
        <v>8513868.3000000007</v>
      </c>
    </row>
    <row r="108" spans="1:6">
      <c r="A108" t="s">
        <v>784</v>
      </c>
      <c r="B108">
        <v>2887</v>
      </c>
      <c r="C108" t="s">
        <v>778</v>
      </c>
      <c r="D108" s="183">
        <v>36495</v>
      </c>
      <c r="E108">
        <v>2001</v>
      </c>
      <c r="F108" s="182">
        <v>2340611.81</v>
      </c>
    </row>
    <row r="109" spans="1:6">
      <c r="A109" t="s">
        <v>782</v>
      </c>
      <c r="B109">
        <v>2915</v>
      </c>
      <c r="C109" t="s">
        <v>780</v>
      </c>
      <c r="D109" s="183">
        <v>36861</v>
      </c>
      <c r="E109">
        <v>2002</v>
      </c>
      <c r="F109" s="182">
        <v>367447.71</v>
      </c>
    </row>
    <row r="110" spans="1:6">
      <c r="A110" t="s">
        <v>784</v>
      </c>
      <c r="B110">
        <v>2578</v>
      </c>
      <c r="C110" t="s">
        <v>779</v>
      </c>
      <c r="D110" s="183">
        <v>36861</v>
      </c>
      <c r="E110">
        <v>2002</v>
      </c>
      <c r="F110" s="182">
        <v>1326778.3899999999</v>
      </c>
    </row>
    <row r="111" spans="1:6">
      <c r="A111" t="s">
        <v>782</v>
      </c>
      <c r="B111">
        <v>3553</v>
      </c>
      <c r="C111" t="s">
        <v>779</v>
      </c>
      <c r="D111" s="183">
        <v>35916</v>
      </c>
      <c r="E111">
        <v>2000</v>
      </c>
      <c r="F111" s="182">
        <v>8520016.4800000004</v>
      </c>
    </row>
    <row r="112" spans="1:6">
      <c r="A112" t="s">
        <v>731</v>
      </c>
      <c r="B112">
        <v>2939</v>
      </c>
      <c r="C112" t="s">
        <v>780</v>
      </c>
      <c r="D112" s="183">
        <v>36678</v>
      </c>
      <c r="E112">
        <v>2002</v>
      </c>
      <c r="F112" s="182">
        <v>118725.49</v>
      </c>
    </row>
    <row r="113" spans="1:6">
      <c r="A113" t="s">
        <v>784</v>
      </c>
      <c r="B113">
        <v>3572</v>
      </c>
      <c r="C113" t="s">
        <v>778</v>
      </c>
      <c r="D113" s="183">
        <v>36434</v>
      </c>
      <c r="E113">
        <v>2001</v>
      </c>
      <c r="F113" s="182">
        <v>5810150.3700000001</v>
      </c>
    </row>
    <row r="114" spans="1:6">
      <c r="A114" t="s">
        <v>731</v>
      </c>
      <c r="B114">
        <v>2701</v>
      </c>
      <c r="C114" t="s">
        <v>780</v>
      </c>
      <c r="D114" s="183">
        <v>35796</v>
      </c>
      <c r="E114">
        <v>2000</v>
      </c>
      <c r="F114" s="182">
        <v>399401.63</v>
      </c>
    </row>
    <row r="115" spans="1:6">
      <c r="A115" t="s">
        <v>783</v>
      </c>
      <c r="B115">
        <v>3282</v>
      </c>
      <c r="C115" t="s">
        <v>780</v>
      </c>
      <c r="D115" s="183">
        <v>35947</v>
      </c>
      <c r="E115">
        <v>2000</v>
      </c>
      <c r="F115" s="182">
        <v>241061.76000000001</v>
      </c>
    </row>
    <row r="116" spans="1:6">
      <c r="A116" t="s">
        <v>785</v>
      </c>
      <c r="B116">
        <v>2864</v>
      </c>
      <c r="C116" t="s">
        <v>778</v>
      </c>
      <c r="D116" s="183">
        <v>36617</v>
      </c>
      <c r="E116">
        <v>2002</v>
      </c>
      <c r="F116" s="182">
        <v>543972.43000000005</v>
      </c>
    </row>
    <row r="117" spans="1:6">
      <c r="A117" t="s">
        <v>782</v>
      </c>
      <c r="B117">
        <v>3614</v>
      </c>
      <c r="C117" t="s">
        <v>780</v>
      </c>
      <c r="D117" s="183">
        <v>36008</v>
      </c>
      <c r="E117">
        <v>2000</v>
      </c>
      <c r="F117" s="182">
        <v>327673.90999999997</v>
      </c>
    </row>
    <row r="118" spans="1:6">
      <c r="A118" t="s">
        <v>785</v>
      </c>
      <c r="B118">
        <v>2774</v>
      </c>
      <c r="C118" t="s">
        <v>780</v>
      </c>
      <c r="D118" s="183">
        <v>36708</v>
      </c>
      <c r="E118">
        <v>2002</v>
      </c>
      <c r="F118" s="182">
        <v>227077.23</v>
      </c>
    </row>
    <row r="119" spans="1:6">
      <c r="A119" t="s">
        <v>784</v>
      </c>
      <c r="B119">
        <v>3731</v>
      </c>
      <c r="C119" t="s">
        <v>779</v>
      </c>
      <c r="D119" s="183">
        <v>36739</v>
      </c>
      <c r="E119">
        <v>2002</v>
      </c>
      <c r="F119" s="182">
        <v>4299633.09</v>
      </c>
    </row>
    <row r="120" spans="1:6">
      <c r="A120" t="s">
        <v>737</v>
      </c>
      <c r="B120">
        <v>3785</v>
      </c>
      <c r="C120" t="s">
        <v>780</v>
      </c>
      <c r="D120" s="183">
        <v>36495</v>
      </c>
      <c r="E120">
        <v>2001</v>
      </c>
      <c r="F120" s="182">
        <v>99029.73</v>
      </c>
    </row>
    <row r="121" spans="1:6">
      <c r="A121" t="s">
        <v>785</v>
      </c>
      <c r="B121">
        <v>3709</v>
      </c>
      <c r="C121" t="s">
        <v>779</v>
      </c>
      <c r="D121" s="183">
        <v>36008</v>
      </c>
      <c r="E121">
        <v>2000</v>
      </c>
      <c r="F121" s="182">
        <v>9484220.7300000004</v>
      </c>
    </row>
    <row r="122" spans="1:6">
      <c r="A122" t="s">
        <v>731</v>
      </c>
      <c r="B122">
        <v>3786</v>
      </c>
      <c r="C122" t="s">
        <v>778</v>
      </c>
      <c r="D122" s="183">
        <v>36434</v>
      </c>
      <c r="E122">
        <v>2001</v>
      </c>
      <c r="F122" s="182">
        <v>3081809.56</v>
      </c>
    </row>
    <row r="123" spans="1:6">
      <c r="A123" t="s">
        <v>731</v>
      </c>
      <c r="B123">
        <v>2902</v>
      </c>
      <c r="C123" t="s">
        <v>779</v>
      </c>
      <c r="D123" s="183">
        <v>36770</v>
      </c>
      <c r="E123">
        <v>2002</v>
      </c>
      <c r="F123" s="182">
        <v>1450956.06</v>
      </c>
    </row>
    <row r="124" spans="1:6">
      <c r="A124" t="s">
        <v>784</v>
      </c>
      <c r="B124">
        <v>2655</v>
      </c>
      <c r="C124" t="s">
        <v>778</v>
      </c>
      <c r="D124" s="183">
        <v>36342</v>
      </c>
      <c r="E124">
        <v>2001</v>
      </c>
      <c r="F124" s="182">
        <v>5580710.54</v>
      </c>
    </row>
    <row r="125" spans="1:6">
      <c r="A125" t="s">
        <v>784</v>
      </c>
      <c r="B125">
        <v>3496</v>
      </c>
      <c r="C125" t="s">
        <v>780</v>
      </c>
      <c r="D125" s="183">
        <v>36495</v>
      </c>
      <c r="E125">
        <v>2001</v>
      </c>
      <c r="F125" s="182">
        <v>91971.42</v>
      </c>
    </row>
    <row r="126" spans="1:6">
      <c r="A126" t="s">
        <v>737</v>
      </c>
      <c r="B126">
        <v>3086</v>
      </c>
      <c r="C126" t="s">
        <v>780</v>
      </c>
      <c r="D126" s="183">
        <v>36342</v>
      </c>
      <c r="E126">
        <v>2001</v>
      </c>
      <c r="F126" s="182">
        <v>355071.39</v>
      </c>
    </row>
    <row r="127" spans="1:6">
      <c r="A127" t="s">
        <v>782</v>
      </c>
      <c r="B127">
        <v>3092</v>
      </c>
      <c r="C127" t="s">
        <v>780</v>
      </c>
      <c r="D127" s="183">
        <v>36192</v>
      </c>
      <c r="E127">
        <v>2001</v>
      </c>
      <c r="F127" s="182">
        <v>328126.21999999997</v>
      </c>
    </row>
    <row r="128" spans="1:6">
      <c r="A128" t="s">
        <v>782</v>
      </c>
      <c r="B128">
        <v>3080</v>
      </c>
      <c r="C128" t="s">
        <v>780</v>
      </c>
      <c r="D128" s="183">
        <v>36586</v>
      </c>
      <c r="E128">
        <v>2002</v>
      </c>
      <c r="F128" s="182">
        <v>325691.33</v>
      </c>
    </row>
    <row r="129" spans="1:6">
      <c r="A129" t="s">
        <v>737</v>
      </c>
      <c r="B129">
        <v>3506</v>
      </c>
      <c r="C129" t="s">
        <v>780</v>
      </c>
      <c r="D129" s="183">
        <v>36861</v>
      </c>
      <c r="E129">
        <v>2002</v>
      </c>
      <c r="F129" s="182">
        <v>354434.07</v>
      </c>
    </row>
    <row r="130" spans="1:6">
      <c r="A130" t="s">
        <v>784</v>
      </c>
      <c r="B130">
        <v>3622</v>
      </c>
      <c r="C130" t="s">
        <v>779</v>
      </c>
      <c r="D130" s="183">
        <v>36220</v>
      </c>
      <c r="E130">
        <v>2001</v>
      </c>
      <c r="F130" s="182">
        <v>5577763.21</v>
      </c>
    </row>
    <row r="131" spans="1:6">
      <c r="A131" t="s">
        <v>783</v>
      </c>
      <c r="B131">
        <v>3599</v>
      </c>
      <c r="C131" t="s">
        <v>780</v>
      </c>
      <c r="D131" s="183">
        <v>36495</v>
      </c>
      <c r="E131">
        <v>2001</v>
      </c>
      <c r="F131" s="182">
        <v>365356.86</v>
      </c>
    </row>
    <row r="132" spans="1:6">
      <c r="A132" t="s">
        <v>782</v>
      </c>
      <c r="B132">
        <v>3293</v>
      </c>
      <c r="C132" t="s">
        <v>778</v>
      </c>
      <c r="D132" s="183">
        <v>36161</v>
      </c>
      <c r="E132">
        <v>2001</v>
      </c>
      <c r="F132" s="182">
        <v>2301960.44</v>
      </c>
    </row>
    <row r="133" spans="1:6">
      <c r="A133" t="s">
        <v>782</v>
      </c>
      <c r="B133">
        <v>2571</v>
      </c>
      <c r="C133" t="s">
        <v>780</v>
      </c>
      <c r="D133" s="183">
        <v>35796</v>
      </c>
      <c r="E133">
        <v>2000</v>
      </c>
      <c r="F133" s="182">
        <v>137090.01</v>
      </c>
    </row>
    <row r="134" spans="1:6">
      <c r="A134" t="s">
        <v>785</v>
      </c>
      <c r="B134">
        <v>2884</v>
      </c>
      <c r="C134" t="s">
        <v>779</v>
      </c>
      <c r="D134" s="183">
        <v>35916</v>
      </c>
      <c r="E134">
        <v>2000</v>
      </c>
      <c r="F134" s="182">
        <v>9383776.7599999998</v>
      </c>
    </row>
    <row r="135" spans="1:6">
      <c r="A135" t="s">
        <v>785</v>
      </c>
      <c r="B135">
        <v>3195</v>
      </c>
      <c r="C135" t="s">
        <v>779</v>
      </c>
      <c r="D135" s="183">
        <v>36495</v>
      </c>
      <c r="E135">
        <v>2001</v>
      </c>
      <c r="F135" s="182">
        <v>4942090.93</v>
      </c>
    </row>
    <row r="136" spans="1:6">
      <c r="A136" t="s">
        <v>784</v>
      </c>
      <c r="B136">
        <v>2795</v>
      </c>
      <c r="C136" t="s">
        <v>780</v>
      </c>
      <c r="D136" s="183">
        <v>36342</v>
      </c>
      <c r="E136">
        <v>2001</v>
      </c>
      <c r="F136" s="182">
        <v>340957.97</v>
      </c>
    </row>
    <row r="137" spans="1:6">
      <c r="A137" t="s">
        <v>783</v>
      </c>
      <c r="B137">
        <v>3482</v>
      </c>
      <c r="C137" t="s">
        <v>778</v>
      </c>
      <c r="D137" s="183">
        <v>36342</v>
      </c>
      <c r="E137">
        <v>2001</v>
      </c>
      <c r="F137" s="182">
        <v>1214788.94</v>
      </c>
    </row>
    <row r="138" spans="1:6">
      <c r="A138" t="s">
        <v>731</v>
      </c>
      <c r="B138">
        <v>3092</v>
      </c>
      <c r="C138" t="s">
        <v>778</v>
      </c>
      <c r="D138" s="183">
        <v>36861</v>
      </c>
      <c r="E138">
        <v>2002</v>
      </c>
      <c r="F138" s="182">
        <v>5351719.3899999997</v>
      </c>
    </row>
    <row r="139" spans="1:6">
      <c r="A139" t="s">
        <v>785</v>
      </c>
      <c r="B139">
        <v>3775</v>
      </c>
      <c r="C139" t="s">
        <v>779</v>
      </c>
      <c r="D139" s="183">
        <v>36161</v>
      </c>
      <c r="E139">
        <v>2001</v>
      </c>
      <c r="F139" s="182">
        <v>7021580.1299999999</v>
      </c>
    </row>
    <row r="140" spans="1:6">
      <c r="A140" t="s">
        <v>731</v>
      </c>
      <c r="B140">
        <v>2731</v>
      </c>
      <c r="C140" t="s">
        <v>778</v>
      </c>
      <c r="D140" s="183">
        <v>36617</v>
      </c>
      <c r="E140">
        <v>2002</v>
      </c>
      <c r="F140" s="182">
        <v>784397.01</v>
      </c>
    </row>
    <row r="141" spans="1:6">
      <c r="A141" t="s">
        <v>782</v>
      </c>
      <c r="B141">
        <v>3630</v>
      </c>
      <c r="C141" t="s">
        <v>780</v>
      </c>
      <c r="D141" s="183">
        <v>36739</v>
      </c>
      <c r="E141">
        <v>2002</v>
      </c>
      <c r="F141" s="182">
        <v>301353.86</v>
      </c>
    </row>
    <row r="142" spans="1:6">
      <c r="A142" t="s">
        <v>785</v>
      </c>
      <c r="B142">
        <v>3535</v>
      </c>
      <c r="C142" t="s">
        <v>779</v>
      </c>
      <c r="D142" s="183">
        <v>36192</v>
      </c>
      <c r="E142">
        <v>2001</v>
      </c>
      <c r="F142" s="182">
        <v>5029825.17</v>
      </c>
    </row>
    <row r="143" spans="1:6">
      <c r="A143" t="s">
        <v>783</v>
      </c>
      <c r="B143">
        <v>3577</v>
      </c>
      <c r="C143" t="s">
        <v>779</v>
      </c>
      <c r="D143" s="183">
        <v>36192</v>
      </c>
      <c r="E143">
        <v>2001</v>
      </c>
      <c r="F143" s="182">
        <v>4486135.96</v>
      </c>
    </row>
    <row r="144" spans="1:6">
      <c r="A144" t="s">
        <v>737</v>
      </c>
      <c r="B144">
        <v>3089</v>
      </c>
      <c r="C144" t="s">
        <v>778</v>
      </c>
      <c r="D144" s="183">
        <v>35886</v>
      </c>
      <c r="E144">
        <v>2000</v>
      </c>
      <c r="F144" s="182">
        <v>3596915.3</v>
      </c>
    </row>
    <row r="145" spans="1:6">
      <c r="A145" t="s">
        <v>782</v>
      </c>
      <c r="B145">
        <v>3181</v>
      </c>
      <c r="C145" t="s">
        <v>779</v>
      </c>
      <c r="D145" s="183">
        <v>36495</v>
      </c>
      <c r="E145">
        <v>2001</v>
      </c>
      <c r="F145" s="182">
        <v>4875918.13</v>
      </c>
    </row>
    <row r="146" spans="1:6">
      <c r="A146" t="s">
        <v>782</v>
      </c>
      <c r="B146">
        <v>3688</v>
      </c>
      <c r="C146" t="s">
        <v>778</v>
      </c>
      <c r="D146" s="183">
        <v>36161</v>
      </c>
      <c r="E146">
        <v>2001</v>
      </c>
      <c r="F146" s="182">
        <v>5605268.0700000003</v>
      </c>
    </row>
    <row r="147" spans="1:6">
      <c r="A147" t="s">
        <v>783</v>
      </c>
      <c r="B147">
        <v>3334</v>
      </c>
      <c r="C147" t="s">
        <v>779</v>
      </c>
      <c r="D147" s="183">
        <v>36192</v>
      </c>
      <c r="E147">
        <v>2001</v>
      </c>
      <c r="F147" s="182">
        <v>3484229</v>
      </c>
    </row>
    <row r="148" spans="1:6">
      <c r="A148" t="s">
        <v>783</v>
      </c>
      <c r="B148">
        <v>3528</v>
      </c>
      <c r="C148" t="s">
        <v>780</v>
      </c>
      <c r="D148" s="183">
        <v>36678</v>
      </c>
      <c r="E148">
        <v>2002</v>
      </c>
      <c r="F148" s="182">
        <v>369420.35</v>
      </c>
    </row>
    <row r="149" spans="1:6">
      <c r="A149" t="s">
        <v>737</v>
      </c>
      <c r="B149">
        <v>3398</v>
      </c>
      <c r="C149" t="s">
        <v>778</v>
      </c>
      <c r="D149" s="183">
        <v>35886</v>
      </c>
      <c r="E149">
        <v>2000</v>
      </c>
      <c r="F149" s="182">
        <v>3624863.55</v>
      </c>
    </row>
    <row r="150" spans="1:6">
      <c r="A150" t="s">
        <v>737</v>
      </c>
      <c r="B150">
        <v>2792</v>
      </c>
      <c r="C150" t="s">
        <v>778</v>
      </c>
      <c r="D150" s="183">
        <v>35947</v>
      </c>
      <c r="E150">
        <v>2000</v>
      </c>
      <c r="F150" s="182">
        <v>2516968.52</v>
      </c>
    </row>
    <row r="151" spans="1:6">
      <c r="A151" t="s">
        <v>731</v>
      </c>
      <c r="B151">
        <v>3601</v>
      </c>
      <c r="C151" t="s">
        <v>780</v>
      </c>
      <c r="D151" s="183">
        <v>36770</v>
      </c>
      <c r="E151">
        <v>2002</v>
      </c>
      <c r="F151" s="182">
        <v>282477.76</v>
      </c>
    </row>
    <row r="152" spans="1:6">
      <c r="A152" t="s">
        <v>784</v>
      </c>
      <c r="B152">
        <v>3575</v>
      </c>
      <c r="C152" t="s">
        <v>780</v>
      </c>
      <c r="D152" s="183">
        <v>36800</v>
      </c>
      <c r="E152">
        <v>2002</v>
      </c>
      <c r="F152" s="182">
        <v>172317.39</v>
      </c>
    </row>
    <row r="153" spans="1:6">
      <c r="A153" t="s">
        <v>783</v>
      </c>
      <c r="B153">
        <v>2818</v>
      </c>
      <c r="C153" t="s">
        <v>778</v>
      </c>
      <c r="D153" s="183">
        <v>35886</v>
      </c>
      <c r="E153">
        <v>2000</v>
      </c>
      <c r="F153" s="182">
        <v>1071431.3600000001</v>
      </c>
    </row>
    <row r="154" spans="1:6">
      <c r="A154" t="s">
        <v>785</v>
      </c>
      <c r="B154">
        <v>3486</v>
      </c>
      <c r="C154" t="s">
        <v>780</v>
      </c>
      <c r="D154" s="183">
        <v>36495</v>
      </c>
      <c r="E154">
        <v>2001</v>
      </c>
      <c r="F154" s="182">
        <v>396149.34</v>
      </c>
    </row>
    <row r="155" spans="1:6">
      <c r="A155" t="s">
        <v>782</v>
      </c>
      <c r="B155">
        <v>2942</v>
      </c>
      <c r="C155" t="s">
        <v>779</v>
      </c>
      <c r="D155" s="183">
        <v>36861</v>
      </c>
      <c r="E155">
        <v>2002</v>
      </c>
      <c r="F155" s="182">
        <v>5832358.4000000004</v>
      </c>
    </row>
    <row r="156" spans="1:6">
      <c r="A156" t="s">
        <v>731</v>
      </c>
      <c r="B156">
        <v>3574</v>
      </c>
      <c r="C156" t="s">
        <v>778</v>
      </c>
      <c r="D156" s="183">
        <v>35796</v>
      </c>
      <c r="E156">
        <v>2000</v>
      </c>
      <c r="F156" s="182">
        <v>5127296.22</v>
      </c>
    </row>
    <row r="157" spans="1:6">
      <c r="A157" t="s">
        <v>731</v>
      </c>
      <c r="B157">
        <v>2764</v>
      </c>
      <c r="C157" t="s">
        <v>780</v>
      </c>
      <c r="D157" s="183">
        <v>36465</v>
      </c>
      <c r="E157">
        <v>2001</v>
      </c>
      <c r="F157" s="182">
        <v>332513.28999999998</v>
      </c>
    </row>
    <row r="158" spans="1:6">
      <c r="A158" t="s">
        <v>731</v>
      </c>
      <c r="B158">
        <v>3386</v>
      </c>
      <c r="C158" t="s">
        <v>778</v>
      </c>
      <c r="D158" s="183">
        <v>36861</v>
      </c>
      <c r="E158">
        <v>2002</v>
      </c>
      <c r="F158" s="182">
        <v>5561513.3600000003</v>
      </c>
    </row>
    <row r="159" spans="1:6">
      <c r="A159" t="s">
        <v>784</v>
      </c>
      <c r="B159">
        <v>3232</v>
      </c>
      <c r="C159" t="s">
        <v>780</v>
      </c>
      <c r="D159" s="183">
        <v>36526</v>
      </c>
      <c r="E159">
        <v>2002</v>
      </c>
      <c r="F159" s="182">
        <v>335984.5</v>
      </c>
    </row>
    <row r="160" spans="1:6">
      <c r="A160" t="s">
        <v>783</v>
      </c>
      <c r="B160">
        <v>2685</v>
      </c>
      <c r="C160" t="s">
        <v>779</v>
      </c>
      <c r="D160" s="183">
        <v>35796</v>
      </c>
      <c r="E160">
        <v>2000</v>
      </c>
      <c r="F160" s="182">
        <v>6724229.3200000003</v>
      </c>
    </row>
    <row r="161" spans="1:6">
      <c r="A161" t="s">
        <v>783</v>
      </c>
      <c r="B161">
        <v>3800</v>
      </c>
      <c r="C161" t="s">
        <v>779</v>
      </c>
      <c r="D161" s="183">
        <v>36465</v>
      </c>
      <c r="E161">
        <v>2001</v>
      </c>
      <c r="F161" s="182">
        <v>1291330.3600000001</v>
      </c>
    </row>
    <row r="162" spans="1:6">
      <c r="A162" t="s">
        <v>782</v>
      </c>
      <c r="B162">
        <v>2946</v>
      </c>
      <c r="C162" t="s">
        <v>778</v>
      </c>
      <c r="D162" s="183">
        <v>36342</v>
      </c>
      <c r="E162">
        <v>2001</v>
      </c>
      <c r="F162" s="182">
        <v>3478179.5</v>
      </c>
    </row>
    <row r="163" spans="1:6">
      <c r="A163" t="s">
        <v>737</v>
      </c>
      <c r="B163">
        <v>2928</v>
      </c>
      <c r="C163" t="s">
        <v>780</v>
      </c>
      <c r="D163" s="183">
        <v>36434</v>
      </c>
      <c r="E163">
        <v>2001</v>
      </c>
      <c r="F163" s="182">
        <v>338873.62</v>
      </c>
    </row>
    <row r="164" spans="1:6">
      <c r="A164" t="s">
        <v>782</v>
      </c>
      <c r="B164">
        <v>3293</v>
      </c>
      <c r="C164" t="s">
        <v>778</v>
      </c>
      <c r="D164" s="183">
        <v>36708</v>
      </c>
      <c r="E164">
        <v>2002</v>
      </c>
      <c r="F164" s="182">
        <v>2949428.43</v>
      </c>
    </row>
    <row r="165" spans="1:6">
      <c r="A165" t="s">
        <v>785</v>
      </c>
      <c r="B165">
        <v>2926</v>
      </c>
      <c r="C165" t="s">
        <v>779</v>
      </c>
      <c r="D165" s="183">
        <v>36739</v>
      </c>
      <c r="E165">
        <v>2002</v>
      </c>
      <c r="F165" s="182">
        <v>9072992.3100000005</v>
      </c>
    </row>
    <row r="166" spans="1:6">
      <c r="A166" t="s">
        <v>783</v>
      </c>
      <c r="B166">
        <v>3487</v>
      </c>
      <c r="C166" t="s">
        <v>779</v>
      </c>
      <c r="D166" s="183">
        <v>36342</v>
      </c>
      <c r="E166">
        <v>2001</v>
      </c>
      <c r="F166" s="182">
        <v>4231531.22</v>
      </c>
    </row>
    <row r="167" spans="1:6">
      <c r="A167" t="s">
        <v>737</v>
      </c>
      <c r="B167">
        <v>2627</v>
      </c>
      <c r="C167" t="s">
        <v>779</v>
      </c>
      <c r="D167" s="183">
        <v>36617</v>
      </c>
      <c r="E167">
        <v>2002</v>
      </c>
      <c r="F167" s="182">
        <v>8847371.4199999999</v>
      </c>
    </row>
    <row r="168" spans="1:6">
      <c r="A168" t="s">
        <v>782</v>
      </c>
      <c r="B168">
        <v>3094</v>
      </c>
      <c r="C168" t="s">
        <v>779</v>
      </c>
      <c r="D168" s="183">
        <v>36495</v>
      </c>
      <c r="E168">
        <v>2001</v>
      </c>
      <c r="F168" s="182">
        <v>7477493.5300000003</v>
      </c>
    </row>
    <row r="169" spans="1:6">
      <c r="A169" t="s">
        <v>782</v>
      </c>
      <c r="B169">
        <v>2530</v>
      </c>
      <c r="C169" t="s">
        <v>778</v>
      </c>
      <c r="D169" s="183">
        <v>36526</v>
      </c>
      <c r="E169">
        <v>2002</v>
      </c>
      <c r="F169" s="182">
        <v>5286467.82</v>
      </c>
    </row>
    <row r="170" spans="1:6">
      <c r="A170" t="s">
        <v>785</v>
      </c>
      <c r="B170">
        <v>3281</v>
      </c>
      <c r="C170" t="s">
        <v>780</v>
      </c>
      <c r="D170" s="183">
        <v>36861</v>
      </c>
      <c r="E170">
        <v>2002</v>
      </c>
      <c r="F170" s="182">
        <v>391508.6</v>
      </c>
    </row>
    <row r="171" spans="1:6">
      <c r="A171" t="s">
        <v>784</v>
      </c>
      <c r="B171">
        <v>3492</v>
      </c>
      <c r="C171" t="s">
        <v>780</v>
      </c>
      <c r="D171" s="183">
        <v>36861</v>
      </c>
      <c r="E171">
        <v>2002</v>
      </c>
      <c r="F171" s="182">
        <v>110107.99</v>
      </c>
    </row>
    <row r="172" spans="1:6">
      <c r="A172" t="s">
        <v>731</v>
      </c>
      <c r="B172">
        <v>3397</v>
      </c>
      <c r="C172" t="s">
        <v>780</v>
      </c>
      <c r="D172" s="183">
        <v>36617</v>
      </c>
      <c r="E172">
        <v>2002</v>
      </c>
      <c r="F172" s="182">
        <v>180633.37</v>
      </c>
    </row>
    <row r="173" spans="1:6">
      <c r="A173" t="s">
        <v>731</v>
      </c>
      <c r="B173">
        <v>3028</v>
      </c>
      <c r="C173" t="s">
        <v>780</v>
      </c>
      <c r="D173" s="183">
        <v>36770</v>
      </c>
      <c r="E173">
        <v>2002</v>
      </c>
      <c r="F173" s="182">
        <v>297261.05</v>
      </c>
    </row>
    <row r="174" spans="1:6">
      <c r="A174" t="s">
        <v>783</v>
      </c>
      <c r="B174">
        <v>3547</v>
      </c>
      <c r="C174" t="s">
        <v>779</v>
      </c>
      <c r="D174" s="183">
        <v>35796</v>
      </c>
      <c r="E174">
        <v>2000</v>
      </c>
      <c r="F174" s="182">
        <v>5347118.4400000004</v>
      </c>
    </row>
    <row r="175" spans="1:6">
      <c r="A175" t="s">
        <v>783</v>
      </c>
      <c r="B175">
        <v>3730</v>
      </c>
      <c r="C175" t="s">
        <v>779</v>
      </c>
      <c r="D175" s="183">
        <v>36342</v>
      </c>
      <c r="E175">
        <v>2001</v>
      </c>
      <c r="F175" s="182">
        <v>6718278.5199999996</v>
      </c>
    </row>
    <row r="176" spans="1:6">
      <c r="A176" t="s">
        <v>784</v>
      </c>
      <c r="B176">
        <v>3301</v>
      </c>
      <c r="C176" t="s">
        <v>778</v>
      </c>
      <c r="D176" s="183">
        <v>35947</v>
      </c>
      <c r="E176">
        <v>2000</v>
      </c>
      <c r="F176" s="182">
        <v>4605902.1900000004</v>
      </c>
    </row>
    <row r="177" spans="1:6">
      <c r="A177" t="s">
        <v>785</v>
      </c>
      <c r="B177">
        <v>3331</v>
      </c>
      <c r="C177" t="s">
        <v>779</v>
      </c>
      <c r="D177" s="183">
        <v>36526</v>
      </c>
      <c r="E177">
        <v>2002</v>
      </c>
      <c r="F177" s="182">
        <v>882068.37</v>
      </c>
    </row>
    <row r="178" spans="1:6">
      <c r="A178" t="s">
        <v>731</v>
      </c>
      <c r="B178">
        <v>3504</v>
      </c>
      <c r="C178" t="s">
        <v>779</v>
      </c>
      <c r="D178" s="183">
        <v>36586</v>
      </c>
      <c r="E178">
        <v>2002</v>
      </c>
      <c r="F178" s="182">
        <v>1849145.71</v>
      </c>
    </row>
    <row r="179" spans="1:6">
      <c r="A179" t="s">
        <v>782</v>
      </c>
      <c r="B179">
        <v>3264</v>
      </c>
      <c r="C179" t="s">
        <v>778</v>
      </c>
      <c r="D179" s="183">
        <v>36342</v>
      </c>
      <c r="E179">
        <v>2001</v>
      </c>
      <c r="F179" s="182">
        <v>3651573.33</v>
      </c>
    </row>
    <row r="180" spans="1:6">
      <c r="A180" t="s">
        <v>731</v>
      </c>
      <c r="B180">
        <v>2836</v>
      </c>
      <c r="C180" t="s">
        <v>780</v>
      </c>
      <c r="D180" s="183">
        <v>36192</v>
      </c>
      <c r="E180">
        <v>2001</v>
      </c>
      <c r="F180" s="182">
        <v>287497.52</v>
      </c>
    </row>
    <row r="181" spans="1:6">
      <c r="A181" t="s">
        <v>782</v>
      </c>
      <c r="B181">
        <v>2912</v>
      </c>
      <c r="C181" t="s">
        <v>779</v>
      </c>
      <c r="D181" s="183">
        <v>36861</v>
      </c>
      <c r="E181">
        <v>2002</v>
      </c>
      <c r="F181" s="182">
        <v>979585.99</v>
      </c>
    </row>
    <row r="182" spans="1:6">
      <c r="A182" t="s">
        <v>782</v>
      </c>
      <c r="B182">
        <v>3074</v>
      </c>
      <c r="C182" t="s">
        <v>779</v>
      </c>
      <c r="D182" s="183">
        <v>36861</v>
      </c>
      <c r="E182">
        <v>2002</v>
      </c>
      <c r="F182" s="182">
        <v>3500921.01</v>
      </c>
    </row>
    <row r="183" spans="1:6">
      <c r="A183" t="s">
        <v>731</v>
      </c>
      <c r="B183">
        <v>2983</v>
      </c>
      <c r="C183" t="s">
        <v>779</v>
      </c>
      <c r="D183" s="183">
        <v>36526</v>
      </c>
      <c r="E183">
        <v>2002</v>
      </c>
      <c r="F183" s="182">
        <v>4644231.3</v>
      </c>
    </row>
    <row r="184" spans="1:6">
      <c r="A184" t="s">
        <v>783</v>
      </c>
      <c r="B184">
        <v>2889</v>
      </c>
      <c r="C184" t="s">
        <v>778</v>
      </c>
      <c r="D184" s="183">
        <v>35916</v>
      </c>
      <c r="E184">
        <v>2000</v>
      </c>
      <c r="F184" s="182">
        <v>3392045.75</v>
      </c>
    </row>
    <row r="185" spans="1:6">
      <c r="A185" t="s">
        <v>785</v>
      </c>
      <c r="B185">
        <v>3350</v>
      </c>
      <c r="C185" t="s">
        <v>780</v>
      </c>
      <c r="D185" s="183">
        <v>36678</v>
      </c>
      <c r="E185">
        <v>2002</v>
      </c>
      <c r="F185" s="182">
        <v>379391.98</v>
      </c>
    </row>
    <row r="186" spans="1:6">
      <c r="A186" t="s">
        <v>737</v>
      </c>
      <c r="B186">
        <v>2663</v>
      </c>
      <c r="C186" t="s">
        <v>779</v>
      </c>
      <c r="D186" s="183">
        <v>36161</v>
      </c>
      <c r="E186">
        <v>2001</v>
      </c>
      <c r="F186" s="182">
        <v>2762194.79</v>
      </c>
    </row>
    <row r="187" spans="1:6">
      <c r="A187" t="s">
        <v>785</v>
      </c>
      <c r="B187">
        <v>2844</v>
      </c>
      <c r="C187" t="s">
        <v>779</v>
      </c>
      <c r="D187" s="183">
        <v>36678</v>
      </c>
      <c r="E187">
        <v>2002</v>
      </c>
      <c r="F187" s="182">
        <v>9922529.7699999996</v>
      </c>
    </row>
    <row r="188" spans="1:6">
      <c r="A188" t="s">
        <v>731</v>
      </c>
      <c r="B188">
        <v>3461</v>
      </c>
      <c r="C188" t="s">
        <v>780</v>
      </c>
      <c r="D188" s="183">
        <v>36586</v>
      </c>
      <c r="E188">
        <v>2002</v>
      </c>
      <c r="F188" s="182">
        <v>260425.32</v>
      </c>
    </row>
    <row r="189" spans="1:6">
      <c r="A189" t="s">
        <v>782</v>
      </c>
      <c r="B189">
        <v>3391</v>
      </c>
      <c r="C189" t="s">
        <v>778</v>
      </c>
      <c r="D189" s="183">
        <v>35796</v>
      </c>
      <c r="E189">
        <v>2000</v>
      </c>
      <c r="F189" s="182">
        <v>3718469.83</v>
      </c>
    </row>
    <row r="190" spans="1:6">
      <c r="A190" t="s">
        <v>782</v>
      </c>
      <c r="B190">
        <v>2851</v>
      </c>
      <c r="C190" t="s">
        <v>780</v>
      </c>
      <c r="D190" s="183">
        <v>35796</v>
      </c>
      <c r="E190">
        <v>2000</v>
      </c>
      <c r="F190" s="182">
        <v>183940.87</v>
      </c>
    </row>
    <row r="191" spans="1:6">
      <c r="A191" t="s">
        <v>731</v>
      </c>
      <c r="B191">
        <v>3672</v>
      </c>
      <c r="C191" t="s">
        <v>780</v>
      </c>
      <c r="D191" s="183">
        <v>36708</v>
      </c>
      <c r="E191">
        <v>2002</v>
      </c>
      <c r="F191" s="182">
        <v>313419.36</v>
      </c>
    </row>
    <row r="192" spans="1:6">
      <c r="A192" t="s">
        <v>783</v>
      </c>
      <c r="B192">
        <v>3670</v>
      </c>
      <c r="C192" t="s">
        <v>779</v>
      </c>
      <c r="D192" s="183">
        <v>36342</v>
      </c>
      <c r="E192">
        <v>2001</v>
      </c>
      <c r="F192" s="182">
        <v>6508675.71</v>
      </c>
    </row>
    <row r="193" spans="1:6">
      <c r="A193" t="s">
        <v>782</v>
      </c>
      <c r="B193">
        <v>2877</v>
      </c>
      <c r="C193" t="s">
        <v>780</v>
      </c>
      <c r="D193" s="183">
        <v>36220</v>
      </c>
      <c r="E193">
        <v>2001</v>
      </c>
      <c r="F193" s="182">
        <v>279852.95</v>
      </c>
    </row>
    <row r="194" spans="1:6">
      <c r="A194" t="s">
        <v>731</v>
      </c>
      <c r="B194">
        <v>2960</v>
      </c>
      <c r="C194" t="s">
        <v>780</v>
      </c>
      <c r="D194" s="183">
        <v>35886</v>
      </c>
      <c r="E194">
        <v>2000</v>
      </c>
      <c r="F194" s="182">
        <v>301890.81</v>
      </c>
    </row>
    <row r="195" spans="1:6">
      <c r="A195" t="s">
        <v>784</v>
      </c>
      <c r="B195">
        <v>2542</v>
      </c>
      <c r="C195" t="s">
        <v>778</v>
      </c>
      <c r="D195" s="183">
        <v>36678</v>
      </c>
      <c r="E195">
        <v>2002</v>
      </c>
      <c r="F195" s="182">
        <v>1549485.53</v>
      </c>
    </row>
    <row r="196" spans="1:6">
      <c r="A196" t="s">
        <v>737</v>
      </c>
      <c r="B196">
        <v>3185</v>
      </c>
      <c r="C196" t="s">
        <v>778</v>
      </c>
      <c r="D196" s="183">
        <v>35947</v>
      </c>
      <c r="E196">
        <v>2000</v>
      </c>
      <c r="F196" s="182">
        <v>1338467.28</v>
      </c>
    </row>
    <row r="197" spans="1:6">
      <c r="A197" t="s">
        <v>782</v>
      </c>
      <c r="B197">
        <v>2974</v>
      </c>
      <c r="C197" t="s">
        <v>778</v>
      </c>
      <c r="D197" s="183">
        <v>36770</v>
      </c>
      <c r="E197">
        <v>2002</v>
      </c>
      <c r="F197" s="182">
        <v>3259050.23</v>
      </c>
    </row>
    <row r="198" spans="1:6">
      <c r="A198" t="s">
        <v>785</v>
      </c>
      <c r="B198">
        <v>3755</v>
      </c>
      <c r="C198" t="s">
        <v>778</v>
      </c>
      <c r="D198" s="183">
        <v>36220</v>
      </c>
      <c r="E198">
        <v>2001</v>
      </c>
      <c r="F198" s="182">
        <v>2719660</v>
      </c>
    </row>
    <row r="199" spans="1:6">
      <c r="A199" t="s">
        <v>783</v>
      </c>
      <c r="B199">
        <v>3014</v>
      </c>
      <c r="C199" t="s">
        <v>779</v>
      </c>
      <c r="D199" s="183">
        <v>36770</v>
      </c>
      <c r="E199">
        <v>2002</v>
      </c>
      <c r="F199" s="182">
        <v>742271.25</v>
      </c>
    </row>
    <row r="200" spans="1:6">
      <c r="A200" t="s">
        <v>737</v>
      </c>
      <c r="B200">
        <v>3274</v>
      </c>
      <c r="C200" t="s">
        <v>778</v>
      </c>
      <c r="D200" s="183">
        <v>36770</v>
      </c>
      <c r="E200">
        <v>2002</v>
      </c>
      <c r="F200" s="182">
        <v>4420785.7</v>
      </c>
    </row>
    <row r="201" spans="1:6">
      <c r="A201" t="s">
        <v>731</v>
      </c>
      <c r="B201">
        <v>3086</v>
      </c>
      <c r="C201" t="s">
        <v>779</v>
      </c>
      <c r="D201" s="183">
        <v>36739</v>
      </c>
      <c r="E201">
        <v>2002</v>
      </c>
      <c r="F201" s="182">
        <v>1000139.45</v>
      </c>
    </row>
    <row r="202" spans="1:6">
      <c r="A202" t="s">
        <v>784</v>
      </c>
      <c r="B202">
        <v>3273</v>
      </c>
      <c r="C202" t="s">
        <v>780</v>
      </c>
      <c r="D202" s="183">
        <v>36008</v>
      </c>
      <c r="E202">
        <v>2000</v>
      </c>
      <c r="F202" s="182">
        <v>299798.73</v>
      </c>
    </row>
    <row r="203" spans="1:6">
      <c r="A203" t="s">
        <v>731</v>
      </c>
      <c r="B203">
        <v>2603</v>
      </c>
      <c r="C203" t="s">
        <v>779</v>
      </c>
      <c r="D203" s="183">
        <v>36434</v>
      </c>
      <c r="E203">
        <v>2001</v>
      </c>
      <c r="F203" s="182">
        <v>8488119.2899999991</v>
      </c>
    </row>
    <row r="204" spans="1:6">
      <c r="A204" t="s">
        <v>782</v>
      </c>
      <c r="B204">
        <v>3187</v>
      </c>
      <c r="C204" t="s">
        <v>779</v>
      </c>
      <c r="D204" s="183">
        <v>36586</v>
      </c>
      <c r="E204">
        <v>2002</v>
      </c>
      <c r="F204" s="182">
        <v>6598852.71</v>
      </c>
    </row>
    <row r="205" spans="1:6">
      <c r="A205" t="s">
        <v>783</v>
      </c>
      <c r="B205">
        <v>3621</v>
      </c>
      <c r="C205" t="s">
        <v>778</v>
      </c>
      <c r="D205" s="183">
        <v>36342</v>
      </c>
      <c r="E205">
        <v>2001</v>
      </c>
      <c r="F205" s="182">
        <v>3784136.18</v>
      </c>
    </row>
    <row r="206" spans="1:6">
      <c r="A206" t="s">
        <v>782</v>
      </c>
      <c r="B206">
        <v>2589</v>
      </c>
      <c r="C206" t="s">
        <v>779</v>
      </c>
      <c r="D206" s="183">
        <v>36800</v>
      </c>
      <c r="E206">
        <v>2002</v>
      </c>
      <c r="F206" s="182">
        <v>3992143.27</v>
      </c>
    </row>
    <row r="207" spans="1:6">
      <c r="A207" t="s">
        <v>784</v>
      </c>
      <c r="B207">
        <v>2965</v>
      </c>
      <c r="C207" t="s">
        <v>778</v>
      </c>
      <c r="D207" s="183">
        <v>36678</v>
      </c>
      <c r="E207">
        <v>2002</v>
      </c>
      <c r="F207" s="182">
        <v>1914649.45</v>
      </c>
    </row>
    <row r="208" spans="1:6">
      <c r="A208" t="s">
        <v>783</v>
      </c>
      <c r="B208">
        <v>3180</v>
      </c>
      <c r="C208" t="s">
        <v>780</v>
      </c>
      <c r="D208" s="183">
        <v>36770</v>
      </c>
      <c r="E208">
        <v>2002</v>
      </c>
      <c r="F208" s="182">
        <v>330969.08</v>
      </c>
    </row>
    <row r="209" spans="1:6">
      <c r="A209" t="s">
        <v>783</v>
      </c>
      <c r="B209">
        <v>2808</v>
      </c>
      <c r="C209" t="s">
        <v>780</v>
      </c>
      <c r="D209" s="183">
        <v>35916</v>
      </c>
      <c r="E209">
        <v>2000</v>
      </c>
      <c r="F209" s="182">
        <v>166492.44</v>
      </c>
    </row>
    <row r="210" spans="1:6">
      <c r="A210" t="s">
        <v>783</v>
      </c>
      <c r="B210">
        <v>2796</v>
      </c>
      <c r="C210" t="s">
        <v>780</v>
      </c>
      <c r="D210" s="183">
        <v>36526</v>
      </c>
      <c r="E210">
        <v>2002</v>
      </c>
      <c r="F210" s="182">
        <v>237700.13</v>
      </c>
    </row>
    <row r="211" spans="1:6">
      <c r="A211" t="s">
        <v>737</v>
      </c>
      <c r="B211">
        <v>3737</v>
      </c>
      <c r="C211" t="s">
        <v>780</v>
      </c>
      <c r="D211" s="183">
        <v>36434</v>
      </c>
      <c r="E211">
        <v>2001</v>
      </c>
      <c r="F211" s="182">
        <v>101707.74</v>
      </c>
    </row>
    <row r="212" spans="1:6">
      <c r="A212" t="s">
        <v>731</v>
      </c>
      <c r="B212">
        <v>3499</v>
      </c>
      <c r="C212" t="s">
        <v>780</v>
      </c>
      <c r="D212" s="183">
        <v>36008</v>
      </c>
      <c r="E212">
        <v>2000</v>
      </c>
      <c r="F212" s="182">
        <v>341239.26</v>
      </c>
    </row>
    <row r="213" spans="1:6">
      <c r="A213" t="s">
        <v>783</v>
      </c>
      <c r="B213">
        <v>3282</v>
      </c>
      <c r="C213" t="s">
        <v>779</v>
      </c>
      <c r="D213" s="183">
        <v>36678</v>
      </c>
      <c r="E213">
        <v>2002</v>
      </c>
      <c r="F213" s="182">
        <v>3865303.52</v>
      </c>
    </row>
    <row r="214" spans="1:6">
      <c r="A214" t="s">
        <v>737</v>
      </c>
      <c r="B214">
        <v>3279</v>
      </c>
      <c r="C214" t="s">
        <v>780</v>
      </c>
      <c r="D214" s="183">
        <v>36495</v>
      </c>
      <c r="E214">
        <v>2001</v>
      </c>
      <c r="F214" s="182">
        <v>171875.92</v>
      </c>
    </row>
    <row r="215" spans="1:6">
      <c r="A215" t="s">
        <v>785</v>
      </c>
      <c r="B215">
        <v>3648</v>
      </c>
      <c r="C215" t="s">
        <v>778</v>
      </c>
      <c r="D215" s="183">
        <v>36708</v>
      </c>
      <c r="E215">
        <v>2002</v>
      </c>
      <c r="F215" s="182">
        <v>5077474.49</v>
      </c>
    </row>
    <row r="216" spans="1:6">
      <c r="A216" t="s">
        <v>783</v>
      </c>
      <c r="B216">
        <v>3210</v>
      </c>
      <c r="C216" t="s">
        <v>778</v>
      </c>
      <c r="D216" s="183">
        <v>36465</v>
      </c>
      <c r="E216">
        <v>2001</v>
      </c>
      <c r="F216" s="182">
        <v>1125226.92</v>
      </c>
    </row>
    <row r="217" spans="1:6">
      <c r="A217" t="s">
        <v>782</v>
      </c>
      <c r="B217">
        <v>2756</v>
      </c>
      <c r="C217" t="s">
        <v>779</v>
      </c>
      <c r="D217" s="183">
        <v>36861</v>
      </c>
      <c r="E217">
        <v>2002</v>
      </c>
      <c r="F217" s="182">
        <v>3213817.47</v>
      </c>
    </row>
    <row r="218" spans="1:6">
      <c r="A218" t="s">
        <v>782</v>
      </c>
      <c r="B218">
        <v>3667</v>
      </c>
      <c r="C218" t="s">
        <v>779</v>
      </c>
      <c r="D218" s="183">
        <v>36526</v>
      </c>
      <c r="E218">
        <v>2002</v>
      </c>
      <c r="F218" s="182">
        <v>3685446.96</v>
      </c>
    </row>
    <row r="219" spans="1:6">
      <c r="A219" t="s">
        <v>731</v>
      </c>
      <c r="B219">
        <v>2621</v>
      </c>
      <c r="C219" t="s">
        <v>779</v>
      </c>
      <c r="D219" s="183">
        <v>36800</v>
      </c>
      <c r="E219">
        <v>2002</v>
      </c>
      <c r="F219" s="182">
        <v>8860837.8100000005</v>
      </c>
    </row>
    <row r="220" spans="1:6">
      <c r="A220" t="s">
        <v>783</v>
      </c>
      <c r="B220">
        <v>2564</v>
      </c>
      <c r="C220" t="s">
        <v>779</v>
      </c>
      <c r="D220" s="183">
        <v>36220</v>
      </c>
      <c r="E220">
        <v>2001</v>
      </c>
      <c r="F220" s="182">
        <v>9000131.9100000001</v>
      </c>
    </row>
    <row r="221" spans="1:6">
      <c r="A221" t="s">
        <v>784</v>
      </c>
      <c r="B221">
        <v>3404</v>
      </c>
      <c r="C221" t="s">
        <v>778</v>
      </c>
      <c r="D221" s="183">
        <v>36495</v>
      </c>
      <c r="E221">
        <v>2001</v>
      </c>
      <c r="F221" s="182">
        <v>3844436.51</v>
      </c>
    </row>
    <row r="222" spans="1:6">
      <c r="A222" t="s">
        <v>784</v>
      </c>
      <c r="B222">
        <v>3056</v>
      </c>
      <c r="C222" t="s">
        <v>778</v>
      </c>
      <c r="D222" s="183">
        <v>36770</v>
      </c>
      <c r="E222">
        <v>2002</v>
      </c>
      <c r="F222" s="182">
        <v>4143450.23</v>
      </c>
    </row>
    <row r="223" spans="1:6">
      <c r="A223" t="s">
        <v>784</v>
      </c>
      <c r="B223">
        <v>3290</v>
      </c>
      <c r="C223" t="s">
        <v>778</v>
      </c>
      <c r="D223" s="183">
        <v>36617</v>
      </c>
      <c r="E223">
        <v>2002</v>
      </c>
      <c r="F223" s="182">
        <v>566157.28</v>
      </c>
    </row>
    <row r="224" spans="1:6">
      <c r="A224" t="s">
        <v>783</v>
      </c>
      <c r="B224">
        <v>3310</v>
      </c>
      <c r="C224" t="s">
        <v>778</v>
      </c>
      <c r="D224" s="183">
        <v>36770</v>
      </c>
      <c r="E224">
        <v>2002</v>
      </c>
      <c r="F224" s="182">
        <v>4682142.29</v>
      </c>
    </row>
    <row r="225" spans="1:6">
      <c r="A225" t="s">
        <v>737</v>
      </c>
      <c r="B225">
        <v>3171</v>
      </c>
      <c r="C225" t="s">
        <v>780</v>
      </c>
      <c r="D225" s="183">
        <v>36739</v>
      </c>
      <c r="E225">
        <v>2002</v>
      </c>
      <c r="F225" s="182">
        <v>371299.75</v>
      </c>
    </row>
    <row r="226" spans="1:6">
      <c r="A226" t="s">
        <v>731</v>
      </c>
      <c r="B226">
        <v>3657</v>
      </c>
      <c r="C226" t="s">
        <v>780</v>
      </c>
      <c r="D226" s="183">
        <v>36800</v>
      </c>
      <c r="E226">
        <v>2002</v>
      </c>
      <c r="F226" s="182">
        <v>233164.03</v>
      </c>
    </row>
    <row r="227" spans="1:6">
      <c r="A227" t="s">
        <v>737</v>
      </c>
      <c r="B227">
        <v>3381</v>
      </c>
      <c r="C227" t="s">
        <v>779</v>
      </c>
      <c r="D227" s="183">
        <v>36586</v>
      </c>
      <c r="E227">
        <v>2002</v>
      </c>
      <c r="F227" s="182">
        <v>8987160.1600000001</v>
      </c>
    </row>
    <row r="228" spans="1:6">
      <c r="A228" t="s">
        <v>737</v>
      </c>
      <c r="B228">
        <v>2974</v>
      </c>
      <c r="C228" t="s">
        <v>780</v>
      </c>
      <c r="D228" s="183">
        <v>36678</v>
      </c>
      <c r="E228">
        <v>2002</v>
      </c>
      <c r="F228" s="182">
        <v>331777.84000000003</v>
      </c>
    </row>
    <row r="229" spans="1:6">
      <c r="A229" t="s">
        <v>737</v>
      </c>
      <c r="B229">
        <v>3506</v>
      </c>
      <c r="C229" t="s">
        <v>778</v>
      </c>
      <c r="D229" s="183">
        <v>36526</v>
      </c>
      <c r="E229">
        <v>2002</v>
      </c>
      <c r="F229" s="182">
        <v>1763590.42</v>
      </c>
    </row>
    <row r="230" spans="1:6">
      <c r="A230" t="s">
        <v>784</v>
      </c>
      <c r="B230">
        <v>3575</v>
      </c>
      <c r="C230" t="s">
        <v>779</v>
      </c>
      <c r="D230" s="183">
        <v>36800</v>
      </c>
      <c r="E230">
        <v>2002</v>
      </c>
      <c r="F230" s="182">
        <v>7339243.2300000004</v>
      </c>
    </row>
    <row r="231" spans="1:6">
      <c r="A231" t="s">
        <v>783</v>
      </c>
      <c r="B231">
        <v>2558</v>
      </c>
      <c r="C231" t="s">
        <v>778</v>
      </c>
      <c r="D231" s="183">
        <v>35947</v>
      </c>
      <c r="E231">
        <v>2000</v>
      </c>
      <c r="F231" s="182">
        <v>1196291.76</v>
      </c>
    </row>
    <row r="232" spans="1:6">
      <c r="A232" t="s">
        <v>783</v>
      </c>
      <c r="B232">
        <v>2668</v>
      </c>
      <c r="C232" t="s">
        <v>778</v>
      </c>
      <c r="D232" s="183">
        <v>36861</v>
      </c>
      <c r="E232">
        <v>2002</v>
      </c>
      <c r="F232" s="182">
        <v>5679050.2000000002</v>
      </c>
    </row>
    <row r="233" spans="1:6">
      <c r="A233" t="s">
        <v>783</v>
      </c>
      <c r="B233">
        <v>3487</v>
      </c>
      <c r="C233" t="s">
        <v>778</v>
      </c>
      <c r="D233" s="183">
        <v>36617</v>
      </c>
      <c r="E233">
        <v>2002</v>
      </c>
      <c r="F233" s="182">
        <v>3597170.92</v>
      </c>
    </row>
    <row r="234" spans="1:6">
      <c r="A234" t="s">
        <v>783</v>
      </c>
      <c r="B234">
        <v>2738</v>
      </c>
      <c r="C234" t="s">
        <v>780</v>
      </c>
      <c r="D234" s="183">
        <v>36861</v>
      </c>
      <c r="E234">
        <v>2002</v>
      </c>
      <c r="F234" s="182">
        <v>103322.16</v>
      </c>
    </row>
    <row r="235" spans="1:6">
      <c r="A235" t="s">
        <v>782</v>
      </c>
      <c r="B235">
        <v>3209</v>
      </c>
      <c r="C235" t="s">
        <v>780</v>
      </c>
      <c r="D235" s="183">
        <v>36678</v>
      </c>
      <c r="E235">
        <v>2002</v>
      </c>
      <c r="F235" s="182">
        <v>210792.32000000001</v>
      </c>
    </row>
    <row r="236" spans="1:6">
      <c r="A236" t="s">
        <v>785</v>
      </c>
      <c r="B236">
        <v>2540</v>
      </c>
      <c r="C236" t="s">
        <v>778</v>
      </c>
      <c r="D236" s="183">
        <v>36739</v>
      </c>
      <c r="E236">
        <v>2002</v>
      </c>
      <c r="F236" s="182">
        <v>1932713.4</v>
      </c>
    </row>
    <row r="237" spans="1:6">
      <c r="A237" t="s">
        <v>737</v>
      </c>
      <c r="B237">
        <v>3597</v>
      </c>
      <c r="C237" t="s">
        <v>779</v>
      </c>
      <c r="D237" s="183">
        <v>36008</v>
      </c>
      <c r="E237">
        <v>2000</v>
      </c>
      <c r="F237" s="182">
        <v>6104201.9299999997</v>
      </c>
    </row>
    <row r="238" spans="1:6">
      <c r="A238" t="s">
        <v>731</v>
      </c>
      <c r="B238">
        <v>2602</v>
      </c>
      <c r="C238" t="s">
        <v>779</v>
      </c>
      <c r="D238" s="183">
        <v>36192</v>
      </c>
      <c r="E238">
        <v>2001</v>
      </c>
      <c r="F238" s="182">
        <v>3975086.15</v>
      </c>
    </row>
    <row r="239" spans="1:6">
      <c r="A239" t="s">
        <v>782</v>
      </c>
      <c r="B239">
        <v>2933</v>
      </c>
      <c r="C239" t="s">
        <v>779</v>
      </c>
      <c r="D239" s="183">
        <v>36192</v>
      </c>
      <c r="E239">
        <v>2001</v>
      </c>
      <c r="F239" s="182">
        <v>4798442.51</v>
      </c>
    </row>
    <row r="240" spans="1:6">
      <c r="A240" t="s">
        <v>731</v>
      </c>
      <c r="B240">
        <v>2531</v>
      </c>
      <c r="C240" t="s">
        <v>780</v>
      </c>
      <c r="D240" s="183">
        <v>36220</v>
      </c>
      <c r="E240">
        <v>2001</v>
      </c>
      <c r="F240" s="182">
        <v>288456.40999999997</v>
      </c>
    </row>
    <row r="241" spans="1:6">
      <c r="A241" t="s">
        <v>731</v>
      </c>
      <c r="B241">
        <v>3733</v>
      </c>
      <c r="C241" t="s">
        <v>779</v>
      </c>
      <c r="D241" s="183">
        <v>36526</v>
      </c>
      <c r="E241">
        <v>2002</v>
      </c>
      <c r="F241" s="182">
        <v>6478751.6100000003</v>
      </c>
    </row>
    <row r="242" spans="1:6">
      <c r="A242" t="s">
        <v>783</v>
      </c>
      <c r="B242">
        <v>3360</v>
      </c>
      <c r="C242" t="s">
        <v>780</v>
      </c>
      <c r="D242" s="183">
        <v>36831</v>
      </c>
      <c r="E242">
        <v>2002</v>
      </c>
      <c r="F242" s="182">
        <v>318792.13</v>
      </c>
    </row>
    <row r="243" spans="1:6">
      <c r="A243" t="s">
        <v>737</v>
      </c>
      <c r="B243">
        <v>3745</v>
      </c>
      <c r="C243" t="s">
        <v>779</v>
      </c>
      <c r="D243" s="183">
        <v>36831</v>
      </c>
      <c r="E243">
        <v>2002</v>
      </c>
      <c r="F243" s="182">
        <v>8112885.5300000003</v>
      </c>
    </row>
    <row r="244" spans="1:6">
      <c r="A244" t="s">
        <v>782</v>
      </c>
      <c r="B244">
        <v>3291</v>
      </c>
      <c r="C244" t="s">
        <v>780</v>
      </c>
      <c r="D244" s="183">
        <v>35796</v>
      </c>
      <c r="E244">
        <v>2000</v>
      </c>
      <c r="F244" s="182">
        <v>376297.18</v>
      </c>
    </row>
    <row r="245" spans="1:6">
      <c r="A245" t="s">
        <v>785</v>
      </c>
      <c r="B245">
        <v>3534</v>
      </c>
      <c r="C245" t="s">
        <v>778</v>
      </c>
      <c r="D245" s="183">
        <v>36861</v>
      </c>
      <c r="E245">
        <v>2002</v>
      </c>
      <c r="F245" s="182">
        <v>3775901.27</v>
      </c>
    </row>
    <row r="246" spans="1:6">
      <c r="A246" t="s">
        <v>783</v>
      </c>
      <c r="B246">
        <v>2835</v>
      </c>
      <c r="C246" t="s">
        <v>779</v>
      </c>
      <c r="D246" s="183">
        <v>36161</v>
      </c>
      <c r="E246">
        <v>2001</v>
      </c>
      <c r="F246" s="182">
        <v>6176638.5199999996</v>
      </c>
    </row>
    <row r="247" spans="1:6">
      <c r="A247" t="s">
        <v>782</v>
      </c>
      <c r="B247">
        <v>3693</v>
      </c>
      <c r="C247" t="s">
        <v>779</v>
      </c>
      <c r="D247" s="183">
        <v>35916</v>
      </c>
      <c r="E247">
        <v>2000</v>
      </c>
      <c r="F247" s="182">
        <v>1156046.31</v>
      </c>
    </row>
    <row r="248" spans="1:6">
      <c r="A248" t="s">
        <v>782</v>
      </c>
      <c r="B248">
        <v>3277</v>
      </c>
      <c r="C248" t="s">
        <v>780</v>
      </c>
      <c r="D248" s="183">
        <v>36739</v>
      </c>
      <c r="E248">
        <v>2002</v>
      </c>
      <c r="F248" s="182">
        <v>336495.37</v>
      </c>
    </row>
    <row r="249" spans="1:6">
      <c r="A249" t="s">
        <v>785</v>
      </c>
      <c r="B249">
        <v>2846</v>
      </c>
      <c r="C249" t="s">
        <v>778</v>
      </c>
      <c r="D249" s="183">
        <v>36342</v>
      </c>
      <c r="E249">
        <v>2001</v>
      </c>
      <c r="F249" s="182">
        <v>3260270.43</v>
      </c>
    </row>
    <row r="250" spans="1:6">
      <c r="A250" t="s">
        <v>782</v>
      </c>
      <c r="B250">
        <v>3785</v>
      </c>
      <c r="C250" t="s">
        <v>778</v>
      </c>
      <c r="D250" s="183">
        <v>35886</v>
      </c>
      <c r="E250">
        <v>2000</v>
      </c>
      <c r="F250" s="182">
        <v>2919536.77</v>
      </c>
    </row>
    <row r="251" spans="1:6">
      <c r="A251" t="s">
        <v>731</v>
      </c>
      <c r="B251">
        <v>3402</v>
      </c>
      <c r="C251" t="s">
        <v>779</v>
      </c>
      <c r="D251" s="183">
        <v>36220</v>
      </c>
      <c r="E251">
        <v>2001</v>
      </c>
      <c r="F251" s="182">
        <v>4408896.05</v>
      </c>
    </row>
    <row r="252" spans="1:6">
      <c r="A252" t="s">
        <v>731</v>
      </c>
      <c r="B252">
        <v>3214</v>
      </c>
      <c r="C252" t="s">
        <v>780</v>
      </c>
      <c r="D252" s="183">
        <v>36861</v>
      </c>
      <c r="E252">
        <v>2002</v>
      </c>
      <c r="F252" s="182">
        <v>361986.39</v>
      </c>
    </row>
    <row r="253" spans="1:6">
      <c r="A253" t="s">
        <v>737</v>
      </c>
      <c r="B253">
        <v>2793</v>
      </c>
      <c r="C253" t="s">
        <v>778</v>
      </c>
      <c r="D253" s="183">
        <v>36434</v>
      </c>
      <c r="E253">
        <v>2001</v>
      </c>
      <c r="F253" s="182">
        <v>1833868.12</v>
      </c>
    </row>
    <row r="254" spans="1:6">
      <c r="A254" t="s">
        <v>782</v>
      </c>
      <c r="B254">
        <v>3203</v>
      </c>
      <c r="C254" t="s">
        <v>779</v>
      </c>
      <c r="D254" s="183">
        <v>36342</v>
      </c>
      <c r="E254">
        <v>2001</v>
      </c>
      <c r="F254" s="182">
        <v>4809590.82</v>
      </c>
    </row>
    <row r="255" spans="1:6">
      <c r="A255" t="s">
        <v>731</v>
      </c>
      <c r="B255">
        <v>3332</v>
      </c>
      <c r="C255" t="s">
        <v>778</v>
      </c>
      <c r="D255" s="183">
        <v>36770</v>
      </c>
      <c r="E255">
        <v>2002</v>
      </c>
      <c r="F255" s="182">
        <v>5563883.0899999999</v>
      </c>
    </row>
    <row r="256" spans="1:6">
      <c r="A256" t="s">
        <v>782</v>
      </c>
      <c r="B256">
        <v>2934</v>
      </c>
      <c r="C256" t="s">
        <v>778</v>
      </c>
      <c r="D256" s="183">
        <v>36617</v>
      </c>
      <c r="E256">
        <v>2002</v>
      </c>
      <c r="F256" s="182">
        <v>4943291.68</v>
      </c>
    </row>
    <row r="257" spans="1:6">
      <c r="A257" t="s">
        <v>731</v>
      </c>
      <c r="B257">
        <v>3573</v>
      </c>
      <c r="C257" t="s">
        <v>779</v>
      </c>
      <c r="D257" s="183">
        <v>36434</v>
      </c>
      <c r="E257">
        <v>2001</v>
      </c>
      <c r="F257" s="182">
        <v>2311913.58</v>
      </c>
    </row>
    <row r="258" spans="1:6">
      <c r="A258" t="s">
        <v>731</v>
      </c>
      <c r="B258">
        <v>2823</v>
      </c>
      <c r="C258" t="s">
        <v>779</v>
      </c>
      <c r="D258" s="183">
        <v>35886</v>
      </c>
      <c r="E258">
        <v>2000</v>
      </c>
      <c r="F258" s="182">
        <v>2014975.95</v>
      </c>
    </row>
    <row r="259" spans="1:6">
      <c r="A259" t="s">
        <v>783</v>
      </c>
      <c r="B259">
        <v>2547</v>
      </c>
      <c r="C259" t="s">
        <v>779</v>
      </c>
      <c r="D259" s="183">
        <v>36342</v>
      </c>
      <c r="E259">
        <v>2001</v>
      </c>
      <c r="F259" s="182">
        <v>1554601.17</v>
      </c>
    </row>
    <row r="260" spans="1:6">
      <c r="A260" t="s">
        <v>737</v>
      </c>
      <c r="B260">
        <v>2928</v>
      </c>
      <c r="C260" t="s">
        <v>779</v>
      </c>
      <c r="D260" s="183">
        <v>36770</v>
      </c>
      <c r="E260">
        <v>2002</v>
      </c>
      <c r="F260" s="182">
        <v>9298799.0500000007</v>
      </c>
    </row>
    <row r="261" spans="1:6">
      <c r="A261" t="s">
        <v>731</v>
      </c>
      <c r="B261">
        <v>3528</v>
      </c>
      <c r="C261" t="s">
        <v>778</v>
      </c>
      <c r="D261" s="183">
        <v>36342</v>
      </c>
      <c r="E261">
        <v>2001</v>
      </c>
      <c r="F261" s="182">
        <v>5808499.0800000001</v>
      </c>
    </row>
    <row r="262" spans="1:6">
      <c r="A262" t="s">
        <v>737</v>
      </c>
      <c r="B262">
        <v>3351</v>
      </c>
      <c r="C262" t="s">
        <v>779</v>
      </c>
      <c r="D262" s="183">
        <v>35796</v>
      </c>
      <c r="E262">
        <v>2000</v>
      </c>
      <c r="F262" s="182">
        <v>5820196.2000000002</v>
      </c>
    </row>
    <row r="263" spans="1:6">
      <c r="A263" t="s">
        <v>737</v>
      </c>
      <c r="B263">
        <v>2870</v>
      </c>
      <c r="C263" t="s">
        <v>778</v>
      </c>
      <c r="D263" s="183">
        <v>36708</v>
      </c>
      <c r="E263">
        <v>2002</v>
      </c>
      <c r="F263" s="182">
        <v>1536014.47</v>
      </c>
    </row>
    <row r="264" spans="1:6">
      <c r="A264" t="s">
        <v>785</v>
      </c>
      <c r="B264">
        <v>3191</v>
      </c>
      <c r="C264" t="s">
        <v>780</v>
      </c>
      <c r="D264" s="183">
        <v>36161</v>
      </c>
      <c r="E264">
        <v>2001</v>
      </c>
      <c r="F264" s="182">
        <v>384378.02</v>
      </c>
    </row>
    <row r="265" spans="1:6">
      <c r="A265" t="s">
        <v>783</v>
      </c>
      <c r="B265">
        <v>2903</v>
      </c>
      <c r="C265" t="s">
        <v>778</v>
      </c>
      <c r="D265" s="183">
        <v>36192</v>
      </c>
      <c r="E265">
        <v>2001</v>
      </c>
      <c r="F265" s="182">
        <v>1436262.2</v>
      </c>
    </row>
    <row r="266" spans="1:6">
      <c r="A266" t="s">
        <v>783</v>
      </c>
      <c r="B266">
        <v>3174</v>
      </c>
      <c r="C266" t="s">
        <v>780</v>
      </c>
      <c r="D266" s="183">
        <v>36495</v>
      </c>
      <c r="E266">
        <v>2001</v>
      </c>
      <c r="F266" s="182">
        <v>164274.53</v>
      </c>
    </row>
    <row r="267" spans="1:6">
      <c r="A267" t="s">
        <v>731</v>
      </c>
      <c r="B267">
        <v>3338</v>
      </c>
      <c r="C267" t="s">
        <v>780</v>
      </c>
      <c r="D267" s="183">
        <v>35886</v>
      </c>
      <c r="E267">
        <v>2000</v>
      </c>
      <c r="F267" s="182">
        <v>144040.10999999999</v>
      </c>
    </row>
    <row r="268" spans="1:6">
      <c r="A268" t="s">
        <v>785</v>
      </c>
      <c r="B268">
        <v>3487</v>
      </c>
      <c r="C268" t="s">
        <v>779</v>
      </c>
      <c r="D268" s="183">
        <v>36586</v>
      </c>
      <c r="E268">
        <v>2002</v>
      </c>
      <c r="F268" s="182">
        <v>6527297.1799999997</v>
      </c>
    </row>
    <row r="269" spans="1:6">
      <c r="A269" t="s">
        <v>782</v>
      </c>
      <c r="B269">
        <v>2711</v>
      </c>
      <c r="C269" t="s">
        <v>779</v>
      </c>
      <c r="D269" s="183">
        <v>35796</v>
      </c>
      <c r="E269">
        <v>2000</v>
      </c>
      <c r="F269" s="182">
        <v>1044524.4</v>
      </c>
    </row>
    <row r="270" spans="1:6">
      <c r="A270" t="s">
        <v>737</v>
      </c>
      <c r="B270">
        <v>3517</v>
      </c>
      <c r="C270" t="s">
        <v>780</v>
      </c>
      <c r="D270" s="183">
        <v>36770</v>
      </c>
      <c r="E270">
        <v>2002</v>
      </c>
      <c r="F270" s="182">
        <v>143736.09</v>
      </c>
    </row>
    <row r="271" spans="1:6">
      <c r="A271" t="s">
        <v>785</v>
      </c>
      <c r="B271">
        <v>3493</v>
      </c>
      <c r="C271" t="s">
        <v>779</v>
      </c>
      <c r="D271" s="183">
        <v>36220</v>
      </c>
      <c r="E271">
        <v>2001</v>
      </c>
      <c r="F271" s="182">
        <v>2525838.06</v>
      </c>
    </row>
    <row r="272" spans="1:6">
      <c r="A272" t="s">
        <v>784</v>
      </c>
      <c r="B272">
        <v>3455</v>
      </c>
      <c r="C272" t="s">
        <v>778</v>
      </c>
      <c r="D272" s="183">
        <v>36008</v>
      </c>
      <c r="E272">
        <v>2000</v>
      </c>
      <c r="F272" s="182">
        <v>903806.11</v>
      </c>
    </row>
    <row r="273" spans="1:6">
      <c r="A273" t="s">
        <v>737</v>
      </c>
      <c r="B273">
        <v>2731</v>
      </c>
      <c r="C273" t="s">
        <v>778</v>
      </c>
      <c r="D273" s="183">
        <v>36831</v>
      </c>
      <c r="E273">
        <v>2002</v>
      </c>
      <c r="F273" s="182">
        <v>5371978.6799999997</v>
      </c>
    </row>
    <row r="274" spans="1:6">
      <c r="A274" t="s">
        <v>785</v>
      </c>
      <c r="B274">
        <v>2865</v>
      </c>
      <c r="C274" t="s">
        <v>780</v>
      </c>
      <c r="D274" s="183">
        <v>36708</v>
      </c>
      <c r="E274">
        <v>2002</v>
      </c>
      <c r="F274" s="182">
        <v>218109.32</v>
      </c>
    </row>
    <row r="275" spans="1:6">
      <c r="A275" t="s">
        <v>783</v>
      </c>
      <c r="B275">
        <v>2871</v>
      </c>
      <c r="C275" t="s">
        <v>778</v>
      </c>
      <c r="D275" s="183">
        <v>36800</v>
      </c>
      <c r="E275">
        <v>2002</v>
      </c>
      <c r="F275" s="182">
        <v>3212309.83</v>
      </c>
    </row>
    <row r="276" spans="1:6">
      <c r="A276" t="s">
        <v>782</v>
      </c>
      <c r="B276">
        <v>2934</v>
      </c>
      <c r="C276" t="s">
        <v>779</v>
      </c>
      <c r="D276" s="183">
        <v>36831</v>
      </c>
      <c r="E276">
        <v>2002</v>
      </c>
      <c r="F276" s="182">
        <v>8313577.6299999999</v>
      </c>
    </row>
    <row r="277" spans="1:6">
      <c r="A277" t="s">
        <v>784</v>
      </c>
      <c r="B277">
        <v>3671</v>
      </c>
      <c r="C277" t="s">
        <v>779</v>
      </c>
      <c r="D277" s="183">
        <v>36617</v>
      </c>
      <c r="E277">
        <v>2002</v>
      </c>
      <c r="F277" s="182">
        <v>7695541.1399999997</v>
      </c>
    </row>
    <row r="278" spans="1:6">
      <c r="A278" t="s">
        <v>784</v>
      </c>
      <c r="B278">
        <v>3748</v>
      </c>
      <c r="C278" t="s">
        <v>778</v>
      </c>
      <c r="D278" s="183">
        <v>36586</v>
      </c>
      <c r="E278">
        <v>2002</v>
      </c>
      <c r="F278" s="182">
        <v>1851447.43</v>
      </c>
    </row>
    <row r="279" spans="1:6">
      <c r="A279" t="s">
        <v>737</v>
      </c>
      <c r="B279">
        <v>3293</v>
      </c>
      <c r="C279" t="s">
        <v>778</v>
      </c>
      <c r="D279" s="183">
        <v>36861</v>
      </c>
      <c r="E279">
        <v>2002</v>
      </c>
      <c r="F279" s="182">
        <v>2725887.91</v>
      </c>
    </row>
    <row r="280" spans="1:6">
      <c r="A280" t="s">
        <v>782</v>
      </c>
      <c r="B280">
        <v>2874</v>
      </c>
      <c r="C280" t="s">
        <v>779</v>
      </c>
      <c r="D280" s="183">
        <v>36861</v>
      </c>
      <c r="E280">
        <v>2002</v>
      </c>
      <c r="F280" s="182">
        <v>1498592.7</v>
      </c>
    </row>
    <row r="281" spans="1:6">
      <c r="A281" t="s">
        <v>737</v>
      </c>
      <c r="B281">
        <v>3066</v>
      </c>
      <c r="C281" t="s">
        <v>778</v>
      </c>
      <c r="D281" s="183">
        <v>35886</v>
      </c>
      <c r="E281">
        <v>2000</v>
      </c>
      <c r="F281" s="182">
        <v>3734367.21</v>
      </c>
    </row>
    <row r="282" spans="1:6">
      <c r="A282" t="s">
        <v>785</v>
      </c>
      <c r="B282">
        <v>2558</v>
      </c>
      <c r="C282" t="s">
        <v>779</v>
      </c>
      <c r="D282" s="183">
        <v>36678</v>
      </c>
      <c r="E282">
        <v>2002</v>
      </c>
      <c r="F282" s="182">
        <v>9639399.6699999999</v>
      </c>
    </row>
    <row r="283" spans="1:6">
      <c r="A283" t="s">
        <v>737</v>
      </c>
      <c r="B283">
        <v>3313</v>
      </c>
      <c r="C283" t="s">
        <v>780</v>
      </c>
      <c r="D283" s="183">
        <v>36342</v>
      </c>
      <c r="E283">
        <v>2001</v>
      </c>
      <c r="F283" s="182">
        <v>178184.7</v>
      </c>
    </row>
    <row r="284" spans="1:6">
      <c r="A284" t="s">
        <v>783</v>
      </c>
      <c r="B284">
        <v>2668</v>
      </c>
      <c r="C284" t="s">
        <v>779</v>
      </c>
      <c r="D284" s="183">
        <v>36861</v>
      </c>
      <c r="E284">
        <v>2002</v>
      </c>
      <c r="F284" s="182">
        <v>4504575.29</v>
      </c>
    </row>
    <row r="285" spans="1:6">
      <c r="A285" t="s">
        <v>782</v>
      </c>
      <c r="B285">
        <v>3378</v>
      </c>
      <c r="C285" t="s">
        <v>778</v>
      </c>
      <c r="D285" s="183">
        <v>36678</v>
      </c>
      <c r="E285">
        <v>2002</v>
      </c>
      <c r="F285" s="182">
        <v>4915532.05</v>
      </c>
    </row>
    <row r="286" spans="1:6">
      <c r="A286" t="s">
        <v>737</v>
      </c>
      <c r="B286">
        <v>2824</v>
      </c>
      <c r="C286" t="s">
        <v>778</v>
      </c>
      <c r="D286" s="183">
        <v>36495</v>
      </c>
      <c r="E286">
        <v>2001</v>
      </c>
      <c r="F286" s="182">
        <v>2940876.19</v>
      </c>
    </row>
    <row r="287" spans="1:6">
      <c r="A287" t="s">
        <v>737</v>
      </c>
      <c r="B287">
        <v>2578</v>
      </c>
      <c r="C287" t="s">
        <v>778</v>
      </c>
      <c r="D287" s="183">
        <v>36800</v>
      </c>
      <c r="E287">
        <v>2002</v>
      </c>
      <c r="F287" s="182">
        <v>5043002.8600000003</v>
      </c>
    </row>
    <row r="288" spans="1:6">
      <c r="A288" t="s">
        <v>783</v>
      </c>
      <c r="B288">
        <v>2801</v>
      </c>
      <c r="C288" t="s">
        <v>780</v>
      </c>
      <c r="D288" s="183">
        <v>36770</v>
      </c>
      <c r="E288">
        <v>2002</v>
      </c>
      <c r="F288" s="182">
        <v>201915.57</v>
      </c>
    </row>
    <row r="289" spans="1:6">
      <c r="A289" t="s">
        <v>785</v>
      </c>
      <c r="B289">
        <v>2607</v>
      </c>
      <c r="C289" t="s">
        <v>778</v>
      </c>
      <c r="D289" s="183">
        <v>36861</v>
      </c>
      <c r="E289">
        <v>2002</v>
      </c>
      <c r="F289" s="182">
        <v>1484609.61</v>
      </c>
    </row>
    <row r="290" spans="1:6">
      <c r="A290" t="s">
        <v>737</v>
      </c>
      <c r="B290">
        <v>3196</v>
      </c>
      <c r="C290" t="s">
        <v>778</v>
      </c>
      <c r="D290" s="183">
        <v>36342</v>
      </c>
      <c r="E290">
        <v>2001</v>
      </c>
      <c r="F290" s="182">
        <v>5475887.7999999998</v>
      </c>
    </row>
    <row r="291" spans="1:6">
      <c r="A291" t="s">
        <v>784</v>
      </c>
      <c r="B291">
        <v>3265</v>
      </c>
      <c r="C291" t="s">
        <v>780</v>
      </c>
      <c r="D291" s="183">
        <v>36678</v>
      </c>
      <c r="E291">
        <v>2002</v>
      </c>
      <c r="F291" s="182">
        <v>304755.19</v>
      </c>
    </row>
    <row r="292" spans="1:6">
      <c r="A292" t="s">
        <v>737</v>
      </c>
      <c r="B292">
        <v>3574</v>
      </c>
      <c r="C292" t="s">
        <v>778</v>
      </c>
      <c r="D292" s="183">
        <v>36434</v>
      </c>
      <c r="E292">
        <v>2001</v>
      </c>
      <c r="F292" s="182">
        <v>4742524.66</v>
      </c>
    </row>
    <row r="293" spans="1:6">
      <c r="A293" t="s">
        <v>785</v>
      </c>
      <c r="B293">
        <v>2847</v>
      </c>
      <c r="C293" t="s">
        <v>778</v>
      </c>
      <c r="D293" s="183">
        <v>35796</v>
      </c>
      <c r="E293">
        <v>2000</v>
      </c>
      <c r="F293" s="182">
        <v>1274068.33</v>
      </c>
    </row>
    <row r="294" spans="1:6">
      <c r="A294" t="s">
        <v>785</v>
      </c>
      <c r="B294">
        <v>2707</v>
      </c>
      <c r="C294" t="s">
        <v>778</v>
      </c>
      <c r="D294" s="183">
        <v>36586</v>
      </c>
      <c r="E294">
        <v>2002</v>
      </c>
      <c r="F294" s="182">
        <v>1137232.17</v>
      </c>
    </row>
    <row r="295" spans="1:6">
      <c r="A295" t="s">
        <v>783</v>
      </c>
      <c r="B295">
        <v>2973</v>
      </c>
      <c r="C295" t="s">
        <v>780</v>
      </c>
      <c r="D295" s="183">
        <v>36465</v>
      </c>
      <c r="E295">
        <v>2001</v>
      </c>
      <c r="F295" s="182">
        <v>387376.63</v>
      </c>
    </row>
    <row r="296" spans="1:6">
      <c r="A296" t="s">
        <v>782</v>
      </c>
      <c r="B296">
        <v>2945</v>
      </c>
      <c r="C296" t="s">
        <v>778</v>
      </c>
      <c r="D296" s="183">
        <v>36161</v>
      </c>
      <c r="E296">
        <v>2001</v>
      </c>
      <c r="F296" s="182">
        <v>4625044.3600000003</v>
      </c>
    </row>
    <row r="297" spans="1:6">
      <c r="A297" t="s">
        <v>782</v>
      </c>
      <c r="B297">
        <v>3510</v>
      </c>
      <c r="C297" t="s">
        <v>780</v>
      </c>
      <c r="D297" s="183">
        <v>36678</v>
      </c>
      <c r="E297">
        <v>2002</v>
      </c>
      <c r="F297" s="182">
        <v>312201.46999999997</v>
      </c>
    </row>
    <row r="298" spans="1:6">
      <c r="A298" t="s">
        <v>782</v>
      </c>
      <c r="B298">
        <v>3028</v>
      </c>
      <c r="C298" t="s">
        <v>780</v>
      </c>
      <c r="D298" s="183">
        <v>36770</v>
      </c>
      <c r="E298">
        <v>2002</v>
      </c>
      <c r="F298" s="182">
        <v>231835.37</v>
      </c>
    </row>
    <row r="299" spans="1:6">
      <c r="A299" t="s">
        <v>783</v>
      </c>
      <c r="B299">
        <v>3239</v>
      </c>
      <c r="C299" t="s">
        <v>778</v>
      </c>
      <c r="D299" s="183">
        <v>36342</v>
      </c>
      <c r="E299">
        <v>2001</v>
      </c>
      <c r="F299" s="182">
        <v>5992453.3300000001</v>
      </c>
    </row>
    <row r="300" spans="1:6">
      <c r="A300" t="s">
        <v>782</v>
      </c>
      <c r="B300">
        <v>2667</v>
      </c>
      <c r="C300" t="s">
        <v>778</v>
      </c>
      <c r="D300" s="183">
        <v>36465</v>
      </c>
      <c r="E300">
        <v>2001</v>
      </c>
      <c r="F300" s="182">
        <v>2072275.58</v>
      </c>
    </row>
    <row r="301" spans="1:6">
      <c r="A301" t="s">
        <v>782</v>
      </c>
      <c r="B301">
        <v>2553</v>
      </c>
      <c r="C301" t="s">
        <v>778</v>
      </c>
      <c r="D301" s="183">
        <v>36861</v>
      </c>
      <c r="E301">
        <v>2002</v>
      </c>
      <c r="F301" s="182">
        <v>4098842.04</v>
      </c>
    </row>
    <row r="302" spans="1:6">
      <c r="A302" t="s">
        <v>783</v>
      </c>
      <c r="B302">
        <v>3042</v>
      </c>
      <c r="C302" t="s">
        <v>780</v>
      </c>
      <c r="D302" s="183">
        <v>36495</v>
      </c>
      <c r="E302">
        <v>2001</v>
      </c>
      <c r="F302" s="182">
        <v>328940.44</v>
      </c>
    </row>
    <row r="303" spans="1:6">
      <c r="A303" t="s">
        <v>737</v>
      </c>
      <c r="B303">
        <v>3077</v>
      </c>
      <c r="C303" t="s">
        <v>779</v>
      </c>
      <c r="D303" s="183">
        <v>36678</v>
      </c>
      <c r="E303">
        <v>2002</v>
      </c>
      <c r="F303" s="182">
        <v>4842812.45</v>
      </c>
    </row>
    <row r="304" spans="1:6">
      <c r="A304" t="s">
        <v>783</v>
      </c>
      <c r="B304">
        <v>2669</v>
      </c>
      <c r="C304" t="s">
        <v>779</v>
      </c>
      <c r="D304" s="183">
        <v>36708</v>
      </c>
      <c r="E304">
        <v>2002</v>
      </c>
      <c r="F304" s="182">
        <v>8165362.3799999999</v>
      </c>
    </row>
    <row r="305" spans="1:6">
      <c r="A305" t="s">
        <v>737</v>
      </c>
      <c r="B305">
        <v>3163</v>
      </c>
      <c r="C305" t="s">
        <v>778</v>
      </c>
      <c r="D305" s="183">
        <v>36708</v>
      </c>
      <c r="E305">
        <v>2002</v>
      </c>
      <c r="F305" s="182">
        <v>5892428.6299999999</v>
      </c>
    </row>
    <row r="306" spans="1:6">
      <c r="A306" t="s">
        <v>731</v>
      </c>
      <c r="B306">
        <v>3746</v>
      </c>
      <c r="C306" t="s">
        <v>778</v>
      </c>
      <c r="D306" s="183">
        <v>36008</v>
      </c>
      <c r="E306">
        <v>2000</v>
      </c>
      <c r="F306" s="182">
        <v>4805011.53</v>
      </c>
    </row>
    <row r="307" spans="1:6">
      <c r="A307" t="s">
        <v>783</v>
      </c>
      <c r="B307">
        <v>2549</v>
      </c>
      <c r="C307" t="s">
        <v>779</v>
      </c>
      <c r="D307" s="183">
        <v>36220</v>
      </c>
      <c r="E307">
        <v>2001</v>
      </c>
      <c r="F307" s="182">
        <v>3387314.43</v>
      </c>
    </row>
    <row r="308" spans="1:6">
      <c r="A308" t="s">
        <v>784</v>
      </c>
      <c r="B308">
        <v>3626</v>
      </c>
      <c r="C308" t="s">
        <v>779</v>
      </c>
      <c r="D308" s="183">
        <v>36586</v>
      </c>
      <c r="E308">
        <v>2002</v>
      </c>
      <c r="F308" s="182">
        <v>1799194.65</v>
      </c>
    </row>
    <row r="309" spans="1:6">
      <c r="A309" t="s">
        <v>785</v>
      </c>
      <c r="B309">
        <v>3153</v>
      </c>
      <c r="C309" t="s">
        <v>779</v>
      </c>
      <c r="D309" s="183">
        <v>36161</v>
      </c>
      <c r="E309">
        <v>2001</v>
      </c>
      <c r="F309" s="182">
        <v>6131902.1900000004</v>
      </c>
    </row>
    <row r="310" spans="1:6">
      <c r="A310" t="s">
        <v>785</v>
      </c>
      <c r="B310">
        <v>3390</v>
      </c>
      <c r="C310" t="s">
        <v>778</v>
      </c>
      <c r="D310" s="183">
        <v>36465</v>
      </c>
      <c r="E310">
        <v>2001</v>
      </c>
      <c r="F310" s="182">
        <v>2921550.3</v>
      </c>
    </row>
    <row r="311" spans="1:6">
      <c r="A311" t="s">
        <v>784</v>
      </c>
      <c r="B311">
        <v>2551</v>
      </c>
      <c r="C311" t="s">
        <v>780</v>
      </c>
      <c r="D311" s="183">
        <v>36008</v>
      </c>
      <c r="E311">
        <v>2000</v>
      </c>
      <c r="F311" s="182">
        <v>389226.97</v>
      </c>
    </row>
    <row r="312" spans="1:6">
      <c r="A312" t="s">
        <v>731</v>
      </c>
      <c r="B312">
        <v>2783</v>
      </c>
      <c r="C312" t="s">
        <v>778</v>
      </c>
      <c r="D312" s="183">
        <v>36220</v>
      </c>
      <c r="E312">
        <v>2001</v>
      </c>
      <c r="F312" s="182">
        <v>1153217.56</v>
      </c>
    </row>
    <row r="313" spans="1:6">
      <c r="A313" t="s">
        <v>783</v>
      </c>
      <c r="B313">
        <v>3063</v>
      </c>
      <c r="C313" t="s">
        <v>779</v>
      </c>
      <c r="D313" s="183">
        <v>36678</v>
      </c>
      <c r="E313">
        <v>2002</v>
      </c>
      <c r="F313" s="182">
        <v>542585.24</v>
      </c>
    </row>
    <row r="314" spans="1:6">
      <c r="A314" t="s">
        <v>782</v>
      </c>
      <c r="B314">
        <v>2575</v>
      </c>
      <c r="C314" t="s">
        <v>778</v>
      </c>
      <c r="D314" s="183">
        <v>36342</v>
      </c>
      <c r="E314">
        <v>2001</v>
      </c>
      <c r="F314" s="182">
        <v>4114940</v>
      </c>
    </row>
    <row r="315" spans="1:6">
      <c r="A315" t="s">
        <v>785</v>
      </c>
      <c r="B315">
        <v>3634</v>
      </c>
      <c r="C315" t="s">
        <v>778</v>
      </c>
      <c r="D315" s="183">
        <v>35916</v>
      </c>
      <c r="E315">
        <v>2000</v>
      </c>
      <c r="F315" s="182">
        <v>4077314.8</v>
      </c>
    </row>
    <row r="316" spans="1:6">
      <c r="A316" t="s">
        <v>785</v>
      </c>
      <c r="B316">
        <v>3685</v>
      </c>
      <c r="C316" t="s">
        <v>780</v>
      </c>
      <c r="D316" s="183">
        <v>36861</v>
      </c>
      <c r="E316">
        <v>2002</v>
      </c>
      <c r="F316" s="182">
        <v>238389.81</v>
      </c>
    </row>
    <row r="317" spans="1:6">
      <c r="A317" t="s">
        <v>737</v>
      </c>
      <c r="B317">
        <v>3372</v>
      </c>
      <c r="C317" t="s">
        <v>778</v>
      </c>
      <c r="D317" s="183">
        <v>36678</v>
      </c>
      <c r="E317">
        <v>2002</v>
      </c>
      <c r="F317" s="182">
        <v>2180144.4500000002</v>
      </c>
    </row>
    <row r="318" spans="1:6">
      <c r="A318" t="s">
        <v>731</v>
      </c>
      <c r="B318">
        <v>3147</v>
      </c>
      <c r="C318" t="s">
        <v>779</v>
      </c>
      <c r="D318" s="183">
        <v>36192</v>
      </c>
      <c r="E318">
        <v>2001</v>
      </c>
      <c r="F318" s="182">
        <v>3498403.67</v>
      </c>
    </row>
    <row r="319" spans="1:6">
      <c r="A319" t="s">
        <v>737</v>
      </c>
      <c r="B319">
        <v>2549</v>
      </c>
      <c r="C319" t="s">
        <v>780</v>
      </c>
      <c r="D319" s="183">
        <v>35947</v>
      </c>
      <c r="E319">
        <v>2000</v>
      </c>
      <c r="F319" s="182">
        <v>209320.11</v>
      </c>
    </row>
    <row r="320" spans="1:6">
      <c r="A320" t="s">
        <v>731</v>
      </c>
      <c r="B320">
        <v>3465</v>
      </c>
      <c r="C320" t="s">
        <v>779</v>
      </c>
      <c r="D320" s="183">
        <v>36342</v>
      </c>
      <c r="E320">
        <v>2001</v>
      </c>
      <c r="F320" s="182">
        <v>4730309.4800000004</v>
      </c>
    </row>
    <row r="321" spans="1:6">
      <c r="A321" t="s">
        <v>737</v>
      </c>
      <c r="B321">
        <v>2940</v>
      </c>
      <c r="C321" t="s">
        <v>778</v>
      </c>
      <c r="D321" s="183">
        <v>36526</v>
      </c>
      <c r="E321">
        <v>2002</v>
      </c>
      <c r="F321" s="182">
        <v>4628956.93</v>
      </c>
    </row>
    <row r="322" spans="1:6">
      <c r="A322" t="s">
        <v>783</v>
      </c>
      <c r="B322">
        <v>3458</v>
      </c>
      <c r="C322" t="s">
        <v>779</v>
      </c>
      <c r="D322" s="183">
        <v>36831</v>
      </c>
      <c r="E322">
        <v>2002</v>
      </c>
      <c r="F322" s="182">
        <v>2402690.79</v>
      </c>
    </row>
    <row r="323" spans="1:6">
      <c r="A323" t="s">
        <v>785</v>
      </c>
      <c r="B323">
        <v>3561</v>
      </c>
      <c r="C323" t="s">
        <v>778</v>
      </c>
      <c r="D323" s="183">
        <v>36434</v>
      </c>
      <c r="E323">
        <v>2001</v>
      </c>
      <c r="F323" s="182">
        <v>5497464.6399999997</v>
      </c>
    </row>
    <row r="324" spans="1:6">
      <c r="A324" t="s">
        <v>731</v>
      </c>
      <c r="B324">
        <v>2972</v>
      </c>
      <c r="C324" t="s">
        <v>778</v>
      </c>
      <c r="D324" s="183">
        <v>36770</v>
      </c>
      <c r="E324">
        <v>2002</v>
      </c>
      <c r="F324" s="182">
        <v>5480449.6299999999</v>
      </c>
    </row>
    <row r="325" spans="1:6">
      <c r="A325" t="s">
        <v>783</v>
      </c>
      <c r="B325">
        <v>3664</v>
      </c>
      <c r="C325" t="s">
        <v>780</v>
      </c>
      <c r="D325" s="183">
        <v>36586</v>
      </c>
      <c r="E325">
        <v>2002</v>
      </c>
      <c r="F325" s="182">
        <v>267104.12</v>
      </c>
    </row>
    <row r="326" spans="1:6">
      <c r="A326" t="s">
        <v>783</v>
      </c>
      <c r="B326">
        <v>2823</v>
      </c>
      <c r="C326" t="s">
        <v>780</v>
      </c>
      <c r="D326" s="183">
        <v>36708</v>
      </c>
      <c r="E326">
        <v>2002</v>
      </c>
      <c r="F326" s="182">
        <v>155828.47</v>
      </c>
    </row>
    <row r="327" spans="1:6">
      <c r="A327" t="s">
        <v>785</v>
      </c>
      <c r="B327">
        <v>3578</v>
      </c>
      <c r="C327" t="s">
        <v>780</v>
      </c>
      <c r="D327" s="183">
        <v>36861</v>
      </c>
      <c r="E327">
        <v>2002</v>
      </c>
      <c r="F327" s="182">
        <v>359840</v>
      </c>
    </row>
    <row r="328" spans="1:6">
      <c r="A328" t="s">
        <v>731</v>
      </c>
      <c r="B328">
        <v>2649</v>
      </c>
      <c r="C328" t="s">
        <v>778</v>
      </c>
      <c r="D328" s="183">
        <v>35947</v>
      </c>
      <c r="E328">
        <v>2000</v>
      </c>
      <c r="F328" s="182">
        <v>5720862.3499999996</v>
      </c>
    </row>
    <row r="329" spans="1:6">
      <c r="A329" t="s">
        <v>782</v>
      </c>
      <c r="B329">
        <v>2701</v>
      </c>
      <c r="C329" t="s">
        <v>778</v>
      </c>
      <c r="D329" s="183">
        <v>36739</v>
      </c>
      <c r="E329">
        <v>2002</v>
      </c>
      <c r="F329" s="182">
        <v>3031380.87</v>
      </c>
    </row>
    <row r="330" spans="1:6">
      <c r="A330" t="s">
        <v>785</v>
      </c>
      <c r="B330">
        <v>3365</v>
      </c>
      <c r="C330" t="s">
        <v>780</v>
      </c>
      <c r="D330" s="183">
        <v>36770</v>
      </c>
      <c r="E330">
        <v>2002</v>
      </c>
      <c r="F330" s="182">
        <v>198931.81</v>
      </c>
    </row>
    <row r="331" spans="1:6">
      <c r="A331" t="s">
        <v>784</v>
      </c>
      <c r="B331">
        <v>2954</v>
      </c>
      <c r="C331" t="s">
        <v>780</v>
      </c>
      <c r="D331" s="183">
        <v>36617</v>
      </c>
      <c r="E331">
        <v>2002</v>
      </c>
      <c r="F331" s="182">
        <v>176630.54</v>
      </c>
    </row>
    <row r="332" spans="1:6">
      <c r="A332" t="s">
        <v>782</v>
      </c>
      <c r="B332">
        <v>2724</v>
      </c>
      <c r="C332" t="s">
        <v>780</v>
      </c>
      <c r="D332" s="183">
        <v>36831</v>
      </c>
      <c r="E332">
        <v>2002</v>
      </c>
      <c r="F332" s="182">
        <v>90388.05</v>
      </c>
    </row>
    <row r="333" spans="1:6">
      <c r="A333" t="s">
        <v>784</v>
      </c>
      <c r="B333">
        <v>3085</v>
      </c>
      <c r="C333" t="s">
        <v>779</v>
      </c>
      <c r="D333" s="183">
        <v>36831</v>
      </c>
      <c r="E333">
        <v>2002</v>
      </c>
      <c r="F333" s="182">
        <v>6266601.2999999998</v>
      </c>
    </row>
    <row r="334" spans="1:6">
      <c r="A334" t="s">
        <v>737</v>
      </c>
      <c r="B334">
        <v>3343</v>
      </c>
      <c r="C334" t="s">
        <v>779</v>
      </c>
      <c r="D334" s="183">
        <v>36800</v>
      </c>
      <c r="E334">
        <v>2002</v>
      </c>
      <c r="F334" s="182">
        <v>7595850.4500000002</v>
      </c>
    </row>
    <row r="335" spans="1:6">
      <c r="A335" t="s">
        <v>731</v>
      </c>
      <c r="B335">
        <v>3761</v>
      </c>
      <c r="C335" t="s">
        <v>779</v>
      </c>
      <c r="D335" s="183">
        <v>36434</v>
      </c>
      <c r="E335">
        <v>2001</v>
      </c>
      <c r="F335" s="182">
        <v>2645809.94</v>
      </c>
    </row>
    <row r="336" spans="1:6">
      <c r="A336" t="s">
        <v>731</v>
      </c>
      <c r="B336">
        <v>3476</v>
      </c>
      <c r="C336" t="s">
        <v>780</v>
      </c>
      <c r="D336" s="183">
        <v>35916</v>
      </c>
      <c r="E336">
        <v>2000</v>
      </c>
      <c r="F336" s="182">
        <v>342381.19</v>
      </c>
    </row>
    <row r="337" spans="1:6">
      <c r="A337" t="s">
        <v>783</v>
      </c>
      <c r="B337">
        <v>3116</v>
      </c>
      <c r="C337" t="s">
        <v>778</v>
      </c>
      <c r="D337" s="183">
        <v>35916</v>
      </c>
      <c r="E337">
        <v>2000</v>
      </c>
      <c r="F337" s="182">
        <v>1915800.96</v>
      </c>
    </row>
    <row r="338" spans="1:6">
      <c r="A338" t="s">
        <v>783</v>
      </c>
      <c r="B338">
        <v>2982</v>
      </c>
      <c r="C338" t="s">
        <v>780</v>
      </c>
      <c r="D338" s="183">
        <v>36586</v>
      </c>
      <c r="E338">
        <v>2002</v>
      </c>
      <c r="F338" s="182">
        <v>97856.26</v>
      </c>
    </row>
    <row r="339" spans="1:6">
      <c r="A339" t="s">
        <v>782</v>
      </c>
      <c r="B339">
        <v>3016</v>
      </c>
      <c r="C339" t="s">
        <v>779</v>
      </c>
      <c r="D339" s="183">
        <v>36220</v>
      </c>
      <c r="E339">
        <v>2001</v>
      </c>
      <c r="F339" s="182">
        <v>5372630.3399999999</v>
      </c>
    </row>
    <row r="340" spans="1:6">
      <c r="A340" t="s">
        <v>783</v>
      </c>
      <c r="B340">
        <v>2835</v>
      </c>
      <c r="C340" t="s">
        <v>779</v>
      </c>
      <c r="D340" s="183">
        <v>36192</v>
      </c>
      <c r="E340">
        <v>2001</v>
      </c>
      <c r="F340" s="182">
        <v>8618493.8300000001</v>
      </c>
    </row>
    <row r="341" spans="1:6">
      <c r="A341" t="s">
        <v>783</v>
      </c>
      <c r="B341">
        <v>3368</v>
      </c>
      <c r="C341" t="s">
        <v>778</v>
      </c>
      <c r="D341" s="183">
        <v>36800</v>
      </c>
      <c r="E341">
        <v>2002</v>
      </c>
      <c r="F341" s="182">
        <v>4385059.5199999996</v>
      </c>
    </row>
    <row r="342" spans="1:6">
      <c r="A342" t="s">
        <v>737</v>
      </c>
      <c r="B342">
        <v>2573</v>
      </c>
      <c r="C342" t="s">
        <v>780</v>
      </c>
      <c r="D342" s="183">
        <v>36192</v>
      </c>
      <c r="E342">
        <v>2001</v>
      </c>
      <c r="F342" s="182">
        <v>354791.84</v>
      </c>
    </row>
    <row r="343" spans="1:6">
      <c r="A343" t="s">
        <v>782</v>
      </c>
      <c r="B343">
        <v>2841</v>
      </c>
      <c r="C343" t="s">
        <v>780</v>
      </c>
      <c r="D343" s="183">
        <v>36586</v>
      </c>
      <c r="E343">
        <v>2002</v>
      </c>
      <c r="F343" s="182">
        <v>292453.42</v>
      </c>
    </row>
    <row r="344" spans="1:6">
      <c r="A344" t="s">
        <v>785</v>
      </c>
      <c r="B344">
        <v>2866</v>
      </c>
      <c r="C344" t="s">
        <v>779</v>
      </c>
      <c r="D344" s="183">
        <v>36739</v>
      </c>
      <c r="E344">
        <v>2002</v>
      </c>
      <c r="F344" s="182">
        <v>6922344.8099999996</v>
      </c>
    </row>
    <row r="345" spans="1:6">
      <c r="A345" t="s">
        <v>784</v>
      </c>
      <c r="B345">
        <v>3139</v>
      </c>
      <c r="C345" t="s">
        <v>778</v>
      </c>
      <c r="D345" s="183">
        <v>36586</v>
      </c>
      <c r="E345">
        <v>2002</v>
      </c>
      <c r="F345" s="182">
        <v>1429359.53</v>
      </c>
    </row>
    <row r="346" spans="1:6">
      <c r="A346" t="s">
        <v>783</v>
      </c>
      <c r="B346">
        <v>2818</v>
      </c>
      <c r="C346" t="s">
        <v>780</v>
      </c>
      <c r="D346" s="183">
        <v>36861</v>
      </c>
      <c r="E346">
        <v>2002</v>
      </c>
      <c r="F346" s="182">
        <v>110687.35</v>
      </c>
    </row>
    <row r="347" spans="1:6">
      <c r="A347" t="s">
        <v>783</v>
      </c>
      <c r="B347">
        <v>3020</v>
      </c>
      <c r="C347" t="s">
        <v>778</v>
      </c>
      <c r="D347" s="183">
        <v>36465</v>
      </c>
      <c r="E347">
        <v>2001</v>
      </c>
      <c r="F347" s="182">
        <v>3311262.03</v>
      </c>
    </row>
    <row r="348" spans="1:6">
      <c r="A348" t="s">
        <v>784</v>
      </c>
      <c r="B348">
        <v>3223</v>
      </c>
      <c r="C348" t="s">
        <v>779</v>
      </c>
      <c r="D348" s="183">
        <v>36678</v>
      </c>
      <c r="E348">
        <v>2002</v>
      </c>
      <c r="F348" s="182">
        <v>1954702.2</v>
      </c>
    </row>
    <row r="349" spans="1:6">
      <c r="A349" t="s">
        <v>784</v>
      </c>
      <c r="B349">
        <v>3294</v>
      </c>
      <c r="C349" t="s">
        <v>779</v>
      </c>
      <c r="D349" s="183">
        <v>36465</v>
      </c>
      <c r="E349">
        <v>2001</v>
      </c>
      <c r="F349" s="182">
        <v>9438609.0899999999</v>
      </c>
    </row>
    <row r="350" spans="1:6">
      <c r="A350" t="s">
        <v>783</v>
      </c>
      <c r="B350">
        <v>2557</v>
      </c>
      <c r="C350" t="s">
        <v>780</v>
      </c>
      <c r="D350" s="183">
        <v>36008</v>
      </c>
      <c r="E350">
        <v>2000</v>
      </c>
      <c r="F350" s="182">
        <v>296407.92</v>
      </c>
    </row>
    <row r="351" spans="1:6">
      <c r="A351" t="s">
        <v>785</v>
      </c>
      <c r="B351">
        <v>3681</v>
      </c>
      <c r="C351" t="s">
        <v>780</v>
      </c>
      <c r="D351" s="183">
        <v>36617</v>
      </c>
      <c r="E351">
        <v>2002</v>
      </c>
      <c r="F351" s="182">
        <v>364197.33</v>
      </c>
    </row>
    <row r="352" spans="1:6">
      <c r="A352" t="s">
        <v>731</v>
      </c>
      <c r="B352">
        <v>3080</v>
      </c>
      <c r="C352" t="s">
        <v>779</v>
      </c>
      <c r="D352" s="183">
        <v>36678</v>
      </c>
      <c r="E352">
        <v>2002</v>
      </c>
      <c r="F352" s="182">
        <v>3700875.44</v>
      </c>
    </row>
    <row r="353" spans="1:6">
      <c r="A353" t="s">
        <v>783</v>
      </c>
      <c r="B353">
        <v>3303</v>
      </c>
      <c r="C353" t="s">
        <v>778</v>
      </c>
      <c r="D353" s="183">
        <v>36617</v>
      </c>
      <c r="E353">
        <v>2002</v>
      </c>
      <c r="F353" s="182">
        <v>1006336.47</v>
      </c>
    </row>
    <row r="354" spans="1:6">
      <c r="A354" t="s">
        <v>782</v>
      </c>
      <c r="B354">
        <v>2534</v>
      </c>
      <c r="C354" t="s">
        <v>780</v>
      </c>
      <c r="D354" s="183">
        <v>36161</v>
      </c>
      <c r="E354">
        <v>2001</v>
      </c>
      <c r="F354" s="182">
        <v>392205.7</v>
      </c>
    </row>
    <row r="355" spans="1:6">
      <c r="A355" t="s">
        <v>785</v>
      </c>
      <c r="B355">
        <v>3501</v>
      </c>
      <c r="C355" t="s">
        <v>780</v>
      </c>
      <c r="D355" s="183">
        <v>36739</v>
      </c>
      <c r="E355">
        <v>2002</v>
      </c>
      <c r="F355" s="182">
        <v>272889.65999999997</v>
      </c>
    </row>
    <row r="356" spans="1:6">
      <c r="A356" t="s">
        <v>784</v>
      </c>
      <c r="B356">
        <v>3525</v>
      </c>
      <c r="C356" t="s">
        <v>778</v>
      </c>
      <c r="D356" s="183">
        <v>36526</v>
      </c>
      <c r="E356">
        <v>2002</v>
      </c>
      <c r="F356" s="182">
        <v>4736980.54</v>
      </c>
    </row>
    <row r="357" spans="1:6">
      <c r="A357" t="s">
        <v>737</v>
      </c>
      <c r="B357">
        <v>2698</v>
      </c>
      <c r="C357" t="s">
        <v>778</v>
      </c>
      <c r="D357" s="183">
        <v>36220</v>
      </c>
      <c r="E357">
        <v>2001</v>
      </c>
      <c r="F357" s="182">
        <v>5658874.3099999996</v>
      </c>
    </row>
    <row r="358" spans="1:6">
      <c r="A358" t="s">
        <v>782</v>
      </c>
      <c r="B358">
        <v>3195</v>
      </c>
      <c r="C358" t="s">
        <v>779</v>
      </c>
      <c r="D358" s="183">
        <v>36586</v>
      </c>
      <c r="E358">
        <v>2002</v>
      </c>
      <c r="F358" s="182">
        <v>4843778.51</v>
      </c>
    </row>
    <row r="359" spans="1:6">
      <c r="A359" t="s">
        <v>783</v>
      </c>
      <c r="B359">
        <v>3350</v>
      </c>
      <c r="C359" t="s">
        <v>778</v>
      </c>
      <c r="D359" s="183">
        <v>36465</v>
      </c>
      <c r="E359">
        <v>2001</v>
      </c>
      <c r="F359" s="182">
        <v>4223701.46</v>
      </c>
    </row>
    <row r="360" spans="1:6">
      <c r="A360" t="s">
        <v>731</v>
      </c>
      <c r="B360">
        <v>3709</v>
      </c>
      <c r="C360" t="s">
        <v>778</v>
      </c>
      <c r="D360" s="183">
        <v>36161</v>
      </c>
      <c r="E360">
        <v>2001</v>
      </c>
      <c r="F360" s="182">
        <v>1893445.29</v>
      </c>
    </row>
    <row r="361" spans="1:6">
      <c r="A361" t="s">
        <v>737</v>
      </c>
      <c r="B361">
        <v>3492</v>
      </c>
      <c r="C361" t="s">
        <v>778</v>
      </c>
      <c r="D361" s="183">
        <v>36586</v>
      </c>
      <c r="E361">
        <v>2002</v>
      </c>
      <c r="F361" s="182">
        <v>3149322.82</v>
      </c>
    </row>
    <row r="362" spans="1:6">
      <c r="A362" t="s">
        <v>782</v>
      </c>
      <c r="B362">
        <v>3293</v>
      </c>
      <c r="C362" t="s">
        <v>778</v>
      </c>
      <c r="D362" s="183">
        <v>36800</v>
      </c>
      <c r="E362">
        <v>2002</v>
      </c>
      <c r="F362" s="182">
        <v>933186.6</v>
      </c>
    </row>
    <row r="363" spans="1:6">
      <c r="A363" t="s">
        <v>731</v>
      </c>
      <c r="B363">
        <v>3233</v>
      </c>
      <c r="C363" t="s">
        <v>780</v>
      </c>
      <c r="D363" s="183">
        <v>36831</v>
      </c>
      <c r="E363">
        <v>2002</v>
      </c>
      <c r="F363" s="182">
        <v>227621.11</v>
      </c>
    </row>
    <row r="364" spans="1:6">
      <c r="A364" t="s">
        <v>783</v>
      </c>
      <c r="B364">
        <v>2805</v>
      </c>
      <c r="C364" t="s">
        <v>780</v>
      </c>
      <c r="D364" s="183">
        <v>36586</v>
      </c>
      <c r="E364">
        <v>2002</v>
      </c>
      <c r="F364" s="182">
        <v>241319.45</v>
      </c>
    </row>
    <row r="365" spans="1:6">
      <c r="A365" t="s">
        <v>783</v>
      </c>
      <c r="B365">
        <v>3761</v>
      </c>
      <c r="C365" t="s">
        <v>778</v>
      </c>
      <c r="D365" s="183">
        <v>36770</v>
      </c>
      <c r="E365">
        <v>2002</v>
      </c>
      <c r="F365" s="182">
        <v>3560096.08</v>
      </c>
    </row>
    <row r="366" spans="1:6">
      <c r="A366" t="s">
        <v>785</v>
      </c>
      <c r="B366">
        <v>2986</v>
      </c>
      <c r="C366" t="s">
        <v>779</v>
      </c>
      <c r="D366" s="183">
        <v>36831</v>
      </c>
      <c r="E366">
        <v>2002</v>
      </c>
      <c r="F366" s="182">
        <v>2299630.2599999998</v>
      </c>
    </row>
    <row r="367" spans="1:6">
      <c r="A367" t="s">
        <v>731</v>
      </c>
      <c r="B367">
        <v>2589</v>
      </c>
      <c r="C367" t="s">
        <v>780</v>
      </c>
      <c r="D367" s="183">
        <v>36831</v>
      </c>
      <c r="E367">
        <v>2002</v>
      </c>
      <c r="F367" s="182">
        <v>103996.9</v>
      </c>
    </row>
    <row r="368" spans="1:6">
      <c r="A368" t="s">
        <v>782</v>
      </c>
      <c r="B368">
        <v>2559</v>
      </c>
      <c r="C368" t="s">
        <v>780</v>
      </c>
      <c r="D368" s="183">
        <v>36342</v>
      </c>
      <c r="E368">
        <v>2001</v>
      </c>
      <c r="F368" s="182">
        <v>330615.95</v>
      </c>
    </row>
    <row r="369" spans="1:6">
      <c r="A369" t="s">
        <v>731</v>
      </c>
      <c r="B369">
        <v>3163</v>
      </c>
      <c r="C369" t="s">
        <v>780</v>
      </c>
      <c r="D369" s="183">
        <v>36861</v>
      </c>
      <c r="E369">
        <v>2002</v>
      </c>
      <c r="F369" s="182">
        <v>195616.49</v>
      </c>
    </row>
    <row r="370" spans="1:6">
      <c r="A370" t="s">
        <v>785</v>
      </c>
      <c r="B370">
        <v>3605</v>
      </c>
      <c r="C370" t="s">
        <v>779</v>
      </c>
      <c r="D370" s="183">
        <v>36831</v>
      </c>
      <c r="E370">
        <v>2002</v>
      </c>
      <c r="F370" s="182">
        <v>7731492.54</v>
      </c>
    </row>
    <row r="371" spans="1:6">
      <c r="A371" t="s">
        <v>785</v>
      </c>
      <c r="B371">
        <v>3639</v>
      </c>
      <c r="C371" t="s">
        <v>779</v>
      </c>
      <c r="D371" s="183">
        <v>36342</v>
      </c>
      <c r="E371">
        <v>2001</v>
      </c>
      <c r="F371" s="182">
        <v>4629663.24</v>
      </c>
    </row>
    <row r="372" spans="1:6">
      <c r="A372" t="s">
        <v>785</v>
      </c>
      <c r="B372">
        <v>3581</v>
      </c>
      <c r="C372" t="s">
        <v>778</v>
      </c>
      <c r="D372" s="183">
        <v>36831</v>
      </c>
      <c r="E372">
        <v>2002</v>
      </c>
      <c r="F372" s="182">
        <v>2608196.12</v>
      </c>
    </row>
    <row r="373" spans="1:6">
      <c r="A373" t="s">
        <v>785</v>
      </c>
      <c r="B373">
        <v>2818</v>
      </c>
      <c r="C373" t="s">
        <v>779</v>
      </c>
      <c r="D373" s="183">
        <v>36831</v>
      </c>
      <c r="E373">
        <v>2002</v>
      </c>
      <c r="F373" s="182">
        <v>3491519.08</v>
      </c>
    </row>
    <row r="374" spans="1:6">
      <c r="A374" t="s">
        <v>737</v>
      </c>
      <c r="B374">
        <v>3248</v>
      </c>
      <c r="C374" t="s">
        <v>778</v>
      </c>
      <c r="D374" s="183">
        <v>36008</v>
      </c>
      <c r="E374">
        <v>2000</v>
      </c>
      <c r="F374" s="182">
        <v>2103867.2200000002</v>
      </c>
    </row>
    <row r="375" spans="1:6">
      <c r="A375" t="s">
        <v>785</v>
      </c>
      <c r="B375">
        <v>2661</v>
      </c>
      <c r="C375" t="s">
        <v>780</v>
      </c>
      <c r="D375" s="183">
        <v>35916</v>
      </c>
      <c r="E375">
        <v>2000</v>
      </c>
      <c r="F375" s="182">
        <v>93373.56</v>
      </c>
    </row>
    <row r="376" spans="1:6">
      <c r="A376" t="s">
        <v>737</v>
      </c>
      <c r="B376">
        <v>2812</v>
      </c>
      <c r="C376" t="s">
        <v>778</v>
      </c>
      <c r="D376" s="183">
        <v>36220</v>
      </c>
      <c r="E376">
        <v>2001</v>
      </c>
      <c r="F376" s="182">
        <v>5028140.1100000003</v>
      </c>
    </row>
    <row r="377" spans="1:6">
      <c r="A377" t="s">
        <v>785</v>
      </c>
      <c r="B377">
        <v>3223</v>
      </c>
      <c r="C377" t="s">
        <v>780</v>
      </c>
      <c r="D377" s="183">
        <v>36342</v>
      </c>
      <c r="E377">
        <v>2001</v>
      </c>
      <c r="F377" s="182">
        <v>233113.09</v>
      </c>
    </row>
    <row r="378" spans="1:6">
      <c r="A378" t="s">
        <v>785</v>
      </c>
      <c r="B378">
        <v>2683</v>
      </c>
      <c r="C378" t="s">
        <v>780</v>
      </c>
      <c r="D378" s="183">
        <v>36495</v>
      </c>
      <c r="E378">
        <v>2001</v>
      </c>
      <c r="F378" s="182">
        <v>207623.59</v>
      </c>
    </row>
    <row r="379" spans="1:6">
      <c r="A379" t="s">
        <v>731</v>
      </c>
      <c r="B379">
        <v>2838</v>
      </c>
      <c r="C379" t="s">
        <v>779</v>
      </c>
      <c r="D379" s="183">
        <v>36008</v>
      </c>
      <c r="E379">
        <v>2000</v>
      </c>
      <c r="F379" s="182">
        <v>5393198.0800000001</v>
      </c>
    </row>
    <row r="380" spans="1:6">
      <c r="A380" t="s">
        <v>783</v>
      </c>
      <c r="B380">
        <v>3021</v>
      </c>
      <c r="C380" t="s">
        <v>780</v>
      </c>
      <c r="D380" s="183">
        <v>36192</v>
      </c>
      <c r="E380">
        <v>2001</v>
      </c>
      <c r="F380" s="182">
        <v>149211.53</v>
      </c>
    </row>
    <row r="381" spans="1:6">
      <c r="A381" t="s">
        <v>737</v>
      </c>
      <c r="B381">
        <v>3137</v>
      </c>
      <c r="C381" t="s">
        <v>778</v>
      </c>
      <c r="D381" s="183">
        <v>36831</v>
      </c>
      <c r="E381">
        <v>2002</v>
      </c>
      <c r="F381" s="182">
        <v>1984272.86</v>
      </c>
    </row>
    <row r="382" spans="1:6">
      <c r="A382" t="s">
        <v>782</v>
      </c>
      <c r="B382">
        <v>3787</v>
      </c>
      <c r="C382" t="s">
        <v>780</v>
      </c>
      <c r="D382" s="183">
        <v>36770</v>
      </c>
      <c r="E382">
        <v>2002</v>
      </c>
      <c r="F382" s="182">
        <v>218433.02</v>
      </c>
    </row>
    <row r="383" spans="1:6">
      <c r="A383" t="s">
        <v>784</v>
      </c>
      <c r="B383">
        <v>2918</v>
      </c>
      <c r="C383" t="s">
        <v>778</v>
      </c>
      <c r="D383" s="183">
        <v>35886</v>
      </c>
      <c r="E383">
        <v>2000</v>
      </c>
      <c r="F383" s="182">
        <v>4268254.9800000004</v>
      </c>
    </row>
    <row r="384" spans="1:6">
      <c r="A384" t="s">
        <v>782</v>
      </c>
      <c r="B384">
        <v>3796</v>
      </c>
      <c r="C384" t="s">
        <v>779</v>
      </c>
      <c r="D384" s="183">
        <v>36586</v>
      </c>
      <c r="E384">
        <v>2002</v>
      </c>
      <c r="F384" s="182">
        <v>6740297.46</v>
      </c>
    </row>
    <row r="385" spans="1:6">
      <c r="A385" t="s">
        <v>782</v>
      </c>
      <c r="B385">
        <v>2608</v>
      </c>
      <c r="C385" t="s">
        <v>779</v>
      </c>
      <c r="D385" s="183">
        <v>36861</v>
      </c>
      <c r="E385">
        <v>2002</v>
      </c>
      <c r="F385" s="182">
        <v>1847128.86</v>
      </c>
    </row>
    <row r="386" spans="1:6">
      <c r="A386" t="s">
        <v>785</v>
      </c>
      <c r="B386">
        <v>3108</v>
      </c>
      <c r="C386" t="s">
        <v>779</v>
      </c>
      <c r="D386" s="183">
        <v>36678</v>
      </c>
      <c r="E386">
        <v>2002</v>
      </c>
      <c r="F386" s="182">
        <v>4751449.51</v>
      </c>
    </row>
    <row r="387" spans="1:6">
      <c r="A387" t="s">
        <v>783</v>
      </c>
      <c r="B387">
        <v>2955</v>
      </c>
      <c r="C387" t="s">
        <v>780</v>
      </c>
      <c r="D387" s="183">
        <v>36678</v>
      </c>
      <c r="E387">
        <v>2002</v>
      </c>
      <c r="F387" s="182">
        <v>132206.1</v>
      </c>
    </row>
    <row r="388" spans="1:6">
      <c r="A388" t="s">
        <v>784</v>
      </c>
      <c r="B388">
        <v>2571</v>
      </c>
      <c r="C388" t="s">
        <v>779</v>
      </c>
      <c r="D388" s="183">
        <v>35916</v>
      </c>
      <c r="E388">
        <v>2000</v>
      </c>
      <c r="F388" s="182">
        <v>708876.26</v>
      </c>
    </row>
    <row r="389" spans="1:6">
      <c r="A389" t="s">
        <v>784</v>
      </c>
      <c r="B389">
        <v>3422</v>
      </c>
      <c r="C389" t="s">
        <v>780</v>
      </c>
      <c r="D389" s="183">
        <v>36739</v>
      </c>
      <c r="E389">
        <v>2002</v>
      </c>
      <c r="F389" s="182">
        <v>239431.29</v>
      </c>
    </row>
    <row r="390" spans="1:6">
      <c r="A390" t="s">
        <v>785</v>
      </c>
      <c r="B390">
        <v>3453</v>
      </c>
      <c r="C390" t="s">
        <v>778</v>
      </c>
      <c r="D390" s="183">
        <v>36220</v>
      </c>
      <c r="E390">
        <v>2001</v>
      </c>
      <c r="F390" s="182">
        <v>3904671.48</v>
      </c>
    </row>
    <row r="391" spans="1:6">
      <c r="A391" t="s">
        <v>731</v>
      </c>
      <c r="B391">
        <v>2724</v>
      </c>
      <c r="C391" t="s">
        <v>779</v>
      </c>
      <c r="D391" s="183">
        <v>36861</v>
      </c>
      <c r="E391">
        <v>2002</v>
      </c>
      <c r="F391" s="182">
        <v>1159726.1000000001</v>
      </c>
    </row>
    <row r="392" spans="1:6">
      <c r="A392" t="s">
        <v>782</v>
      </c>
      <c r="B392">
        <v>3193</v>
      </c>
      <c r="C392" t="s">
        <v>778</v>
      </c>
      <c r="D392" s="183">
        <v>35916</v>
      </c>
      <c r="E392">
        <v>2000</v>
      </c>
      <c r="F392" s="182">
        <v>5617700.71</v>
      </c>
    </row>
    <row r="393" spans="1:6">
      <c r="A393" t="s">
        <v>731</v>
      </c>
      <c r="B393">
        <v>3103</v>
      </c>
      <c r="C393" t="s">
        <v>778</v>
      </c>
      <c r="D393" s="183">
        <v>36008</v>
      </c>
      <c r="E393">
        <v>2000</v>
      </c>
      <c r="F393" s="182">
        <v>5446042.7199999997</v>
      </c>
    </row>
    <row r="394" spans="1:6">
      <c r="A394" t="s">
        <v>737</v>
      </c>
      <c r="B394">
        <v>3150</v>
      </c>
      <c r="C394" t="s">
        <v>780</v>
      </c>
      <c r="D394" s="183">
        <v>36465</v>
      </c>
      <c r="E394">
        <v>2001</v>
      </c>
      <c r="F394" s="182">
        <v>247843.74</v>
      </c>
    </row>
    <row r="395" spans="1:6">
      <c r="A395" t="s">
        <v>737</v>
      </c>
      <c r="B395">
        <v>3397</v>
      </c>
      <c r="C395" t="s">
        <v>779</v>
      </c>
      <c r="D395" s="183">
        <v>36586</v>
      </c>
      <c r="E395">
        <v>2002</v>
      </c>
      <c r="F395" s="182">
        <v>6199313.9900000002</v>
      </c>
    </row>
    <row r="396" spans="1:6">
      <c r="A396" t="s">
        <v>782</v>
      </c>
      <c r="B396">
        <v>3332</v>
      </c>
      <c r="C396" t="s">
        <v>778</v>
      </c>
      <c r="D396" s="183">
        <v>36586</v>
      </c>
      <c r="E396">
        <v>2002</v>
      </c>
      <c r="F396" s="182">
        <v>4774446.5599999996</v>
      </c>
    </row>
    <row r="397" spans="1:6">
      <c r="A397" t="s">
        <v>784</v>
      </c>
      <c r="B397">
        <v>2830</v>
      </c>
      <c r="C397" t="s">
        <v>778</v>
      </c>
      <c r="D397" s="183">
        <v>35796</v>
      </c>
      <c r="E397">
        <v>2000</v>
      </c>
      <c r="F397" s="182">
        <v>4167205.34</v>
      </c>
    </row>
    <row r="398" spans="1:6">
      <c r="A398" t="s">
        <v>784</v>
      </c>
      <c r="B398">
        <v>3731</v>
      </c>
      <c r="C398" t="s">
        <v>778</v>
      </c>
      <c r="D398" s="183">
        <v>36708</v>
      </c>
      <c r="E398">
        <v>2002</v>
      </c>
      <c r="F398" s="182">
        <v>1925133.48</v>
      </c>
    </row>
    <row r="399" spans="1:6">
      <c r="A399" t="s">
        <v>783</v>
      </c>
      <c r="B399">
        <v>2538</v>
      </c>
      <c r="C399" t="s">
        <v>778</v>
      </c>
      <c r="D399" s="183">
        <v>36678</v>
      </c>
      <c r="E399">
        <v>2002</v>
      </c>
      <c r="F399" s="182">
        <v>3840074.95</v>
      </c>
    </row>
    <row r="400" spans="1:6">
      <c r="A400" t="s">
        <v>782</v>
      </c>
      <c r="B400">
        <v>3279</v>
      </c>
      <c r="C400" t="s">
        <v>780</v>
      </c>
      <c r="D400" s="183">
        <v>35886</v>
      </c>
      <c r="E400">
        <v>2000</v>
      </c>
      <c r="F400" s="182">
        <v>269066.56</v>
      </c>
    </row>
    <row r="401" spans="1:6">
      <c r="A401" t="s">
        <v>784</v>
      </c>
      <c r="B401">
        <v>3768</v>
      </c>
      <c r="C401" t="s">
        <v>778</v>
      </c>
      <c r="D401" s="183">
        <v>36526</v>
      </c>
      <c r="E401">
        <v>2002</v>
      </c>
      <c r="F401" s="182">
        <v>2508632.2000000002</v>
      </c>
    </row>
    <row r="402" spans="1:6">
      <c r="A402" t="s">
        <v>785</v>
      </c>
      <c r="B402">
        <v>3142</v>
      </c>
      <c r="C402" t="s">
        <v>780</v>
      </c>
      <c r="D402" s="183">
        <v>35886</v>
      </c>
      <c r="E402">
        <v>2000</v>
      </c>
      <c r="F402" s="182">
        <v>258638.38</v>
      </c>
    </row>
    <row r="403" spans="1:6">
      <c r="A403" t="s">
        <v>785</v>
      </c>
      <c r="B403">
        <v>3179</v>
      </c>
      <c r="C403" t="s">
        <v>778</v>
      </c>
      <c r="D403" s="183">
        <v>36465</v>
      </c>
      <c r="E403">
        <v>2001</v>
      </c>
      <c r="F403" s="182">
        <v>1030129.48</v>
      </c>
    </row>
    <row r="404" spans="1:6">
      <c r="A404" t="s">
        <v>731</v>
      </c>
      <c r="B404">
        <v>2931</v>
      </c>
      <c r="C404" t="s">
        <v>779</v>
      </c>
      <c r="D404" s="183">
        <v>35947</v>
      </c>
      <c r="E404">
        <v>2000</v>
      </c>
      <c r="F404" s="182">
        <v>6826181.5700000003</v>
      </c>
    </row>
    <row r="405" spans="1:6">
      <c r="A405" t="s">
        <v>785</v>
      </c>
      <c r="B405">
        <v>3239</v>
      </c>
      <c r="C405" t="s">
        <v>780</v>
      </c>
      <c r="D405" s="183">
        <v>36708</v>
      </c>
      <c r="E405">
        <v>2002</v>
      </c>
      <c r="F405" s="182">
        <v>334164.07</v>
      </c>
    </row>
    <row r="406" spans="1:6">
      <c r="A406" t="s">
        <v>785</v>
      </c>
      <c r="B406">
        <v>3638</v>
      </c>
      <c r="C406" t="s">
        <v>778</v>
      </c>
      <c r="D406" s="183">
        <v>36861</v>
      </c>
      <c r="E406">
        <v>2002</v>
      </c>
      <c r="F406" s="182">
        <v>3322881.13</v>
      </c>
    </row>
    <row r="407" spans="1:6">
      <c r="A407" t="s">
        <v>784</v>
      </c>
      <c r="B407">
        <v>3551</v>
      </c>
      <c r="C407" t="s">
        <v>779</v>
      </c>
      <c r="D407" s="183">
        <v>35916</v>
      </c>
      <c r="E407">
        <v>2000</v>
      </c>
      <c r="F407" s="182">
        <v>2588975.61</v>
      </c>
    </row>
    <row r="408" spans="1:6">
      <c r="A408" t="s">
        <v>783</v>
      </c>
      <c r="B408">
        <v>3101</v>
      </c>
      <c r="C408" t="s">
        <v>780</v>
      </c>
      <c r="D408" s="183">
        <v>36008</v>
      </c>
      <c r="E408">
        <v>2000</v>
      </c>
      <c r="F408" s="182">
        <v>97527.27</v>
      </c>
    </row>
    <row r="409" spans="1:6">
      <c r="A409" t="s">
        <v>782</v>
      </c>
      <c r="B409">
        <v>3495</v>
      </c>
      <c r="C409" t="s">
        <v>780</v>
      </c>
      <c r="D409" s="183">
        <v>35796</v>
      </c>
      <c r="E409">
        <v>2000</v>
      </c>
      <c r="F409" s="182">
        <v>153969.98000000001</v>
      </c>
    </row>
    <row r="410" spans="1:6">
      <c r="A410" t="s">
        <v>784</v>
      </c>
      <c r="B410">
        <v>3265</v>
      </c>
      <c r="C410" t="s">
        <v>780</v>
      </c>
      <c r="D410" s="183">
        <v>36586</v>
      </c>
      <c r="E410">
        <v>2002</v>
      </c>
      <c r="F410" s="182">
        <v>377553.19</v>
      </c>
    </row>
    <row r="411" spans="1:6">
      <c r="A411" t="s">
        <v>731</v>
      </c>
      <c r="B411">
        <v>3101</v>
      </c>
      <c r="C411" t="s">
        <v>778</v>
      </c>
      <c r="D411" s="183">
        <v>36465</v>
      </c>
      <c r="E411">
        <v>2001</v>
      </c>
      <c r="F411" s="182">
        <v>5288288.32</v>
      </c>
    </row>
    <row r="412" spans="1:6">
      <c r="A412" t="s">
        <v>782</v>
      </c>
      <c r="B412">
        <v>3169</v>
      </c>
      <c r="C412" t="s">
        <v>780</v>
      </c>
      <c r="D412" s="183">
        <v>36770</v>
      </c>
      <c r="E412">
        <v>2002</v>
      </c>
      <c r="F412" s="182">
        <v>143282</v>
      </c>
    </row>
    <row r="413" spans="1:6">
      <c r="A413" t="s">
        <v>785</v>
      </c>
      <c r="B413">
        <v>3506</v>
      </c>
      <c r="C413" t="s">
        <v>779</v>
      </c>
      <c r="D413" s="183">
        <v>36192</v>
      </c>
      <c r="E413">
        <v>2001</v>
      </c>
      <c r="F413" s="182">
        <v>8536788.2699999996</v>
      </c>
    </row>
    <row r="414" spans="1:6">
      <c r="A414" t="s">
        <v>785</v>
      </c>
      <c r="B414">
        <v>2796</v>
      </c>
      <c r="C414" t="s">
        <v>778</v>
      </c>
      <c r="D414" s="183">
        <v>36770</v>
      </c>
      <c r="E414">
        <v>2002</v>
      </c>
      <c r="F414" s="182">
        <v>3850347.8</v>
      </c>
    </row>
    <row r="415" spans="1:6">
      <c r="A415" t="s">
        <v>737</v>
      </c>
      <c r="B415">
        <v>2628</v>
      </c>
      <c r="C415" t="s">
        <v>780</v>
      </c>
      <c r="D415" s="183">
        <v>36770</v>
      </c>
      <c r="E415">
        <v>2002</v>
      </c>
      <c r="F415" s="182">
        <v>240410.86</v>
      </c>
    </row>
    <row r="416" spans="1:6">
      <c r="A416" t="s">
        <v>782</v>
      </c>
      <c r="B416">
        <v>3651</v>
      </c>
      <c r="C416" t="s">
        <v>780</v>
      </c>
      <c r="D416" s="183">
        <v>36708</v>
      </c>
      <c r="E416">
        <v>2002</v>
      </c>
      <c r="F416" s="182">
        <v>244476.41</v>
      </c>
    </row>
    <row r="417" spans="1:6">
      <c r="A417" t="s">
        <v>782</v>
      </c>
      <c r="B417">
        <v>3094</v>
      </c>
      <c r="C417" t="s">
        <v>779</v>
      </c>
      <c r="D417" s="183">
        <v>36770</v>
      </c>
      <c r="E417">
        <v>2002</v>
      </c>
      <c r="F417" s="182">
        <v>1241490.53</v>
      </c>
    </row>
    <row r="418" spans="1:6">
      <c r="A418" t="s">
        <v>782</v>
      </c>
      <c r="B418">
        <v>3170</v>
      </c>
      <c r="C418" t="s">
        <v>778</v>
      </c>
      <c r="D418" s="183">
        <v>35796</v>
      </c>
      <c r="E418">
        <v>2000</v>
      </c>
      <c r="F418" s="182">
        <v>1693316.87</v>
      </c>
    </row>
    <row r="419" spans="1:6">
      <c r="A419" t="s">
        <v>785</v>
      </c>
      <c r="B419">
        <v>2599</v>
      </c>
      <c r="C419" t="s">
        <v>780</v>
      </c>
      <c r="D419" s="183">
        <v>36617</v>
      </c>
      <c r="E419">
        <v>2002</v>
      </c>
      <c r="F419" s="182">
        <v>314933.73</v>
      </c>
    </row>
    <row r="420" spans="1:6">
      <c r="A420" t="s">
        <v>784</v>
      </c>
      <c r="B420">
        <v>2671</v>
      </c>
      <c r="C420" t="s">
        <v>779</v>
      </c>
      <c r="D420" s="183">
        <v>36434</v>
      </c>
      <c r="E420">
        <v>2001</v>
      </c>
      <c r="F420" s="182">
        <v>5430638.9299999997</v>
      </c>
    </row>
    <row r="421" spans="1:6">
      <c r="A421" t="s">
        <v>783</v>
      </c>
      <c r="B421">
        <v>3449</v>
      </c>
      <c r="C421" t="s">
        <v>779</v>
      </c>
      <c r="D421" s="183">
        <v>36161</v>
      </c>
      <c r="E421">
        <v>2001</v>
      </c>
      <c r="F421" s="182">
        <v>5357367.01</v>
      </c>
    </row>
    <row r="422" spans="1:6">
      <c r="A422" t="s">
        <v>783</v>
      </c>
      <c r="B422">
        <v>2730</v>
      </c>
      <c r="C422" t="s">
        <v>780</v>
      </c>
      <c r="D422" s="183">
        <v>36220</v>
      </c>
      <c r="E422">
        <v>2001</v>
      </c>
      <c r="F422" s="182">
        <v>158236.96</v>
      </c>
    </row>
    <row r="423" spans="1:6">
      <c r="A423" t="s">
        <v>782</v>
      </c>
      <c r="B423">
        <v>2845</v>
      </c>
      <c r="C423" t="s">
        <v>780</v>
      </c>
      <c r="D423" s="183">
        <v>36861</v>
      </c>
      <c r="E423">
        <v>2002</v>
      </c>
      <c r="F423" s="182">
        <v>103115.65</v>
      </c>
    </row>
    <row r="424" spans="1:6">
      <c r="A424" t="s">
        <v>785</v>
      </c>
      <c r="B424">
        <v>3212</v>
      </c>
      <c r="C424" t="s">
        <v>779</v>
      </c>
      <c r="D424" s="183">
        <v>36161</v>
      </c>
      <c r="E424">
        <v>2001</v>
      </c>
      <c r="F424" s="182">
        <v>5158813.2</v>
      </c>
    </row>
    <row r="425" spans="1:6">
      <c r="A425" t="s">
        <v>731</v>
      </c>
      <c r="B425">
        <v>2689</v>
      </c>
      <c r="C425" t="s">
        <v>778</v>
      </c>
      <c r="D425" s="183">
        <v>35916</v>
      </c>
      <c r="E425">
        <v>2000</v>
      </c>
      <c r="F425" s="182">
        <v>5318240.28</v>
      </c>
    </row>
    <row r="426" spans="1:6">
      <c r="A426" t="s">
        <v>737</v>
      </c>
      <c r="B426">
        <v>3666</v>
      </c>
      <c r="C426" t="s">
        <v>780</v>
      </c>
      <c r="D426" s="183">
        <v>35796</v>
      </c>
      <c r="E426">
        <v>2000</v>
      </c>
      <c r="F426" s="182">
        <v>264670.78000000003</v>
      </c>
    </row>
    <row r="427" spans="1:6">
      <c r="A427" t="s">
        <v>782</v>
      </c>
      <c r="B427">
        <v>3394</v>
      </c>
      <c r="C427" t="s">
        <v>778</v>
      </c>
      <c r="D427" s="183">
        <v>35796</v>
      </c>
      <c r="E427">
        <v>2000</v>
      </c>
      <c r="F427" s="182">
        <v>543913.9</v>
      </c>
    </row>
    <row r="428" spans="1:6">
      <c r="A428" t="s">
        <v>782</v>
      </c>
      <c r="B428">
        <v>3546</v>
      </c>
      <c r="C428" t="s">
        <v>778</v>
      </c>
      <c r="D428" s="183">
        <v>36708</v>
      </c>
      <c r="E428">
        <v>2002</v>
      </c>
      <c r="F428" s="182">
        <v>3269062.54</v>
      </c>
    </row>
    <row r="429" spans="1:6">
      <c r="A429" t="s">
        <v>785</v>
      </c>
      <c r="B429">
        <v>3601</v>
      </c>
      <c r="C429" t="s">
        <v>780</v>
      </c>
      <c r="D429" s="183">
        <v>36770</v>
      </c>
      <c r="E429">
        <v>2002</v>
      </c>
      <c r="F429" s="182">
        <v>113197.12</v>
      </c>
    </row>
    <row r="430" spans="1:6">
      <c r="A430" t="s">
        <v>785</v>
      </c>
      <c r="B430">
        <v>3556</v>
      </c>
      <c r="C430" t="s">
        <v>780</v>
      </c>
      <c r="D430" s="183">
        <v>36708</v>
      </c>
      <c r="E430">
        <v>2002</v>
      </c>
      <c r="F430" s="182">
        <v>251128.03</v>
      </c>
    </row>
    <row r="431" spans="1:6">
      <c r="A431" t="s">
        <v>785</v>
      </c>
      <c r="B431">
        <v>2895</v>
      </c>
      <c r="C431" t="s">
        <v>778</v>
      </c>
      <c r="D431" s="183">
        <v>36161</v>
      </c>
      <c r="E431">
        <v>2001</v>
      </c>
      <c r="F431" s="182">
        <v>3972848.74</v>
      </c>
    </row>
    <row r="432" spans="1:6">
      <c r="A432" t="s">
        <v>783</v>
      </c>
      <c r="B432">
        <v>2639</v>
      </c>
      <c r="C432" t="s">
        <v>779</v>
      </c>
      <c r="D432" s="183">
        <v>36861</v>
      </c>
      <c r="E432">
        <v>2002</v>
      </c>
      <c r="F432" s="182">
        <v>6604962.3399999999</v>
      </c>
    </row>
    <row r="433" spans="1:6">
      <c r="A433" t="s">
        <v>785</v>
      </c>
      <c r="B433">
        <v>3301</v>
      </c>
      <c r="C433" t="s">
        <v>778</v>
      </c>
      <c r="D433" s="183">
        <v>35947</v>
      </c>
      <c r="E433">
        <v>2000</v>
      </c>
      <c r="F433" s="182">
        <v>1090176.04</v>
      </c>
    </row>
    <row r="434" spans="1:6">
      <c r="A434" t="s">
        <v>785</v>
      </c>
      <c r="B434">
        <v>3049</v>
      </c>
      <c r="C434" t="s">
        <v>780</v>
      </c>
      <c r="D434" s="183">
        <v>36770</v>
      </c>
      <c r="E434">
        <v>2002</v>
      </c>
      <c r="F434" s="182">
        <v>260460.28</v>
      </c>
    </row>
    <row r="435" spans="1:6">
      <c r="A435" t="s">
        <v>782</v>
      </c>
      <c r="B435">
        <v>3795</v>
      </c>
      <c r="C435" t="s">
        <v>778</v>
      </c>
      <c r="D435" s="183">
        <v>36861</v>
      </c>
      <c r="E435">
        <v>2002</v>
      </c>
      <c r="F435" s="182">
        <v>3167941.2</v>
      </c>
    </row>
    <row r="436" spans="1:6">
      <c r="A436" t="s">
        <v>731</v>
      </c>
      <c r="B436">
        <v>2924</v>
      </c>
      <c r="C436" t="s">
        <v>779</v>
      </c>
      <c r="D436" s="183">
        <v>36861</v>
      </c>
      <c r="E436">
        <v>2002</v>
      </c>
      <c r="F436" s="182">
        <v>9835379.4000000004</v>
      </c>
    </row>
    <row r="437" spans="1:6">
      <c r="A437" t="s">
        <v>785</v>
      </c>
      <c r="B437">
        <v>2625</v>
      </c>
      <c r="C437" t="s">
        <v>778</v>
      </c>
      <c r="D437" s="183">
        <v>36831</v>
      </c>
      <c r="E437">
        <v>2002</v>
      </c>
      <c r="F437" s="182">
        <v>1110920.45</v>
      </c>
    </row>
    <row r="438" spans="1:6">
      <c r="A438" t="s">
        <v>737</v>
      </c>
      <c r="B438">
        <v>2580</v>
      </c>
      <c r="C438" t="s">
        <v>779</v>
      </c>
      <c r="D438" s="183">
        <v>36861</v>
      </c>
      <c r="E438">
        <v>2002</v>
      </c>
      <c r="F438" s="182">
        <v>6179638.8399999999</v>
      </c>
    </row>
    <row r="439" spans="1:6">
      <c r="A439" t="s">
        <v>785</v>
      </c>
      <c r="B439">
        <v>3088</v>
      </c>
      <c r="C439" t="s">
        <v>779</v>
      </c>
      <c r="D439" s="183">
        <v>36526</v>
      </c>
      <c r="E439">
        <v>2002</v>
      </c>
      <c r="F439" s="182">
        <v>7212531.1900000004</v>
      </c>
    </row>
    <row r="440" spans="1:6">
      <c r="A440" t="s">
        <v>785</v>
      </c>
      <c r="B440">
        <v>2879</v>
      </c>
      <c r="C440" t="s">
        <v>778</v>
      </c>
      <c r="D440" s="183">
        <v>36708</v>
      </c>
      <c r="E440">
        <v>2002</v>
      </c>
      <c r="F440" s="182">
        <v>1844266.32</v>
      </c>
    </row>
    <row r="441" spans="1:6">
      <c r="A441" t="s">
        <v>783</v>
      </c>
      <c r="B441">
        <v>3601</v>
      </c>
      <c r="C441" t="s">
        <v>778</v>
      </c>
      <c r="D441" s="183">
        <v>36434</v>
      </c>
      <c r="E441">
        <v>2001</v>
      </c>
      <c r="F441" s="182">
        <v>1847558.44</v>
      </c>
    </row>
    <row r="442" spans="1:6">
      <c r="A442" t="s">
        <v>737</v>
      </c>
      <c r="B442">
        <v>3792</v>
      </c>
      <c r="C442" t="s">
        <v>779</v>
      </c>
      <c r="D442" s="183">
        <v>36434</v>
      </c>
      <c r="E442">
        <v>2001</v>
      </c>
      <c r="F442" s="182">
        <v>9825513.4299999997</v>
      </c>
    </row>
    <row r="443" spans="1:6">
      <c r="A443" t="s">
        <v>737</v>
      </c>
      <c r="B443">
        <v>2753</v>
      </c>
      <c r="C443" t="s">
        <v>779</v>
      </c>
      <c r="D443" s="183">
        <v>36586</v>
      </c>
      <c r="E443">
        <v>2002</v>
      </c>
      <c r="F443" s="182">
        <v>5519562.6699999999</v>
      </c>
    </row>
    <row r="444" spans="1:6">
      <c r="A444" t="s">
        <v>737</v>
      </c>
      <c r="B444">
        <v>3187</v>
      </c>
      <c r="C444" t="s">
        <v>780</v>
      </c>
      <c r="D444" s="183">
        <v>36739</v>
      </c>
      <c r="E444">
        <v>2002</v>
      </c>
      <c r="F444" s="182">
        <v>399220.02</v>
      </c>
    </row>
    <row r="445" spans="1:6">
      <c r="A445" t="s">
        <v>782</v>
      </c>
      <c r="B445">
        <v>3409</v>
      </c>
      <c r="C445" t="s">
        <v>779</v>
      </c>
      <c r="D445" s="183">
        <v>36617</v>
      </c>
      <c r="E445">
        <v>2002</v>
      </c>
      <c r="F445" s="182">
        <v>1395031.11</v>
      </c>
    </row>
    <row r="446" spans="1:6">
      <c r="A446" t="s">
        <v>782</v>
      </c>
      <c r="B446">
        <v>2702</v>
      </c>
      <c r="C446" t="s">
        <v>778</v>
      </c>
      <c r="D446" s="183">
        <v>36526</v>
      </c>
      <c r="E446">
        <v>2002</v>
      </c>
      <c r="F446" s="182">
        <v>2591563.2200000002</v>
      </c>
    </row>
    <row r="447" spans="1:6">
      <c r="A447" t="s">
        <v>731</v>
      </c>
      <c r="B447">
        <v>3137</v>
      </c>
      <c r="C447" t="s">
        <v>778</v>
      </c>
      <c r="D447" s="183">
        <v>36861</v>
      </c>
      <c r="E447">
        <v>2002</v>
      </c>
      <c r="F447" s="182">
        <v>1405514.55</v>
      </c>
    </row>
    <row r="448" spans="1:6">
      <c r="A448" t="s">
        <v>784</v>
      </c>
      <c r="B448">
        <v>3631</v>
      </c>
      <c r="C448" t="s">
        <v>780</v>
      </c>
      <c r="D448" s="183">
        <v>36770</v>
      </c>
      <c r="E448">
        <v>2002</v>
      </c>
      <c r="F448" s="182">
        <v>304517.17</v>
      </c>
    </row>
    <row r="449" spans="1:6">
      <c r="A449" t="s">
        <v>784</v>
      </c>
      <c r="B449">
        <v>2990</v>
      </c>
      <c r="C449" t="s">
        <v>779</v>
      </c>
      <c r="D449" s="183">
        <v>36861</v>
      </c>
      <c r="E449">
        <v>2002</v>
      </c>
      <c r="F449" s="182">
        <v>6812913.9699999997</v>
      </c>
    </row>
    <row r="450" spans="1:6">
      <c r="A450" t="s">
        <v>783</v>
      </c>
      <c r="B450">
        <v>2647</v>
      </c>
      <c r="C450" t="s">
        <v>780</v>
      </c>
      <c r="D450" s="183">
        <v>35916</v>
      </c>
      <c r="E450">
        <v>2000</v>
      </c>
      <c r="F450" s="182">
        <v>216570.18</v>
      </c>
    </row>
    <row r="451" spans="1:6">
      <c r="A451" t="s">
        <v>783</v>
      </c>
      <c r="B451">
        <v>3125</v>
      </c>
      <c r="C451" t="s">
        <v>780</v>
      </c>
      <c r="D451" s="183">
        <v>36678</v>
      </c>
      <c r="E451">
        <v>2002</v>
      </c>
      <c r="F451" s="182">
        <v>367042.65</v>
      </c>
    </row>
    <row r="452" spans="1:6">
      <c r="A452" t="s">
        <v>785</v>
      </c>
      <c r="B452">
        <v>3706</v>
      </c>
      <c r="C452" t="s">
        <v>779</v>
      </c>
      <c r="D452" s="183">
        <v>36861</v>
      </c>
      <c r="E452">
        <v>2002</v>
      </c>
      <c r="F452" s="182">
        <v>2571146.7599999998</v>
      </c>
    </row>
    <row r="453" spans="1:6">
      <c r="A453" t="s">
        <v>783</v>
      </c>
      <c r="B453">
        <v>3540</v>
      </c>
      <c r="C453" t="s">
        <v>780</v>
      </c>
      <c r="D453" s="183">
        <v>36220</v>
      </c>
      <c r="E453">
        <v>2001</v>
      </c>
      <c r="F453" s="182">
        <v>141360.62</v>
      </c>
    </row>
    <row r="454" spans="1:6">
      <c r="A454" t="s">
        <v>783</v>
      </c>
      <c r="B454">
        <v>3401</v>
      </c>
      <c r="C454" t="s">
        <v>779</v>
      </c>
      <c r="D454" s="183">
        <v>36342</v>
      </c>
      <c r="E454">
        <v>2001</v>
      </c>
      <c r="F454" s="182">
        <v>6928424.7000000002</v>
      </c>
    </row>
    <row r="455" spans="1:6">
      <c r="A455" t="s">
        <v>782</v>
      </c>
      <c r="B455">
        <v>2559</v>
      </c>
      <c r="C455" t="s">
        <v>779</v>
      </c>
      <c r="D455" s="183">
        <v>36161</v>
      </c>
      <c r="E455">
        <v>2001</v>
      </c>
      <c r="F455" s="182">
        <v>2713259.46</v>
      </c>
    </row>
    <row r="456" spans="1:6">
      <c r="A456" t="s">
        <v>783</v>
      </c>
      <c r="B456">
        <v>3709</v>
      </c>
      <c r="C456" t="s">
        <v>780</v>
      </c>
      <c r="D456" s="183">
        <v>36342</v>
      </c>
      <c r="E456">
        <v>2001</v>
      </c>
      <c r="F456" s="182">
        <v>154696.16</v>
      </c>
    </row>
    <row r="457" spans="1:6">
      <c r="A457" t="s">
        <v>783</v>
      </c>
      <c r="B457">
        <v>3603</v>
      </c>
      <c r="C457" t="s">
        <v>780</v>
      </c>
      <c r="D457" s="183">
        <v>35886</v>
      </c>
      <c r="E457">
        <v>2000</v>
      </c>
      <c r="F457" s="182">
        <v>186326.42</v>
      </c>
    </row>
    <row r="458" spans="1:6">
      <c r="A458" t="s">
        <v>783</v>
      </c>
      <c r="B458">
        <v>2886</v>
      </c>
      <c r="C458" t="s">
        <v>778</v>
      </c>
      <c r="D458" s="183">
        <v>36861</v>
      </c>
      <c r="E458">
        <v>2002</v>
      </c>
      <c r="F458" s="182">
        <v>2031163.38</v>
      </c>
    </row>
    <row r="459" spans="1:6">
      <c r="A459" t="s">
        <v>782</v>
      </c>
      <c r="B459">
        <v>2716</v>
      </c>
      <c r="C459" t="s">
        <v>780</v>
      </c>
      <c r="D459" s="183">
        <v>36617</v>
      </c>
      <c r="E459">
        <v>2002</v>
      </c>
      <c r="F459" s="182">
        <v>215636.23</v>
      </c>
    </row>
    <row r="460" spans="1:6">
      <c r="A460" t="s">
        <v>731</v>
      </c>
      <c r="B460">
        <v>2759</v>
      </c>
      <c r="C460" t="s">
        <v>779</v>
      </c>
      <c r="D460" s="183">
        <v>36678</v>
      </c>
      <c r="E460">
        <v>2002</v>
      </c>
      <c r="F460" s="182">
        <v>9981777.1199999992</v>
      </c>
    </row>
    <row r="461" spans="1:6">
      <c r="A461" t="s">
        <v>785</v>
      </c>
      <c r="B461">
        <v>2639</v>
      </c>
      <c r="C461" t="s">
        <v>778</v>
      </c>
      <c r="D461" s="183">
        <v>36008</v>
      </c>
      <c r="E461">
        <v>2000</v>
      </c>
      <c r="F461" s="182">
        <v>828722.05</v>
      </c>
    </row>
    <row r="462" spans="1:6">
      <c r="A462" t="s">
        <v>783</v>
      </c>
      <c r="B462">
        <v>3569</v>
      </c>
      <c r="C462" t="s">
        <v>780</v>
      </c>
      <c r="D462" s="183">
        <v>36220</v>
      </c>
      <c r="E462">
        <v>2001</v>
      </c>
      <c r="F462" s="182">
        <v>146655.66</v>
      </c>
    </row>
    <row r="463" spans="1:6">
      <c r="A463" t="s">
        <v>784</v>
      </c>
      <c r="B463">
        <v>2537</v>
      </c>
      <c r="C463" t="s">
        <v>778</v>
      </c>
      <c r="D463" s="183">
        <v>36465</v>
      </c>
      <c r="E463">
        <v>2001</v>
      </c>
      <c r="F463" s="182">
        <v>2156955.62</v>
      </c>
    </row>
    <row r="464" spans="1:6">
      <c r="A464" t="s">
        <v>783</v>
      </c>
      <c r="B464">
        <v>2723</v>
      </c>
      <c r="C464" t="s">
        <v>779</v>
      </c>
      <c r="D464" s="183">
        <v>36617</v>
      </c>
      <c r="E464">
        <v>2002</v>
      </c>
      <c r="F464" s="182">
        <v>5694880.0099999998</v>
      </c>
    </row>
    <row r="465" spans="1:6">
      <c r="A465" t="s">
        <v>783</v>
      </c>
      <c r="B465">
        <v>2961</v>
      </c>
      <c r="C465" t="s">
        <v>780</v>
      </c>
      <c r="D465" s="183">
        <v>35947</v>
      </c>
      <c r="E465">
        <v>2000</v>
      </c>
      <c r="F465" s="182">
        <v>102282.28</v>
      </c>
    </row>
    <row r="466" spans="1:6">
      <c r="A466" t="s">
        <v>731</v>
      </c>
      <c r="B466">
        <v>3587</v>
      </c>
      <c r="C466" t="s">
        <v>780</v>
      </c>
      <c r="D466" s="183">
        <v>35947</v>
      </c>
      <c r="E466">
        <v>2000</v>
      </c>
      <c r="F466" s="182">
        <v>173579.31</v>
      </c>
    </row>
    <row r="467" spans="1:6">
      <c r="A467" t="s">
        <v>782</v>
      </c>
      <c r="B467">
        <v>2764</v>
      </c>
      <c r="C467" t="s">
        <v>780</v>
      </c>
      <c r="D467" s="183">
        <v>36192</v>
      </c>
      <c r="E467">
        <v>2001</v>
      </c>
      <c r="F467" s="182">
        <v>193534.88</v>
      </c>
    </row>
    <row r="468" spans="1:6">
      <c r="A468" t="s">
        <v>785</v>
      </c>
      <c r="B468">
        <v>3209</v>
      </c>
      <c r="C468" t="s">
        <v>780</v>
      </c>
      <c r="D468" s="183">
        <v>36770</v>
      </c>
      <c r="E468">
        <v>2002</v>
      </c>
      <c r="F468" s="182">
        <v>157825.57999999999</v>
      </c>
    </row>
    <row r="469" spans="1:6">
      <c r="A469" t="s">
        <v>784</v>
      </c>
      <c r="B469">
        <v>2630</v>
      </c>
      <c r="C469" t="s">
        <v>780</v>
      </c>
      <c r="D469" s="183">
        <v>36008</v>
      </c>
      <c r="E469">
        <v>2000</v>
      </c>
      <c r="F469" s="182">
        <v>351228.59</v>
      </c>
    </row>
    <row r="470" spans="1:6">
      <c r="A470" t="s">
        <v>784</v>
      </c>
      <c r="B470">
        <v>3157</v>
      </c>
      <c r="C470" t="s">
        <v>780</v>
      </c>
      <c r="D470" s="183">
        <v>36739</v>
      </c>
      <c r="E470">
        <v>2002</v>
      </c>
      <c r="F470" s="182">
        <v>252078.63</v>
      </c>
    </row>
    <row r="471" spans="1:6">
      <c r="A471" t="s">
        <v>731</v>
      </c>
      <c r="B471">
        <v>2632</v>
      </c>
      <c r="C471" t="s">
        <v>778</v>
      </c>
      <c r="D471" s="183">
        <v>36586</v>
      </c>
      <c r="E471">
        <v>2002</v>
      </c>
      <c r="F471" s="182">
        <v>5246332.82</v>
      </c>
    </row>
    <row r="472" spans="1:6">
      <c r="A472" t="s">
        <v>737</v>
      </c>
      <c r="B472">
        <v>2641</v>
      </c>
      <c r="C472" t="s">
        <v>778</v>
      </c>
      <c r="D472" s="183">
        <v>36617</v>
      </c>
      <c r="E472">
        <v>2002</v>
      </c>
      <c r="F472" s="182">
        <v>4252192.3899999997</v>
      </c>
    </row>
    <row r="473" spans="1:6">
      <c r="A473" t="s">
        <v>731</v>
      </c>
      <c r="B473">
        <v>3187</v>
      </c>
      <c r="C473" t="s">
        <v>778</v>
      </c>
      <c r="D473" s="183">
        <v>36708</v>
      </c>
      <c r="E473">
        <v>2002</v>
      </c>
      <c r="F473" s="182">
        <v>2480316.2400000002</v>
      </c>
    </row>
    <row r="474" spans="1:6">
      <c r="A474" t="s">
        <v>731</v>
      </c>
      <c r="B474">
        <v>3751</v>
      </c>
      <c r="C474" t="s">
        <v>778</v>
      </c>
      <c r="D474" s="183">
        <v>36800</v>
      </c>
      <c r="E474">
        <v>2002</v>
      </c>
      <c r="F474" s="182">
        <v>5358140.4800000004</v>
      </c>
    </row>
    <row r="475" spans="1:6">
      <c r="A475" t="s">
        <v>731</v>
      </c>
      <c r="B475">
        <v>3030</v>
      </c>
      <c r="C475" t="s">
        <v>780</v>
      </c>
      <c r="D475" s="183">
        <v>35886</v>
      </c>
      <c r="E475">
        <v>2000</v>
      </c>
      <c r="F475" s="182">
        <v>302575.61</v>
      </c>
    </row>
    <row r="476" spans="1:6">
      <c r="A476" t="s">
        <v>782</v>
      </c>
      <c r="B476">
        <v>2546</v>
      </c>
      <c r="C476" t="s">
        <v>779</v>
      </c>
      <c r="D476" s="183">
        <v>36342</v>
      </c>
      <c r="E476">
        <v>2001</v>
      </c>
      <c r="F476" s="182">
        <v>560822.92000000004</v>
      </c>
    </row>
    <row r="477" spans="1:6">
      <c r="A477" t="s">
        <v>737</v>
      </c>
      <c r="B477">
        <v>3570</v>
      </c>
      <c r="C477" t="s">
        <v>779</v>
      </c>
      <c r="D477" s="183">
        <v>35796</v>
      </c>
      <c r="E477">
        <v>2000</v>
      </c>
      <c r="F477" s="182">
        <v>1858927.69</v>
      </c>
    </row>
    <row r="478" spans="1:6">
      <c r="A478" t="s">
        <v>737</v>
      </c>
      <c r="B478">
        <v>3515</v>
      </c>
      <c r="C478" t="s">
        <v>780</v>
      </c>
      <c r="D478" s="183">
        <v>36342</v>
      </c>
      <c r="E478">
        <v>2001</v>
      </c>
      <c r="F478" s="182">
        <v>100635.77</v>
      </c>
    </row>
    <row r="479" spans="1:6">
      <c r="A479" t="s">
        <v>782</v>
      </c>
      <c r="B479">
        <v>3628</v>
      </c>
      <c r="C479" t="s">
        <v>779</v>
      </c>
      <c r="D479" s="183">
        <v>36708</v>
      </c>
      <c r="E479">
        <v>2002</v>
      </c>
      <c r="F479" s="182">
        <v>1275731.6200000001</v>
      </c>
    </row>
    <row r="480" spans="1:6">
      <c r="A480" t="s">
        <v>785</v>
      </c>
      <c r="B480">
        <v>2789</v>
      </c>
      <c r="C480" t="s">
        <v>779</v>
      </c>
      <c r="D480" s="183">
        <v>36495</v>
      </c>
      <c r="E480">
        <v>2001</v>
      </c>
      <c r="F480" s="182">
        <v>7240673.6399999997</v>
      </c>
    </row>
    <row r="481" spans="1:6">
      <c r="A481" t="s">
        <v>731</v>
      </c>
      <c r="B481">
        <v>3198</v>
      </c>
      <c r="C481" t="s">
        <v>778</v>
      </c>
      <c r="D481" s="183">
        <v>35947</v>
      </c>
      <c r="E481">
        <v>2000</v>
      </c>
      <c r="F481" s="182">
        <v>3586942.23</v>
      </c>
    </row>
    <row r="482" spans="1:6">
      <c r="A482" t="s">
        <v>731</v>
      </c>
      <c r="B482">
        <v>2866</v>
      </c>
      <c r="C482" t="s">
        <v>780</v>
      </c>
      <c r="D482" s="183">
        <v>36586</v>
      </c>
      <c r="E482">
        <v>2002</v>
      </c>
      <c r="F482" s="182">
        <v>396705.12</v>
      </c>
    </row>
    <row r="483" spans="1:6">
      <c r="A483" t="s">
        <v>731</v>
      </c>
      <c r="B483">
        <v>2864</v>
      </c>
      <c r="C483" t="s">
        <v>778</v>
      </c>
      <c r="D483" s="183">
        <v>36831</v>
      </c>
      <c r="E483">
        <v>2002</v>
      </c>
      <c r="F483" s="182">
        <v>3166152.69</v>
      </c>
    </row>
    <row r="484" spans="1:6">
      <c r="A484" t="s">
        <v>731</v>
      </c>
      <c r="B484">
        <v>3377</v>
      </c>
      <c r="C484" t="s">
        <v>779</v>
      </c>
      <c r="D484" s="183">
        <v>36861</v>
      </c>
      <c r="E484">
        <v>2002</v>
      </c>
      <c r="F484" s="182">
        <v>6765061.8899999997</v>
      </c>
    </row>
    <row r="485" spans="1:6">
      <c r="A485" t="s">
        <v>783</v>
      </c>
      <c r="B485">
        <v>3531</v>
      </c>
      <c r="C485" t="s">
        <v>778</v>
      </c>
      <c r="D485" s="183">
        <v>36342</v>
      </c>
      <c r="E485">
        <v>2001</v>
      </c>
      <c r="F485" s="182">
        <v>1397796.97</v>
      </c>
    </row>
    <row r="486" spans="1:6">
      <c r="A486" t="s">
        <v>731</v>
      </c>
      <c r="B486">
        <v>2665</v>
      </c>
      <c r="C486" t="s">
        <v>780</v>
      </c>
      <c r="D486" s="183">
        <v>35947</v>
      </c>
      <c r="E486">
        <v>2000</v>
      </c>
      <c r="F486" s="182">
        <v>102508.03</v>
      </c>
    </row>
    <row r="487" spans="1:6">
      <c r="A487" t="s">
        <v>783</v>
      </c>
      <c r="B487">
        <v>2927</v>
      </c>
      <c r="C487" t="s">
        <v>780</v>
      </c>
      <c r="D487" s="183">
        <v>35796</v>
      </c>
      <c r="E487">
        <v>2000</v>
      </c>
      <c r="F487" s="182">
        <v>188558.07999999999</v>
      </c>
    </row>
    <row r="488" spans="1:6">
      <c r="A488" t="s">
        <v>783</v>
      </c>
      <c r="B488">
        <v>3034</v>
      </c>
      <c r="C488" t="s">
        <v>779</v>
      </c>
      <c r="D488" s="183">
        <v>36465</v>
      </c>
      <c r="E488">
        <v>2001</v>
      </c>
      <c r="F488" s="182">
        <v>9547796.0399999991</v>
      </c>
    </row>
    <row r="489" spans="1:6">
      <c r="A489" t="s">
        <v>782</v>
      </c>
      <c r="B489">
        <v>2651</v>
      </c>
      <c r="C489" t="s">
        <v>780</v>
      </c>
      <c r="D489" s="183">
        <v>36192</v>
      </c>
      <c r="E489">
        <v>2001</v>
      </c>
      <c r="F489" s="182">
        <v>111716.45</v>
      </c>
    </row>
    <row r="490" spans="1:6">
      <c r="A490" t="s">
        <v>782</v>
      </c>
      <c r="B490">
        <v>2944</v>
      </c>
      <c r="C490" t="s">
        <v>780</v>
      </c>
      <c r="D490" s="183">
        <v>36678</v>
      </c>
      <c r="E490">
        <v>2002</v>
      </c>
      <c r="F490" s="182">
        <v>122999.84</v>
      </c>
    </row>
    <row r="491" spans="1:6">
      <c r="A491" t="s">
        <v>784</v>
      </c>
      <c r="B491">
        <v>3301</v>
      </c>
      <c r="C491" t="s">
        <v>780</v>
      </c>
      <c r="D491" s="183">
        <v>36342</v>
      </c>
      <c r="E491">
        <v>2001</v>
      </c>
      <c r="F491" s="182">
        <v>148827.34</v>
      </c>
    </row>
    <row r="492" spans="1:6">
      <c r="A492" t="s">
        <v>782</v>
      </c>
      <c r="B492">
        <v>3380</v>
      </c>
      <c r="C492" t="s">
        <v>778</v>
      </c>
      <c r="D492" s="183">
        <v>36008</v>
      </c>
      <c r="E492">
        <v>2000</v>
      </c>
      <c r="F492" s="182">
        <v>1242582.45</v>
      </c>
    </row>
    <row r="493" spans="1:6">
      <c r="A493" t="s">
        <v>782</v>
      </c>
      <c r="B493">
        <v>3381</v>
      </c>
      <c r="C493" t="s">
        <v>780</v>
      </c>
      <c r="D493" s="183">
        <v>36586</v>
      </c>
      <c r="E493">
        <v>2002</v>
      </c>
      <c r="F493" s="182">
        <v>92948.9</v>
      </c>
    </row>
    <row r="494" spans="1:6">
      <c r="A494" t="s">
        <v>737</v>
      </c>
      <c r="B494">
        <v>3288</v>
      </c>
      <c r="C494" t="s">
        <v>780</v>
      </c>
      <c r="D494" s="183">
        <v>35916</v>
      </c>
      <c r="E494">
        <v>2000</v>
      </c>
      <c r="F494" s="182">
        <v>210567.93</v>
      </c>
    </row>
    <row r="495" spans="1:6">
      <c r="A495" t="s">
        <v>782</v>
      </c>
      <c r="B495">
        <v>3593</v>
      </c>
      <c r="C495" t="s">
        <v>779</v>
      </c>
      <c r="D495" s="183">
        <v>36861</v>
      </c>
      <c r="E495">
        <v>2002</v>
      </c>
      <c r="F495" s="182">
        <v>3925694.61</v>
      </c>
    </row>
    <row r="496" spans="1:6">
      <c r="A496" t="s">
        <v>785</v>
      </c>
      <c r="B496">
        <v>3583</v>
      </c>
      <c r="C496" t="s">
        <v>780</v>
      </c>
      <c r="D496" s="183">
        <v>36008</v>
      </c>
      <c r="E496">
        <v>2000</v>
      </c>
      <c r="F496" s="182">
        <v>340069.15</v>
      </c>
    </row>
    <row r="497" spans="1:6">
      <c r="A497" t="s">
        <v>785</v>
      </c>
      <c r="B497">
        <v>3506</v>
      </c>
      <c r="C497" t="s">
        <v>778</v>
      </c>
      <c r="D497" s="183">
        <v>36342</v>
      </c>
      <c r="E497">
        <v>2001</v>
      </c>
      <c r="F497" s="182">
        <v>615851.41</v>
      </c>
    </row>
    <row r="498" spans="1:6">
      <c r="A498" t="s">
        <v>785</v>
      </c>
      <c r="B498">
        <v>3093</v>
      </c>
      <c r="C498" t="s">
        <v>779</v>
      </c>
      <c r="D498" s="183">
        <v>36861</v>
      </c>
      <c r="E498">
        <v>2002</v>
      </c>
      <c r="F498" s="182">
        <v>6963720.1299999999</v>
      </c>
    </row>
    <row r="499" spans="1:6">
      <c r="A499" t="s">
        <v>737</v>
      </c>
      <c r="B499">
        <v>2710</v>
      </c>
      <c r="C499" t="s">
        <v>780</v>
      </c>
      <c r="D499" s="183">
        <v>36770</v>
      </c>
      <c r="E499">
        <v>2002</v>
      </c>
      <c r="F499" s="182">
        <v>249873.38</v>
      </c>
    </row>
    <row r="500" spans="1:6">
      <c r="A500" t="s">
        <v>731</v>
      </c>
      <c r="B500">
        <v>3205</v>
      </c>
      <c r="C500" t="s">
        <v>778</v>
      </c>
      <c r="D500" s="183">
        <v>36586</v>
      </c>
      <c r="E500">
        <v>2002</v>
      </c>
      <c r="F500" s="182">
        <v>3051060.29</v>
      </c>
    </row>
    <row r="501" spans="1:6">
      <c r="A501" t="s">
        <v>783</v>
      </c>
      <c r="B501">
        <v>2623</v>
      </c>
      <c r="C501" t="s">
        <v>780</v>
      </c>
      <c r="D501" s="183">
        <v>36586</v>
      </c>
      <c r="E501">
        <v>2002</v>
      </c>
      <c r="F501" s="182">
        <v>309579.58</v>
      </c>
    </row>
    <row r="502" spans="1:6">
      <c r="A502" t="s">
        <v>731</v>
      </c>
      <c r="B502">
        <v>2847</v>
      </c>
      <c r="C502" t="s">
        <v>779</v>
      </c>
      <c r="D502" s="183">
        <v>35796</v>
      </c>
      <c r="E502">
        <v>2000</v>
      </c>
      <c r="F502" s="182">
        <v>3261340.86</v>
      </c>
    </row>
    <row r="503" spans="1:6">
      <c r="A503" t="s">
        <v>783</v>
      </c>
      <c r="B503">
        <v>2684</v>
      </c>
      <c r="C503" t="s">
        <v>780</v>
      </c>
      <c r="D503" s="183">
        <v>36342</v>
      </c>
      <c r="E503">
        <v>2001</v>
      </c>
      <c r="F503" s="182">
        <v>193780.24</v>
      </c>
    </row>
    <row r="504" spans="1:6">
      <c r="A504" t="s">
        <v>737</v>
      </c>
      <c r="B504">
        <v>2931</v>
      </c>
      <c r="C504" t="s">
        <v>780</v>
      </c>
      <c r="D504" s="183">
        <v>36739</v>
      </c>
      <c r="E504">
        <v>2002</v>
      </c>
      <c r="F504" s="182">
        <v>333109.96999999997</v>
      </c>
    </row>
    <row r="505" spans="1:6">
      <c r="A505" t="s">
        <v>737</v>
      </c>
      <c r="B505">
        <v>3536</v>
      </c>
      <c r="C505" t="s">
        <v>779</v>
      </c>
      <c r="D505" s="183">
        <v>36861</v>
      </c>
      <c r="E505">
        <v>2002</v>
      </c>
      <c r="F505" s="182">
        <v>3574409.55</v>
      </c>
    </row>
    <row r="506" spans="1:6">
      <c r="A506" t="s">
        <v>731</v>
      </c>
      <c r="B506">
        <v>2844</v>
      </c>
      <c r="C506" t="s">
        <v>779</v>
      </c>
      <c r="D506" s="183">
        <v>36161</v>
      </c>
      <c r="E506">
        <v>2001</v>
      </c>
      <c r="F506" s="182">
        <v>2215023.67</v>
      </c>
    </row>
    <row r="507" spans="1:6">
      <c r="A507" t="s">
        <v>783</v>
      </c>
      <c r="B507">
        <v>3479</v>
      </c>
      <c r="C507" t="s">
        <v>779</v>
      </c>
      <c r="D507" s="183">
        <v>36434</v>
      </c>
      <c r="E507">
        <v>2001</v>
      </c>
      <c r="F507" s="182">
        <v>1829790.82</v>
      </c>
    </row>
    <row r="508" spans="1:6">
      <c r="A508" t="s">
        <v>737</v>
      </c>
      <c r="B508">
        <v>2654</v>
      </c>
      <c r="C508" t="s">
        <v>779</v>
      </c>
      <c r="D508" s="183">
        <v>36770</v>
      </c>
      <c r="E508">
        <v>2002</v>
      </c>
      <c r="F508" s="182">
        <v>8854631.4499999993</v>
      </c>
    </row>
    <row r="509" spans="1:6">
      <c r="A509" t="s">
        <v>785</v>
      </c>
      <c r="B509">
        <v>3260</v>
      </c>
      <c r="C509" t="s">
        <v>779</v>
      </c>
      <c r="D509" s="183">
        <v>36861</v>
      </c>
      <c r="E509">
        <v>2002</v>
      </c>
      <c r="F509" s="182">
        <v>3512996.37</v>
      </c>
    </row>
    <row r="510" spans="1:6">
      <c r="A510" t="s">
        <v>785</v>
      </c>
      <c r="B510">
        <v>3454</v>
      </c>
      <c r="C510" t="s">
        <v>778</v>
      </c>
      <c r="D510" s="183">
        <v>36008</v>
      </c>
      <c r="E510">
        <v>2000</v>
      </c>
      <c r="F510" s="182">
        <v>3554997.08</v>
      </c>
    </row>
    <row r="511" spans="1:6">
      <c r="A511" t="s">
        <v>731</v>
      </c>
      <c r="B511">
        <v>3198</v>
      </c>
      <c r="C511" t="s">
        <v>779</v>
      </c>
      <c r="D511" s="183">
        <v>36342</v>
      </c>
      <c r="E511">
        <v>2001</v>
      </c>
      <c r="F511" s="182">
        <v>3202059.95</v>
      </c>
    </row>
    <row r="512" spans="1:6">
      <c r="A512" t="s">
        <v>785</v>
      </c>
      <c r="B512">
        <v>3642</v>
      </c>
      <c r="C512" t="s">
        <v>779</v>
      </c>
      <c r="D512" s="183">
        <v>36861</v>
      </c>
      <c r="E512">
        <v>2002</v>
      </c>
      <c r="F512" s="182">
        <v>513801.55</v>
      </c>
    </row>
    <row r="513" spans="1:6">
      <c r="A513" t="s">
        <v>731</v>
      </c>
      <c r="B513">
        <v>3203</v>
      </c>
      <c r="C513" t="s">
        <v>780</v>
      </c>
      <c r="D513" s="183">
        <v>35916</v>
      </c>
      <c r="E513">
        <v>2000</v>
      </c>
      <c r="F513" s="182">
        <v>316869.99</v>
      </c>
    </row>
    <row r="514" spans="1:6">
      <c r="A514" t="s">
        <v>737</v>
      </c>
      <c r="B514">
        <v>3199</v>
      </c>
      <c r="C514" t="s">
        <v>780</v>
      </c>
      <c r="D514" s="183">
        <v>36192</v>
      </c>
      <c r="E514">
        <v>2001</v>
      </c>
      <c r="F514" s="182">
        <v>204205.76</v>
      </c>
    </row>
    <row r="515" spans="1:6">
      <c r="A515" t="s">
        <v>782</v>
      </c>
      <c r="B515">
        <v>2770</v>
      </c>
      <c r="C515" t="s">
        <v>779</v>
      </c>
      <c r="D515" s="183">
        <v>36465</v>
      </c>
      <c r="E515">
        <v>2001</v>
      </c>
      <c r="F515" s="182">
        <v>4121819.38</v>
      </c>
    </row>
    <row r="516" spans="1:6">
      <c r="A516" t="s">
        <v>783</v>
      </c>
      <c r="B516">
        <v>2822</v>
      </c>
      <c r="C516" t="s">
        <v>779</v>
      </c>
      <c r="D516" s="183">
        <v>36465</v>
      </c>
      <c r="E516">
        <v>2001</v>
      </c>
      <c r="F516" s="182">
        <v>3188526.15</v>
      </c>
    </row>
    <row r="517" spans="1:6">
      <c r="A517" t="s">
        <v>785</v>
      </c>
      <c r="B517">
        <v>3707</v>
      </c>
      <c r="C517" t="s">
        <v>780</v>
      </c>
      <c r="D517" s="183">
        <v>35916</v>
      </c>
      <c r="E517">
        <v>2000</v>
      </c>
      <c r="F517" s="182">
        <v>307133.8</v>
      </c>
    </row>
    <row r="518" spans="1:6">
      <c r="A518" t="s">
        <v>783</v>
      </c>
      <c r="B518">
        <v>2817</v>
      </c>
      <c r="C518" t="s">
        <v>780</v>
      </c>
      <c r="D518" s="183">
        <v>36770</v>
      </c>
      <c r="E518">
        <v>2002</v>
      </c>
      <c r="F518" s="182">
        <v>101863.67999999999</v>
      </c>
    </row>
    <row r="519" spans="1:6">
      <c r="A519" t="s">
        <v>737</v>
      </c>
      <c r="B519">
        <v>2985</v>
      </c>
      <c r="C519" t="s">
        <v>778</v>
      </c>
      <c r="D519" s="183">
        <v>36586</v>
      </c>
      <c r="E519">
        <v>2002</v>
      </c>
      <c r="F519" s="182">
        <v>5155650.2300000004</v>
      </c>
    </row>
    <row r="520" spans="1:6">
      <c r="A520" t="s">
        <v>731</v>
      </c>
      <c r="B520">
        <v>3328</v>
      </c>
      <c r="C520" t="s">
        <v>780</v>
      </c>
      <c r="D520" s="183">
        <v>36678</v>
      </c>
      <c r="E520">
        <v>2002</v>
      </c>
      <c r="F520" s="182">
        <v>133401.35</v>
      </c>
    </row>
    <row r="521" spans="1:6">
      <c r="A521" t="s">
        <v>737</v>
      </c>
      <c r="B521">
        <v>3666</v>
      </c>
      <c r="C521" t="s">
        <v>779</v>
      </c>
      <c r="D521" s="183">
        <v>36831</v>
      </c>
      <c r="E521">
        <v>2002</v>
      </c>
      <c r="F521" s="182">
        <v>6437166.9900000002</v>
      </c>
    </row>
    <row r="522" spans="1:6">
      <c r="A522" t="s">
        <v>782</v>
      </c>
      <c r="B522">
        <v>2912</v>
      </c>
      <c r="C522" t="s">
        <v>780</v>
      </c>
      <c r="D522" s="183">
        <v>36192</v>
      </c>
      <c r="E522">
        <v>2001</v>
      </c>
      <c r="F522" s="182">
        <v>282848.62</v>
      </c>
    </row>
    <row r="523" spans="1:6">
      <c r="A523" t="s">
        <v>782</v>
      </c>
      <c r="B523">
        <v>2756</v>
      </c>
      <c r="C523" t="s">
        <v>780</v>
      </c>
      <c r="D523" s="183">
        <v>36770</v>
      </c>
      <c r="E523">
        <v>2002</v>
      </c>
      <c r="F523" s="182">
        <v>91875.64</v>
      </c>
    </row>
    <row r="524" spans="1:6">
      <c r="A524" t="s">
        <v>782</v>
      </c>
      <c r="B524">
        <v>2806</v>
      </c>
      <c r="C524" t="s">
        <v>778</v>
      </c>
      <c r="D524" s="183">
        <v>36800</v>
      </c>
      <c r="E524">
        <v>2002</v>
      </c>
      <c r="F524" s="182">
        <v>1964446.58</v>
      </c>
    </row>
    <row r="525" spans="1:6">
      <c r="A525" t="s">
        <v>782</v>
      </c>
      <c r="B525">
        <v>3751</v>
      </c>
      <c r="C525" t="s">
        <v>780</v>
      </c>
      <c r="D525" s="183">
        <v>36161</v>
      </c>
      <c r="E525">
        <v>2001</v>
      </c>
      <c r="F525" s="182">
        <v>132069.12</v>
      </c>
    </row>
    <row r="526" spans="1:6">
      <c r="A526" t="s">
        <v>784</v>
      </c>
      <c r="B526">
        <v>2911</v>
      </c>
      <c r="C526" t="s">
        <v>778</v>
      </c>
      <c r="D526" s="183">
        <v>36739</v>
      </c>
      <c r="E526">
        <v>2002</v>
      </c>
      <c r="F526" s="182">
        <v>4734620.2</v>
      </c>
    </row>
    <row r="527" spans="1:6">
      <c r="A527" t="s">
        <v>731</v>
      </c>
      <c r="B527">
        <v>3573</v>
      </c>
      <c r="C527" t="s">
        <v>779</v>
      </c>
      <c r="D527" s="183">
        <v>36008</v>
      </c>
      <c r="E527">
        <v>2000</v>
      </c>
      <c r="F527" s="182">
        <v>6271067.2000000002</v>
      </c>
    </row>
    <row r="528" spans="1:6">
      <c r="A528" t="s">
        <v>784</v>
      </c>
      <c r="B528">
        <v>3065</v>
      </c>
      <c r="C528" t="s">
        <v>779</v>
      </c>
      <c r="D528" s="183">
        <v>36586</v>
      </c>
      <c r="E528">
        <v>2002</v>
      </c>
      <c r="F528" s="182">
        <v>3745985.1</v>
      </c>
    </row>
    <row r="529" spans="1:6">
      <c r="A529" t="s">
        <v>737</v>
      </c>
      <c r="B529">
        <v>3565</v>
      </c>
      <c r="C529" t="s">
        <v>779</v>
      </c>
      <c r="D529" s="183">
        <v>36770</v>
      </c>
      <c r="E529">
        <v>2002</v>
      </c>
      <c r="F529" s="182">
        <v>6872209.1200000001</v>
      </c>
    </row>
    <row r="530" spans="1:6">
      <c r="A530" t="s">
        <v>737</v>
      </c>
      <c r="B530">
        <v>3751</v>
      </c>
      <c r="C530" t="s">
        <v>779</v>
      </c>
      <c r="D530" s="183">
        <v>36861</v>
      </c>
      <c r="E530">
        <v>2002</v>
      </c>
      <c r="F530" s="182">
        <v>5292550.12</v>
      </c>
    </row>
    <row r="531" spans="1:6">
      <c r="A531" t="s">
        <v>785</v>
      </c>
      <c r="B531">
        <v>3249</v>
      </c>
      <c r="C531" t="s">
        <v>780</v>
      </c>
      <c r="D531" s="183">
        <v>36770</v>
      </c>
      <c r="E531">
        <v>2002</v>
      </c>
      <c r="F531" s="182">
        <v>124075.01</v>
      </c>
    </row>
    <row r="532" spans="1:6">
      <c r="A532" t="s">
        <v>783</v>
      </c>
      <c r="B532">
        <v>3442</v>
      </c>
      <c r="C532" t="s">
        <v>778</v>
      </c>
      <c r="D532" s="183">
        <v>35886</v>
      </c>
      <c r="E532">
        <v>2000</v>
      </c>
      <c r="F532" s="182">
        <v>2872484.89</v>
      </c>
    </row>
    <row r="533" spans="1:6">
      <c r="A533" t="s">
        <v>785</v>
      </c>
      <c r="B533">
        <v>2728</v>
      </c>
      <c r="C533" t="s">
        <v>780</v>
      </c>
      <c r="D533" s="183">
        <v>36192</v>
      </c>
      <c r="E533">
        <v>2001</v>
      </c>
      <c r="F533" s="182">
        <v>145991.46</v>
      </c>
    </row>
    <row r="534" spans="1:6">
      <c r="A534" t="s">
        <v>785</v>
      </c>
      <c r="B534">
        <v>2551</v>
      </c>
      <c r="C534" t="s">
        <v>778</v>
      </c>
      <c r="D534" s="183">
        <v>36678</v>
      </c>
      <c r="E534">
        <v>2002</v>
      </c>
      <c r="F534" s="182">
        <v>3737556.8</v>
      </c>
    </row>
    <row r="535" spans="1:6">
      <c r="A535" t="s">
        <v>731</v>
      </c>
      <c r="B535">
        <v>3695</v>
      </c>
      <c r="C535" t="s">
        <v>778</v>
      </c>
      <c r="D535" s="183">
        <v>36586</v>
      </c>
      <c r="E535">
        <v>2002</v>
      </c>
      <c r="F535" s="182">
        <v>2888818.17</v>
      </c>
    </row>
    <row r="536" spans="1:6">
      <c r="A536" t="s">
        <v>784</v>
      </c>
      <c r="B536">
        <v>3015</v>
      </c>
      <c r="C536" t="s">
        <v>778</v>
      </c>
      <c r="D536" s="183">
        <v>36586</v>
      </c>
      <c r="E536">
        <v>2002</v>
      </c>
      <c r="F536" s="182">
        <v>1651515.54</v>
      </c>
    </row>
    <row r="537" spans="1:6">
      <c r="A537" t="s">
        <v>782</v>
      </c>
      <c r="B537">
        <v>2657</v>
      </c>
      <c r="C537" t="s">
        <v>780</v>
      </c>
      <c r="D537" s="183">
        <v>36708</v>
      </c>
      <c r="E537">
        <v>2002</v>
      </c>
      <c r="F537" s="182">
        <v>298224.71000000002</v>
      </c>
    </row>
    <row r="538" spans="1:6">
      <c r="A538" t="s">
        <v>784</v>
      </c>
      <c r="B538">
        <v>2909</v>
      </c>
      <c r="C538" t="s">
        <v>780</v>
      </c>
      <c r="D538" s="183">
        <v>36008</v>
      </c>
      <c r="E538">
        <v>2000</v>
      </c>
      <c r="F538" s="182">
        <v>281619.19</v>
      </c>
    </row>
    <row r="539" spans="1:6">
      <c r="A539" t="s">
        <v>783</v>
      </c>
      <c r="B539">
        <v>3150</v>
      </c>
      <c r="C539" t="s">
        <v>778</v>
      </c>
      <c r="D539" s="183">
        <v>36495</v>
      </c>
      <c r="E539">
        <v>2001</v>
      </c>
      <c r="F539" s="182">
        <v>5858361.9800000004</v>
      </c>
    </row>
    <row r="540" spans="1:6">
      <c r="A540" t="s">
        <v>785</v>
      </c>
      <c r="B540">
        <v>3454</v>
      </c>
      <c r="C540" t="s">
        <v>780</v>
      </c>
      <c r="D540" s="183">
        <v>36739</v>
      </c>
      <c r="E540">
        <v>2002</v>
      </c>
      <c r="F540" s="182">
        <v>374714.73</v>
      </c>
    </row>
    <row r="541" spans="1:6">
      <c r="A541" t="s">
        <v>785</v>
      </c>
      <c r="B541">
        <v>3553</v>
      </c>
      <c r="C541" t="s">
        <v>778</v>
      </c>
      <c r="D541" s="183">
        <v>36861</v>
      </c>
      <c r="E541">
        <v>2002</v>
      </c>
      <c r="F541" s="182">
        <v>5230184.84</v>
      </c>
    </row>
    <row r="542" spans="1:6">
      <c r="A542" t="s">
        <v>783</v>
      </c>
      <c r="B542">
        <v>3082</v>
      </c>
      <c r="C542" t="s">
        <v>779</v>
      </c>
      <c r="D542" s="183">
        <v>35916</v>
      </c>
      <c r="E542">
        <v>2000</v>
      </c>
      <c r="F542" s="182">
        <v>5705019.5800000001</v>
      </c>
    </row>
    <row r="543" spans="1:6">
      <c r="A543" t="s">
        <v>783</v>
      </c>
      <c r="B543">
        <v>3405</v>
      </c>
      <c r="C543" t="s">
        <v>778</v>
      </c>
      <c r="D543" s="183">
        <v>36434</v>
      </c>
      <c r="E543">
        <v>2001</v>
      </c>
      <c r="F543" s="182">
        <v>700807.3</v>
      </c>
    </row>
    <row r="544" spans="1:6">
      <c r="A544" t="s">
        <v>731</v>
      </c>
      <c r="B544">
        <v>2776</v>
      </c>
      <c r="C544" t="s">
        <v>778</v>
      </c>
      <c r="D544" s="183">
        <v>35947</v>
      </c>
      <c r="E544">
        <v>2000</v>
      </c>
      <c r="F544" s="182">
        <v>1938639.95</v>
      </c>
    </row>
    <row r="545" spans="1:6">
      <c r="A545" t="s">
        <v>737</v>
      </c>
      <c r="B545">
        <v>3451</v>
      </c>
      <c r="C545" t="s">
        <v>779</v>
      </c>
      <c r="D545" s="183">
        <v>36770</v>
      </c>
      <c r="E545">
        <v>2002</v>
      </c>
      <c r="F545" s="182">
        <v>2579041.6800000002</v>
      </c>
    </row>
    <row r="546" spans="1:6">
      <c r="A546" t="s">
        <v>785</v>
      </c>
      <c r="B546">
        <v>3235</v>
      </c>
      <c r="C546" t="s">
        <v>780</v>
      </c>
      <c r="D546" s="183">
        <v>36342</v>
      </c>
      <c r="E546">
        <v>2001</v>
      </c>
      <c r="F546" s="182">
        <v>323487.62</v>
      </c>
    </row>
    <row r="547" spans="1:6">
      <c r="A547" t="s">
        <v>782</v>
      </c>
      <c r="B547">
        <v>3488</v>
      </c>
      <c r="C547" t="s">
        <v>780</v>
      </c>
      <c r="D547" s="183">
        <v>35796</v>
      </c>
      <c r="E547">
        <v>2000</v>
      </c>
      <c r="F547" s="182">
        <v>392764.33</v>
      </c>
    </row>
    <row r="548" spans="1:6">
      <c r="A548" t="s">
        <v>782</v>
      </c>
      <c r="B548">
        <v>3397</v>
      </c>
      <c r="C548" t="s">
        <v>778</v>
      </c>
      <c r="D548" s="183">
        <v>36678</v>
      </c>
      <c r="E548">
        <v>2002</v>
      </c>
      <c r="F548" s="182">
        <v>3565782.68</v>
      </c>
    </row>
    <row r="549" spans="1:6">
      <c r="A549" t="s">
        <v>782</v>
      </c>
      <c r="B549">
        <v>2628</v>
      </c>
      <c r="C549" t="s">
        <v>780</v>
      </c>
      <c r="D549" s="183">
        <v>36770</v>
      </c>
      <c r="E549">
        <v>2002</v>
      </c>
      <c r="F549" s="182">
        <v>395802.87</v>
      </c>
    </row>
    <row r="550" spans="1:6">
      <c r="A550" t="s">
        <v>783</v>
      </c>
      <c r="B550">
        <v>3721</v>
      </c>
      <c r="C550" t="s">
        <v>779</v>
      </c>
      <c r="D550" s="183">
        <v>36831</v>
      </c>
      <c r="E550">
        <v>2002</v>
      </c>
      <c r="F550" s="182">
        <v>8172842.6500000004</v>
      </c>
    </row>
    <row r="551" spans="1:6">
      <c r="A551" t="s">
        <v>782</v>
      </c>
      <c r="B551">
        <v>2992</v>
      </c>
      <c r="C551" t="s">
        <v>780</v>
      </c>
      <c r="D551" s="183">
        <v>36434</v>
      </c>
      <c r="E551">
        <v>2001</v>
      </c>
      <c r="F551" s="182">
        <v>394393.16</v>
      </c>
    </row>
    <row r="552" spans="1:6">
      <c r="A552" t="s">
        <v>782</v>
      </c>
      <c r="B552">
        <v>3608</v>
      </c>
      <c r="C552" t="s">
        <v>779</v>
      </c>
      <c r="D552" s="183">
        <v>36495</v>
      </c>
      <c r="E552">
        <v>2001</v>
      </c>
      <c r="F552" s="182">
        <v>3409423.51</v>
      </c>
    </row>
    <row r="553" spans="1:6">
      <c r="A553" t="s">
        <v>784</v>
      </c>
      <c r="B553">
        <v>3438</v>
      </c>
      <c r="C553" t="s">
        <v>778</v>
      </c>
      <c r="D553" s="183">
        <v>36465</v>
      </c>
      <c r="E553">
        <v>2001</v>
      </c>
      <c r="F553" s="182">
        <v>4629457.08</v>
      </c>
    </row>
    <row r="554" spans="1:6">
      <c r="A554" t="s">
        <v>782</v>
      </c>
      <c r="B554">
        <v>3553</v>
      </c>
      <c r="C554" t="s">
        <v>780</v>
      </c>
      <c r="D554" s="183">
        <v>36831</v>
      </c>
      <c r="E554">
        <v>2002</v>
      </c>
      <c r="F554" s="182">
        <v>218589.89</v>
      </c>
    </row>
    <row r="555" spans="1:6">
      <c r="A555" t="s">
        <v>731</v>
      </c>
      <c r="B555">
        <v>2583</v>
      </c>
      <c r="C555" t="s">
        <v>778</v>
      </c>
      <c r="D555" s="183">
        <v>36008</v>
      </c>
      <c r="E555">
        <v>2000</v>
      </c>
      <c r="F555" s="182">
        <v>2688347.96</v>
      </c>
    </row>
    <row r="556" spans="1:6">
      <c r="A556" t="s">
        <v>731</v>
      </c>
      <c r="B556">
        <v>2712</v>
      </c>
      <c r="C556" t="s">
        <v>779</v>
      </c>
      <c r="D556" s="183">
        <v>36434</v>
      </c>
      <c r="E556">
        <v>2001</v>
      </c>
      <c r="F556" s="182">
        <v>2456881.87</v>
      </c>
    </row>
    <row r="557" spans="1:6">
      <c r="A557" t="s">
        <v>731</v>
      </c>
      <c r="B557">
        <v>3415</v>
      </c>
      <c r="C557" t="s">
        <v>779</v>
      </c>
      <c r="D557" s="183">
        <v>36708</v>
      </c>
      <c r="E557">
        <v>2002</v>
      </c>
      <c r="F557" s="182">
        <v>7076906.1600000001</v>
      </c>
    </row>
    <row r="558" spans="1:6">
      <c r="A558" t="s">
        <v>737</v>
      </c>
      <c r="B558">
        <v>3743</v>
      </c>
      <c r="C558" t="s">
        <v>778</v>
      </c>
      <c r="D558" s="183">
        <v>36586</v>
      </c>
      <c r="E558">
        <v>2002</v>
      </c>
      <c r="F558" s="182">
        <v>3057607.43</v>
      </c>
    </row>
    <row r="559" spans="1:6">
      <c r="A559" t="s">
        <v>785</v>
      </c>
      <c r="B559">
        <v>2637</v>
      </c>
      <c r="C559" t="s">
        <v>778</v>
      </c>
      <c r="D559" s="183">
        <v>35916</v>
      </c>
      <c r="E559">
        <v>2000</v>
      </c>
      <c r="F559" s="182">
        <v>5429087.5899999999</v>
      </c>
    </row>
    <row r="560" spans="1:6">
      <c r="A560" t="s">
        <v>783</v>
      </c>
      <c r="B560">
        <v>3537</v>
      </c>
      <c r="C560" t="s">
        <v>780</v>
      </c>
      <c r="D560" s="183">
        <v>36161</v>
      </c>
      <c r="E560">
        <v>2001</v>
      </c>
      <c r="F560" s="182">
        <v>310698.65999999997</v>
      </c>
    </row>
    <row r="561" spans="1:6">
      <c r="A561" t="s">
        <v>783</v>
      </c>
      <c r="B561">
        <v>2802</v>
      </c>
      <c r="C561" t="s">
        <v>780</v>
      </c>
      <c r="D561" s="183">
        <v>36434</v>
      </c>
      <c r="E561">
        <v>2001</v>
      </c>
      <c r="F561" s="182">
        <v>350211.11</v>
      </c>
    </row>
    <row r="562" spans="1:6">
      <c r="A562" t="s">
        <v>783</v>
      </c>
      <c r="B562">
        <v>2625</v>
      </c>
      <c r="C562" t="s">
        <v>779</v>
      </c>
      <c r="D562" s="183">
        <v>36220</v>
      </c>
      <c r="E562">
        <v>2001</v>
      </c>
      <c r="F562" s="182">
        <v>5141515.43</v>
      </c>
    </row>
    <row r="563" spans="1:6">
      <c r="A563" t="s">
        <v>731</v>
      </c>
      <c r="B563">
        <v>3166</v>
      </c>
      <c r="C563" t="s">
        <v>780</v>
      </c>
      <c r="D563" s="183">
        <v>36008</v>
      </c>
      <c r="E563">
        <v>2000</v>
      </c>
      <c r="F563" s="182">
        <v>231651.57</v>
      </c>
    </row>
    <row r="564" spans="1:6">
      <c r="A564" t="s">
        <v>782</v>
      </c>
      <c r="B564">
        <v>2894</v>
      </c>
      <c r="C564" t="s">
        <v>780</v>
      </c>
      <c r="D564" s="183">
        <v>36161</v>
      </c>
      <c r="E564">
        <v>2001</v>
      </c>
      <c r="F564" s="182">
        <v>370678.83</v>
      </c>
    </row>
    <row r="565" spans="1:6">
      <c r="A565" t="s">
        <v>782</v>
      </c>
      <c r="B565">
        <v>3697</v>
      </c>
      <c r="C565" t="s">
        <v>780</v>
      </c>
      <c r="D565" s="183">
        <v>36434</v>
      </c>
      <c r="E565">
        <v>2001</v>
      </c>
      <c r="F565" s="182">
        <v>340417.52</v>
      </c>
    </row>
    <row r="566" spans="1:6">
      <c r="A566" t="s">
        <v>782</v>
      </c>
      <c r="B566">
        <v>3604</v>
      </c>
      <c r="C566" t="s">
        <v>778</v>
      </c>
      <c r="D566" s="183">
        <v>36586</v>
      </c>
      <c r="E566">
        <v>2002</v>
      </c>
      <c r="F566" s="182">
        <v>4690372.29</v>
      </c>
    </row>
    <row r="567" spans="1:6">
      <c r="A567" t="s">
        <v>782</v>
      </c>
      <c r="B567">
        <v>3021</v>
      </c>
      <c r="C567" t="s">
        <v>780</v>
      </c>
      <c r="D567" s="183">
        <v>36800</v>
      </c>
      <c r="E567">
        <v>2002</v>
      </c>
      <c r="F567" s="182">
        <v>175798.66</v>
      </c>
    </row>
    <row r="568" spans="1:6">
      <c r="A568" t="s">
        <v>782</v>
      </c>
      <c r="B568">
        <v>2982</v>
      </c>
      <c r="C568" t="s">
        <v>778</v>
      </c>
      <c r="D568" s="183">
        <v>36495</v>
      </c>
      <c r="E568">
        <v>2001</v>
      </c>
      <c r="F568" s="182">
        <v>3716737.72</v>
      </c>
    </row>
    <row r="569" spans="1:6">
      <c r="A569" t="s">
        <v>782</v>
      </c>
      <c r="B569">
        <v>3716</v>
      </c>
      <c r="C569" t="s">
        <v>780</v>
      </c>
      <c r="D569" s="183">
        <v>36708</v>
      </c>
      <c r="E569">
        <v>2002</v>
      </c>
      <c r="F569" s="182">
        <v>236104.14</v>
      </c>
    </row>
    <row r="570" spans="1:6">
      <c r="A570" t="s">
        <v>737</v>
      </c>
      <c r="B570">
        <v>3549</v>
      </c>
      <c r="C570" t="s">
        <v>778</v>
      </c>
      <c r="D570" s="183">
        <v>36800</v>
      </c>
      <c r="E570">
        <v>2002</v>
      </c>
      <c r="F570" s="182">
        <v>1659351.14</v>
      </c>
    </row>
    <row r="571" spans="1:6">
      <c r="A571" t="s">
        <v>785</v>
      </c>
      <c r="B571">
        <v>3476</v>
      </c>
      <c r="C571" t="s">
        <v>779</v>
      </c>
      <c r="D571" s="183">
        <v>36434</v>
      </c>
      <c r="E571">
        <v>2001</v>
      </c>
      <c r="F571" s="182">
        <v>5149603.4800000004</v>
      </c>
    </row>
    <row r="572" spans="1:6">
      <c r="A572" t="s">
        <v>737</v>
      </c>
      <c r="B572">
        <v>3626</v>
      </c>
      <c r="C572" t="s">
        <v>779</v>
      </c>
      <c r="D572" s="183">
        <v>36708</v>
      </c>
      <c r="E572">
        <v>2002</v>
      </c>
      <c r="F572" s="182">
        <v>3100149.2</v>
      </c>
    </row>
    <row r="573" spans="1:6">
      <c r="A573" t="s">
        <v>737</v>
      </c>
      <c r="B573">
        <v>3671</v>
      </c>
      <c r="C573" t="s">
        <v>778</v>
      </c>
      <c r="D573" s="183">
        <v>36526</v>
      </c>
      <c r="E573">
        <v>2002</v>
      </c>
      <c r="F573" s="182">
        <v>2171466.4900000002</v>
      </c>
    </row>
    <row r="574" spans="1:6">
      <c r="A574" t="s">
        <v>785</v>
      </c>
      <c r="B574">
        <v>3267</v>
      </c>
      <c r="C574" t="s">
        <v>779</v>
      </c>
      <c r="D574" s="183">
        <v>36861</v>
      </c>
      <c r="E574">
        <v>2002</v>
      </c>
      <c r="F574" s="182">
        <v>6970630.7599999998</v>
      </c>
    </row>
    <row r="575" spans="1:6">
      <c r="A575" t="s">
        <v>782</v>
      </c>
      <c r="B575">
        <v>3386</v>
      </c>
      <c r="C575" t="s">
        <v>779</v>
      </c>
      <c r="D575" s="183">
        <v>36220</v>
      </c>
      <c r="E575">
        <v>2001</v>
      </c>
      <c r="F575" s="182">
        <v>5136561.43</v>
      </c>
    </row>
    <row r="576" spans="1:6">
      <c r="A576" t="s">
        <v>785</v>
      </c>
      <c r="B576">
        <v>3725</v>
      </c>
      <c r="C576" t="s">
        <v>779</v>
      </c>
      <c r="D576" s="183">
        <v>36800</v>
      </c>
      <c r="E576">
        <v>2002</v>
      </c>
      <c r="F576" s="182">
        <v>827512.91</v>
      </c>
    </row>
    <row r="577" spans="1:6">
      <c r="A577" t="s">
        <v>785</v>
      </c>
      <c r="B577">
        <v>3249</v>
      </c>
      <c r="C577" t="s">
        <v>778</v>
      </c>
      <c r="D577" s="183">
        <v>35947</v>
      </c>
      <c r="E577">
        <v>2000</v>
      </c>
      <c r="F577" s="182">
        <v>4893822.67</v>
      </c>
    </row>
    <row r="578" spans="1:6">
      <c r="A578" t="s">
        <v>784</v>
      </c>
      <c r="B578">
        <v>2698</v>
      </c>
      <c r="C578" t="s">
        <v>779</v>
      </c>
      <c r="D578" s="183">
        <v>36617</v>
      </c>
      <c r="E578">
        <v>2002</v>
      </c>
      <c r="F578" s="182">
        <v>4341384.87</v>
      </c>
    </row>
    <row r="579" spans="1:6">
      <c r="A579" t="s">
        <v>782</v>
      </c>
      <c r="B579">
        <v>3071</v>
      </c>
      <c r="C579" t="s">
        <v>778</v>
      </c>
      <c r="D579" s="183">
        <v>36342</v>
      </c>
      <c r="E579">
        <v>2001</v>
      </c>
      <c r="F579" s="182">
        <v>4007793.81</v>
      </c>
    </row>
    <row r="580" spans="1:6">
      <c r="A580" t="s">
        <v>737</v>
      </c>
      <c r="B580">
        <v>2774</v>
      </c>
      <c r="C580" t="s">
        <v>780</v>
      </c>
      <c r="D580" s="183">
        <v>36678</v>
      </c>
      <c r="E580">
        <v>2002</v>
      </c>
      <c r="F580" s="182">
        <v>383875.27</v>
      </c>
    </row>
    <row r="581" spans="1:6">
      <c r="A581" t="s">
        <v>784</v>
      </c>
      <c r="B581">
        <v>3402</v>
      </c>
      <c r="C581" t="s">
        <v>779</v>
      </c>
      <c r="D581" s="183">
        <v>36465</v>
      </c>
      <c r="E581">
        <v>2001</v>
      </c>
      <c r="F581" s="182">
        <v>4642645.5199999996</v>
      </c>
    </row>
    <row r="582" spans="1:6">
      <c r="A582" t="s">
        <v>785</v>
      </c>
      <c r="B582">
        <v>3146</v>
      </c>
      <c r="C582" t="s">
        <v>778</v>
      </c>
      <c r="D582" s="183">
        <v>36342</v>
      </c>
      <c r="E582">
        <v>2001</v>
      </c>
      <c r="F582" s="182">
        <v>2218871.75</v>
      </c>
    </row>
    <row r="583" spans="1:6">
      <c r="A583" t="s">
        <v>785</v>
      </c>
      <c r="B583">
        <v>3108</v>
      </c>
      <c r="C583" t="s">
        <v>778</v>
      </c>
      <c r="D583" s="183">
        <v>35796</v>
      </c>
      <c r="E583">
        <v>2000</v>
      </c>
      <c r="F583" s="182">
        <v>4299280.74</v>
      </c>
    </row>
    <row r="584" spans="1:6">
      <c r="A584" t="s">
        <v>731</v>
      </c>
      <c r="B584">
        <v>3321</v>
      </c>
      <c r="C584" t="s">
        <v>780</v>
      </c>
      <c r="D584" s="183">
        <v>36586</v>
      </c>
      <c r="E584">
        <v>2002</v>
      </c>
      <c r="F584" s="182">
        <v>310379.95</v>
      </c>
    </row>
    <row r="585" spans="1:6">
      <c r="A585" t="s">
        <v>782</v>
      </c>
      <c r="B585">
        <v>3455</v>
      </c>
      <c r="C585" t="s">
        <v>778</v>
      </c>
      <c r="D585" s="183">
        <v>36800</v>
      </c>
      <c r="E585">
        <v>2002</v>
      </c>
      <c r="F585" s="182">
        <v>1794717.11</v>
      </c>
    </row>
    <row r="586" spans="1:6">
      <c r="A586" t="s">
        <v>782</v>
      </c>
      <c r="B586">
        <v>2732</v>
      </c>
      <c r="C586" t="s">
        <v>779</v>
      </c>
      <c r="D586" s="183">
        <v>36861</v>
      </c>
      <c r="E586">
        <v>2002</v>
      </c>
      <c r="F586" s="182">
        <v>6851604.2400000002</v>
      </c>
    </row>
    <row r="587" spans="1:6">
      <c r="A587" t="s">
        <v>785</v>
      </c>
      <c r="B587">
        <v>3624</v>
      </c>
      <c r="C587" t="s">
        <v>778</v>
      </c>
      <c r="D587" s="183">
        <v>36342</v>
      </c>
      <c r="E587">
        <v>2001</v>
      </c>
      <c r="F587" s="182">
        <v>5000160.6100000003</v>
      </c>
    </row>
    <row r="588" spans="1:6">
      <c r="A588" t="s">
        <v>783</v>
      </c>
      <c r="B588">
        <v>2970</v>
      </c>
      <c r="C588" t="s">
        <v>779</v>
      </c>
      <c r="D588" s="183">
        <v>36192</v>
      </c>
      <c r="E588">
        <v>2001</v>
      </c>
      <c r="F588" s="182">
        <v>1649531.88</v>
      </c>
    </row>
    <row r="589" spans="1:6">
      <c r="A589" t="s">
        <v>737</v>
      </c>
      <c r="B589">
        <v>3497</v>
      </c>
      <c r="C589" t="s">
        <v>779</v>
      </c>
      <c r="D589" s="183">
        <v>35916</v>
      </c>
      <c r="E589">
        <v>2000</v>
      </c>
      <c r="F589" s="182">
        <v>5571603.3399999999</v>
      </c>
    </row>
    <row r="590" spans="1:6">
      <c r="A590" t="s">
        <v>731</v>
      </c>
      <c r="B590">
        <v>2550</v>
      </c>
      <c r="C590" t="s">
        <v>779</v>
      </c>
      <c r="D590" s="183">
        <v>36770</v>
      </c>
      <c r="E590">
        <v>2002</v>
      </c>
      <c r="F590" s="182">
        <v>7746822.8600000003</v>
      </c>
    </row>
    <row r="591" spans="1:6">
      <c r="A591" t="s">
        <v>785</v>
      </c>
      <c r="B591">
        <v>3544</v>
      </c>
      <c r="C591" t="s">
        <v>780</v>
      </c>
      <c r="D591" s="183">
        <v>36708</v>
      </c>
      <c r="E591">
        <v>2002</v>
      </c>
      <c r="F591" s="182">
        <v>255375.77</v>
      </c>
    </row>
    <row r="592" spans="1:6">
      <c r="A592" t="s">
        <v>731</v>
      </c>
      <c r="B592">
        <v>3694</v>
      </c>
      <c r="C592" t="s">
        <v>779</v>
      </c>
      <c r="D592" s="183">
        <v>36770</v>
      </c>
      <c r="E592">
        <v>2002</v>
      </c>
      <c r="F592" s="182">
        <v>1397077.44</v>
      </c>
    </row>
    <row r="593" spans="1:6">
      <c r="A593" t="s">
        <v>737</v>
      </c>
      <c r="B593">
        <v>2643</v>
      </c>
      <c r="C593" t="s">
        <v>779</v>
      </c>
      <c r="D593" s="183">
        <v>36800</v>
      </c>
      <c r="E593">
        <v>2002</v>
      </c>
      <c r="F593" s="182">
        <v>1812696.41</v>
      </c>
    </row>
    <row r="594" spans="1:6">
      <c r="A594" t="s">
        <v>782</v>
      </c>
      <c r="B594">
        <v>2633</v>
      </c>
      <c r="C594" t="s">
        <v>780</v>
      </c>
      <c r="D594" s="183">
        <v>36526</v>
      </c>
      <c r="E594">
        <v>2002</v>
      </c>
      <c r="F594" s="182">
        <v>127621.15</v>
      </c>
    </row>
    <row r="595" spans="1:6">
      <c r="A595" t="s">
        <v>782</v>
      </c>
      <c r="B595">
        <v>2619</v>
      </c>
      <c r="C595" t="s">
        <v>778</v>
      </c>
      <c r="D595" s="183">
        <v>36739</v>
      </c>
      <c r="E595">
        <v>2002</v>
      </c>
      <c r="F595" s="182">
        <v>3590286.51</v>
      </c>
    </row>
    <row r="596" spans="1:6">
      <c r="A596" t="s">
        <v>782</v>
      </c>
      <c r="B596">
        <v>2752</v>
      </c>
      <c r="C596" t="s">
        <v>778</v>
      </c>
      <c r="D596" s="183">
        <v>36495</v>
      </c>
      <c r="E596">
        <v>2001</v>
      </c>
      <c r="F596" s="182">
        <v>5759875.3899999997</v>
      </c>
    </row>
    <row r="597" spans="1:6">
      <c r="A597" t="s">
        <v>784</v>
      </c>
      <c r="B597">
        <v>3079</v>
      </c>
      <c r="C597" t="s">
        <v>778</v>
      </c>
      <c r="D597" s="183">
        <v>36342</v>
      </c>
      <c r="E597">
        <v>2001</v>
      </c>
      <c r="F597" s="182">
        <v>5487497.8300000001</v>
      </c>
    </row>
    <row r="598" spans="1:6">
      <c r="A598" t="s">
        <v>784</v>
      </c>
      <c r="B598">
        <v>3739</v>
      </c>
      <c r="C598" t="s">
        <v>779</v>
      </c>
      <c r="D598" s="183">
        <v>36861</v>
      </c>
      <c r="E598">
        <v>2002</v>
      </c>
      <c r="F598" s="182">
        <v>5487407.7699999996</v>
      </c>
    </row>
    <row r="599" spans="1:6">
      <c r="A599" t="s">
        <v>737</v>
      </c>
      <c r="B599">
        <v>3174</v>
      </c>
      <c r="C599" t="s">
        <v>778</v>
      </c>
      <c r="D599" s="183">
        <v>35916</v>
      </c>
      <c r="E599">
        <v>2000</v>
      </c>
      <c r="F599" s="182">
        <v>5170283.3499999996</v>
      </c>
    </row>
    <row r="600" spans="1:6">
      <c r="A600" t="s">
        <v>737</v>
      </c>
      <c r="B600">
        <v>2862</v>
      </c>
      <c r="C600" t="s">
        <v>780</v>
      </c>
      <c r="D600" s="183">
        <v>36342</v>
      </c>
      <c r="E600">
        <v>2001</v>
      </c>
      <c r="F600" s="182">
        <v>358012.07</v>
      </c>
    </row>
    <row r="601" spans="1:6">
      <c r="A601" t="s">
        <v>731</v>
      </c>
      <c r="B601">
        <v>3497</v>
      </c>
      <c r="C601" t="s">
        <v>780</v>
      </c>
      <c r="D601" s="183">
        <v>36617</v>
      </c>
      <c r="E601">
        <v>2002</v>
      </c>
      <c r="F601" s="182">
        <v>301231.53000000003</v>
      </c>
    </row>
    <row r="602" spans="1:6">
      <c r="A602" t="s">
        <v>782</v>
      </c>
      <c r="B602">
        <v>3275</v>
      </c>
      <c r="C602" t="s">
        <v>779</v>
      </c>
      <c r="D602" s="183">
        <v>36861</v>
      </c>
      <c r="E602">
        <v>2002</v>
      </c>
      <c r="F602" s="182">
        <v>1664335.98</v>
      </c>
    </row>
    <row r="603" spans="1:6">
      <c r="A603" t="s">
        <v>784</v>
      </c>
      <c r="B603">
        <v>2828</v>
      </c>
      <c r="C603" t="s">
        <v>778</v>
      </c>
      <c r="D603" s="183">
        <v>36526</v>
      </c>
      <c r="E603">
        <v>2002</v>
      </c>
      <c r="F603" s="182">
        <v>2104762.34</v>
      </c>
    </row>
    <row r="604" spans="1:6">
      <c r="A604" t="s">
        <v>737</v>
      </c>
      <c r="B604">
        <v>3028</v>
      </c>
      <c r="C604" t="s">
        <v>778</v>
      </c>
      <c r="D604" s="183">
        <v>36586</v>
      </c>
      <c r="E604">
        <v>2002</v>
      </c>
      <c r="F604" s="182">
        <v>2710623.47</v>
      </c>
    </row>
    <row r="605" spans="1:6">
      <c r="A605" t="s">
        <v>782</v>
      </c>
      <c r="B605">
        <v>3447</v>
      </c>
      <c r="C605" t="s">
        <v>779</v>
      </c>
      <c r="D605" s="183">
        <v>36831</v>
      </c>
      <c r="E605">
        <v>2002</v>
      </c>
      <c r="F605" s="182">
        <v>5578065.2800000003</v>
      </c>
    </row>
    <row r="606" spans="1:6">
      <c r="A606" t="s">
        <v>785</v>
      </c>
      <c r="B606">
        <v>3146</v>
      </c>
      <c r="C606" t="s">
        <v>780</v>
      </c>
      <c r="D606" s="183">
        <v>36831</v>
      </c>
      <c r="E606">
        <v>2002</v>
      </c>
      <c r="F606" s="182">
        <v>322281.17</v>
      </c>
    </row>
    <row r="607" spans="1:6">
      <c r="A607" t="s">
        <v>737</v>
      </c>
      <c r="B607">
        <v>2732</v>
      </c>
      <c r="C607" t="s">
        <v>778</v>
      </c>
      <c r="D607" s="183">
        <v>36586</v>
      </c>
      <c r="E607">
        <v>2002</v>
      </c>
      <c r="F607" s="182">
        <v>5226764.96</v>
      </c>
    </row>
    <row r="608" spans="1:6">
      <c r="A608" t="s">
        <v>783</v>
      </c>
      <c r="B608">
        <v>2969</v>
      </c>
      <c r="C608" t="s">
        <v>780</v>
      </c>
      <c r="D608" s="183">
        <v>36617</v>
      </c>
      <c r="E608">
        <v>2002</v>
      </c>
      <c r="F608" s="182">
        <v>101486.28</v>
      </c>
    </row>
    <row r="609" spans="1:6">
      <c r="A609" t="s">
        <v>783</v>
      </c>
      <c r="B609">
        <v>2668</v>
      </c>
      <c r="C609" t="s">
        <v>778</v>
      </c>
      <c r="D609" s="183">
        <v>36861</v>
      </c>
      <c r="E609">
        <v>2002</v>
      </c>
      <c r="F609" s="182">
        <v>803583.35</v>
      </c>
    </row>
    <row r="610" spans="1:6">
      <c r="A610" t="s">
        <v>785</v>
      </c>
      <c r="B610">
        <v>2565</v>
      </c>
      <c r="C610" t="s">
        <v>778</v>
      </c>
      <c r="D610" s="183">
        <v>36770</v>
      </c>
      <c r="E610">
        <v>2002</v>
      </c>
      <c r="F610" s="182">
        <v>5061155.0199999996</v>
      </c>
    </row>
    <row r="611" spans="1:6">
      <c r="A611" t="s">
        <v>785</v>
      </c>
      <c r="B611">
        <v>3055</v>
      </c>
      <c r="C611" t="s">
        <v>779</v>
      </c>
      <c r="D611" s="183">
        <v>36800</v>
      </c>
      <c r="E611">
        <v>2002</v>
      </c>
      <c r="F611" s="182">
        <v>970475.89</v>
      </c>
    </row>
    <row r="612" spans="1:6">
      <c r="A612" t="s">
        <v>783</v>
      </c>
      <c r="B612">
        <v>3508</v>
      </c>
      <c r="C612" t="s">
        <v>778</v>
      </c>
      <c r="D612" s="183">
        <v>36800</v>
      </c>
      <c r="E612">
        <v>2002</v>
      </c>
      <c r="F612" s="182">
        <v>5165082.62</v>
      </c>
    </row>
    <row r="613" spans="1:6">
      <c r="A613" t="s">
        <v>785</v>
      </c>
      <c r="B613">
        <v>3349</v>
      </c>
      <c r="C613" t="s">
        <v>780</v>
      </c>
      <c r="D613" s="183">
        <v>36617</v>
      </c>
      <c r="E613">
        <v>2002</v>
      </c>
      <c r="F613" s="182">
        <v>380323.73</v>
      </c>
    </row>
    <row r="614" spans="1:6">
      <c r="A614" t="s">
        <v>731</v>
      </c>
      <c r="B614">
        <v>2742</v>
      </c>
      <c r="C614" t="s">
        <v>780</v>
      </c>
      <c r="D614" s="183">
        <v>36434</v>
      </c>
      <c r="E614">
        <v>2001</v>
      </c>
      <c r="F614" s="182">
        <v>199684.01</v>
      </c>
    </row>
    <row r="615" spans="1:6">
      <c r="A615" t="s">
        <v>731</v>
      </c>
      <c r="B615">
        <v>2649</v>
      </c>
      <c r="C615" t="s">
        <v>780</v>
      </c>
      <c r="D615" s="183">
        <v>36678</v>
      </c>
      <c r="E615">
        <v>2002</v>
      </c>
      <c r="F615" s="182">
        <v>286176.06</v>
      </c>
    </row>
    <row r="616" spans="1:6">
      <c r="A616" t="s">
        <v>784</v>
      </c>
      <c r="B616">
        <v>3545</v>
      </c>
      <c r="C616" t="s">
        <v>778</v>
      </c>
      <c r="D616" s="183">
        <v>36770</v>
      </c>
      <c r="E616">
        <v>2002</v>
      </c>
      <c r="F616" s="182">
        <v>1918442.32</v>
      </c>
    </row>
    <row r="617" spans="1:6">
      <c r="A617" t="s">
        <v>785</v>
      </c>
      <c r="B617">
        <v>3302</v>
      </c>
      <c r="C617" t="s">
        <v>779</v>
      </c>
      <c r="D617" s="183">
        <v>36586</v>
      </c>
      <c r="E617">
        <v>2002</v>
      </c>
      <c r="F617" s="182">
        <v>7862586.3300000001</v>
      </c>
    </row>
    <row r="618" spans="1:6">
      <c r="A618" t="s">
        <v>785</v>
      </c>
      <c r="B618">
        <v>2868</v>
      </c>
      <c r="C618" t="s">
        <v>779</v>
      </c>
      <c r="D618" s="183">
        <v>36708</v>
      </c>
      <c r="E618">
        <v>2002</v>
      </c>
      <c r="F618" s="182">
        <v>2283546.5699999998</v>
      </c>
    </row>
    <row r="619" spans="1:6">
      <c r="A619" t="s">
        <v>784</v>
      </c>
      <c r="B619">
        <v>3176</v>
      </c>
      <c r="C619" t="s">
        <v>778</v>
      </c>
      <c r="D619" s="183">
        <v>36342</v>
      </c>
      <c r="E619">
        <v>2001</v>
      </c>
      <c r="F619" s="182">
        <v>1128494.02</v>
      </c>
    </row>
    <row r="620" spans="1:6">
      <c r="A620" t="s">
        <v>784</v>
      </c>
      <c r="B620">
        <v>3573</v>
      </c>
      <c r="C620" t="s">
        <v>780</v>
      </c>
      <c r="D620" s="183">
        <v>36770</v>
      </c>
      <c r="E620">
        <v>2002</v>
      </c>
      <c r="F620" s="182">
        <v>389535.28</v>
      </c>
    </row>
    <row r="621" spans="1:6">
      <c r="A621" t="s">
        <v>785</v>
      </c>
      <c r="B621">
        <v>2811</v>
      </c>
      <c r="C621" t="s">
        <v>780</v>
      </c>
      <c r="D621" s="183">
        <v>35886</v>
      </c>
      <c r="E621">
        <v>2000</v>
      </c>
      <c r="F621" s="182">
        <v>323037.44</v>
      </c>
    </row>
    <row r="622" spans="1:6">
      <c r="A622" t="s">
        <v>783</v>
      </c>
      <c r="B622">
        <v>3661</v>
      </c>
      <c r="C622" t="s">
        <v>779</v>
      </c>
      <c r="D622" s="183">
        <v>36678</v>
      </c>
      <c r="E622">
        <v>2002</v>
      </c>
      <c r="F622" s="182">
        <v>4528717.5999999996</v>
      </c>
    </row>
    <row r="623" spans="1:6">
      <c r="A623" t="s">
        <v>782</v>
      </c>
      <c r="B623">
        <v>3425</v>
      </c>
      <c r="C623" t="s">
        <v>778</v>
      </c>
      <c r="D623" s="183">
        <v>36526</v>
      </c>
      <c r="E623">
        <v>2002</v>
      </c>
      <c r="F623" s="182">
        <v>1576408.51</v>
      </c>
    </row>
    <row r="624" spans="1:6">
      <c r="A624" t="s">
        <v>785</v>
      </c>
      <c r="B624">
        <v>2703</v>
      </c>
      <c r="C624" t="s">
        <v>780</v>
      </c>
      <c r="D624" s="183">
        <v>36586</v>
      </c>
      <c r="E624">
        <v>2002</v>
      </c>
      <c r="F624" s="182">
        <v>94537.86</v>
      </c>
    </row>
    <row r="625" spans="1:6">
      <c r="A625" t="s">
        <v>783</v>
      </c>
      <c r="B625">
        <v>3512</v>
      </c>
      <c r="C625" t="s">
        <v>778</v>
      </c>
      <c r="D625" s="183">
        <v>36342</v>
      </c>
      <c r="E625">
        <v>2001</v>
      </c>
      <c r="F625" s="182">
        <v>4325455.01</v>
      </c>
    </row>
    <row r="626" spans="1:6">
      <c r="A626" t="s">
        <v>783</v>
      </c>
      <c r="B626">
        <v>3606</v>
      </c>
      <c r="C626" t="s">
        <v>779</v>
      </c>
      <c r="D626" s="183">
        <v>36342</v>
      </c>
      <c r="E626">
        <v>2001</v>
      </c>
      <c r="F626" s="182">
        <v>795002.84</v>
      </c>
    </row>
    <row r="627" spans="1:6">
      <c r="A627" t="s">
        <v>784</v>
      </c>
      <c r="B627">
        <v>3202</v>
      </c>
      <c r="C627" t="s">
        <v>778</v>
      </c>
      <c r="D627" s="183">
        <v>36192</v>
      </c>
      <c r="E627">
        <v>2001</v>
      </c>
      <c r="F627" s="182">
        <v>2975720.04</v>
      </c>
    </row>
    <row r="628" spans="1:6">
      <c r="A628" t="s">
        <v>785</v>
      </c>
      <c r="B628">
        <v>2855</v>
      </c>
      <c r="C628" t="s">
        <v>780</v>
      </c>
      <c r="D628" s="183">
        <v>36465</v>
      </c>
      <c r="E628">
        <v>2001</v>
      </c>
      <c r="F628" s="182">
        <v>154605.41</v>
      </c>
    </row>
    <row r="629" spans="1:6">
      <c r="A629" t="s">
        <v>731</v>
      </c>
      <c r="B629">
        <v>3777</v>
      </c>
      <c r="C629" t="s">
        <v>778</v>
      </c>
      <c r="D629" s="183">
        <v>36678</v>
      </c>
      <c r="E629">
        <v>2002</v>
      </c>
      <c r="F629" s="182">
        <v>620576.51</v>
      </c>
    </row>
    <row r="630" spans="1:6">
      <c r="A630" t="s">
        <v>783</v>
      </c>
      <c r="B630">
        <v>2687</v>
      </c>
      <c r="C630" t="s">
        <v>780</v>
      </c>
      <c r="D630" s="183">
        <v>36800</v>
      </c>
      <c r="E630">
        <v>2002</v>
      </c>
      <c r="F630" s="182">
        <v>121069.29</v>
      </c>
    </row>
    <row r="631" spans="1:6">
      <c r="A631" t="s">
        <v>783</v>
      </c>
      <c r="B631">
        <v>3579</v>
      </c>
      <c r="C631" t="s">
        <v>779</v>
      </c>
      <c r="D631" s="183">
        <v>35796</v>
      </c>
      <c r="E631">
        <v>2000</v>
      </c>
      <c r="F631" s="182">
        <v>1831563.68</v>
      </c>
    </row>
    <row r="632" spans="1:6">
      <c r="A632" t="s">
        <v>784</v>
      </c>
      <c r="B632">
        <v>3030</v>
      </c>
      <c r="C632" t="s">
        <v>778</v>
      </c>
      <c r="D632" s="183">
        <v>35916</v>
      </c>
      <c r="E632">
        <v>2000</v>
      </c>
      <c r="F632" s="182">
        <v>2843047.15</v>
      </c>
    </row>
    <row r="633" spans="1:6">
      <c r="A633" t="s">
        <v>731</v>
      </c>
      <c r="B633">
        <v>3534</v>
      </c>
      <c r="C633" t="s">
        <v>779</v>
      </c>
      <c r="D633" s="183">
        <v>36739</v>
      </c>
      <c r="E633">
        <v>2002</v>
      </c>
      <c r="F633" s="182">
        <v>5817339.5800000001</v>
      </c>
    </row>
    <row r="634" spans="1:6">
      <c r="A634" t="s">
        <v>783</v>
      </c>
      <c r="B634">
        <v>3114</v>
      </c>
      <c r="C634" t="s">
        <v>778</v>
      </c>
      <c r="D634" s="183">
        <v>36161</v>
      </c>
      <c r="E634">
        <v>2001</v>
      </c>
      <c r="F634" s="182">
        <v>1452576.66</v>
      </c>
    </row>
    <row r="635" spans="1:6">
      <c r="A635" t="s">
        <v>782</v>
      </c>
      <c r="B635">
        <v>2752</v>
      </c>
      <c r="C635" t="s">
        <v>780</v>
      </c>
      <c r="D635" s="183">
        <v>36770</v>
      </c>
      <c r="E635">
        <v>2002</v>
      </c>
      <c r="F635" s="182">
        <v>242305.5</v>
      </c>
    </row>
    <row r="636" spans="1:6">
      <c r="A636" t="s">
        <v>783</v>
      </c>
      <c r="B636">
        <v>3725</v>
      </c>
      <c r="C636" t="s">
        <v>780</v>
      </c>
      <c r="D636" s="183">
        <v>36526</v>
      </c>
      <c r="E636">
        <v>2002</v>
      </c>
      <c r="F636" s="182">
        <v>122481.46</v>
      </c>
    </row>
    <row r="637" spans="1:6">
      <c r="A637" t="s">
        <v>783</v>
      </c>
      <c r="B637">
        <v>3036</v>
      </c>
      <c r="C637" t="s">
        <v>779</v>
      </c>
      <c r="D637" s="183">
        <v>36526</v>
      </c>
      <c r="E637">
        <v>2002</v>
      </c>
      <c r="F637" s="182">
        <v>9750908.6899999995</v>
      </c>
    </row>
    <row r="638" spans="1:6">
      <c r="A638" t="s">
        <v>782</v>
      </c>
      <c r="B638">
        <v>2854</v>
      </c>
      <c r="C638" t="s">
        <v>779</v>
      </c>
      <c r="D638" s="183">
        <v>36800</v>
      </c>
      <c r="E638">
        <v>2002</v>
      </c>
      <c r="F638" s="182">
        <v>6034340.4699999997</v>
      </c>
    </row>
    <row r="639" spans="1:6">
      <c r="A639" t="s">
        <v>731</v>
      </c>
      <c r="B639">
        <v>3182</v>
      </c>
      <c r="C639" t="s">
        <v>779</v>
      </c>
      <c r="D639" s="183">
        <v>36770</v>
      </c>
      <c r="E639">
        <v>2002</v>
      </c>
      <c r="F639" s="182">
        <v>5957119.8099999996</v>
      </c>
    </row>
    <row r="640" spans="1:6">
      <c r="A640" t="s">
        <v>784</v>
      </c>
      <c r="B640">
        <v>3090</v>
      </c>
      <c r="C640" t="s">
        <v>779</v>
      </c>
      <c r="D640" s="183">
        <v>36831</v>
      </c>
      <c r="E640">
        <v>2002</v>
      </c>
      <c r="F640" s="182">
        <v>1819189.3</v>
      </c>
    </row>
    <row r="641" spans="1:6">
      <c r="A641" t="s">
        <v>784</v>
      </c>
      <c r="B641">
        <v>2543</v>
      </c>
      <c r="C641" t="s">
        <v>779</v>
      </c>
      <c r="D641" s="183">
        <v>36861</v>
      </c>
      <c r="E641">
        <v>2002</v>
      </c>
      <c r="F641" s="182">
        <v>9665921.2599999998</v>
      </c>
    </row>
    <row r="642" spans="1:6">
      <c r="A642" t="s">
        <v>784</v>
      </c>
      <c r="B642">
        <v>3297</v>
      </c>
      <c r="C642" t="s">
        <v>779</v>
      </c>
      <c r="D642" s="183">
        <v>36861</v>
      </c>
      <c r="E642">
        <v>2002</v>
      </c>
      <c r="F642" s="182">
        <v>9006373.8499999996</v>
      </c>
    </row>
    <row r="643" spans="1:6">
      <c r="A643" t="s">
        <v>737</v>
      </c>
      <c r="B643">
        <v>2764</v>
      </c>
      <c r="C643" t="s">
        <v>779</v>
      </c>
      <c r="D643" s="183">
        <v>36465</v>
      </c>
      <c r="E643">
        <v>2001</v>
      </c>
      <c r="F643" s="182">
        <v>4907464.99</v>
      </c>
    </row>
    <row r="644" spans="1:6">
      <c r="A644" t="s">
        <v>783</v>
      </c>
      <c r="B644">
        <v>2819</v>
      </c>
      <c r="C644" t="s">
        <v>779</v>
      </c>
      <c r="D644" s="183">
        <v>36342</v>
      </c>
      <c r="E644">
        <v>2001</v>
      </c>
      <c r="F644" s="182">
        <v>2817122.27</v>
      </c>
    </row>
    <row r="645" spans="1:6">
      <c r="A645" t="s">
        <v>731</v>
      </c>
      <c r="B645">
        <v>2662</v>
      </c>
      <c r="C645" t="s">
        <v>778</v>
      </c>
      <c r="D645" s="183">
        <v>36220</v>
      </c>
      <c r="E645">
        <v>2001</v>
      </c>
      <c r="F645" s="182">
        <v>5866606.0800000001</v>
      </c>
    </row>
    <row r="646" spans="1:6">
      <c r="A646" t="s">
        <v>784</v>
      </c>
      <c r="B646">
        <v>3795</v>
      </c>
      <c r="C646" t="s">
        <v>778</v>
      </c>
      <c r="D646" s="183">
        <v>36678</v>
      </c>
      <c r="E646">
        <v>2002</v>
      </c>
      <c r="F646" s="182">
        <v>4070376.64</v>
      </c>
    </row>
    <row r="647" spans="1:6">
      <c r="A647" t="s">
        <v>784</v>
      </c>
      <c r="B647">
        <v>2728</v>
      </c>
      <c r="C647" t="s">
        <v>779</v>
      </c>
      <c r="D647" s="183">
        <v>36770</v>
      </c>
      <c r="E647">
        <v>2002</v>
      </c>
      <c r="F647" s="182">
        <v>8067320.5599999996</v>
      </c>
    </row>
    <row r="648" spans="1:6">
      <c r="A648" t="s">
        <v>731</v>
      </c>
      <c r="B648">
        <v>2928</v>
      </c>
      <c r="C648" t="s">
        <v>780</v>
      </c>
      <c r="D648" s="183">
        <v>36161</v>
      </c>
      <c r="E648">
        <v>2001</v>
      </c>
      <c r="F648" s="182">
        <v>298917.71999999997</v>
      </c>
    </row>
    <row r="649" spans="1:6">
      <c r="A649" t="s">
        <v>731</v>
      </c>
      <c r="B649">
        <v>2976</v>
      </c>
      <c r="C649" t="s">
        <v>780</v>
      </c>
      <c r="D649" s="183">
        <v>36192</v>
      </c>
      <c r="E649">
        <v>2001</v>
      </c>
      <c r="F649" s="182">
        <v>136122.67000000001</v>
      </c>
    </row>
    <row r="650" spans="1:6">
      <c r="A650" t="s">
        <v>782</v>
      </c>
      <c r="B650">
        <v>3450</v>
      </c>
      <c r="C650" t="s">
        <v>778</v>
      </c>
      <c r="D650" s="183">
        <v>36831</v>
      </c>
      <c r="E650">
        <v>2002</v>
      </c>
      <c r="F650" s="182">
        <v>2029871.03</v>
      </c>
    </row>
    <row r="651" spans="1:6">
      <c r="A651" t="s">
        <v>731</v>
      </c>
      <c r="B651">
        <v>3397</v>
      </c>
      <c r="C651" t="s">
        <v>780</v>
      </c>
      <c r="D651" s="183">
        <v>35916</v>
      </c>
      <c r="E651">
        <v>2000</v>
      </c>
      <c r="F651" s="182">
        <v>220722.29</v>
      </c>
    </row>
    <row r="652" spans="1:6">
      <c r="A652" t="s">
        <v>731</v>
      </c>
      <c r="B652">
        <v>3205</v>
      </c>
      <c r="C652" t="s">
        <v>780</v>
      </c>
      <c r="D652" s="183">
        <v>36220</v>
      </c>
      <c r="E652">
        <v>2001</v>
      </c>
      <c r="F652" s="182">
        <v>388277.23</v>
      </c>
    </row>
    <row r="653" spans="1:6">
      <c r="A653" t="s">
        <v>784</v>
      </c>
      <c r="B653">
        <v>3585</v>
      </c>
      <c r="C653" t="s">
        <v>780</v>
      </c>
      <c r="D653" s="183">
        <v>36161</v>
      </c>
      <c r="E653">
        <v>2001</v>
      </c>
      <c r="F653" s="182">
        <v>176404.28</v>
      </c>
    </row>
    <row r="654" spans="1:6">
      <c r="A654" t="s">
        <v>783</v>
      </c>
      <c r="B654">
        <v>3134</v>
      </c>
      <c r="C654" t="s">
        <v>779</v>
      </c>
      <c r="D654" s="183">
        <v>36617</v>
      </c>
      <c r="E654">
        <v>2002</v>
      </c>
      <c r="F654" s="182">
        <v>5754831.0800000001</v>
      </c>
    </row>
    <row r="655" spans="1:6">
      <c r="A655" t="s">
        <v>737</v>
      </c>
      <c r="B655">
        <v>2601</v>
      </c>
      <c r="C655" t="s">
        <v>780</v>
      </c>
      <c r="D655" s="183">
        <v>36342</v>
      </c>
      <c r="E655">
        <v>2001</v>
      </c>
      <c r="F655" s="182">
        <v>261020.73</v>
      </c>
    </row>
    <row r="656" spans="1:6">
      <c r="A656" t="s">
        <v>782</v>
      </c>
      <c r="B656">
        <v>3798</v>
      </c>
      <c r="C656" t="s">
        <v>779</v>
      </c>
      <c r="D656" s="183">
        <v>36678</v>
      </c>
      <c r="E656">
        <v>2002</v>
      </c>
      <c r="F656" s="182">
        <v>6037095.8300000001</v>
      </c>
    </row>
    <row r="657" spans="1:6">
      <c r="A657" t="s">
        <v>785</v>
      </c>
      <c r="B657">
        <v>2890</v>
      </c>
      <c r="C657" t="s">
        <v>779</v>
      </c>
      <c r="D657" s="183">
        <v>36861</v>
      </c>
      <c r="E657">
        <v>2002</v>
      </c>
      <c r="F657" s="182">
        <v>1137875.73</v>
      </c>
    </row>
    <row r="658" spans="1:6">
      <c r="A658" t="s">
        <v>784</v>
      </c>
      <c r="B658">
        <v>2778</v>
      </c>
      <c r="C658" t="s">
        <v>780</v>
      </c>
      <c r="D658" s="183">
        <v>35886</v>
      </c>
      <c r="E658">
        <v>2000</v>
      </c>
      <c r="F658" s="182">
        <v>284822.71999999997</v>
      </c>
    </row>
    <row r="659" spans="1:6">
      <c r="A659" t="s">
        <v>737</v>
      </c>
      <c r="B659">
        <v>2590</v>
      </c>
      <c r="C659" t="s">
        <v>780</v>
      </c>
      <c r="D659" s="183">
        <v>36739</v>
      </c>
      <c r="E659">
        <v>2002</v>
      </c>
      <c r="F659" s="182">
        <v>331550.42</v>
      </c>
    </row>
    <row r="660" spans="1:6">
      <c r="A660" t="s">
        <v>782</v>
      </c>
      <c r="B660">
        <v>2662</v>
      </c>
      <c r="C660" t="s">
        <v>778</v>
      </c>
      <c r="D660" s="183">
        <v>36586</v>
      </c>
      <c r="E660">
        <v>2002</v>
      </c>
      <c r="F660" s="182">
        <v>2334804.81</v>
      </c>
    </row>
    <row r="661" spans="1:6">
      <c r="A661" t="s">
        <v>782</v>
      </c>
      <c r="B661">
        <v>3578</v>
      </c>
      <c r="C661" t="s">
        <v>778</v>
      </c>
      <c r="D661" s="183">
        <v>35796</v>
      </c>
      <c r="E661">
        <v>2000</v>
      </c>
      <c r="F661" s="182">
        <v>1899724.18</v>
      </c>
    </row>
    <row r="662" spans="1:6">
      <c r="A662" t="s">
        <v>731</v>
      </c>
      <c r="B662">
        <v>2718</v>
      </c>
      <c r="C662" t="s">
        <v>779</v>
      </c>
      <c r="D662" s="183">
        <v>36526</v>
      </c>
      <c r="E662">
        <v>2002</v>
      </c>
      <c r="F662" s="182">
        <v>6305552.2199999997</v>
      </c>
    </row>
    <row r="663" spans="1:6">
      <c r="A663" t="s">
        <v>731</v>
      </c>
      <c r="B663">
        <v>3120</v>
      </c>
      <c r="C663" t="s">
        <v>780</v>
      </c>
      <c r="D663" s="183">
        <v>36465</v>
      </c>
      <c r="E663">
        <v>2001</v>
      </c>
      <c r="F663" s="182">
        <v>366909.32</v>
      </c>
    </row>
    <row r="664" spans="1:6">
      <c r="A664" t="s">
        <v>731</v>
      </c>
      <c r="B664">
        <v>2660</v>
      </c>
      <c r="C664" t="s">
        <v>779</v>
      </c>
      <c r="D664" s="183">
        <v>36770</v>
      </c>
      <c r="E664">
        <v>2002</v>
      </c>
      <c r="F664" s="182">
        <v>8178143.2800000003</v>
      </c>
    </row>
    <row r="665" spans="1:6">
      <c r="A665" t="s">
        <v>783</v>
      </c>
      <c r="B665">
        <v>2663</v>
      </c>
      <c r="C665" t="s">
        <v>778</v>
      </c>
      <c r="D665" s="183">
        <v>36220</v>
      </c>
      <c r="E665">
        <v>2001</v>
      </c>
      <c r="F665" s="182">
        <v>3944800.28</v>
      </c>
    </row>
    <row r="666" spans="1:6">
      <c r="A666" t="s">
        <v>784</v>
      </c>
      <c r="B666">
        <v>2622</v>
      </c>
      <c r="C666" t="s">
        <v>780</v>
      </c>
      <c r="D666" s="183">
        <v>36434</v>
      </c>
      <c r="E666">
        <v>2001</v>
      </c>
      <c r="F666" s="182">
        <v>123589.41</v>
      </c>
    </row>
    <row r="667" spans="1:6">
      <c r="A667" t="s">
        <v>784</v>
      </c>
      <c r="B667">
        <v>3529</v>
      </c>
      <c r="C667" t="s">
        <v>780</v>
      </c>
      <c r="D667" s="183">
        <v>36800</v>
      </c>
      <c r="E667">
        <v>2002</v>
      </c>
      <c r="F667" s="182">
        <v>115247.37</v>
      </c>
    </row>
    <row r="668" spans="1:6">
      <c r="A668" t="s">
        <v>783</v>
      </c>
      <c r="B668">
        <v>3418</v>
      </c>
      <c r="C668" t="s">
        <v>780</v>
      </c>
      <c r="D668" s="183">
        <v>36495</v>
      </c>
      <c r="E668">
        <v>2001</v>
      </c>
      <c r="F668" s="182">
        <v>317896.77</v>
      </c>
    </row>
    <row r="669" spans="1:6">
      <c r="A669" t="s">
        <v>784</v>
      </c>
      <c r="B669">
        <v>3388</v>
      </c>
      <c r="C669" t="s">
        <v>780</v>
      </c>
      <c r="D669" s="183">
        <v>36586</v>
      </c>
      <c r="E669">
        <v>2002</v>
      </c>
      <c r="F669" s="182">
        <v>264593.65999999997</v>
      </c>
    </row>
    <row r="670" spans="1:6">
      <c r="A670" t="s">
        <v>782</v>
      </c>
      <c r="B670">
        <v>2815</v>
      </c>
      <c r="C670" t="s">
        <v>779</v>
      </c>
      <c r="D670" s="183">
        <v>36586</v>
      </c>
      <c r="E670">
        <v>2002</v>
      </c>
      <c r="F670" s="182">
        <v>7940425.7199999997</v>
      </c>
    </row>
    <row r="671" spans="1:6">
      <c r="A671" t="s">
        <v>737</v>
      </c>
      <c r="B671">
        <v>2907</v>
      </c>
      <c r="C671" t="s">
        <v>779</v>
      </c>
      <c r="D671" s="183">
        <v>36586</v>
      </c>
      <c r="E671">
        <v>2002</v>
      </c>
      <c r="F671" s="182">
        <v>9580212.75</v>
      </c>
    </row>
    <row r="672" spans="1:6">
      <c r="A672" t="s">
        <v>785</v>
      </c>
      <c r="B672">
        <v>3152</v>
      </c>
      <c r="C672" t="s">
        <v>779</v>
      </c>
      <c r="D672" s="183">
        <v>36495</v>
      </c>
      <c r="E672">
        <v>2001</v>
      </c>
      <c r="F672" s="182">
        <v>8597956.5500000007</v>
      </c>
    </row>
    <row r="673" spans="1:6">
      <c r="A673" t="s">
        <v>731</v>
      </c>
      <c r="B673">
        <v>3240</v>
      </c>
      <c r="C673" t="s">
        <v>779</v>
      </c>
      <c r="D673" s="183">
        <v>35947</v>
      </c>
      <c r="E673">
        <v>2000</v>
      </c>
      <c r="F673" s="182">
        <v>4160047.26</v>
      </c>
    </row>
    <row r="674" spans="1:6">
      <c r="A674" t="s">
        <v>784</v>
      </c>
      <c r="B674">
        <v>3384</v>
      </c>
      <c r="C674" t="s">
        <v>779</v>
      </c>
      <c r="D674" s="183">
        <v>35947</v>
      </c>
      <c r="E674">
        <v>2000</v>
      </c>
      <c r="F674" s="182">
        <v>3437485.42</v>
      </c>
    </row>
    <row r="675" spans="1:6">
      <c r="A675" t="s">
        <v>783</v>
      </c>
      <c r="B675">
        <v>2922</v>
      </c>
      <c r="C675" t="s">
        <v>779</v>
      </c>
      <c r="D675" s="183">
        <v>36586</v>
      </c>
      <c r="E675">
        <v>2002</v>
      </c>
      <c r="F675" s="182">
        <v>9444626.3599999994</v>
      </c>
    </row>
    <row r="676" spans="1:6">
      <c r="A676" t="s">
        <v>783</v>
      </c>
      <c r="B676">
        <v>2957</v>
      </c>
      <c r="C676" t="s">
        <v>779</v>
      </c>
      <c r="D676" s="183">
        <v>36008</v>
      </c>
      <c r="E676">
        <v>2000</v>
      </c>
      <c r="F676" s="182">
        <v>7500265.2699999996</v>
      </c>
    </row>
    <row r="677" spans="1:6">
      <c r="A677" t="s">
        <v>783</v>
      </c>
      <c r="B677">
        <v>2603</v>
      </c>
      <c r="C677" t="s">
        <v>779</v>
      </c>
      <c r="D677" s="183">
        <v>36770</v>
      </c>
      <c r="E677">
        <v>2002</v>
      </c>
      <c r="F677" s="182">
        <v>852755.9</v>
      </c>
    </row>
    <row r="678" spans="1:6">
      <c r="A678" t="s">
        <v>784</v>
      </c>
      <c r="B678">
        <v>3159</v>
      </c>
      <c r="C678" t="s">
        <v>778</v>
      </c>
      <c r="D678" s="183">
        <v>36678</v>
      </c>
      <c r="E678">
        <v>2002</v>
      </c>
      <c r="F678" s="182">
        <v>2901266.33</v>
      </c>
    </row>
    <row r="679" spans="1:6">
      <c r="A679" t="s">
        <v>737</v>
      </c>
      <c r="B679">
        <v>2640</v>
      </c>
      <c r="C679" t="s">
        <v>778</v>
      </c>
      <c r="D679" s="183">
        <v>36526</v>
      </c>
      <c r="E679">
        <v>2002</v>
      </c>
      <c r="F679" s="182">
        <v>5924278.6399999997</v>
      </c>
    </row>
    <row r="680" spans="1:6">
      <c r="A680" t="s">
        <v>785</v>
      </c>
      <c r="B680">
        <v>2847</v>
      </c>
      <c r="C680" t="s">
        <v>779</v>
      </c>
      <c r="D680" s="183">
        <v>36526</v>
      </c>
      <c r="E680">
        <v>2002</v>
      </c>
      <c r="F680" s="182">
        <v>4305659.93</v>
      </c>
    </row>
    <row r="681" spans="1:6">
      <c r="A681" t="s">
        <v>731</v>
      </c>
      <c r="B681">
        <v>2608</v>
      </c>
      <c r="C681" t="s">
        <v>779</v>
      </c>
      <c r="D681" s="183">
        <v>35796</v>
      </c>
      <c r="E681">
        <v>2000</v>
      </c>
      <c r="F681" s="182">
        <v>1048452.57</v>
      </c>
    </row>
    <row r="682" spans="1:6">
      <c r="A682" t="s">
        <v>782</v>
      </c>
      <c r="B682">
        <v>3436</v>
      </c>
      <c r="C682" t="s">
        <v>778</v>
      </c>
      <c r="D682" s="183">
        <v>36465</v>
      </c>
      <c r="E682">
        <v>2001</v>
      </c>
      <c r="F682" s="182">
        <v>2530314.6</v>
      </c>
    </row>
    <row r="683" spans="1:6">
      <c r="A683" t="s">
        <v>731</v>
      </c>
      <c r="B683">
        <v>3155</v>
      </c>
      <c r="C683" t="s">
        <v>779</v>
      </c>
      <c r="D683" s="183">
        <v>36161</v>
      </c>
      <c r="E683">
        <v>2001</v>
      </c>
      <c r="F683" s="182">
        <v>7427520.9400000004</v>
      </c>
    </row>
    <row r="684" spans="1:6">
      <c r="A684" t="s">
        <v>731</v>
      </c>
      <c r="B684">
        <v>2577</v>
      </c>
      <c r="C684" t="s">
        <v>778</v>
      </c>
      <c r="D684" s="183">
        <v>36495</v>
      </c>
      <c r="E684">
        <v>2001</v>
      </c>
      <c r="F684" s="182">
        <v>4837073.4000000004</v>
      </c>
    </row>
    <row r="685" spans="1:6">
      <c r="A685" t="s">
        <v>784</v>
      </c>
      <c r="B685">
        <v>3056</v>
      </c>
      <c r="C685" t="s">
        <v>780</v>
      </c>
      <c r="D685" s="183">
        <v>36495</v>
      </c>
      <c r="E685">
        <v>2001</v>
      </c>
      <c r="F685" s="182">
        <v>112334.36</v>
      </c>
    </row>
    <row r="686" spans="1:6">
      <c r="A686" t="s">
        <v>785</v>
      </c>
      <c r="B686">
        <v>3727</v>
      </c>
      <c r="C686" t="s">
        <v>778</v>
      </c>
      <c r="D686" s="183">
        <v>36739</v>
      </c>
      <c r="E686">
        <v>2002</v>
      </c>
      <c r="F686" s="182">
        <v>4110090.79</v>
      </c>
    </row>
    <row r="687" spans="1:6">
      <c r="A687" t="s">
        <v>785</v>
      </c>
      <c r="B687">
        <v>3241</v>
      </c>
      <c r="C687" t="s">
        <v>780</v>
      </c>
      <c r="D687" s="183">
        <v>36008</v>
      </c>
      <c r="E687">
        <v>2000</v>
      </c>
      <c r="F687" s="182">
        <v>123688.46</v>
      </c>
    </row>
    <row r="688" spans="1:6">
      <c r="A688" t="s">
        <v>785</v>
      </c>
      <c r="B688">
        <v>3173</v>
      </c>
      <c r="C688" t="s">
        <v>780</v>
      </c>
      <c r="D688" s="183">
        <v>36678</v>
      </c>
      <c r="E688">
        <v>2002</v>
      </c>
      <c r="F688" s="182">
        <v>139578.53</v>
      </c>
    </row>
    <row r="689" spans="1:6">
      <c r="A689" t="s">
        <v>782</v>
      </c>
      <c r="B689">
        <v>3427</v>
      </c>
      <c r="C689" t="s">
        <v>778</v>
      </c>
      <c r="D689" s="183">
        <v>36220</v>
      </c>
      <c r="E689">
        <v>2001</v>
      </c>
      <c r="F689" s="182">
        <v>5080722.68</v>
      </c>
    </row>
    <row r="690" spans="1:6">
      <c r="A690" t="s">
        <v>731</v>
      </c>
      <c r="B690">
        <v>3566</v>
      </c>
      <c r="C690" t="s">
        <v>779</v>
      </c>
      <c r="D690" s="183">
        <v>35886</v>
      </c>
      <c r="E690">
        <v>2000</v>
      </c>
      <c r="F690" s="182">
        <v>4562804.53</v>
      </c>
    </row>
    <row r="691" spans="1:6">
      <c r="A691" t="s">
        <v>782</v>
      </c>
      <c r="B691">
        <v>3294</v>
      </c>
      <c r="C691" t="s">
        <v>780</v>
      </c>
      <c r="D691" s="183">
        <v>36342</v>
      </c>
      <c r="E691">
        <v>2001</v>
      </c>
      <c r="F691" s="182">
        <v>332766.21999999997</v>
      </c>
    </row>
    <row r="692" spans="1:6">
      <c r="A692" t="s">
        <v>785</v>
      </c>
      <c r="B692">
        <v>2632</v>
      </c>
      <c r="C692" t="s">
        <v>778</v>
      </c>
      <c r="D692" s="183">
        <v>36617</v>
      </c>
      <c r="E692">
        <v>2002</v>
      </c>
      <c r="F692" s="182">
        <v>4877731.8</v>
      </c>
    </row>
    <row r="693" spans="1:6">
      <c r="A693" t="s">
        <v>783</v>
      </c>
      <c r="B693">
        <v>2850</v>
      </c>
      <c r="C693" t="s">
        <v>780</v>
      </c>
      <c r="D693" s="183">
        <v>36586</v>
      </c>
      <c r="E693">
        <v>2002</v>
      </c>
      <c r="F693" s="182">
        <v>311450.81</v>
      </c>
    </row>
    <row r="694" spans="1:6">
      <c r="A694" t="s">
        <v>783</v>
      </c>
      <c r="B694">
        <v>2951</v>
      </c>
      <c r="C694" t="s">
        <v>780</v>
      </c>
      <c r="D694" s="183">
        <v>36586</v>
      </c>
      <c r="E694">
        <v>2002</v>
      </c>
      <c r="F694" s="182">
        <v>228501.74</v>
      </c>
    </row>
    <row r="695" spans="1:6">
      <c r="A695" t="s">
        <v>731</v>
      </c>
      <c r="B695">
        <v>2690</v>
      </c>
      <c r="C695" t="s">
        <v>779</v>
      </c>
      <c r="D695" s="183">
        <v>36220</v>
      </c>
      <c r="E695">
        <v>2001</v>
      </c>
      <c r="F695" s="182">
        <v>1048043.36</v>
      </c>
    </row>
    <row r="696" spans="1:6">
      <c r="A696" t="s">
        <v>731</v>
      </c>
      <c r="B696">
        <v>2848</v>
      </c>
      <c r="C696" t="s">
        <v>780</v>
      </c>
      <c r="D696" s="183">
        <v>36678</v>
      </c>
      <c r="E696">
        <v>2002</v>
      </c>
      <c r="F696" s="182">
        <v>253017.35</v>
      </c>
    </row>
    <row r="697" spans="1:6">
      <c r="A697" t="s">
        <v>784</v>
      </c>
      <c r="B697">
        <v>3504</v>
      </c>
      <c r="C697" t="s">
        <v>778</v>
      </c>
      <c r="D697" s="183">
        <v>36861</v>
      </c>
      <c r="E697">
        <v>2002</v>
      </c>
      <c r="F697" s="182">
        <v>2908645.88</v>
      </c>
    </row>
    <row r="698" spans="1:6">
      <c r="A698" t="s">
        <v>731</v>
      </c>
      <c r="B698">
        <v>3166</v>
      </c>
      <c r="C698" t="s">
        <v>779</v>
      </c>
      <c r="D698" s="183">
        <v>36861</v>
      </c>
      <c r="E698">
        <v>2002</v>
      </c>
      <c r="F698" s="182">
        <v>6557374.0499999998</v>
      </c>
    </row>
    <row r="699" spans="1:6">
      <c r="A699" t="s">
        <v>784</v>
      </c>
      <c r="B699">
        <v>3432</v>
      </c>
      <c r="C699" t="s">
        <v>779</v>
      </c>
      <c r="D699" s="183">
        <v>36495</v>
      </c>
      <c r="E699">
        <v>2001</v>
      </c>
      <c r="F699" s="182">
        <v>2276916</v>
      </c>
    </row>
    <row r="700" spans="1:6">
      <c r="A700" t="s">
        <v>737</v>
      </c>
      <c r="B700">
        <v>2732</v>
      </c>
      <c r="C700" t="s">
        <v>778</v>
      </c>
      <c r="D700" s="183">
        <v>35916</v>
      </c>
      <c r="E700">
        <v>2000</v>
      </c>
      <c r="F700" s="182">
        <v>4157136.58</v>
      </c>
    </row>
    <row r="701" spans="1:6">
      <c r="A701" t="s">
        <v>785</v>
      </c>
      <c r="B701">
        <v>3321</v>
      </c>
      <c r="C701" t="s">
        <v>780</v>
      </c>
      <c r="D701" s="183">
        <v>36465</v>
      </c>
      <c r="E701">
        <v>2001</v>
      </c>
      <c r="F701" s="182">
        <v>338563.19</v>
      </c>
    </row>
    <row r="702" spans="1:6">
      <c r="A702" t="s">
        <v>782</v>
      </c>
      <c r="B702">
        <v>3072</v>
      </c>
      <c r="C702" t="s">
        <v>778</v>
      </c>
      <c r="D702" s="183">
        <v>36831</v>
      </c>
      <c r="E702">
        <v>2002</v>
      </c>
      <c r="F702" s="182">
        <v>2606458.0699999998</v>
      </c>
    </row>
    <row r="703" spans="1:6">
      <c r="A703" t="s">
        <v>784</v>
      </c>
      <c r="B703">
        <v>3006</v>
      </c>
      <c r="C703" t="s">
        <v>779</v>
      </c>
      <c r="D703" s="183">
        <v>35916</v>
      </c>
      <c r="E703">
        <v>2000</v>
      </c>
      <c r="F703" s="182">
        <v>1863565.69</v>
      </c>
    </row>
    <row r="704" spans="1:6">
      <c r="A704" t="s">
        <v>782</v>
      </c>
      <c r="B704">
        <v>3228</v>
      </c>
      <c r="C704" t="s">
        <v>780</v>
      </c>
      <c r="D704" s="183">
        <v>36526</v>
      </c>
      <c r="E704">
        <v>2002</v>
      </c>
      <c r="F704" s="182">
        <v>125173.91</v>
      </c>
    </row>
    <row r="705" spans="1:6">
      <c r="A705" t="s">
        <v>731</v>
      </c>
      <c r="B705">
        <v>2999</v>
      </c>
      <c r="C705" t="s">
        <v>778</v>
      </c>
      <c r="D705" s="183">
        <v>36861</v>
      </c>
      <c r="E705">
        <v>2002</v>
      </c>
      <c r="F705" s="182">
        <v>5994250.1399999997</v>
      </c>
    </row>
    <row r="706" spans="1:6">
      <c r="A706" t="s">
        <v>784</v>
      </c>
      <c r="B706">
        <v>2846</v>
      </c>
      <c r="C706" t="s">
        <v>778</v>
      </c>
      <c r="D706" s="183">
        <v>36831</v>
      </c>
      <c r="E706">
        <v>2002</v>
      </c>
      <c r="F706" s="182">
        <v>2545772.41</v>
      </c>
    </row>
    <row r="707" spans="1:6">
      <c r="A707" t="s">
        <v>737</v>
      </c>
      <c r="B707">
        <v>3070</v>
      </c>
      <c r="C707" t="s">
        <v>779</v>
      </c>
      <c r="D707" s="183">
        <v>36678</v>
      </c>
      <c r="E707">
        <v>2002</v>
      </c>
      <c r="F707" s="182">
        <v>5519845.46</v>
      </c>
    </row>
    <row r="708" spans="1:6">
      <c r="A708" t="s">
        <v>737</v>
      </c>
      <c r="B708">
        <v>3469</v>
      </c>
      <c r="C708" t="s">
        <v>780</v>
      </c>
      <c r="D708" s="183">
        <v>36800</v>
      </c>
      <c r="E708">
        <v>2002</v>
      </c>
      <c r="F708" s="182">
        <v>382594.87</v>
      </c>
    </row>
    <row r="709" spans="1:6">
      <c r="A709" t="s">
        <v>785</v>
      </c>
      <c r="B709">
        <v>3257</v>
      </c>
      <c r="C709" t="s">
        <v>778</v>
      </c>
      <c r="D709" s="183">
        <v>36220</v>
      </c>
      <c r="E709">
        <v>2001</v>
      </c>
      <c r="F709" s="182">
        <v>1355095.63</v>
      </c>
    </row>
    <row r="710" spans="1:6">
      <c r="A710" t="s">
        <v>737</v>
      </c>
      <c r="B710">
        <v>3104</v>
      </c>
      <c r="C710" t="s">
        <v>778</v>
      </c>
      <c r="D710" s="183">
        <v>36861</v>
      </c>
      <c r="E710">
        <v>2002</v>
      </c>
      <c r="F710" s="182">
        <v>4289705.93</v>
      </c>
    </row>
    <row r="711" spans="1:6">
      <c r="A711" t="s">
        <v>785</v>
      </c>
      <c r="B711">
        <v>3594</v>
      </c>
      <c r="C711" t="s">
        <v>779</v>
      </c>
      <c r="D711" s="183">
        <v>36495</v>
      </c>
      <c r="E711">
        <v>2001</v>
      </c>
      <c r="F711" s="182">
        <v>9379330.3399999999</v>
      </c>
    </row>
    <row r="712" spans="1:6">
      <c r="A712" t="s">
        <v>784</v>
      </c>
      <c r="B712">
        <v>3069</v>
      </c>
      <c r="C712" t="s">
        <v>780</v>
      </c>
      <c r="D712" s="183">
        <v>36342</v>
      </c>
      <c r="E712">
        <v>2001</v>
      </c>
      <c r="F712" s="182">
        <v>333637.21999999997</v>
      </c>
    </row>
    <row r="713" spans="1:6">
      <c r="A713" t="s">
        <v>783</v>
      </c>
      <c r="B713">
        <v>3520</v>
      </c>
      <c r="C713" t="s">
        <v>779</v>
      </c>
      <c r="D713" s="183">
        <v>36678</v>
      </c>
      <c r="E713">
        <v>2002</v>
      </c>
      <c r="F713" s="182">
        <v>9292203.5600000005</v>
      </c>
    </row>
    <row r="714" spans="1:6">
      <c r="A714" t="s">
        <v>782</v>
      </c>
      <c r="B714">
        <v>2690</v>
      </c>
      <c r="C714" t="s">
        <v>779</v>
      </c>
      <c r="D714" s="183">
        <v>36586</v>
      </c>
      <c r="E714">
        <v>2002</v>
      </c>
      <c r="F714" s="182">
        <v>6852805.04</v>
      </c>
    </row>
    <row r="715" spans="1:6">
      <c r="A715" t="s">
        <v>783</v>
      </c>
      <c r="B715">
        <v>2912</v>
      </c>
      <c r="C715" t="s">
        <v>780</v>
      </c>
      <c r="D715" s="183">
        <v>36342</v>
      </c>
      <c r="E715">
        <v>2001</v>
      </c>
      <c r="F715" s="182">
        <v>317221.58</v>
      </c>
    </row>
    <row r="716" spans="1:6">
      <c r="A716" t="s">
        <v>783</v>
      </c>
      <c r="B716">
        <v>3134</v>
      </c>
      <c r="C716" t="s">
        <v>780</v>
      </c>
      <c r="D716" s="183">
        <v>36465</v>
      </c>
      <c r="E716">
        <v>2001</v>
      </c>
      <c r="F716" s="182">
        <v>265464.83</v>
      </c>
    </row>
    <row r="717" spans="1:6">
      <c r="A717" t="s">
        <v>782</v>
      </c>
      <c r="B717">
        <v>2785</v>
      </c>
      <c r="C717" t="s">
        <v>778</v>
      </c>
      <c r="D717" s="183">
        <v>36220</v>
      </c>
      <c r="E717">
        <v>2001</v>
      </c>
      <c r="F717" s="182">
        <v>5699176.4000000004</v>
      </c>
    </row>
    <row r="718" spans="1:6">
      <c r="A718" t="s">
        <v>785</v>
      </c>
      <c r="B718">
        <v>3408</v>
      </c>
      <c r="C718" t="s">
        <v>779</v>
      </c>
      <c r="D718" s="183">
        <v>36161</v>
      </c>
      <c r="E718">
        <v>2001</v>
      </c>
      <c r="F718" s="182">
        <v>3061532.17</v>
      </c>
    </row>
    <row r="719" spans="1:6">
      <c r="A719" t="s">
        <v>731</v>
      </c>
      <c r="B719">
        <v>3704</v>
      </c>
      <c r="C719" t="s">
        <v>779</v>
      </c>
      <c r="D719" s="183">
        <v>36465</v>
      </c>
      <c r="E719">
        <v>2001</v>
      </c>
      <c r="F719" s="182">
        <v>3667313.01</v>
      </c>
    </row>
    <row r="720" spans="1:6">
      <c r="A720" t="s">
        <v>731</v>
      </c>
      <c r="B720">
        <v>3454</v>
      </c>
      <c r="C720" t="s">
        <v>779</v>
      </c>
      <c r="D720" s="183">
        <v>35916</v>
      </c>
      <c r="E720">
        <v>2000</v>
      </c>
      <c r="F720" s="182">
        <v>3782205.54</v>
      </c>
    </row>
    <row r="721" spans="1:6">
      <c r="A721" t="s">
        <v>731</v>
      </c>
      <c r="B721">
        <v>2983</v>
      </c>
      <c r="C721" t="s">
        <v>779</v>
      </c>
      <c r="D721" s="183">
        <v>36678</v>
      </c>
      <c r="E721">
        <v>2002</v>
      </c>
      <c r="F721" s="182">
        <v>6157437.54</v>
      </c>
    </row>
    <row r="722" spans="1:6">
      <c r="A722" t="s">
        <v>784</v>
      </c>
      <c r="B722">
        <v>3612</v>
      </c>
      <c r="C722" t="s">
        <v>779</v>
      </c>
      <c r="D722" s="183">
        <v>36161</v>
      </c>
      <c r="E722">
        <v>2001</v>
      </c>
      <c r="F722" s="182">
        <v>3284303.19</v>
      </c>
    </row>
    <row r="723" spans="1:6">
      <c r="A723" t="s">
        <v>783</v>
      </c>
      <c r="B723">
        <v>3758</v>
      </c>
      <c r="C723" t="s">
        <v>779</v>
      </c>
      <c r="D723" s="183">
        <v>35796</v>
      </c>
      <c r="E723">
        <v>2000</v>
      </c>
      <c r="F723" s="182">
        <v>5027992.71</v>
      </c>
    </row>
    <row r="724" spans="1:6">
      <c r="A724" t="s">
        <v>737</v>
      </c>
      <c r="B724">
        <v>3511</v>
      </c>
      <c r="C724" t="s">
        <v>778</v>
      </c>
      <c r="D724" s="183">
        <v>36220</v>
      </c>
      <c r="E724">
        <v>2001</v>
      </c>
      <c r="F724" s="182">
        <v>679106.95</v>
      </c>
    </row>
    <row r="725" spans="1:6">
      <c r="A725" t="s">
        <v>737</v>
      </c>
      <c r="B725">
        <v>3659</v>
      </c>
      <c r="C725" t="s">
        <v>780</v>
      </c>
      <c r="D725" s="183">
        <v>36342</v>
      </c>
      <c r="E725">
        <v>2001</v>
      </c>
      <c r="F725" s="182">
        <v>356884.07</v>
      </c>
    </row>
    <row r="726" spans="1:6">
      <c r="A726" t="s">
        <v>737</v>
      </c>
      <c r="B726">
        <v>2676</v>
      </c>
      <c r="C726" t="s">
        <v>780</v>
      </c>
      <c r="D726" s="183">
        <v>36342</v>
      </c>
      <c r="E726">
        <v>2001</v>
      </c>
      <c r="F726" s="182">
        <v>262068.43</v>
      </c>
    </row>
    <row r="727" spans="1:6">
      <c r="A727" t="s">
        <v>731</v>
      </c>
      <c r="B727">
        <v>3776</v>
      </c>
      <c r="C727" t="s">
        <v>779</v>
      </c>
      <c r="D727" s="183">
        <v>36800</v>
      </c>
      <c r="E727">
        <v>2002</v>
      </c>
      <c r="F727" s="182">
        <v>9897941.9399999995</v>
      </c>
    </row>
    <row r="728" spans="1:6">
      <c r="A728" t="s">
        <v>784</v>
      </c>
      <c r="B728">
        <v>3364</v>
      </c>
      <c r="C728" t="s">
        <v>780</v>
      </c>
      <c r="D728" s="183">
        <v>36770</v>
      </c>
      <c r="E728">
        <v>2002</v>
      </c>
      <c r="F728" s="182">
        <v>277528.57</v>
      </c>
    </row>
    <row r="729" spans="1:6">
      <c r="A729" t="s">
        <v>782</v>
      </c>
      <c r="B729">
        <v>3218</v>
      </c>
      <c r="C729" t="s">
        <v>779</v>
      </c>
      <c r="D729" s="183">
        <v>36161</v>
      </c>
      <c r="E729">
        <v>2001</v>
      </c>
      <c r="F729" s="182">
        <v>9974146.0800000001</v>
      </c>
    </row>
    <row r="730" spans="1:6">
      <c r="A730" t="s">
        <v>785</v>
      </c>
      <c r="B730">
        <v>3731</v>
      </c>
      <c r="C730" t="s">
        <v>778</v>
      </c>
      <c r="D730" s="183">
        <v>36861</v>
      </c>
      <c r="E730">
        <v>2002</v>
      </c>
      <c r="F730" s="182">
        <v>4893283.82</v>
      </c>
    </row>
    <row r="731" spans="1:6">
      <c r="A731" t="s">
        <v>785</v>
      </c>
      <c r="B731">
        <v>2810</v>
      </c>
      <c r="C731" t="s">
        <v>779</v>
      </c>
      <c r="D731" s="183">
        <v>36617</v>
      </c>
      <c r="E731">
        <v>2002</v>
      </c>
      <c r="F731" s="182">
        <v>6927246.2999999998</v>
      </c>
    </row>
    <row r="732" spans="1:6">
      <c r="A732" t="s">
        <v>782</v>
      </c>
      <c r="B732">
        <v>3752</v>
      </c>
      <c r="C732" t="s">
        <v>779</v>
      </c>
      <c r="D732" s="183">
        <v>36161</v>
      </c>
      <c r="E732">
        <v>2001</v>
      </c>
      <c r="F732" s="182">
        <v>9598161.6400000006</v>
      </c>
    </row>
    <row r="733" spans="1:6">
      <c r="A733" t="s">
        <v>737</v>
      </c>
      <c r="B733">
        <v>3314</v>
      </c>
      <c r="C733" t="s">
        <v>778</v>
      </c>
      <c r="D733" s="183">
        <v>36161</v>
      </c>
      <c r="E733">
        <v>2001</v>
      </c>
      <c r="F733" s="182">
        <v>1808448.87</v>
      </c>
    </row>
    <row r="734" spans="1:6">
      <c r="A734" t="s">
        <v>737</v>
      </c>
      <c r="B734">
        <v>3788</v>
      </c>
      <c r="C734" t="s">
        <v>778</v>
      </c>
      <c r="D734" s="183">
        <v>36831</v>
      </c>
      <c r="E734">
        <v>2002</v>
      </c>
      <c r="F734" s="182">
        <v>1690682.79</v>
      </c>
    </row>
    <row r="735" spans="1:6">
      <c r="A735" t="s">
        <v>782</v>
      </c>
      <c r="B735">
        <v>2821</v>
      </c>
      <c r="C735" t="s">
        <v>779</v>
      </c>
      <c r="D735" s="183">
        <v>36161</v>
      </c>
      <c r="E735">
        <v>2001</v>
      </c>
      <c r="F735" s="182">
        <v>1979337.79</v>
      </c>
    </row>
    <row r="736" spans="1:6">
      <c r="A736" t="s">
        <v>785</v>
      </c>
      <c r="B736">
        <v>3324</v>
      </c>
      <c r="C736" t="s">
        <v>779</v>
      </c>
      <c r="D736" s="183">
        <v>36861</v>
      </c>
      <c r="E736">
        <v>2002</v>
      </c>
      <c r="F736" s="182">
        <v>7816483.7199999997</v>
      </c>
    </row>
    <row r="737" spans="1:6">
      <c r="A737" t="s">
        <v>737</v>
      </c>
      <c r="B737">
        <v>3326</v>
      </c>
      <c r="C737" t="s">
        <v>778</v>
      </c>
      <c r="D737" s="183">
        <v>36617</v>
      </c>
      <c r="E737">
        <v>2002</v>
      </c>
      <c r="F737" s="182">
        <v>749698.39</v>
      </c>
    </row>
    <row r="738" spans="1:6">
      <c r="A738" t="s">
        <v>784</v>
      </c>
      <c r="B738">
        <v>3451</v>
      </c>
      <c r="C738" t="s">
        <v>780</v>
      </c>
      <c r="D738" s="183">
        <v>36192</v>
      </c>
      <c r="E738">
        <v>2001</v>
      </c>
      <c r="F738" s="182">
        <v>280575.65000000002</v>
      </c>
    </row>
    <row r="739" spans="1:6">
      <c r="A739" t="s">
        <v>785</v>
      </c>
      <c r="B739">
        <v>2559</v>
      </c>
      <c r="C739" t="s">
        <v>780</v>
      </c>
      <c r="D739" s="183">
        <v>36220</v>
      </c>
      <c r="E739">
        <v>2001</v>
      </c>
      <c r="F739" s="182">
        <v>120062.03</v>
      </c>
    </row>
    <row r="740" spans="1:6">
      <c r="A740" t="s">
        <v>731</v>
      </c>
      <c r="B740">
        <v>3152</v>
      </c>
      <c r="C740" t="s">
        <v>779</v>
      </c>
      <c r="D740" s="183">
        <v>36434</v>
      </c>
      <c r="E740">
        <v>2001</v>
      </c>
      <c r="F740" s="182">
        <v>5201998</v>
      </c>
    </row>
    <row r="741" spans="1:6">
      <c r="A741" t="s">
        <v>737</v>
      </c>
      <c r="B741">
        <v>2814</v>
      </c>
      <c r="C741" t="s">
        <v>780</v>
      </c>
      <c r="D741" s="183">
        <v>35947</v>
      </c>
      <c r="E741">
        <v>2000</v>
      </c>
      <c r="F741" s="182">
        <v>364233.61</v>
      </c>
    </row>
    <row r="742" spans="1:6">
      <c r="A742" t="s">
        <v>784</v>
      </c>
      <c r="B742">
        <v>3592</v>
      </c>
      <c r="C742" t="s">
        <v>779</v>
      </c>
      <c r="D742" s="183">
        <v>36617</v>
      </c>
      <c r="E742">
        <v>2002</v>
      </c>
      <c r="F742" s="182">
        <v>6942180.9500000002</v>
      </c>
    </row>
    <row r="743" spans="1:6">
      <c r="A743" t="s">
        <v>785</v>
      </c>
      <c r="B743">
        <v>3333</v>
      </c>
      <c r="C743" t="s">
        <v>780</v>
      </c>
      <c r="D743" s="183">
        <v>36342</v>
      </c>
      <c r="E743">
        <v>2001</v>
      </c>
      <c r="F743" s="182">
        <v>393090.29</v>
      </c>
    </row>
    <row r="744" spans="1:6">
      <c r="A744" t="s">
        <v>783</v>
      </c>
      <c r="B744">
        <v>2545</v>
      </c>
      <c r="C744" t="s">
        <v>778</v>
      </c>
      <c r="D744" s="183">
        <v>36434</v>
      </c>
      <c r="E744">
        <v>2001</v>
      </c>
      <c r="F744" s="182">
        <v>1166704.3</v>
      </c>
    </row>
    <row r="745" spans="1:6">
      <c r="A745" t="s">
        <v>785</v>
      </c>
      <c r="B745">
        <v>3328</v>
      </c>
      <c r="C745" t="s">
        <v>779</v>
      </c>
      <c r="D745" s="183">
        <v>36586</v>
      </c>
      <c r="E745">
        <v>2002</v>
      </c>
      <c r="F745" s="182">
        <v>3517311.54</v>
      </c>
    </row>
    <row r="746" spans="1:6">
      <c r="A746" t="s">
        <v>784</v>
      </c>
      <c r="B746">
        <v>3664</v>
      </c>
      <c r="C746" t="s">
        <v>779</v>
      </c>
      <c r="D746" s="183">
        <v>35796</v>
      </c>
      <c r="E746">
        <v>2000</v>
      </c>
      <c r="F746" s="182">
        <v>3248717.79</v>
      </c>
    </row>
    <row r="747" spans="1:6">
      <c r="A747" t="s">
        <v>783</v>
      </c>
      <c r="B747">
        <v>3093</v>
      </c>
      <c r="C747" t="s">
        <v>778</v>
      </c>
      <c r="D747" s="183">
        <v>36342</v>
      </c>
      <c r="E747">
        <v>2001</v>
      </c>
      <c r="F747" s="182">
        <v>2501681.15</v>
      </c>
    </row>
    <row r="748" spans="1:6">
      <c r="A748" t="s">
        <v>783</v>
      </c>
      <c r="B748">
        <v>3105</v>
      </c>
      <c r="C748" t="s">
        <v>779</v>
      </c>
      <c r="D748" s="183">
        <v>36678</v>
      </c>
      <c r="E748">
        <v>2002</v>
      </c>
      <c r="F748" s="182">
        <v>9945981.7799999993</v>
      </c>
    </row>
    <row r="749" spans="1:6">
      <c r="A749" t="s">
        <v>784</v>
      </c>
      <c r="B749">
        <v>3353</v>
      </c>
      <c r="C749" t="s">
        <v>780</v>
      </c>
      <c r="D749" s="183">
        <v>35916</v>
      </c>
      <c r="E749">
        <v>2000</v>
      </c>
      <c r="F749" s="182">
        <v>195293.51</v>
      </c>
    </row>
    <row r="750" spans="1:6">
      <c r="A750" t="s">
        <v>784</v>
      </c>
      <c r="B750">
        <v>2613</v>
      </c>
      <c r="C750" t="s">
        <v>780</v>
      </c>
      <c r="D750" s="183">
        <v>36192</v>
      </c>
      <c r="E750">
        <v>2001</v>
      </c>
      <c r="F750" s="182">
        <v>384911.23</v>
      </c>
    </row>
    <row r="751" spans="1:6">
      <c r="A751" t="s">
        <v>784</v>
      </c>
      <c r="B751">
        <v>2691</v>
      </c>
      <c r="C751" t="s">
        <v>780</v>
      </c>
      <c r="D751" s="183">
        <v>36342</v>
      </c>
      <c r="E751">
        <v>2001</v>
      </c>
      <c r="F751" s="182">
        <v>362500.84</v>
      </c>
    </row>
    <row r="752" spans="1:6">
      <c r="A752" t="s">
        <v>731</v>
      </c>
      <c r="B752">
        <v>2813</v>
      </c>
      <c r="C752" t="s">
        <v>778</v>
      </c>
      <c r="D752" s="183">
        <v>36434</v>
      </c>
      <c r="E752">
        <v>2001</v>
      </c>
      <c r="F752" s="182">
        <v>5652773.3099999996</v>
      </c>
    </row>
    <row r="753" spans="1:6">
      <c r="A753" t="s">
        <v>731</v>
      </c>
      <c r="B753">
        <v>2748</v>
      </c>
      <c r="C753" t="s">
        <v>779</v>
      </c>
      <c r="D753" s="183">
        <v>36770</v>
      </c>
      <c r="E753">
        <v>2002</v>
      </c>
      <c r="F753" s="182">
        <v>8621287.7100000009</v>
      </c>
    </row>
    <row r="754" spans="1:6">
      <c r="A754" t="s">
        <v>784</v>
      </c>
      <c r="B754">
        <v>2745</v>
      </c>
      <c r="C754" t="s">
        <v>779</v>
      </c>
      <c r="D754" s="183">
        <v>36220</v>
      </c>
      <c r="E754">
        <v>2001</v>
      </c>
      <c r="F754" s="182">
        <v>5201822.54</v>
      </c>
    </row>
    <row r="755" spans="1:6">
      <c r="A755" t="s">
        <v>784</v>
      </c>
      <c r="B755">
        <v>3501</v>
      </c>
      <c r="C755" t="s">
        <v>778</v>
      </c>
      <c r="D755" s="183">
        <v>36434</v>
      </c>
      <c r="E755">
        <v>2001</v>
      </c>
      <c r="F755" s="182">
        <v>3487283.84</v>
      </c>
    </row>
    <row r="756" spans="1:6">
      <c r="A756" t="s">
        <v>783</v>
      </c>
      <c r="B756">
        <v>3233</v>
      </c>
      <c r="C756" t="s">
        <v>779</v>
      </c>
      <c r="D756" s="183">
        <v>36770</v>
      </c>
      <c r="E756">
        <v>2002</v>
      </c>
      <c r="F756" s="182">
        <v>3169234.54</v>
      </c>
    </row>
    <row r="757" spans="1:6">
      <c r="A757" t="s">
        <v>782</v>
      </c>
      <c r="B757">
        <v>3324</v>
      </c>
      <c r="C757" t="s">
        <v>778</v>
      </c>
      <c r="D757" s="183">
        <v>36586</v>
      </c>
      <c r="E757">
        <v>2002</v>
      </c>
      <c r="F757" s="182">
        <v>2018052.5</v>
      </c>
    </row>
    <row r="758" spans="1:6">
      <c r="A758" t="s">
        <v>731</v>
      </c>
      <c r="B758">
        <v>3626</v>
      </c>
      <c r="C758" t="s">
        <v>779</v>
      </c>
      <c r="D758" s="183">
        <v>35886</v>
      </c>
      <c r="E758">
        <v>2000</v>
      </c>
      <c r="F758" s="182">
        <v>6100101.46</v>
      </c>
    </row>
    <row r="759" spans="1:6">
      <c r="A759" t="s">
        <v>737</v>
      </c>
      <c r="B759">
        <v>3319</v>
      </c>
      <c r="C759" t="s">
        <v>780</v>
      </c>
      <c r="D759" s="183">
        <v>36617</v>
      </c>
      <c r="E759">
        <v>2002</v>
      </c>
      <c r="F759" s="182">
        <v>385089.61</v>
      </c>
    </row>
    <row r="760" spans="1:6">
      <c r="A760" t="s">
        <v>782</v>
      </c>
      <c r="B760">
        <v>2620</v>
      </c>
      <c r="C760" t="s">
        <v>780</v>
      </c>
      <c r="D760" s="183">
        <v>36495</v>
      </c>
      <c r="E760">
        <v>2001</v>
      </c>
      <c r="F760" s="182">
        <v>304883.71999999997</v>
      </c>
    </row>
    <row r="761" spans="1:6">
      <c r="A761" t="s">
        <v>785</v>
      </c>
      <c r="B761">
        <v>3316</v>
      </c>
      <c r="C761" t="s">
        <v>780</v>
      </c>
      <c r="D761" s="183">
        <v>35916</v>
      </c>
      <c r="E761">
        <v>2000</v>
      </c>
      <c r="F761" s="182">
        <v>100154.49</v>
      </c>
    </row>
    <row r="762" spans="1:6">
      <c r="A762" t="s">
        <v>785</v>
      </c>
      <c r="B762">
        <v>3656</v>
      </c>
      <c r="C762" t="s">
        <v>780</v>
      </c>
      <c r="D762" s="183">
        <v>36586</v>
      </c>
      <c r="E762">
        <v>2002</v>
      </c>
      <c r="F762" s="182">
        <v>101764.82</v>
      </c>
    </row>
    <row r="763" spans="1:6">
      <c r="A763" t="s">
        <v>783</v>
      </c>
      <c r="B763">
        <v>3119</v>
      </c>
      <c r="C763" t="s">
        <v>780</v>
      </c>
      <c r="D763" s="183">
        <v>35947</v>
      </c>
      <c r="E763">
        <v>2000</v>
      </c>
      <c r="F763" s="182">
        <v>108560.56</v>
      </c>
    </row>
    <row r="764" spans="1:6">
      <c r="A764" t="s">
        <v>737</v>
      </c>
      <c r="B764">
        <v>2773</v>
      </c>
      <c r="C764" t="s">
        <v>778</v>
      </c>
      <c r="D764" s="183">
        <v>36770</v>
      </c>
      <c r="E764">
        <v>2002</v>
      </c>
      <c r="F764" s="182">
        <v>4674446.7300000004</v>
      </c>
    </row>
    <row r="765" spans="1:6">
      <c r="A765" t="s">
        <v>782</v>
      </c>
      <c r="B765">
        <v>3685</v>
      </c>
      <c r="C765" t="s">
        <v>780</v>
      </c>
      <c r="D765" s="183">
        <v>36800</v>
      </c>
      <c r="E765">
        <v>2002</v>
      </c>
      <c r="F765" s="182">
        <v>131006.87</v>
      </c>
    </row>
    <row r="766" spans="1:6">
      <c r="A766" t="s">
        <v>784</v>
      </c>
      <c r="B766">
        <v>2920</v>
      </c>
      <c r="C766" t="s">
        <v>778</v>
      </c>
      <c r="D766" s="183">
        <v>36465</v>
      </c>
      <c r="E766">
        <v>2001</v>
      </c>
      <c r="F766" s="182">
        <v>707160.23</v>
      </c>
    </row>
    <row r="767" spans="1:6">
      <c r="A767" t="s">
        <v>783</v>
      </c>
      <c r="B767">
        <v>2541</v>
      </c>
      <c r="C767" t="s">
        <v>779</v>
      </c>
      <c r="D767" s="183">
        <v>36770</v>
      </c>
      <c r="E767">
        <v>2002</v>
      </c>
      <c r="F767" s="182">
        <v>2419918.5299999998</v>
      </c>
    </row>
    <row r="768" spans="1:6">
      <c r="A768" t="s">
        <v>785</v>
      </c>
      <c r="B768">
        <v>2803</v>
      </c>
      <c r="C768" t="s">
        <v>780</v>
      </c>
      <c r="D768" s="183">
        <v>35947</v>
      </c>
      <c r="E768">
        <v>2000</v>
      </c>
      <c r="F768" s="182">
        <v>312083.96000000002</v>
      </c>
    </row>
    <row r="769" spans="1:6">
      <c r="A769" t="s">
        <v>785</v>
      </c>
      <c r="B769">
        <v>3680</v>
      </c>
      <c r="C769" t="s">
        <v>780</v>
      </c>
      <c r="D769" s="183">
        <v>36678</v>
      </c>
      <c r="E769">
        <v>2002</v>
      </c>
      <c r="F769" s="182">
        <v>374136.4</v>
      </c>
    </row>
    <row r="770" spans="1:6">
      <c r="A770" t="s">
        <v>785</v>
      </c>
      <c r="B770">
        <v>2624</v>
      </c>
      <c r="C770" t="s">
        <v>778</v>
      </c>
      <c r="D770" s="183">
        <v>36678</v>
      </c>
      <c r="E770">
        <v>2002</v>
      </c>
      <c r="F770" s="182">
        <v>4324085.1900000004</v>
      </c>
    </row>
    <row r="771" spans="1:6">
      <c r="A771" t="s">
        <v>784</v>
      </c>
      <c r="B771">
        <v>2597</v>
      </c>
      <c r="C771" t="s">
        <v>778</v>
      </c>
      <c r="D771" s="183">
        <v>36220</v>
      </c>
      <c r="E771">
        <v>2001</v>
      </c>
      <c r="F771" s="182">
        <v>4039776.45</v>
      </c>
    </row>
    <row r="772" spans="1:6">
      <c r="A772" t="s">
        <v>783</v>
      </c>
      <c r="B772">
        <v>3771</v>
      </c>
      <c r="C772" t="s">
        <v>780</v>
      </c>
      <c r="D772" s="183">
        <v>36831</v>
      </c>
      <c r="E772">
        <v>2002</v>
      </c>
      <c r="F772" s="182">
        <v>330487.94</v>
      </c>
    </row>
    <row r="773" spans="1:6">
      <c r="A773" t="s">
        <v>782</v>
      </c>
      <c r="B773">
        <v>3196</v>
      </c>
      <c r="C773" t="s">
        <v>779</v>
      </c>
      <c r="D773" s="183">
        <v>36770</v>
      </c>
      <c r="E773">
        <v>2002</v>
      </c>
      <c r="F773" s="182">
        <v>2662153.87</v>
      </c>
    </row>
    <row r="774" spans="1:6">
      <c r="A774" t="s">
        <v>731</v>
      </c>
      <c r="B774">
        <v>2883</v>
      </c>
      <c r="C774" t="s">
        <v>780</v>
      </c>
      <c r="D774" s="183">
        <v>36434</v>
      </c>
      <c r="E774">
        <v>2001</v>
      </c>
      <c r="F774" s="182">
        <v>295768.31</v>
      </c>
    </row>
    <row r="775" spans="1:6">
      <c r="A775" t="s">
        <v>785</v>
      </c>
      <c r="B775">
        <v>3254</v>
      </c>
      <c r="C775" t="s">
        <v>778</v>
      </c>
      <c r="D775" s="183">
        <v>36192</v>
      </c>
      <c r="E775">
        <v>2001</v>
      </c>
      <c r="F775" s="182">
        <v>4637397.07</v>
      </c>
    </row>
    <row r="776" spans="1:6">
      <c r="A776" t="s">
        <v>731</v>
      </c>
      <c r="B776">
        <v>2702</v>
      </c>
      <c r="C776" t="s">
        <v>779</v>
      </c>
      <c r="D776" s="183">
        <v>36831</v>
      </c>
      <c r="E776">
        <v>2002</v>
      </c>
      <c r="F776" s="182">
        <v>2095877.77</v>
      </c>
    </row>
    <row r="777" spans="1:6">
      <c r="A777" t="s">
        <v>783</v>
      </c>
      <c r="B777">
        <v>3579</v>
      </c>
      <c r="C777" t="s">
        <v>779</v>
      </c>
      <c r="D777" s="183">
        <v>36008</v>
      </c>
      <c r="E777">
        <v>2000</v>
      </c>
      <c r="F777" s="182">
        <v>2730761.67</v>
      </c>
    </row>
    <row r="778" spans="1:6">
      <c r="A778" t="s">
        <v>783</v>
      </c>
      <c r="B778">
        <v>2899</v>
      </c>
      <c r="C778" t="s">
        <v>779</v>
      </c>
      <c r="D778" s="183">
        <v>36161</v>
      </c>
      <c r="E778">
        <v>2001</v>
      </c>
      <c r="F778" s="182">
        <v>8901699.6899999995</v>
      </c>
    </row>
    <row r="779" spans="1:6">
      <c r="A779" t="s">
        <v>783</v>
      </c>
      <c r="B779">
        <v>3081</v>
      </c>
      <c r="C779" t="s">
        <v>778</v>
      </c>
      <c r="D779" s="183">
        <v>36831</v>
      </c>
      <c r="E779">
        <v>2002</v>
      </c>
      <c r="F779" s="182">
        <v>880988.85</v>
      </c>
    </row>
    <row r="780" spans="1:6">
      <c r="A780" t="s">
        <v>785</v>
      </c>
      <c r="B780">
        <v>3606</v>
      </c>
      <c r="C780" t="s">
        <v>778</v>
      </c>
      <c r="D780" s="183">
        <v>36617</v>
      </c>
      <c r="E780">
        <v>2002</v>
      </c>
      <c r="F780" s="182">
        <v>1463558.12</v>
      </c>
    </row>
    <row r="781" spans="1:6">
      <c r="A781" t="s">
        <v>731</v>
      </c>
      <c r="B781">
        <v>3464</v>
      </c>
      <c r="C781" t="s">
        <v>780</v>
      </c>
      <c r="D781" s="183">
        <v>36586</v>
      </c>
      <c r="E781">
        <v>2002</v>
      </c>
      <c r="F781" s="182">
        <v>384612.54</v>
      </c>
    </row>
    <row r="782" spans="1:6">
      <c r="A782" t="s">
        <v>737</v>
      </c>
      <c r="B782">
        <v>3703</v>
      </c>
      <c r="C782" t="s">
        <v>779</v>
      </c>
      <c r="D782" s="183">
        <v>35947</v>
      </c>
      <c r="E782">
        <v>2000</v>
      </c>
      <c r="F782" s="182">
        <v>1748903.01</v>
      </c>
    </row>
    <row r="783" spans="1:6">
      <c r="A783" t="s">
        <v>782</v>
      </c>
      <c r="B783">
        <v>2625</v>
      </c>
      <c r="C783" t="s">
        <v>779</v>
      </c>
      <c r="D783" s="183">
        <v>36800</v>
      </c>
      <c r="E783">
        <v>2002</v>
      </c>
      <c r="F783" s="182">
        <v>7697019.7699999996</v>
      </c>
    </row>
    <row r="784" spans="1:6">
      <c r="A784" t="s">
        <v>737</v>
      </c>
      <c r="B784">
        <v>2696</v>
      </c>
      <c r="C784" t="s">
        <v>780</v>
      </c>
      <c r="D784" s="183">
        <v>36770</v>
      </c>
      <c r="E784">
        <v>2002</v>
      </c>
      <c r="F784" s="182">
        <v>237539.3</v>
      </c>
    </row>
    <row r="785" spans="1:6">
      <c r="A785" t="s">
        <v>783</v>
      </c>
      <c r="B785">
        <v>3713</v>
      </c>
      <c r="C785" t="s">
        <v>778</v>
      </c>
      <c r="D785" s="183">
        <v>36008</v>
      </c>
      <c r="E785">
        <v>2000</v>
      </c>
      <c r="F785" s="182">
        <v>3100936.63</v>
      </c>
    </row>
    <row r="786" spans="1:6">
      <c r="A786" t="s">
        <v>785</v>
      </c>
      <c r="B786">
        <v>2949</v>
      </c>
      <c r="C786" t="s">
        <v>778</v>
      </c>
      <c r="D786" s="183">
        <v>36586</v>
      </c>
      <c r="E786">
        <v>2002</v>
      </c>
      <c r="F786" s="182">
        <v>1666582.2</v>
      </c>
    </row>
    <row r="787" spans="1:6">
      <c r="A787" t="s">
        <v>731</v>
      </c>
      <c r="B787">
        <v>2647</v>
      </c>
      <c r="C787" t="s">
        <v>780</v>
      </c>
      <c r="D787" s="183">
        <v>35886</v>
      </c>
      <c r="E787">
        <v>2000</v>
      </c>
      <c r="F787" s="182">
        <v>128046.82</v>
      </c>
    </row>
    <row r="788" spans="1:6">
      <c r="A788" t="s">
        <v>731</v>
      </c>
      <c r="B788">
        <v>2784</v>
      </c>
      <c r="C788" t="s">
        <v>779</v>
      </c>
      <c r="D788" s="183">
        <v>36342</v>
      </c>
      <c r="E788">
        <v>2001</v>
      </c>
      <c r="F788" s="182">
        <v>2624989</v>
      </c>
    </row>
    <row r="789" spans="1:6">
      <c r="A789" t="s">
        <v>784</v>
      </c>
      <c r="B789">
        <v>2622</v>
      </c>
      <c r="C789" t="s">
        <v>778</v>
      </c>
      <c r="D789" s="183">
        <v>36526</v>
      </c>
      <c r="E789">
        <v>2002</v>
      </c>
      <c r="F789" s="182">
        <v>2530044.04</v>
      </c>
    </row>
    <row r="790" spans="1:6">
      <c r="A790" t="s">
        <v>783</v>
      </c>
      <c r="B790">
        <v>3406</v>
      </c>
      <c r="C790" t="s">
        <v>780</v>
      </c>
      <c r="D790" s="183">
        <v>35796</v>
      </c>
      <c r="E790">
        <v>2000</v>
      </c>
      <c r="F790" s="182">
        <v>178133.05</v>
      </c>
    </row>
    <row r="791" spans="1:6">
      <c r="A791" t="s">
        <v>782</v>
      </c>
      <c r="B791">
        <v>3159</v>
      </c>
      <c r="C791" t="s">
        <v>779</v>
      </c>
      <c r="D791" s="183">
        <v>36192</v>
      </c>
      <c r="E791">
        <v>2001</v>
      </c>
      <c r="F791" s="182">
        <v>1508839.37</v>
      </c>
    </row>
    <row r="792" spans="1:6">
      <c r="A792" t="s">
        <v>785</v>
      </c>
      <c r="B792">
        <v>3249</v>
      </c>
      <c r="C792" t="s">
        <v>778</v>
      </c>
      <c r="D792" s="183">
        <v>36465</v>
      </c>
      <c r="E792">
        <v>2001</v>
      </c>
      <c r="F792" s="182">
        <v>5073824.62</v>
      </c>
    </row>
    <row r="793" spans="1:6">
      <c r="A793" t="s">
        <v>731</v>
      </c>
      <c r="B793">
        <v>2769</v>
      </c>
      <c r="C793" t="s">
        <v>778</v>
      </c>
      <c r="D793" s="183">
        <v>35916</v>
      </c>
      <c r="E793">
        <v>2000</v>
      </c>
      <c r="F793" s="182">
        <v>2914235.24</v>
      </c>
    </row>
    <row r="794" spans="1:6">
      <c r="A794" t="s">
        <v>785</v>
      </c>
      <c r="B794">
        <v>3103</v>
      </c>
      <c r="C794" t="s">
        <v>779</v>
      </c>
      <c r="D794" s="183">
        <v>36617</v>
      </c>
      <c r="E794">
        <v>2002</v>
      </c>
      <c r="F794" s="182">
        <v>1789469.87</v>
      </c>
    </row>
    <row r="795" spans="1:6">
      <c r="A795" t="s">
        <v>731</v>
      </c>
      <c r="B795">
        <v>3135</v>
      </c>
      <c r="C795" t="s">
        <v>780</v>
      </c>
      <c r="D795" s="183">
        <v>36434</v>
      </c>
      <c r="E795">
        <v>2001</v>
      </c>
      <c r="F795" s="182">
        <v>385438.33</v>
      </c>
    </row>
    <row r="796" spans="1:6">
      <c r="A796" t="s">
        <v>784</v>
      </c>
      <c r="B796">
        <v>3409</v>
      </c>
      <c r="C796" t="s">
        <v>779</v>
      </c>
      <c r="D796" s="183">
        <v>36586</v>
      </c>
      <c r="E796">
        <v>2002</v>
      </c>
      <c r="F796" s="182">
        <v>732316.87</v>
      </c>
    </row>
    <row r="797" spans="1:6">
      <c r="A797" t="s">
        <v>785</v>
      </c>
      <c r="B797">
        <v>3085</v>
      </c>
      <c r="C797" t="s">
        <v>779</v>
      </c>
      <c r="D797" s="183">
        <v>36192</v>
      </c>
      <c r="E797">
        <v>2001</v>
      </c>
      <c r="F797" s="182">
        <v>7932339.7000000002</v>
      </c>
    </row>
    <row r="798" spans="1:6">
      <c r="A798" t="s">
        <v>731</v>
      </c>
      <c r="B798">
        <v>3740</v>
      </c>
      <c r="C798" t="s">
        <v>780</v>
      </c>
      <c r="D798" s="183">
        <v>36495</v>
      </c>
      <c r="E798">
        <v>2001</v>
      </c>
      <c r="F798" s="182">
        <v>125840.82</v>
      </c>
    </row>
    <row r="799" spans="1:6">
      <c r="A799" t="s">
        <v>784</v>
      </c>
      <c r="B799">
        <v>3756</v>
      </c>
      <c r="C799" t="s">
        <v>779</v>
      </c>
      <c r="D799" s="183">
        <v>36161</v>
      </c>
      <c r="E799">
        <v>2001</v>
      </c>
      <c r="F799" s="182">
        <v>8647845.5500000007</v>
      </c>
    </row>
    <row r="800" spans="1:6">
      <c r="A800" t="s">
        <v>783</v>
      </c>
      <c r="B800">
        <v>2880</v>
      </c>
      <c r="C800" t="s">
        <v>778</v>
      </c>
      <c r="D800" s="183">
        <v>35947</v>
      </c>
      <c r="E800">
        <v>2000</v>
      </c>
      <c r="F800" s="182">
        <v>5793401.2599999998</v>
      </c>
    </row>
    <row r="801" spans="1:6">
      <c r="A801" t="s">
        <v>785</v>
      </c>
      <c r="B801">
        <v>3496</v>
      </c>
      <c r="C801" t="s">
        <v>779</v>
      </c>
      <c r="D801" s="183">
        <v>35947</v>
      </c>
      <c r="E801">
        <v>2000</v>
      </c>
      <c r="F801" s="182">
        <v>2670709.2599999998</v>
      </c>
    </row>
    <row r="802" spans="1:6">
      <c r="A802" t="s">
        <v>737</v>
      </c>
      <c r="B802">
        <v>3667</v>
      </c>
      <c r="C802" t="s">
        <v>779</v>
      </c>
      <c r="D802" s="183">
        <v>36008</v>
      </c>
      <c r="E802">
        <v>2000</v>
      </c>
      <c r="F802" s="182">
        <v>9988603.6500000004</v>
      </c>
    </row>
    <row r="803" spans="1:6">
      <c r="A803" t="s">
        <v>782</v>
      </c>
      <c r="B803">
        <v>3424</v>
      </c>
      <c r="C803" t="s">
        <v>780</v>
      </c>
      <c r="D803" s="183">
        <v>35916</v>
      </c>
      <c r="E803">
        <v>2000</v>
      </c>
      <c r="F803" s="182">
        <v>125165.01</v>
      </c>
    </row>
    <row r="804" spans="1:6">
      <c r="A804" t="s">
        <v>782</v>
      </c>
      <c r="B804">
        <v>3063</v>
      </c>
      <c r="C804" t="s">
        <v>780</v>
      </c>
      <c r="D804" s="183">
        <v>36800</v>
      </c>
      <c r="E804">
        <v>2002</v>
      </c>
      <c r="F804" s="182">
        <v>121567.15</v>
      </c>
    </row>
    <row r="805" spans="1:6">
      <c r="A805" t="s">
        <v>785</v>
      </c>
      <c r="B805">
        <v>2654</v>
      </c>
      <c r="C805" t="s">
        <v>779</v>
      </c>
      <c r="D805" s="183">
        <v>36770</v>
      </c>
      <c r="E805">
        <v>2002</v>
      </c>
      <c r="F805" s="182">
        <v>5853665.9000000004</v>
      </c>
    </row>
    <row r="806" spans="1:6">
      <c r="A806" t="s">
        <v>784</v>
      </c>
      <c r="B806">
        <v>2937</v>
      </c>
      <c r="C806" t="s">
        <v>778</v>
      </c>
      <c r="D806" s="183">
        <v>36192</v>
      </c>
      <c r="E806">
        <v>2001</v>
      </c>
      <c r="F806" s="182">
        <v>5451366.9800000004</v>
      </c>
    </row>
    <row r="807" spans="1:6">
      <c r="A807" t="s">
        <v>737</v>
      </c>
      <c r="B807">
        <v>3404</v>
      </c>
      <c r="C807" t="s">
        <v>780</v>
      </c>
      <c r="D807" s="183">
        <v>36617</v>
      </c>
      <c r="E807">
        <v>2002</v>
      </c>
      <c r="F807" s="182">
        <v>384257.1</v>
      </c>
    </row>
    <row r="808" spans="1:6">
      <c r="A808" t="s">
        <v>783</v>
      </c>
      <c r="B808">
        <v>3032</v>
      </c>
      <c r="C808" t="s">
        <v>780</v>
      </c>
      <c r="D808" s="183">
        <v>36708</v>
      </c>
      <c r="E808">
        <v>2002</v>
      </c>
      <c r="F808" s="182">
        <v>232960.34</v>
      </c>
    </row>
    <row r="809" spans="1:6">
      <c r="A809" t="s">
        <v>737</v>
      </c>
      <c r="B809">
        <v>3016</v>
      </c>
      <c r="C809" t="s">
        <v>778</v>
      </c>
      <c r="D809" s="183">
        <v>35796</v>
      </c>
      <c r="E809">
        <v>2000</v>
      </c>
      <c r="F809" s="182">
        <v>1656076.75</v>
      </c>
    </row>
    <row r="810" spans="1:6">
      <c r="A810" t="s">
        <v>782</v>
      </c>
      <c r="B810">
        <v>2857</v>
      </c>
      <c r="C810" t="s">
        <v>779</v>
      </c>
      <c r="D810" s="183">
        <v>36192</v>
      </c>
      <c r="E810">
        <v>2001</v>
      </c>
      <c r="F810" s="182">
        <v>7331749.7400000002</v>
      </c>
    </row>
    <row r="811" spans="1:6">
      <c r="A811" t="s">
        <v>782</v>
      </c>
      <c r="B811">
        <v>3309</v>
      </c>
      <c r="C811" t="s">
        <v>780</v>
      </c>
      <c r="D811" s="183">
        <v>36617</v>
      </c>
      <c r="E811">
        <v>2002</v>
      </c>
      <c r="F811" s="182">
        <v>368728.56</v>
      </c>
    </row>
    <row r="812" spans="1:6">
      <c r="A812" t="s">
        <v>785</v>
      </c>
      <c r="B812">
        <v>3334</v>
      </c>
      <c r="C812" t="s">
        <v>778</v>
      </c>
      <c r="D812" s="183">
        <v>36678</v>
      </c>
      <c r="E812">
        <v>2002</v>
      </c>
      <c r="F812" s="182">
        <v>3274361.33</v>
      </c>
    </row>
    <row r="813" spans="1:6">
      <c r="A813" t="s">
        <v>731</v>
      </c>
      <c r="B813">
        <v>3104</v>
      </c>
      <c r="C813" t="s">
        <v>779</v>
      </c>
      <c r="D813" s="183">
        <v>36161</v>
      </c>
      <c r="E813">
        <v>2001</v>
      </c>
      <c r="F813" s="182">
        <v>9396816.7400000002</v>
      </c>
    </row>
    <row r="814" spans="1:6">
      <c r="A814" t="s">
        <v>783</v>
      </c>
      <c r="B814">
        <v>3668</v>
      </c>
      <c r="C814" t="s">
        <v>779</v>
      </c>
      <c r="D814" s="183">
        <v>35947</v>
      </c>
      <c r="E814">
        <v>2000</v>
      </c>
      <c r="F814" s="182">
        <v>9454234.9100000001</v>
      </c>
    </row>
    <row r="815" spans="1:6">
      <c r="A815" t="s">
        <v>785</v>
      </c>
      <c r="B815">
        <v>2902</v>
      </c>
      <c r="C815" t="s">
        <v>779</v>
      </c>
      <c r="D815" s="183">
        <v>35947</v>
      </c>
      <c r="E815">
        <v>2000</v>
      </c>
      <c r="F815" s="182">
        <v>7229043.9199999999</v>
      </c>
    </row>
    <row r="816" spans="1:6">
      <c r="A816" t="s">
        <v>731</v>
      </c>
      <c r="B816">
        <v>3679</v>
      </c>
      <c r="C816" t="s">
        <v>780</v>
      </c>
      <c r="D816" s="183">
        <v>36342</v>
      </c>
      <c r="E816">
        <v>2001</v>
      </c>
      <c r="F816" s="182">
        <v>306519.67999999999</v>
      </c>
    </row>
    <row r="817" spans="1:6">
      <c r="A817" t="s">
        <v>783</v>
      </c>
      <c r="B817">
        <v>3491</v>
      </c>
      <c r="C817" t="s">
        <v>780</v>
      </c>
      <c r="D817" s="183">
        <v>36465</v>
      </c>
      <c r="E817">
        <v>2001</v>
      </c>
      <c r="F817" s="182">
        <v>310250.71999999997</v>
      </c>
    </row>
    <row r="818" spans="1:6">
      <c r="A818" t="s">
        <v>782</v>
      </c>
      <c r="B818">
        <v>3731</v>
      </c>
      <c r="C818" t="s">
        <v>779</v>
      </c>
      <c r="D818" s="183">
        <v>36800</v>
      </c>
      <c r="E818">
        <v>2002</v>
      </c>
      <c r="F818" s="182">
        <v>5162055.7</v>
      </c>
    </row>
    <row r="819" spans="1:6">
      <c r="A819" t="s">
        <v>731</v>
      </c>
      <c r="B819">
        <v>2905</v>
      </c>
      <c r="C819" t="s">
        <v>780</v>
      </c>
      <c r="D819" s="183">
        <v>36465</v>
      </c>
      <c r="E819">
        <v>2001</v>
      </c>
      <c r="F819" s="182">
        <v>158770.57</v>
      </c>
    </row>
    <row r="820" spans="1:6">
      <c r="A820" t="s">
        <v>782</v>
      </c>
      <c r="B820">
        <v>3266</v>
      </c>
      <c r="C820" t="s">
        <v>780</v>
      </c>
      <c r="D820" s="183">
        <v>36861</v>
      </c>
      <c r="E820">
        <v>2002</v>
      </c>
      <c r="F820" s="182">
        <v>138215.70000000001</v>
      </c>
    </row>
    <row r="821" spans="1:6">
      <c r="A821" t="s">
        <v>784</v>
      </c>
      <c r="B821">
        <v>2596</v>
      </c>
      <c r="C821" t="s">
        <v>780</v>
      </c>
      <c r="D821" s="183">
        <v>36678</v>
      </c>
      <c r="E821">
        <v>2002</v>
      </c>
      <c r="F821" s="182">
        <v>133632.95000000001</v>
      </c>
    </row>
    <row r="822" spans="1:6">
      <c r="A822" t="s">
        <v>783</v>
      </c>
      <c r="B822">
        <v>2532</v>
      </c>
      <c r="C822" t="s">
        <v>780</v>
      </c>
      <c r="D822" s="183">
        <v>36161</v>
      </c>
      <c r="E822">
        <v>2001</v>
      </c>
      <c r="F822" s="182">
        <v>235302.21</v>
      </c>
    </row>
    <row r="823" spans="1:6">
      <c r="A823" t="s">
        <v>783</v>
      </c>
      <c r="B823">
        <v>3302</v>
      </c>
      <c r="C823" t="s">
        <v>779</v>
      </c>
      <c r="D823" s="183">
        <v>36192</v>
      </c>
      <c r="E823">
        <v>2001</v>
      </c>
      <c r="F823" s="182">
        <v>5804659.5599999996</v>
      </c>
    </row>
    <row r="824" spans="1:6">
      <c r="A824" t="s">
        <v>785</v>
      </c>
      <c r="B824">
        <v>3181</v>
      </c>
      <c r="C824" t="s">
        <v>780</v>
      </c>
      <c r="D824" s="183">
        <v>36739</v>
      </c>
      <c r="E824">
        <v>2002</v>
      </c>
      <c r="F824" s="182">
        <v>373094.2</v>
      </c>
    </row>
    <row r="825" spans="1:6">
      <c r="A825" t="s">
        <v>731</v>
      </c>
      <c r="B825">
        <v>2919</v>
      </c>
      <c r="C825" t="s">
        <v>779</v>
      </c>
      <c r="D825" s="183">
        <v>36770</v>
      </c>
      <c r="E825">
        <v>2002</v>
      </c>
      <c r="F825" s="182">
        <v>9775647.4000000004</v>
      </c>
    </row>
    <row r="826" spans="1:6">
      <c r="A826" t="s">
        <v>737</v>
      </c>
      <c r="B826">
        <v>2633</v>
      </c>
      <c r="C826" t="s">
        <v>778</v>
      </c>
      <c r="D826" s="183">
        <v>36526</v>
      </c>
      <c r="E826">
        <v>2002</v>
      </c>
      <c r="F826" s="182">
        <v>3163008.14</v>
      </c>
    </row>
    <row r="827" spans="1:6">
      <c r="A827" t="s">
        <v>785</v>
      </c>
      <c r="B827">
        <v>3507</v>
      </c>
      <c r="C827" t="s">
        <v>779</v>
      </c>
      <c r="D827" s="183">
        <v>36739</v>
      </c>
      <c r="E827">
        <v>2002</v>
      </c>
      <c r="F827" s="182">
        <v>1114214.67</v>
      </c>
    </row>
    <row r="828" spans="1:6">
      <c r="A828" t="s">
        <v>731</v>
      </c>
      <c r="B828">
        <v>2918</v>
      </c>
      <c r="C828" t="s">
        <v>778</v>
      </c>
      <c r="D828" s="183">
        <v>36770</v>
      </c>
      <c r="E828">
        <v>2002</v>
      </c>
      <c r="F828" s="182">
        <v>1279566.7</v>
      </c>
    </row>
    <row r="829" spans="1:6">
      <c r="A829" t="s">
        <v>782</v>
      </c>
      <c r="B829">
        <v>3784</v>
      </c>
      <c r="C829" t="s">
        <v>780</v>
      </c>
      <c r="D829" s="183">
        <v>35796</v>
      </c>
      <c r="E829">
        <v>2000</v>
      </c>
      <c r="F829" s="182">
        <v>368125.04</v>
      </c>
    </row>
    <row r="830" spans="1:6">
      <c r="A830" t="s">
        <v>784</v>
      </c>
      <c r="B830">
        <v>2972</v>
      </c>
      <c r="C830" t="s">
        <v>778</v>
      </c>
      <c r="D830" s="183">
        <v>36008</v>
      </c>
      <c r="E830">
        <v>2000</v>
      </c>
      <c r="F830" s="182">
        <v>3026908.08</v>
      </c>
    </row>
    <row r="831" spans="1:6">
      <c r="A831" t="s">
        <v>783</v>
      </c>
      <c r="B831">
        <v>3630</v>
      </c>
      <c r="C831" t="s">
        <v>780</v>
      </c>
      <c r="D831" s="183">
        <v>36770</v>
      </c>
      <c r="E831">
        <v>2002</v>
      </c>
      <c r="F831" s="182">
        <v>101400.78</v>
      </c>
    </row>
    <row r="832" spans="1:6">
      <c r="A832" t="s">
        <v>782</v>
      </c>
      <c r="B832">
        <v>3343</v>
      </c>
      <c r="C832" t="s">
        <v>779</v>
      </c>
      <c r="D832" s="183">
        <v>35947</v>
      </c>
      <c r="E832">
        <v>2000</v>
      </c>
      <c r="F832" s="182">
        <v>4141067.61</v>
      </c>
    </row>
    <row r="833" spans="1:6">
      <c r="A833" t="s">
        <v>731</v>
      </c>
      <c r="B833">
        <v>3331</v>
      </c>
      <c r="C833" t="s">
        <v>780</v>
      </c>
      <c r="D833" s="183">
        <v>36434</v>
      </c>
      <c r="E833">
        <v>2001</v>
      </c>
      <c r="F833" s="182">
        <v>195806.48</v>
      </c>
    </row>
    <row r="834" spans="1:6">
      <c r="A834" t="s">
        <v>784</v>
      </c>
      <c r="B834">
        <v>3728</v>
      </c>
      <c r="C834" t="s">
        <v>779</v>
      </c>
      <c r="D834" s="183">
        <v>36770</v>
      </c>
      <c r="E834">
        <v>2002</v>
      </c>
      <c r="F834" s="182">
        <v>9180690.0600000005</v>
      </c>
    </row>
    <row r="835" spans="1:6">
      <c r="A835" t="s">
        <v>782</v>
      </c>
      <c r="B835">
        <v>3621</v>
      </c>
      <c r="C835" t="s">
        <v>778</v>
      </c>
      <c r="D835" s="183">
        <v>36342</v>
      </c>
      <c r="E835">
        <v>2001</v>
      </c>
      <c r="F835" s="182">
        <v>5647794.8399999999</v>
      </c>
    </row>
    <row r="836" spans="1:6">
      <c r="A836" t="s">
        <v>782</v>
      </c>
      <c r="B836">
        <v>3177</v>
      </c>
      <c r="C836" t="s">
        <v>779</v>
      </c>
      <c r="D836" s="183">
        <v>36342</v>
      </c>
      <c r="E836">
        <v>2001</v>
      </c>
      <c r="F836" s="182">
        <v>8369580.3399999999</v>
      </c>
    </row>
    <row r="837" spans="1:6">
      <c r="A837" t="s">
        <v>782</v>
      </c>
      <c r="B837">
        <v>3503</v>
      </c>
      <c r="C837" t="s">
        <v>779</v>
      </c>
      <c r="D837" s="183">
        <v>36526</v>
      </c>
      <c r="E837">
        <v>2002</v>
      </c>
      <c r="F837" s="182">
        <v>6694905.9800000004</v>
      </c>
    </row>
    <row r="838" spans="1:6">
      <c r="A838" t="s">
        <v>731</v>
      </c>
      <c r="B838">
        <v>3021</v>
      </c>
      <c r="C838" t="s">
        <v>779</v>
      </c>
      <c r="D838" s="183">
        <v>36770</v>
      </c>
      <c r="E838">
        <v>2002</v>
      </c>
      <c r="F838" s="182">
        <v>5787486.5700000003</v>
      </c>
    </row>
    <row r="839" spans="1:6">
      <c r="A839" t="s">
        <v>784</v>
      </c>
      <c r="B839">
        <v>2842</v>
      </c>
      <c r="C839" t="s">
        <v>778</v>
      </c>
      <c r="D839" s="183">
        <v>36161</v>
      </c>
      <c r="E839">
        <v>2001</v>
      </c>
      <c r="F839" s="182">
        <v>1948999.36</v>
      </c>
    </row>
    <row r="840" spans="1:6">
      <c r="A840" t="s">
        <v>784</v>
      </c>
      <c r="B840">
        <v>3009</v>
      </c>
      <c r="C840" t="s">
        <v>780</v>
      </c>
      <c r="D840" s="183">
        <v>36708</v>
      </c>
      <c r="E840">
        <v>2002</v>
      </c>
      <c r="F840" s="182">
        <v>283236.7</v>
      </c>
    </row>
    <row r="841" spans="1:6">
      <c r="A841" t="s">
        <v>783</v>
      </c>
      <c r="B841">
        <v>2554</v>
      </c>
      <c r="C841" t="s">
        <v>780</v>
      </c>
      <c r="D841" s="183">
        <v>35886</v>
      </c>
      <c r="E841">
        <v>2000</v>
      </c>
      <c r="F841" s="182">
        <v>156429.57</v>
      </c>
    </row>
    <row r="842" spans="1:6">
      <c r="A842" t="s">
        <v>737</v>
      </c>
      <c r="B842">
        <v>2530</v>
      </c>
      <c r="C842" t="s">
        <v>780</v>
      </c>
      <c r="D842" s="183">
        <v>36495</v>
      </c>
      <c r="E842">
        <v>2001</v>
      </c>
      <c r="F842" s="182">
        <v>229997.86</v>
      </c>
    </row>
    <row r="843" spans="1:6">
      <c r="A843" t="s">
        <v>782</v>
      </c>
      <c r="B843">
        <v>3427</v>
      </c>
      <c r="C843" t="s">
        <v>779</v>
      </c>
      <c r="D843" s="183">
        <v>36586</v>
      </c>
      <c r="E843">
        <v>2002</v>
      </c>
      <c r="F843" s="182">
        <v>9308497.9499999993</v>
      </c>
    </row>
    <row r="844" spans="1:6">
      <c r="A844" t="s">
        <v>785</v>
      </c>
      <c r="B844">
        <v>3342</v>
      </c>
      <c r="C844" t="s">
        <v>779</v>
      </c>
      <c r="D844" s="183">
        <v>35947</v>
      </c>
      <c r="E844">
        <v>2000</v>
      </c>
      <c r="F844" s="182">
        <v>1264341.99</v>
      </c>
    </row>
    <row r="845" spans="1:6">
      <c r="A845" t="s">
        <v>785</v>
      </c>
      <c r="B845">
        <v>3432</v>
      </c>
      <c r="C845" t="s">
        <v>780</v>
      </c>
      <c r="D845" s="183">
        <v>36617</v>
      </c>
      <c r="E845">
        <v>2002</v>
      </c>
      <c r="F845" s="182">
        <v>270949.92</v>
      </c>
    </row>
    <row r="846" spans="1:6">
      <c r="A846" t="s">
        <v>784</v>
      </c>
      <c r="B846">
        <v>2878</v>
      </c>
      <c r="C846" t="s">
        <v>780</v>
      </c>
      <c r="D846" s="183">
        <v>36861</v>
      </c>
      <c r="E846">
        <v>2002</v>
      </c>
      <c r="F846" s="182">
        <v>171924.79</v>
      </c>
    </row>
    <row r="847" spans="1:6">
      <c r="A847" t="s">
        <v>783</v>
      </c>
      <c r="B847">
        <v>3700</v>
      </c>
      <c r="C847" t="s">
        <v>779</v>
      </c>
      <c r="D847" s="183">
        <v>36465</v>
      </c>
      <c r="E847">
        <v>2001</v>
      </c>
      <c r="F847" s="182">
        <v>4748824.26</v>
      </c>
    </row>
    <row r="848" spans="1:6">
      <c r="A848" t="s">
        <v>783</v>
      </c>
      <c r="B848">
        <v>2838</v>
      </c>
      <c r="C848" t="s">
        <v>780</v>
      </c>
      <c r="D848" s="183">
        <v>36678</v>
      </c>
      <c r="E848">
        <v>2002</v>
      </c>
      <c r="F848" s="182">
        <v>320532.7</v>
      </c>
    </row>
    <row r="849" spans="1:6">
      <c r="A849" t="s">
        <v>785</v>
      </c>
      <c r="B849">
        <v>3138</v>
      </c>
      <c r="C849" t="s">
        <v>778</v>
      </c>
      <c r="D849" s="183">
        <v>36526</v>
      </c>
      <c r="E849">
        <v>2002</v>
      </c>
      <c r="F849" s="182">
        <v>1943561.26</v>
      </c>
    </row>
    <row r="850" spans="1:6">
      <c r="A850" t="s">
        <v>782</v>
      </c>
      <c r="B850">
        <v>3186</v>
      </c>
      <c r="C850" t="s">
        <v>779</v>
      </c>
      <c r="D850" s="183">
        <v>36220</v>
      </c>
      <c r="E850">
        <v>2001</v>
      </c>
      <c r="F850" s="182">
        <v>1923323.61</v>
      </c>
    </row>
    <row r="851" spans="1:6">
      <c r="A851" t="s">
        <v>784</v>
      </c>
      <c r="B851">
        <v>2553</v>
      </c>
      <c r="C851" t="s">
        <v>778</v>
      </c>
      <c r="D851" s="183">
        <v>36342</v>
      </c>
      <c r="E851">
        <v>2001</v>
      </c>
      <c r="F851" s="182">
        <v>2129338.7200000002</v>
      </c>
    </row>
    <row r="852" spans="1:6">
      <c r="A852" t="s">
        <v>731</v>
      </c>
      <c r="B852">
        <v>2773</v>
      </c>
      <c r="C852" t="s">
        <v>778</v>
      </c>
      <c r="D852" s="183">
        <v>36678</v>
      </c>
      <c r="E852">
        <v>2002</v>
      </c>
      <c r="F852" s="182">
        <v>1579622.46</v>
      </c>
    </row>
    <row r="853" spans="1:6">
      <c r="A853" t="s">
        <v>784</v>
      </c>
      <c r="B853">
        <v>3147</v>
      </c>
      <c r="C853" t="s">
        <v>779</v>
      </c>
      <c r="D853" s="183">
        <v>36831</v>
      </c>
      <c r="E853">
        <v>2002</v>
      </c>
      <c r="F853" s="182">
        <v>4457788.8600000003</v>
      </c>
    </row>
    <row r="854" spans="1:6">
      <c r="A854" t="s">
        <v>783</v>
      </c>
      <c r="B854">
        <v>3400</v>
      </c>
      <c r="C854" t="s">
        <v>778</v>
      </c>
      <c r="D854" s="183">
        <v>36861</v>
      </c>
      <c r="E854">
        <v>2002</v>
      </c>
      <c r="F854" s="182">
        <v>1056494.93</v>
      </c>
    </row>
    <row r="855" spans="1:6">
      <c r="A855" t="s">
        <v>737</v>
      </c>
      <c r="B855">
        <v>2672</v>
      </c>
      <c r="C855" t="s">
        <v>778</v>
      </c>
      <c r="D855" s="183">
        <v>36708</v>
      </c>
      <c r="E855">
        <v>2002</v>
      </c>
      <c r="F855" s="182">
        <v>3728580.36</v>
      </c>
    </row>
    <row r="856" spans="1:6">
      <c r="A856" t="s">
        <v>731</v>
      </c>
      <c r="B856">
        <v>3209</v>
      </c>
      <c r="C856" t="s">
        <v>779</v>
      </c>
      <c r="D856" s="183">
        <v>35796</v>
      </c>
      <c r="E856">
        <v>2000</v>
      </c>
      <c r="F856" s="182">
        <v>5777077.0700000003</v>
      </c>
    </row>
    <row r="857" spans="1:6">
      <c r="A857" t="s">
        <v>784</v>
      </c>
      <c r="B857">
        <v>3375</v>
      </c>
      <c r="C857" t="s">
        <v>778</v>
      </c>
      <c r="D857" s="183">
        <v>36586</v>
      </c>
      <c r="E857">
        <v>2002</v>
      </c>
      <c r="F857" s="182">
        <v>1865234.86</v>
      </c>
    </row>
    <row r="858" spans="1:6">
      <c r="A858" t="s">
        <v>783</v>
      </c>
      <c r="B858">
        <v>3117</v>
      </c>
      <c r="C858" t="s">
        <v>779</v>
      </c>
      <c r="D858" s="183">
        <v>36708</v>
      </c>
      <c r="E858">
        <v>2002</v>
      </c>
      <c r="F858" s="182">
        <v>607385.57999999996</v>
      </c>
    </row>
    <row r="859" spans="1:6">
      <c r="A859" t="s">
        <v>731</v>
      </c>
      <c r="B859">
        <v>3591</v>
      </c>
      <c r="C859" t="s">
        <v>779</v>
      </c>
      <c r="D859" s="183">
        <v>36526</v>
      </c>
      <c r="E859">
        <v>2002</v>
      </c>
      <c r="F859" s="182">
        <v>4113492.27</v>
      </c>
    </row>
    <row r="860" spans="1:6">
      <c r="A860" t="s">
        <v>731</v>
      </c>
      <c r="B860">
        <v>3144</v>
      </c>
      <c r="C860" t="s">
        <v>779</v>
      </c>
      <c r="D860" s="183">
        <v>36617</v>
      </c>
      <c r="E860">
        <v>2002</v>
      </c>
      <c r="F860" s="182">
        <v>8326604.5800000001</v>
      </c>
    </row>
    <row r="861" spans="1:6">
      <c r="A861" t="s">
        <v>783</v>
      </c>
      <c r="B861">
        <v>2803</v>
      </c>
      <c r="C861" t="s">
        <v>779</v>
      </c>
      <c r="D861" s="183">
        <v>35796</v>
      </c>
      <c r="E861">
        <v>2000</v>
      </c>
      <c r="F861" s="182">
        <v>1639968.07</v>
      </c>
    </row>
    <row r="862" spans="1:6">
      <c r="A862" t="s">
        <v>784</v>
      </c>
      <c r="B862">
        <v>3337</v>
      </c>
      <c r="C862" t="s">
        <v>779</v>
      </c>
      <c r="D862" s="183">
        <v>36465</v>
      </c>
      <c r="E862">
        <v>2001</v>
      </c>
      <c r="F862" s="182">
        <v>678699.76</v>
      </c>
    </row>
    <row r="863" spans="1:6">
      <c r="A863" t="s">
        <v>785</v>
      </c>
      <c r="B863">
        <v>3360</v>
      </c>
      <c r="C863" t="s">
        <v>778</v>
      </c>
      <c r="D863" s="183">
        <v>36342</v>
      </c>
      <c r="E863">
        <v>2001</v>
      </c>
      <c r="F863" s="182">
        <v>5994353.7599999998</v>
      </c>
    </row>
    <row r="864" spans="1:6">
      <c r="A864" t="s">
        <v>785</v>
      </c>
      <c r="B864">
        <v>3115</v>
      </c>
      <c r="C864" t="s">
        <v>779</v>
      </c>
      <c r="D864" s="183">
        <v>36861</v>
      </c>
      <c r="E864">
        <v>2002</v>
      </c>
      <c r="F864" s="182">
        <v>3698166.21</v>
      </c>
    </row>
    <row r="865" spans="1:6">
      <c r="A865" t="s">
        <v>784</v>
      </c>
      <c r="B865">
        <v>3402</v>
      </c>
      <c r="C865" t="s">
        <v>780</v>
      </c>
      <c r="D865" s="183">
        <v>36770</v>
      </c>
      <c r="E865">
        <v>2002</v>
      </c>
      <c r="F865" s="182">
        <v>223952.35</v>
      </c>
    </row>
    <row r="866" spans="1:6">
      <c r="A866" t="s">
        <v>737</v>
      </c>
      <c r="B866">
        <v>2681</v>
      </c>
      <c r="C866" t="s">
        <v>779</v>
      </c>
      <c r="D866" s="183">
        <v>36008</v>
      </c>
      <c r="E866">
        <v>2000</v>
      </c>
      <c r="F866" s="182">
        <v>1290393.98</v>
      </c>
    </row>
    <row r="867" spans="1:6">
      <c r="A867" t="s">
        <v>784</v>
      </c>
      <c r="B867">
        <v>3085</v>
      </c>
      <c r="C867" t="s">
        <v>779</v>
      </c>
      <c r="D867" s="183">
        <v>36161</v>
      </c>
      <c r="E867">
        <v>2001</v>
      </c>
      <c r="F867" s="182">
        <v>1946785.01</v>
      </c>
    </row>
    <row r="868" spans="1:6">
      <c r="A868" t="s">
        <v>785</v>
      </c>
      <c r="B868">
        <v>3064</v>
      </c>
      <c r="C868" t="s">
        <v>779</v>
      </c>
      <c r="D868" s="183">
        <v>36586</v>
      </c>
      <c r="E868">
        <v>2002</v>
      </c>
      <c r="F868" s="182">
        <v>669134.74</v>
      </c>
    </row>
    <row r="869" spans="1:6">
      <c r="A869" t="s">
        <v>783</v>
      </c>
      <c r="B869">
        <v>3114</v>
      </c>
      <c r="C869" t="s">
        <v>779</v>
      </c>
      <c r="D869" s="183">
        <v>36192</v>
      </c>
      <c r="E869">
        <v>2001</v>
      </c>
      <c r="F869" s="182">
        <v>7752307.5899999999</v>
      </c>
    </row>
    <row r="870" spans="1:6">
      <c r="A870" t="s">
        <v>782</v>
      </c>
      <c r="B870">
        <v>2889</v>
      </c>
      <c r="C870" t="s">
        <v>780</v>
      </c>
      <c r="D870" s="183">
        <v>36770</v>
      </c>
      <c r="E870">
        <v>2002</v>
      </c>
      <c r="F870" s="182">
        <v>354863.17</v>
      </c>
    </row>
    <row r="871" spans="1:6">
      <c r="A871" t="s">
        <v>784</v>
      </c>
      <c r="B871">
        <v>3748</v>
      </c>
      <c r="C871" t="s">
        <v>778</v>
      </c>
      <c r="D871" s="183">
        <v>36495</v>
      </c>
      <c r="E871">
        <v>2001</v>
      </c>
      <c r="F871" s="182">
        <v>2993084.8</v>
      </c>
    </row>
    <row r="872" spans="1:6">
      <c r="A872" t="s">
        <v>783</v>
      </c>
      <c r="B872">
        <v>3680</v>
      </c>
      <c r="C872" t="s">
        <v>780</v>
      </c>
      <c r="D872" s="183">
        <v>35796</v>
      </c>
      <c r="E872">
        <v>2000</v>
      </c>
      <c r="F872" s="182">
        <v>340782.38</v>
      </c>
    </row>
    <row r="873" spans="1:6">
      <c r="A873" t="s">
        <v>737</v>
      </c>
      <c r="B873">
        <v>2802</v>
      </c>
      <c r="C873" t="s">
        <v>779</v>
      </c>
      <c r="D873" s="183">
        <v>36708</v>
      </c>
      <c r="E873">
        <v>2002</v>
      </c>
      <c r="F873" s="182">
        <v>8292623.8799999999</v>
      </c>
    </row>
    <row r="874" spans="1:6">
      <c r="A874" t="s">
        <v>737</v>
      </c>
      <c r="B874">
        <v>2561</v>
      </c>
      <c r="C874" t="s">
        <v>778</v>
      </c>
      <c r="D874" s="183">
        <v>36831</v>
      </c>
      <c r="E874">
        <v>2002</v>
      </c>
      <c r="F874" s="182">
        <v>5283492.84</v>
      </c>
    </row>
    <row r="875" spans="1:6">
      <c r="A875" t="s">
        <v>783</v>
      </c>
      <c r="B875">
        <v>2748</v>
      </c>
      <c r="C875" t="s">
        <v>778</v>
      </c>
      <c r="D875" s="183">
        <v>36708</v>
      </c>
      <c r="E875">
        <v>2002</v>
      </c>
      <c r="F875" s="182">
        <v>4648619.17</v>
      </c>
    </row>
    <row r="876" spans="1:6">
      <c r="A876" t="s">
        <v>784</v>
      </c>
      <c r="B876">
        <v>2741</v>
      </c>
      <c r="C876" t="s">
        <v>780</v>
      </c>
      <c r="D876" s="183">
        <v>36192</v>
      </c>
      <c r="E876">
        <v>2001</v>
      </c>
      <c r="F876" s="182">
        <v>203156.03</v>
      </c>
    </row>
    <row r="877" spans="1:6">
      <c r="A877" t="s">
        <v>737</v>
      </c>
      <c r="B877">
        <v>3131</v>
      </c>
      <c r="C877" t="s">
        <v>780</v>
      </c>
      <c r="D877" s="183">
        <v>36495</v>
      </c>
      <c r="E877">
        <v>2001</v>
      </c>
      <c r="F877" s="182">
        <v>263701.65000000002</v>
      </c>
    </row>
    <row r="878" spans="1:6">
      <c r="A878" t="s">
        <v>782</v>
      </c>
      <c r="B878">
        <v>3776</v>
      </c>
      <c r="C878" t="s">
        <v>778</v>
      </c>
      <c r="D878" s="183">
        <v>36770</v>
      </c>
      <c r="E878">
        <v>2002</v>
      </c>
      <c r="F878" s="182">
        <v>1396418.62</v>
      </c>
    </row>
    <row r="879" spans="1:6">
      <c r="A879" t="s">
        <v>737</v>
      </c>
      <c r="B879">
        <v>3062</v>
      </c>
      <c r="C879" t="s">
        <v>779</v>
      </c>
      <c r="D879" s="183">
        <v>36192</v>
      </c>
      <c r="E879">
        <v>2001</v>
      </c>
      <c r="F879" s="182">
        <v>3486760.1</v>
      </c>
    </row>
    <row r="880" spans="1:6">
      <c r="A880" t="s">
        <v>783</v>
      </c>
      <c r="B880">
        <v>2830</v>
      </c>
      <c r="C880" t="s">
        <v>778</v>
      </c>
      <c r="D880" s="183">
        <v>36770</v>
      </c>
      <c r="E880">
        <v>2002</v>
      </c>
      <c r="F880" s="182">
        <v>3032377.44</v>
      </c>
    </row>
    <row r="881" spans="1:6">
      <c r="A881" t="s">
        <v>737</v>
      </c>
      <c r="B881">
        <v>3621</v>
      </c>
      <c r="C881" t="s">
        <v>778</v>
      </c>
      <c r="D881" s="183">
        <v>36434</v>
      </c>
      <c r="E881">
        <v>2001</v>
      </c>
      <c r="F881" s="182">
        <v>1301215.6299999999</v>
      </c>
    </row>
    <row r="882" spans="1:6">
      <c r="A882" t="s">
        <v>785</v>
      </c>
      <c r="B882">
        <v>3227</v>
      </c>
      <c r="C882" t="s">
        <v>780</v>
      </c>
      <c r="D882" s="183">
        <v>36678</v>
      </c>
      <c r="E882">
        <v>2002</v>
      </c>
      <c r="F882" s="182">
        <v>370960.52</v>
      </c>
    </row>
    <row r="883" spans="1:6">
      <c r="A883" t="s">
        <v>783</v>
      </c>
      <c r="B883">
        <v>2774</v>
      </c>
      <c r="C883" t="s">
        <v>779</v>
      </c>
      <c r="D883" s="183">
        <v>36342</v>
      </c>
      <c r="E883">
        <v>2001</v>
      </c>
      <c r="F883" s="182">
        <v>8363302.3499999996</v>
      </c>
    </row>
    <row r="884" spans="1:6">
      <c r="A884" t="s">
        <v>783</v>
      </c>
      <c r="B884">
        <v>2961</v>
      </c>
      <c r="C884" t="s">
        <v>778</v>
      </c>
      <c r="D884" s="183">
        <v>36526</v>
      </c>
      <c r="E884">
        <v>2002</v>
      </c>
      <c r="F884" s="182">
        <v>2265500.0099999998</v>
      </c>
    </row>
    <row r="885" spans="1:6">
      <c r="A885" t="s">
        <v>784</v>
      </c>
      <c r="B885">
        <v>3199</v>
      </c>
      <c r="C885" t="s">
        <v>780</v>
      </c>
      <c r="D885" s="183">
        <v>36770</v>
      </c>
      <c r="E885">
        <v>2002</v>
      </c>
      <c r="F885" s="182">
        <v>131773.59</v>
      </c>
    </row>
    <row r="886" spans="1:6">
      <c r="A886" t="s">
        <v>784</v>
      </c>
      <c r="B886">
        <v>3129</v>
      </c>
      <c r="C886" t="s">
        <v>780</v>
      </c>
      <c r="D886" s="183">
        <v>36465</v>
      </c>
      <c r="E886">
        <v>2001</v>
      </c>
      <c r="F886" s="182">
        <v>113926.91</v>
      </c>
    </row>
    <row r="887" spans="1:6">
      <c r="A887" t="s">
        <v>785</v>
      </c>
      <c r="B887">
        <v>2822</v>
      </c>
      <c r="C887" t="s">
        <v>778</v>
      </c>
      <c r="D887" s="183">
        <v>35947</v>
      </c>
      <c r="E887">
        <v>2000</v>
      </c>
      <c r="F887" s="182">
        <v>3411857.54</v>
      </c>
    </row>
    <row r="888" spans="1:6">
      <c r="A888" t="s">
        <v>737</v>
      </c>
      <c r="B888">
        <v>3344</v>
      </c>
      <c r="C888" t="s">
        <v>779</v>
      </c>
      <c r="D888" s="183">
        <v>36861</v>
      </c>
      <c r="E888">
        <v>2002</v>
      </c>
      <c r="F888" s="182">
        <v>1809911.53</v>
      </c>
    </row>
    <row r="889" spans="1:6">
      <c r="A889" t="s">
        <v>785</v>
      </c>
      <c r="B889">
        <v>3477</v>
      </c>
      <c r="C889" t="s">
        <v>779</v>
      </c>
      <c r="D889" s="183">
        <v>36770</v>
      </c>
      <c r="E889">
        <v>2002</v>
      </c>
      <c r="F889" s="182">
        <v>7186519.9400000004</v>
      </c>
    </row>
    <row r="890" spans="1:6">
      <c r="A890" t="s">
        <v>737</v>
      </c>
      <c r="B890">
        <v>2541</v>
      </c>
      <c r="C890" t="s">
        <v>780</v>
      </c>
      <c r="D890" s="183">
        <v>36770</v>
      </c>
      <c r="E890">
        <v>2002</v>
      </c>
      <c r="F890" s="182">
        <v>216256.36</v>
      </c>
    </row>
    <row r="891" spans="1:6">
      <c r="A891" t="s">
        <v>783</v>
      </c>
      <c r="B891">
        <v>3615</v>
      </c>
      <c r="C891" t="s">
        <v>778</v>
      </c>
      <c r="D891" s="183">
        <v>36770</v>
      </c>
      <c r="E891">
        <v>2002</v>
      </c>
      <c r="F891" s="182">
        <v>5899763.7199999997</v>
      </c>
    </row>
    <row r="892" spans="1:6">
      <c r="A892" t="s">
        <v>784</v>
      </c>
      <c r="B892">
        <v>3216</v>
      </c>
      <c r="C892" t="s">
        <v>778</v>
      </c>
      <c r="D892" s="183">
        <v>36526</v>
      </c>
      <c r="E892">
        <v>2002</v>
      </c>
      <c r="F892" s="182">
        <v>5838045.5</v>
      </c>
    </row>
    <row r="893" spans="1:6">
      <c r="A893" t="s">
        <v>783</v>
      </c>
      <c r="B893">
        <v>3034</v>
      </c>
      <c r="C893" t="s">
        <v>778</v>
      </c>
      <c r="D893" s="183">
        <v>35947</v>
      </c>
      <c r="E893">
        <v>2000</v>
      </c>
      <c r="F893" s="182">
        <v>1220102.1200000001</v>
      </c>
    </row>
    <row r="894" spans="1:6">
      <c r="A894" t="s">
        <v>785</v>
      </c>
      <c r="B894">
        <v>3761</v>
      </c>
      <c r="C894" t="s">
        <v>778</v>
      </c>
      <c r="D894" s="183">
        <v>36617</v>
      </c>
      <c r="E894">
        <v>2002</v>
      </c>
      <c r="F894" s="182">
        <v>4062107.71</v>
      </c>
    </row>
    <row r="895" spans="1:6">
      <c r="A895" t="s">
        <v>731</v>
      </c>
      <c r="B895">
        <v>2847</v>
      </c>
      <c r="C895" t="s">
        <v>778</v>
      </c>
      <c r="D895" s="183">
        <v>36708</v>
      </c>
      <c r="E895">
        <v>2002</v>
      </c>
      <c r="F895" s="182">
        <v>1245769.72</v>
      </c>
    </row>
    <row r="896" spans="1:6">
      <c r="A896" t="s">
        <v>782</v>
      </c>
      <c r="B896">
        <v>3099</v>
      </c>
      <c r="C896" t="s">
        <v>779</v>
      </c>
      <c r="D896" s="183">
        <v>36861</v>
      </c>
      <c r="E896">
        <v>2002</v>
      </c>
      <c r="F896" s="182">
        <v>1703578.44</v>
      </c>
    </row>
    <row r="897" spans="1:6">
      <c r="A897" t="s">
        <v>731</v>
      </c>
      <c r="B897">
        <v>2653</v>
      </c>
      <c r="C897" t="s">
        <v>780</v>
      </c>
      <c r="D897" s="183">
        <v>35916</v>
      </c>
      <c r="E897">
        <v>2000</v>
      </c>
      <c r="F897" s="182">
        <v>219301.94</v>
      </c>
    </row>
    <row r="898" spans="1:6">
      <c r="A898" t="s">
        <v>785</v>
      </c>
      <c r="B898">
        <v>3217</v>
      </c>
      <c r="C898" t="s">
        <v>780</v>
      </c>
      <c r="D898" s="183">
        <v>36708</v>
      </c>
      <c r="E898">
        <v>2002</v>
      </c>
      <c r="F898" s="182">
        <v>108067.27</v>
      </c>
    </row>
    <row r="899" spans="1:6">
      <c r="A899" t="s">
        <v>785</v>
      </c>
      <c r="B899">
        <v>3745</v>
      </c>
      <c r="C899" t="s">
        <v>778</v>
      </c>
      <c r="D899" s="183">
        <v>35916</v>
      </c>
      <c r="E899">
        <v>2000</v>
      </c>
      <c r="F899" s="182">
        <v>5053943.1100000003</v>
      </c>
    </row>
    <row r="900" spans="1:6">
      <c r="A900" t="s">
        <v>784</v>
      </c>
      <c r="B900">
        <v>3790</v>
      </c>
      <c r="C900" t="s">
        <v>780</v>
      </c>
      <c r="D900" s="183">
        <v>36770</v>
      </c>
      <c r="E900">
        <v>2002</v>
      </c>
      <c r="F900" s="182">
        <v>328868.34000000003</v>
      </c>
    </row>
    <row r="901" spans="1:6">
      <c r="A901" t="s">
        <v>737</v>
      </c>
      <c r="B901">
        <v>3145</v>
      </c>
      <c r="C901" t="s">
        <v>778</v>
      </c>
      <c r="D901" s="183">
        <v>36220</v>
      </c>
      <c r="E901">
        <v>2001</v>
      </c>
      <c r="F901" s="182">
        <v>5350734.68</v>
      </c>
    </row>
    <row r="902" spans="1:6">
      <c r="A902" t="s">
        <v>783</v>
      </c>
      <c r="B902">
        <v>3076</v>
      </c>
      <c r="C902" t="s">
        <v>778</v>
      </c>
      <c r="D902" s="183">
        <v>36770</v>
      </c>
      <c r="E902">
        <v>2002</v>
      </c>
      <c r="F902" s="182">
        <v>5279617.41</v>
      </c>
    </row>
    <row r="903" spans="1:6">
      <c r="A903" t="s">
        <v>783</v>
      </c>
      <c r="B903">
        <v>2743</v>
      </c>
      <c r="C903" t="s">
        <v>779</v>
      </c>
      <c r="D903" s="183">
        <v>36831</v>
      </c>
      <c r="E903">
        <v>2002</v>
      </c>
      <c r="F903" s="182">
        <v>1900448.61</v>
      </c>
    </row>
    <row r="904" spans="1:6">
      <c r="A904" t="s">
        <v>782</v>
      </c>
      <c r="B904">
        <v>3499</v>
      </c>
      <c r="C904" t="s">
        <v>778</v>
      </c>
      <c r="D904" s="183">
        <v>36678</v>
      </c>
      <c r="E904">
        <v>2002</v>
      </c>
      <c r="F904" s="182">
        <v>2927418.87</v>
      </c>
    </row>
    <row r="905" spans="1:6">
      <c r="A905" t="s">
        <v>783</v>
      </c>
      <c r="B905">
        <v>2550</v>
      </c>
      <c r="C905" t="s">
        <v>779</v>
      </c>
      <c r="D905" s="183">
        <v>35886</v>
      </c>
      <c r="E905">
        <v>2000</v>
      </c>
      <c r="F905" s="182">
        <v>6364527.9900000002</v>
      </c>
    </row>
    <row r="906" spans="1:6">
      <c r="A906" t="s">
        <v>783</v>
      </c>
      <c r="B906">
        <v>2583</v>
      </c>
      <c r="C906" t="s">
        <v>780</v>
      </c>
      <c r="D906" s="183">
        <v>36526</v>
      </c>
      <c r="E906">
        <v>2002</v>
      </c>
      <c r="F906" s="182">
        <v>209301.19</v>
      </c>
    </row>
    <row r="907" spans="1:6">
      <c r="A907" t="s">
        <v>785</v>
      </c>
      <c r="B907">
        <v>3768</v>
      </c>
      <c r="C907" t="s">
        <v>779</v>
      </c>
      <c r="D907" s="183">
        <v>36800</v>
      </c>
      <c r="E907">
        <v>2002</v>
      </c>
      <c r="F907" s="182">
        <v>9360062.0399999991</v>
      </c>
    </row>
    <row r="908" spans="1:6">
      <c r="A908" t="s">
        <v>784</v>
      </c>
      <c r="B908">
        <v>2713</v>
      </c>
      <c r="C908" t="s">
        <v>778</v>
      </c>
      <c r="D908" s="183">
        <v>36861</v>
      </c>
      <c r="E908">
        <v>2002</v>
      </c>
      <c r="F908" s="182">
        <v>1961643.47</v>
      </c>
    </row>
    <row r="909" spans="1:6">
      <c r="A909" t="s">
        <v>784</v>
      </c>
      <c r="B909">
        <v>3707</v>
      </c>
      <c r="C909" t="s">
        <v>780</v>
      </c>
      <c r="D909" s="183">
        <v>36495</v>
      </c>
      <c r="E909">
        <v>2001</v>
      </c>
      <c r="F909" s="182">
        <v>189220.09</v>
      </c>
    </row>
    <row r="910" spans="1:6">
      <c r="A910" t="s">
        <v>783</v>
      </c>
      <c r="B910">
        <v>3271</v>
      </c>
      <c r="C910" t="s">
        <v>779</v>
      </c>
      <c r="D910" s="183">
        <v>36770</v>
      </c>
      <c r="E910">
        <v>2002</v>
      </c>
      <c r="F910" s="182">
        <v>941628.82</v>
      </c>
    </row>
    <row r="911" spans="1:6">
      <c r="A911" t="s">
        <v>731</v>
      </c>
      <c r="B911">
        <v>3366</v>
      </c>
      <c r="C911" t="s">
        <v>779</v>
      </c>
      <c r="D911" s="183">
        <v>36342</v>
      </c>
      <c r="E911">
        <v>2001</v>
      </c>
      <c r="F911" s="182">
        <v>4001112.28</v>
      </c>
    </row>
    <row r="912" spans="1:6">
      <c r="A912" t="s">
        <v>784</v>
      </c>
      <c r="B912">
        <v>2951</v>
      </c>
      <c r="C912" t="s">
        <v>778</v>
      </c>
      <c r="D912" s="183">
        <v>36861</v>
      </c>
      <c r="E912">
        <v>2002</v>
      </c>
      <c r="F912" s="182">
        <v>549637.6</v>
      </c>
    </row>
    <row r="913" spans="1:6">
      <c r="A913" t="s">
        <v>783</v>
      </c>
      <c r="B913">
        <v>2633</v>
      </c>
      <c r="C913" t="s">
        <v>778</v>
      </c>
      <c r="D913" s="183">
        <v>36495</v>
      </c>
      <c r="E913">
        <v>2001</v>
      </c>
      <c r="F913" s="182">
        <v>2868747.01</v>
      </c>
    </row>
    <row r="914" spans="1:6">
      <c r="A914" t="s">
        <v>731</v>
      </c>
      <c r="B914">
        <v>2574</v>
      </c>
      <c r="C914" t="s">
        <v>779</v>
      </c>
      <c r="D914" s="183">
        <v>36526</v>
      </c>
      <c r="E914">
        <v>2002</v>
      </c>
      <c r="F914" s="182">
        <v>7047423.4900000002</v>
      </c>
    </row>
    <row r="915" spans="1:6">
      <c r="A915" t="s">
        <v>783</v>
      </c>
      <c r="B915">
        <v>3196</v>
      </c>
      <c r="C915" t="s">
        <v>780</v>
      </c>
      <c r="D915" s="183">
        <v>36861</v>
      </c>
      <c r="E915">
        <v>2002</v>
      </c>
      <c r="F915" s="182">
        <v>160305.35</v>
      </c>
    </row>
    <row r="916" spans="1:6">
      <c r="A916" t="s">
        <v>731</v>
      </c>
      <c r="B916">
        <v>3789</v>
      </c>
      <c r="C916" t="s">
        <v>780</v>
      </c>
      <c r="D916" s="183">
        <v>36861</v>
      </c>
      <c r="E916">
        <v>2002</v>
      </c>
      <c r="F916" s="182">
        <v>114700.18</v>
      </c>
    </row>
    <row r="917" spans="1:6">
      <c r="A917" t="s">
        <v>737</v>
      </c>
      <c r="B917">
        <v>2800</v>
      </c>
      <c r="C917" t="s">
        <v>778</v>
      </c>
      <c r="D917" s="183">
        <v>36586</v>
      </c>
      <c r="E917">
        <v>2002</v>
      </c>
      <c r="F917" s="182">
        <v>5611091.7699999996</v>
      </c>
    </row>
    <row r="918" spans="1:6">
      <c r="A918" t="s">
        <v>731</v>
      </c>
      <c r="B918">
        <v>3732</v>
      </c>
      <c r="C918" t="s">
        <v>780</v>
      </c>
      <c r="D918" s="183">
        <v>36220</v>
      </c>
      <c r="E918">
        <v>2001</v>
      </c>
      <c r="F918" s="182">
        <v>121877.53</v>
      </c>
    </row>
    <row r="919" spans="1:6">
      <c r="A919" t="s">
        <v>731</v>
      </c>
      <c r="B919">
        <v>3575</v>
      </c>
      <c r="C919" t="s">
        <v>779</v>
      </c>
      <c r="D919" s="183">
        <v>36861</v>
      </c>
      <c r="E919">
        <v>2002</v>
      </c>
      <c r="F919" s="182">
        <v>8213245.6600000001</v>
      </c>
    </row>
    <row r="920" spans="1:6">
      <c r="A920" t="s">
        <v>785</v>
      </c>
      <c r="B920">
        <v>3267</v>
      </c>
      <c r="C920" t="s">
        <v>779</v>
      </c>
      <c r="D920" s="183">
        <v>36465</v>
      </c>
      <c r="E920">
        <v>2001</v>
      </c>
      <c r="F920" s="182">
        <v>6092694.7000000002</v>
      </c>
    </row>
    <row r="921" spans="1:6">
      <c r="A921" t="s">
        <v>785</v>
      </c>
      <c r="B921">
        <v>2699</v>
      </c>
      <c r="C921" t="s">
        <v>780</v>
      </c>
      <c r="D921" s="183">
        <v>36770</v>
      </c>
      <c r="E921">
        <v>2002</v>
      </c>
      <c r="F921" s="182">
        <v>219860.17</v>
      </c>
    </row>
    <row r="922" spans="1:6">
      <c r="A922" t="s">
        <v>784</v>
      </c>
      <c r="B922">
        <v>3568</v>
      </c>
      <c r="C922" t="s">
        <v>778</v>
      </c>
      <c r="D922" s="183">
        <v>36434</v>
      </c>
      <c r="E922">
        <v>2001</v>
      </c>
      <c r="F922" s="182">
        <v>5196201.34</v>
      </c>
    </row>
    <row r="923" spans="1:6">
      <c r="A923" t="s">
        <v>783</v>
      </c>
      <c r="B923">
        <v>2573</v>
      </c>
      <c r="C923" t="s">
        <v>779</v>
      </c>
      <c r="D923" s="183">
        <v>36678</v>
      </c>
      <c r="E923">
        <v>2002</v>
      </c>
      <c r="F923" s="182">
        <v>6105588.8099999996</v>
      </c>
    </row>
    <row r="924" spans="1:6">
      <c r="A924" t="s">
        <v>737</v>
      </c>
      <c r="B924">
        <v>2790</v>
      </c>
      <c r="C924" t="s">
        <v>778</v>
      </c>
      <c r="D924" s="183">
        <v>36739</v>
      </c>
      <c r="E924">
        <v>2002</v>
      </c>
      <c r="F924" s="182">
        <v>1294840.58</v>
      </c>
    </row>
    <row r="925" spans="1:6">
      <c r="A925" t="s">
        <v>783</v>
      </c>
      <c r="B925">
        <v>2918</v>
      </c>
      <c r="C925" t="s">
        <v>778</v>
      </c>
      <c r="D925" s="183">
        <v>36434</v>
      </c>
      <c r="E925">
        <v>2001</v>
      </c>
      <c r="F925" s="182">
        <v>2203664.62</v>
      </c>
    </row>
    <row r="926" spans="1:6">
      <c r="A926" t="s">
        <v>783</v>
      </c>
      <c r="B926">
        <v>3034</v>
      </c>
      <c r="C926" t="s">
        <v>778</v>
      </c>
      <c r="D926" s="183">
        <v>35947</v>
      </c>
      <c r="E926">
        <v>2000</v>
      </c>
      <c r="F926" s="182">
        <v>4748471.7</v>
      </c>
    </row>
    <row r="927" spans="1:6">
      <c r="A927" t="s">
        <v>784</v>
      </c>
      <c r="B927">
        <v>3713</v>
      </c>
      <c r="C927" t="s">
        <v>780</v>
      </c>
      <c r="D927" s="183">
        <v>35916</v>
      </c>
      <c r="E927">
        <v>2000</v>
      </c>
      <c r="F927" s="182">
        <v>257437.78</v>
      </c>
    </row>
    <row r="928" spans="1:6">
      <c r="A928" t="s">
        <v>785</v>
      </c>
      <c r="B928">
        <v>3580</v>
      </c>
      <c r="C928" t="s">
        <v>779</v>
      </c>
      <c r="D928" s="183">
        <v>36861</v>
      </c>
      <c r="E928">
        <v>2002</v>
      </c>
      <c r="F928" s="182">
        <v>5624176.9500000002</v>
      </c>
    </row>
    <row r="929" spans="1:6">
      <c r="A929" t="s">
        <v>737</v>
      </c>
      <c r="B929">
        <v>3240</v>
      </c>
      <c r="C929" t="s">
        <v>780</v>
      </c>
      <c r="D929" s="183">
        <v>36192</v>
      </c>
      <c r="E929">
        <v>2001</v>
      </c>
      <c r="F929" s="182">
        <v>144392.56</v>
      </c>
    </row>
    <row r="930" spans="1:6">
      <c r="A930" t="s">
        <v>785</v>
      </c>
      <c r="B930">
        <v>3304</v>
      </c>
      <c r="C930" t="s">
        <v>780</v>
      </c>
      <c r="D930" s="183">
        <v>36678</v>
      </c>
      <c r="E930">
        <v>2002</v>
      </c>
      <c r="F930" s="182">
        <v>316510.34999999998</v>
      </c>
    </row>
    <row r="931" spans="1:6">
      <c r="A931" t="s">
        <v>782</v>
      </c>
      <c r="B931">
        <v>3434</v>
      </c>
      <c r="C931" t="s">
        <v>780</v>
      </c>
      <c r="D931" s="183">
        <v>36495</v>
      </c>
      <c r="E931">
        <v>2001</v>
      </c>
      <c r="F931" s="182">
        <v>316738.26</v>
      </c>
    </row>
    <row r="932" spans="1:6">
      <c r="A932" t="s">
        <v>783</v>
      </c>
      <c r="B932">
        <v>3189</v>
      </c>
      <c r="C932" t="s">
        <v>780</v>
      </c>
      <c r="D932" s="183">
        <v>36617</v>
      </c>
      <c r="E932">
        <v>2002</v>
      </c>
      <c r="F932" s="182">
        <v>205673.83</v>
      </c>
    </row>
    <row r="933" spans="1:6">
      <c r="A933" t="s">
        <v>737</v>
      </c>
      <c r="B933">
        <v>3565</v>
      </c>
      <c r="C933" t="s">
        <v>780</v>
      </c>
      <c r="D933" s="183">
        <v>36008</v>
      </c>
      <c r="E933">
        <v>2000</v>
      </c>
      <c r="F933" s="182">
        <v>125192.74</v>
      </c>
    </row>
    <row r="934" spans="1:6">
      <c r="A934" t="s">
        <v>737</v>
      </c>
      <c r="B934">
        <v>2688</v>
      </c>
      <c r="C934" t="s">
        <v>778</v>
      </c>
      <c r="D934" s="183">
        <v>36678</v>
      </c>
      <c r="E934">
        <v>2002</v>
      </c>
      <c r="F934" s="182">
        <v>2113678.58</v>
      </c>
    </row>
    <row r="935" spans="1:6">
      <c r="A935" t="s">
        <v>785</v>
      </c>
      <c r="B935">
        <v>3313</v>
      </c>
      <c r="C935" t="s">
        <v>778</v>
      </c>
      <c r="D935" s="183">
        <v>35947</v>
      </c>
      <c r="E935">
        <v>2000</v>
      </c>
      <c r="F935" s="182">
        <v>4983661.8499999996</v>
      </c>
    </row>
    <row r="936" spans="1:6">
      <c r="A936" t="s">
        <v>784</v>
      </c>
      <c r="B936">
        <v>2782</v>
      </c>
      <c r="C936" t="s">
        <v>779</v>
      </c>
      <c r="D936" s="183">
        <v>36586</v>
      </c>
      <c r="E936">
        <v>2002</v>
      </c>
      <c r="F936" s="182">
        <v>7186813.3499999996</v>
      </c>
    </row>
    <row r="937" spans="1:6">
      <c r="A937" t="s">
        <v>737</v>
      </c>
      <c r="B937">
        <v>3385</v>
      </c>
      <c r="C937" t="s">
        <v>778</v>
      </c>
      <c r="D937" s="183">
        <v>36526</v>
      </c>
      <c r="E937">
        <v>2002</v>
      </c>
      <c r="F937" s="182">
        <v>3266965</v>
      </c>
    </row>
    <row r="938" spans="1:6">
      <c r="A938" t="s">
        <v>737</v>
      </c>
      <c r="B938">
        <v>3590</v>
      </c>
      <c r="C938" t="s">
        <v>780</v>
      </c>
      <c r="D938" s="183">
        <v>36831</v>
      </c>
      <c r="E938">
        <v>2002</v>
      </c>
      <c r="F938" s="182">
        <v>181900.32</v>
      </c>
    </row>
    <row r="939" spans="1:6">
      <c r="A939" t="s">
        <v>785</v>
      </c>
      <c r="B939">
        <v>3726</v>
      </c>
      <c r="C939" t="s">
        <v>779</v>
      </c>
      <c r="D939" s="183">
        <v>35947</v>
      </c>
      <c r="E939">
        <v>2000</v>
      </c>
      <c r="F939" s="182">
        <v>1294189.58</v>
      </c>
    </row>
    <row r="940" spans="1:6">
      <c r="A940" t="s">
        <v>783</v>
      </c>
      <c r="B940">
        <v>3073</v>
      </c>
      <c r="C940" t="s">
        <v>778</v>
      </c>
      <c r="D940" s="183">
        <v>36678</v>
      </c>
      <c r="E940">
        <v>2002</v>
      </c>
      <c r="F940" s="182">
        <v>2736420.7</v>
      </c>
    </row>
    <row r="941" spans="1:6">
      <c r="A941" t="s">
        <v>782</v>
      </c>
      <c r="B941">
        <v>2693</v>
      </c>
      <c r="C941" t="s">
        <v>778</v>
      </c>
      <c r="D941" s="183">
        <v>36008</v>
      </c>
      <c r="E941">
        <v>2000</v>
      </c>
      <c r="F941" s="182">
        <v>1761609.04</v>
      </c>
    </row>
    <row r="942" spans="1:6">
      <c r="A942" t="s">
        <v>785</v>
      </c>
      <c r="B942">
        <v>3414</v>
      </c>
      <c r="C942" t="s">
        <v>779</v>
      </c>
      <c r="D942" s="183">
        <v>35947</v>
      </c>
      <c r="E942">
        <v>2000</v>
      </c>
      <c r="F942" s="182">
        <v>8520375</v>
      </c>
    </row>
    <row r="943" spans="1:6">
      <c r="A943" t="s">
        <v>785</v>
      </c>
      <c r="B943">
        <v>2617</v>
      </c>
      <c r="C943" t="s">
        <v>778</v>
      </c>
      <c r="D943" s="183">
        <v>36586</v>
      </c>
      <c r="E943">
        <v>2002</v>
      </c>
      <c r="F943" s="182">
        <v>4184189.25</v>
      </c>
    </row>
    <row r="944" spans="1:6">
      <c r="A944" t="s">
        <v>785</v>
      </c>
      <c r="B944">
        <v>3181</v>
      </c>
      <c r="C944" t="s">
        <v>778</v>
      </c>
      <c r="D944" s="183">
        <v>36770</v>
      </c>
      <c r="E944">
        <v>2002</v>
      </c>
      <c r="F944" s="182">
        <v>4049707.39</v>
      </c>
    </row>
    <row r="945" spans="1:6">
      <c r="A945" t="s">
        <v>785</v>
      </c>
      <c r="B945">
        <v>2756</v>
      </c>
      <c r="C945" t="s">
        <v>779</v>
      </c>
      <c r="D945" s="183">
        <v>36861</v>
      </c>
      <c r="E945">
        <v>2002</v>
      </c>
      <c r="F945" s="182">
        <v>7069984.8799999999</v>
      </c>
    </row>
    <row r="946" spans="1:6">
      <c r="A946" t="s">
        <v>737</v>
      </c>
      <c r="B946">
        <v>3322</v>
      </c>
      <c r="C946" t="s">
        <v>779</v>
      </c>
      <c r="D946" s="183">
        <v>35886</v>
      </c>
      <c r="E946">
        <v>2000</v>
      </c>
      <c r="F946" s="182">
        <v>8968466.4199999999</v>
      </c>
    </row>
    <row r="947" spans="1:6">
      <c r="A947" t="s">
        <v>731</v>
      </c>
      <c r="B947">
        <v>2750</v>
      </c>
      <c r="C947" t="s">
        <v>779</v>
      </c>
      <c r="D947" s="183">
        <v>36465</v>
      </c>
      <c r="E947">
        <v>2001</v>
      </c>
      <c r="F947" s="182">
        <v>9794948.9199999999</v>
      </c>
    </row>
    <row r="948" spans="1:6">
      <c r="A948" t="s">
        <v>784</v>
      </c>
      <c r="B948">
        <v>3365</v>
      </c>
      <c r="C948" t="s">
        <v>778</v>
      </c>
      <c r="D948" s="183">
        <v>36526</v>
      </c>
      <c r="E948">
        <v>2002</v>
      </c>
      <c r="F948" s="182">
        <v>1645731.79</v>
      </c>
    </row>
    <row r="949" spans="1:6">
      <c r="A949" t="s">
        <v>737</v>
      </c>
      <c r="B949">
        <v>2979</v>
      </c>
      <c r="C949" t="s">
        <v>778</v>
      </c>
      <c r="D949" s="183">
        <v>36708</v>
      </c>
      <c r="E949">
        <v>2002</v>
      </c>
      <c r="F949" s="182">
        <v>1332592.92</v>
      </c>
    </row>
    <row r="950" spans="1:6">
      <c r="A950" t="s">
        <v>783</v>
      </c>
      <c r="B950">
        <v>2993</v>
      </c>
      <c r="C950" t="s">
        <v>779</v>
      </c>
      <c r="D950" s="183">
        <v>36495</v>
      </c>
      <c r="E950">
        <v>2001</v>
      </c>
      <c r="F950" s="182">
        <v>1900586.01</v>
      </c>
    </row>
    <row r="951" spans="1:6">
      <c r="A951" t="s">
        <v>782</v>
      </c>
      <c r="B951">
        <v>2850</v>
      </c>
      <c r="C951" t="s">
        <v>778</v>
      </c>
      <c r="D951" s="183">
        <v>35916</v>
      </c>
      <c r="E951">
        <v>2000</v>
      </c>
      <c r="F951" s="182">
        <v>1770723.14</v>
      </c>
    </row>
    <row r="952" spans="1:6">
      <c r="A952" t="s">
        <v>731</v>
      </c>
      <c r="B952">
        <v>3280</v>
      </c>
      <c r="C952" t="s">
        <v>778</v>
      </c>
      <c r="D952" s="183">
        <v>36770</v>
      </c>
      <c r="E952">
        <v>2002</v>
      </c>
      <c r="F952" s="182">
        <v>4567290.6900000004</v>
      </c>
    </row>
    <row r="953" spans="1:6">
      <c r="A953" t="s">
        <v>783</v>
      </c>
      <c r="B953">
        <v>2802</v>
      </c>
      <c r="C953" t="s">
        <v>779</v>
      </c>
      <c r="D953" s="183">
        <v>36800</v>
      </c>
      <c r="E953">
        <v>2002</v>
      </c>
      <c r="F953" s="182">
        <v>5787004.0599999996</v>
      </c>
    </row>
    <row r="954" spans="1:6">
      <c r="A954" t="s">
        <v>785</v>
      </c>
      <c r="B954">
        <v>3560</v>
      </c>
      <c r="C954" t="s">
        <v>779</v>
      </c>
      <c r="D954" s="183">
        <v>36161</v>
      </c>
      <c r="E954">
        <v>2001</v>
      </c>
      <c r="F954" s="182">
        <v>7422585.5800000001</v>
      </c>
    </row>
    <row r="955" spans="1:6">
      <c r="A955" t="s">
        <v>785</v>
      </c>
      <c r="B955">
        <v>3063</v>
      </c>
      <c r="C955" t="s">
        <v>780</v>
      </c>
      <c r="D955" s="183">
        <v>36342</v>
      </c>
      <c r="E955">
        <v>2001</v>
      </c>
      <c r="F955" s="182">
        <v>293934.78000000003</v>
      </c>
    </row>
    <row r="956" spans="1:6">
      <c r="A956" t="s">
        <v>737</v>
      </c>
      <c r="B956">
        <v>3761</v>
      </c>
      <c r="C956" t="s">
        <v>780</v>
      </c>
      <c r="D956" s="183">
        <v>36008</v>
      </c>
      <c r="E956">
        <v>2000</v>
      </c>
      <c r="F956" s="182">
        <v>390669.59</v>
      </c>
    </row>
    <row r="957" spans="1:6">
      <c r="A957" t="s">
        <v>737</v>
      </c>
      <c r="B957">
        <v>3518</v>
      </c>
      <c r="C957" t="s">
        <v>778</v>
      </c>
      <c r="D957" s="183">
        <v>36739</v>
      </c>
      <c r="E957">
        <v>2002</v>
      </c>
      <c r="F957" s="182">
        <v>495528.67</v>
      </c>
    </row>
    <row r="958" spans="1:6">
      <c r="A958" t="s">
        <v>782</v>
      </c>
      <c r="B958">
        <v>2811</v>
      </c>
      <c r="C958" t="s">
        <v>780</v>
      </c>
      <c r="D958" s="183">
        <v>36800</v>
      </c>
      <c r="E958">
        <v>2002</v>
      </c>
      <c r="F958" s="182">
        <v>375996.99</v>
      </c>
    </row>
    <row r="959" spans="1:6">
      <c r="A959" t="s">
        <v>785</v>
      </c>
      <c r="B959">
        <v>3032</v>
      </c>
      <c r="C959" t="s">
        <v>779</v>
      </c>
      <c r="D959" s="183">
        <v>36861</v>
      </c>
      <c r="E959">
        <v>2002</v>
      </c>
      <c r="F959" s="182">
        <v>5224169.58</v>
      </c>
    </row>
    <row r="960" spans="1:6">
      <c r="A960" t="s">
        <v>731</v>
      </c>
      <c r="B960">
        <v>2849</v>
      </c>
      <c r="C960" t="s">
        <v>778</v>
      </c>
      <c r="D960" s="183">
        <v>36800</v>
      </c>
      <c r="E960">
        <v>2002</v>
      </c>
      <c r="F960" s="182">
        <v>2505569.15</v>
      </c>
    </row>
    <row r="961" spans="1:6">
      <c r="A961" t="s">
        <v>782</v>
      </c>
      <c r="B961">
        <v>2707</v>
      </c>
      <c r="C961" t="s">
        <v>778</v>
      </c>
      <c r="D961" s="183">
        <v>36465</v>
      </c>
      <c r="E961">
        <v>2001</v>
      </c>
      <c r="F961" s="182">
        <v>1297558.6599999999</v>
      </c>
    </row>
    <row r="962" spans="1:6">
      <c r="A962" t="s">
        <v>731</v>
      </c>
      <c r="B962">
        <v>3715</v>
      </c>
      <c r="C962" t="s">
        <v>780</v>
      </c>
      <c r="D962" s="183">
        <v>36526</v>
      </c>
      <c r="E962">
        <v>2002</v>
      </c>
      <c r="F962" s="182">
        <v>314279.06</v>
      </c>
    </row>
    <row r="963" spans="1:6">
      <c r="A963" t="s">
        <v>731</v>
      </c>
      <c r="B963">
        <v>2681</v>
      </c>
      <c r="C963" t="s">
        <v>779</v>
      </c>
      <c r="D963" s="183">
        <v>36708</v>
      </c>
      <c r="E963">
        <v>2002</v>
      </c>
      <c r="F963" s="182">
        <v>8172967.79</v>
      </c>
    </row>
    <row r="964" spans="1:6">
      <c r="A964" t="s">
        <v>784</v>
      </c>
      <c r="B964">
        <v>3321</v>
      </c>
      <c r="C964" t="s">
        <v>779</v>
      </c>
      <c r="D964" s="183">
        <v>36342</v>
      </c>
      <c r="E964">
        <v>2001</v>
      </c>
      <c r="F964" s="182">
        <v>7142489.5599999996</v>
      </c>
    </row>
    <row r="965" spans="1:6">
      <c r="A965" t="s">
        <v>785</v>
      </c>
      <c r="B965">
        <v>2918</v>
      </c>
      <c r="C965" t="s">
        <v>778</v>
      </c>
      <c r="D965" s="183">
        <v>36192</v>
      </c>
      <c r="E965">
        <v>2001</v>
      </c>
      <c r="F965" s="182">
        <v>3071704.99</v>
      </c>
    </row>
    <row r="966" spans="1:6">
      <c r="A966" t="s">
        <v>785</v>
      </c>
      <c r="B966">
        <v>3224</v>
      </c>
      <c r="C966" t="s">
        <v>778</v>
      </c>
      <c r="D966" s="183">
        <v>36586</v>
      </c>
      <c r="E966">
        <v>2002</v>
      </c>
      <c r="F966" s="182">
        <v>1663222.23</v>
      </c>
    </row>
    <row r="967" spans="1:6">
      <c r="A967" t="s">
        <v>782</v>
      </c>
      <c r="B967">
        <v>3247</v>
      </c>
      <c r="C967" t="s">
        <v>778</v>
      </c>
      <c r="D967" s="183">
        <v>36739</v>
      </c>
      <c r="E967">
        <v>2002</v>
      </c>
      <c r="F967" s="182">
        <v>3626828.07</v>
      </c>
    </row>
    <row r="968" spans="1:6">
      <c r="A968" t="s">
        <v>785</v>
      </c>
      <c r="B968">
        <v>3181</v>
      </c>
      <c r="C968" t="s">
        <v>778</v>
      </c>
      <c r="D968" s="183">
        <v>36161</v>
      </c>
      <c r="E968">
        <v>2001</v>
      </c>
      <c r="F968" s="182">
        <v>2944207.76</v>
      </c>
    </row>
    <row r="969" spans="1:6">
      <c r="A969" t="s">
        <v>784</v>
      </c>
      <c r="B969">
        <v>3654</v>
      </c>
      <c r="C969" t="s">
        <v>780</v>
      </c>
      <c r="D969" s="183">
        <v>35886</v>
      </c>
      <c r="E969">
        <v>2000</v>
      </c>
      <c r="F969" s="182">
        <v>385479.59</v>
      </c>
    </row>
    <row r="970" spans="1:6">
      <c r="A970" t="s">
        <v>784</v>
      </c>
      <c r="B970">
        <v>2567</v>
      </c>
      <c r="C970" t="s">
        <v>780</v>
      </c>
      <c r="D970" s="183">
        <v>36831</v>
      </c>
      <c r="E970">
        <v>2002</v>
      </c>
      <c r="F970" s="182">
        <v>286536.84999999998</v>
      </c>
    </row>
    <row r="971" spans="1:6">
      <c r="A971" t="s">
        <v>731</v>
      </c>
      <c r="B971">
        <v>2852</v>
      </c>
      <c r="C971" t="s">
        <v>779</v>
      </c>
      <c r="D971" s="183">
        <v>36192</v>
      </c>
      <c r="E971">
        <v>2001</v>
      </c>
      <c r="F971" s="182">
        <v>1967171.85</v>
      </c>
    </row>
    <row r="972" spans="1:6">
      <c r="A972" t="s">
        <v>731</v>
      </c>
      <c r="B972">
        <v>3290</v>
      </c>
      <c r="C972" t="s">
        <v>778</v>
      </c>
      <c r="D972" s="183">
        <v>36800</v>
      </c>
      <c r="E972">
        <v>2002</v>
      </c>
      <c r="F972" s="182">
        <v>459145.25</v>
      </c>
    </row>
    <row r="973" spans="1:6">
      <c r="A973" t="s">
        <v>782</v>
      </c>
      <c r="B973">
        <v>3785</v>
      </c>
      <c r="C973" t="s">
        <v>779</v>
      </c>
      <c r="D973" s="183">
        <v>36008</v>
      </c>
      <c r="E973">
        <v>2000</v>
      </c>
      <c r="F973" s="182">
        <v>4133535.79</v>
      </c>
    </row>
    <row r="974" spans="1:6">
      <c r="A974" t="s">
        <v>737</v>
      </c>
      <c r="B974">
        <v>2878</v>
      </c>
      <c r="C974" t="s">
        <v>779</v>
      </c>
      <c r="D974" s="183">
        <v>36586</v>
      </c>
      <c r="E974">
        <v>2002</v>
      </c>
      <c r="F974" s="182">
        <v>6437113.6399999997</v>
      </c>
    </row>
    <row r="975" spans="1:6">
      <c r="A975" t="s">
        <v>782</v>
      </c>
      <c r="B975">
        <v>3328</v>
      </c>
      <c r="C975" t="s">
        <v>779</v>
      </c>
      <c r="D975" s="183">
        <v>36831</v>
      </c>
      <c r="E975">
        <v>2002</v>
      </c>
      <c r="F975" s="182">
        <v>8488934.5199999996</v>
      </c>
    </row>
    <row r="976" spans="1:6">
      <c r="A976" t="s">
        <v>731</v>
      </c>
      <c r="B976">
        <v>3460</v>
      </c>
      <c r="C976" t="s">
        <v>778</v>
      </c>
      <c r="D976" s="183">
        <v>36495</v>
      </c>
      <c r="E976">
        <v>2001</v>
      </c>
      <c r="F976" s="182">
        <v>5636355.5300000003</v>
      </c>
    </row>
    <row r="977" spans="1:6">
      <c r="A977" t="s">
        <v>782</v>
      </c>
      <c r="B977">
        <v>3365</v>
      </c>
      <c r="C977" t="s">
        <v>778</v>
      </c>
      <c r="D977" s="183">
        <v>36831</v>
      </c>
      <c r="E977">
        <v>2002</v>
      </c>
      <c r="F977" s="182">
        <v>2483933.9500000002</v>
      </c>
    </row>
    <row r="978" spans="1:6">
      <c r="A978" t="s">
        <v>783</v>
      </c>
      <c r="B978">
        <v>3452</v>
      </c>
      <c r="C978" t="s">
        <v>780</v>
      </c>
      <c r="D978" s="183">
        <v>36161</v>
      </c>
      <c r="E978">
        <v>2001</v>
      </c>
      <c r="F978" s="182">
        <v>271330.89</v>
      </c>
    </row>
    <row r="979" spans="1:6">
      <c r="A979" t="s">
        <v>737</v>
      </c>
      <c r="B979">
        <v>3650</v>
      </c>
      <c r="C979" t="s">
        <v>778</v>
      </c>
      <c r="D979" s="183">
        <v>35916</v>
      </c>
      <c r="E979">
        <v>2000</v>
      </c>
      <c r="F979" s="182">
        <v>1008488.54</v>
      </c>
    </row>
    <row r="980" spans="1:6">
      <c r="A980" t="s">
        <v>737</v>
      </c>
      <c r="B980">
        <v>3537</v>
      </c>
      <c r="C980" t="s">
        <v>779</v>
      </c>
      <c r="D980" s="183">
        <v>36220</v>
      </c>
      <c r="E980">
        <v>2001</v>
      </c>
      <c r="F980" s="182">
        <v>4539228.18</v>
      </c>
    </row>
    <row r="981" spans="1:6">
      <c r="A981" t="s">
        <v>785</v>
      </c>
      <c r="B981">
        <v>2946</v>
      </c>
      <c r="C981" t="s">
        <v>780</v>
      </c>
      <c r="D981" s="183">
        <v>36434</v>
      </c>
      <c r="E981">
        <v>2001</v>
      </c>
      <c r="F981" s="182">
        <v>289469.45</v>
      </c>
    </row>
    <row r="982" spans="1:6">
      <c r="A982" t="s">
        <v>737</v>
      </c>
      <c r="B982">
        <v>3401</v>
      </c>
      <c r="C982" t="s">
        <v>778</v>
      </c>
      <c r="D982" s="183">
        <v>36008</v>
      </c>
      <c r="E982">
        <v>2000</v>
      </c>
      <c r="F982" s="182">
        <v>1502409.59</v>
      </c>
    </row>
    <row r="983" spans="1:6">
      <c r="A983" t="s">
        <v>731</v>
      </c>
      <c r="B983">
        <v>2619</v>
      </c>
      <c r="C983" t="s">
        <v>778</v>
      </c>
      <c r="D983" s="183">
        <v>36526</v>
      </c>
      <c r="E983">
        <v>2002</v>
      </c>
      <c r="F983" s="182">
        <v>1389179.97</v>
      </c>
    </row>
    <row r="984" spans="1:6">
      <c r="A984" t="s">
        <v>785</v>
      </c>
      <c r="B984">
        <v>3725</v>
      </c>
      <c r="C984" t="s">
        <v>779</v>
      </c>
      <c r="D984" s="183">
        <v>36770</v>
      </c>
      <c r="E984">
        <v>2002</v>
      </c>
      <c r="F984" s="182">
        <v>6073889.5499999998</v>
      </c>
    </row>
    <row r="985" spans="1:6">
      <c r="A985" t="s">
        <v>783</v>
      </c>
      <c r="B985">
        <v>3174</v>
      </c>
      <c r="C985" t="s">
        <v>780</v>
      </c>
      <c r="D985" s="183">
        <v>36161</v>
      </c>
      <c r="E985">
        <v>2001</v>
      </c>
      <c r="F985" s="182">
        <v>340378.59</v>
      </c>
    </row>
    <row r="986" spans="1:6">
      <c r="A986" t="s">
        <v>785</v>
      </c>
      <c r="B986">
        <v>2712</v>
      </c>
      <c r="C986" t="s">
        <v>780</v>
      </c>
      <c r="D986" s="183">
        <v>36678</v>
      </c>
      <c r="E986">
        <v>2002</v>
      </c>
      <c r="F986" s="182">
        <v>125611.22</v>
      </c>
    </row>
    <row r="987" spans="1:6">
      <c r="A987" t="s">
        <v>784</v>
      </c>
      <c r="B987">
        <v>2767</v>
      </c>
      <c r="C987" t="s">
        <v>779</v>
      </c>
      <c r="D987" s="183">
        <v>36526</v>
      </c>
      <c r="E987">
        <v>2002</v>
      </c>
      <c r="F987" s="182">
        <v>7216518.0700000003</v>
      </c>
    </row>
    <row r="988" spans="1:6">
      <c r="A988" t="s">
        <v>737</v>
      </c>
      <c r="B988">
        <v>3533</v>
      </c>
      <c r="C988" t="s">
        <v>779</v>
      </c>
      <c r="D988" s="183">
        <v>36220</v>
      </c>
      <c r="E988">
        <v>2001</v>
      </c>
      <c r="F988" s="182">
        <v>5259888.68</v>
      </c>
    </row>
    <row r="989" spans="1:6">
      <c r="A989" t="s">
        <v>782</v>
      </c>
      <c r="B989">
        <v>3506</v>
      </c>
      <c r="C989" t="s">
        <v>778</v>
      </c>
      <c r="D989" s="183">
        <v>36800</v>
      </c>
      <c r="E989">
        <v>2002</v>
      </c>
      <c r="F989" s="182">
        <v>5868224.5700000003</v>
      </c>
    </row>
    <row r="990" spans="1:6">
      <c r="A990" t="s">
        <v>785</v>
      </c>
      <c r="B990">
        <v>2749</v>
      </c>
      <c r="C990" t="s">
        <v>780</v>
      </c>
      <c r="D990" s="183">
        <v>36770</v>
      </c>
      <c r="E990">
        <v>2002</v>
      </c>
      <c r="F990" s="182">
        <v>102452.13</v>
      </c>
    </row>
    <row r="991" spans="1:6">
      <c r="A991" t="s">
        <v>782</v>
      </c>
      <c r="B991">
        <v>3429</v>
      </c>
      <c r="C991" t="s">
        <v>779</v>
      </c>
      <c r="D991" s="183">
        <v>36770</v>
      </c>
      <c r="E991">
        <v>2002</v>
      </c>
      <c r="F991" s="182">
        <v>3822020.02</v>
      </c>
    </row>
    <row r="992" spans="1:6">
      <c r="A992" t="s">
        <v>731</v>
      </c>
      <c r="B992">
        <v>2585</v>
      </c>
      <c r="C992" t="s">
        <v>780</v>
      </c>
      <c r="D992" s="183">
        <v>35796</v>
      </c>
      <c r="E992">
        <v>2000</v>
      </c>
      <c r="F992" s="182">
        <v>383355.95</v>
      </c>
    </row>
    <row r="993" spans="1:6">
      <c r="A993" t="s">
        <v>782</v>
      </c>
      <c r="B993">
        <v>2868</v>
      </c>
      <c r="C993" t="s">
        <v>778</v>
      </c>
      <c r="D993" s="183">
        <v>36008</v>
      </c>
      <c r="E993">
        <v>2000</v>
      </c>
      <c r="F993" s="182">
        <v>2083474.04</v>
      </c>
    </row>
    <row r="994" spans="1:6">
      <c r="A994" t="s">
        <v>782</v>
      </c>
      <c r="B994">
        <v>3194</v>
      </c>
      <c r="C994" t="s">
        <v>779</v>
      </c>
      <c r="D994" s="183">
        <v>36220</v>
      </c>
      <c r="E994">
        <v>2001</v>
      </c>
      <c r="F994" s="182">
        <v>637026.79</v>
      </c>
    </row>
    <row r="995" spans="1:6">
      <c r="A995" t="s">
        <v>731</v>
      </c>
      <c r="B995">
        <v>3555</v>
      </c>
      <c r="C995" t="s">
        <v>778</v>
      </c>
      <c r="D995" s="183">
        <v>36586</v>
      </c>
      <c r="E995">
        <v>2002</v>
      </c>
      <c r="F995" s="182">
        <v>666613.93999999994</v>
      </c>
    </row>
    <row r="996" spans="1:6">
      <c r="A996" t="s">
        <v>784</v>
      </c>
      <c r="B996">
        <v>3562</v>
      </c>
      <c r="C996" t="s">
        <v>778</v>
      </c>
      <c r="D996" s="183">
        <v>36434</v>
      </c>
      <c r="E996">
        <v>2001</v>
      </c>
      <c r="F996" s="182">
        <v>2133206.85</v>
      </c>
    </row>
    <row r="997" spans="1:6">
      <c r="A997" t="s">
        <v>783</v>
      </c>
      <c r="B997">
        <v>3419</v>
      </c>
      <c r="C997" t="s">
        <v>778</v>
      </c>
      <c r="D997" s="183">
        <v>35947</v>
      </c>
      <c r="E997">
        <v>2000</v>
      </c>
      <c r="F997" s="182">
        <v>2008279.03</v>
      </c>
    </row>
    <row r="998" spans="1:6">
      <c r="A998" t="s">
        <v>784</v>
      </c>
      <c r="B998">
        <v>2859</v>
      </c>
      <c r="C998" t="s">
        <v>779</v>
      </c>
      <c r="D998" s="183">
        <v>36800</v>
      </c>
      <c r="E998">
        <v>2002</v>
      </c>
      <c r="F998" s="182">
        <v>8788890.7400000002</v>
      </c>
    </row>
    <row r="999" spans="1:6">
      <c r="A999" t="s">
        <v>737</v>
      </c>
      <c r="B999">
        <v>3512</v>
      </c>
      <c r="C999" t="s">
        <v>778</v>
      </c>
      <c r="D999" s="183">
        <v>36434</v>
      </c>
      <c r="E999">
        <v>2001</v>
      </c>
      <c r="F999" s="182">
        <v>5799194.9299999997</v>
      </c>
    </row>
    <row r="1000" spans="1:6">
      <c r="A1000" t="s">
        <v>731</v>
      </c>
      <c r="B1000">
        <v>3360</v>
      </c>
      <c r="C1000" t="s">
        <v>778</v>
      </c>
      <c r="D1000" s="183">
        <v>36526</v>
      </c>
      <c r="E1000">
        <v>2002</v>
      </c>
      <c r="F1000" s="182">
        <v>2154480.66</v>
      </c>
    </row>
    <row r="1001" spans="1:6">
      <c r="A1001" t="s">
        <v>783</v>
      </c>
      <c r="B1001">
        <v>3249</v>
      </c>
      <c r="C1001" t="s">
        <v>779</v>
      </c>
      <c r="D1001" s="183">
        <v>36008</v>
      </c>
      <c r="E1001">
        <v>2000</v>
      </c>
      <c r="F1001" s="182">
        <v>793132.2</v>
      </c>
    </row>
    <row r="1002" spans="1:6">
      <c r="A1002" t="s">
        <v>737</v>
      </c>
      <c r="B1002">
        <v>2610</v>
      </c>
      <c r="C1002" t="s">
        <v>778</v>
      </c>
      <c r="D1002" s="183">
        <v>36161</v>
      </c>
      <c r="E1002">
        <v>2001</v>
      </c>
      <c r="F1002" s="182">
        <v>2593733.5</v>
      </c>
    </row>
    <row r="1003" spans="1:6">
      <c r="A1003" t="s">
        <v>782</v>
      </c>
      <c r="B1003">
        <v>3478</v>
      </c>
      <c r="C1003" t="s">
        <v>779</v>
      </c>
      <c r="D1003" s="183">
        <v>36831</v>
      </c>
      <c r="E1003">
        <v>2002</v>
      </c>
      <c r="F1003" s="182">
        <v>5275290.5599999996</v>
      </c>
    </row>
    <row r="1004" spans="1:6">
      <c r="A1004" t="s">
        <v>783</v>
      </c>
      <c r="B1004">
        <v>2848</v>
      </c>
      <c r="C1004" t="s">
        <v>779</v>
      </c>
      <c r="D1004" s="183">
        <v>35796</v>
      </c>
      <c r="E1004">
        <v>2000</v>
      </c>
      <c r="F1004" s="182">
        <v>7808435.3499999996</v>
      </c>
    </row>
    <row r="1005" spans="1:6">
      <c r="A1005" t="s">
        <v>731</v>
      </c>
      <c r="B1005">
        <v>3503</v>
      </c>
      <c r="C1005" t="s">
        <v>779</v>
      </c>
      <c r="D1005" s="183">
        <v>36161</v>
      </c>
      <c r="E1005">
        <v>2001</v>
      </c>
      <c r="F1005" s="182">
        <v>2164640.09</v>
      </c>
    </row>
    <row r="1006" spans="1:6">
      <c r="A1006" t="s">
        <v>783</v>
      </c>
      <c r="B1006">
        <v>2769</v>
      </c>
      <c r="C1006" t="s">
        <v>779</v>
      </c>
      <c r="D1006" s="183">
        <v>35916</v>
      </c>
      <c r="E1006">
        <v>2000</v>
      </c>
      <c r="F1006" s="182">
        <v>1412677.02</v>
      </c>
    </row>
    <row r="1007" spans="1:6">
      <c r="A1007" t="s">
        <v>783</v>
      </c>
      <c r="B1007">
        <v>3318</v>
      </c>
      <c r="C1007" t="s">
        <v>779</v>
      </c>
      <c r="D1007" s="183">
        <v>36800</v>
      </c>
      <c r="E1007">
        <v>2002</v>
      </c>
      <c r="F1007" s="182">
        <v>8546300.7899999991</v>
      </c>
    </row>
    <row r="1008" spans="1:6">
      <c r="A1008" t="s">
        <v>737</v>
      </c>
      <c r="B1008">
        <v>2620</v>
      </c>
      <c r="C1008" t="s">
        <v>778</v>
      </c>
      <c r="D1008" s="183">
        <v>36434</v>
      </c>
      <c r="E1008">
        <v>2001</v>
      </c>
      <c r="F1008" s="182">
        <v>5890950.2999999998</v>
      </c>
    </row>
    <row r="1009" spans="1:6">
      <c r="A1009" t="s">
        <v>731</v>
      </c>
      <c r="B1009">
        <v>3214</v>
      </c>
      <c r="C1009" t="s">
        <v>779</v>
      </c>
      <c r="D1009" s="183">
        <v>36861</v>
      </c>
      <c r="E1009">
        <v>2002</v>
      </c>
      <c r="F1009" s="182">
        <v>7369613</v>
      </c>
    </row>
    <row r="1010" spans="1:6">
      <c r="A1010" t="s">
        <v>737</v>
      </c>
      <c r="B1010">
        <v>2826</v>
      </c>
      <c r="C1010" t="s">
        <v>779</v>
      </c>
      <c r="D1010" s="183">
        <v>35947</v>
      </c>
      <c r="E1010">
        <v>2000</v>
      </c>
      <c r="F1010" s="182">
        <v>7955256.2400000002</v>
      </c>
    </row>
    <row r="1011" spans="1:6">
      <c r="A1011" t="s">
        <v>782</v>
      </c>
      <c r="B1011">
        <v>3508</v>
      </c>
      <c r="C1011" t="s">
        <v>780</v>
      </c>
      <c r="D1011" s="183">
        <v>35947</v>
      </c>
      <c r="E1011">
        <v>2000</v>
      </c>
      <c r="F1011" s="182">
        <v>142761.96</v>
      </c>
    </row>
    <row r="1012" spans="1:6">
      <c r="A1012" t="s">
        <v>731</v>
      </c>
      <c r="B1012">
        <v>2813</v>
      </c>
      <c r="C1012" t="s">
        <v>780</v>
      </c>
      <c r="D1012" s="183">
        <v>35796</v>
      </c>
      <c r="E1012">
        <v>2000</v>
      </c>
      <c r="F1012" s="182">
        <v>123804.86</v>
      </c>
    </row>
    <row r="1015" spans="1:6">
      <c r="B1015" t="s">
        <v>781</v>
      </c>
    </row>
    <row r="1016" spans="1:6">
      <c r="B1016" t="s">
        <v>780</v>
      </c>
      <c r="C1016" s="182">
        <f>SUMIF($C$12:$C$1012,B1016,$F$12:$F$1012)</f>
        <v>79393120.429999962</v>
      </c>
    </row>
    <row r="1017" spans="1:6">
      <c r="B1017" t="s">
        <v>779</v>
      </c>
      <c r="C1017" s="182">
        <f t="shared" ref="C1017:C1018" si="0">SUMIF($C$12:$C$1012,B1017,$F$12:$F$1012)</f>
        <v>1822097695.8399987</v>
      </c>
    </row>
    <row r="1018" spans="1:6">
      <c r="B1018" t="s">
        <v>778</v>
      </c>
      <c r="C1018" s="182">
        <f t="shared" si="0"/>
        <v>1062784823.0100006</v>
      </c>
    </row>
  </sheetData>
  <mergeCells count="1">
    <mergeCell ref="A1:I2"/>
  </mergeCells>
  <hyperlinks>
    <hyperlink ref="G12" location="totales_seguro" display="totales_seguro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2095"/>
  <sheetViews>
    <sheetView topLeftCell="A10" zoomScale="120" zoomScaleNormal="120" workbookViewId="0">
      <selection activeCell="J14" sqref="J14"/>
    </sheetView>
  </sheetViews>
  <sheetFormatPr baseColWidth="10" defaultRowHeight="15"/>
  <cols>
    <col min="1" max="1" width="17.28515625" customWidth="1"/>
    <col min="2" max="2" width="11.7109375" customWidth="1"/>
    <col min="3" max="3" width="17.28515625" customWidth="1"/>
    <col min="4" max="4" width="16.7109375" customWidth="1"/>
    <col min="5" max="5" width="17.85546875" customWidth="1"/>
    <col min="6" max="6" width="15.7109375" customWidth="1"/>
    <col min="10" max="10" width="11.5703125" customWidth="1"/>
    <col min="11" max="11" width="3" customWidth="1"/>
    <col min="12" max="12" width="4.7109375" customWidth="1"/>
  </cols>
  <sheetData>
    <row r="1" spans="1:12" ht="18.600000000000001" customHeight="1">
      <c r="A1" s="185" t="s">
        <v>792</v>
      </c>
      <c r="B1" s="185"/>
      <c r="C1" s="185"/>
      <c r="D1" s="185"/>
      <c r="E1" s="185"/>
      <c r="F1" s="185"/>
      <c r="G1" s="185"/>
      <c r="H1" s="185"/>
      <c r="I1" s="185"/>
      <c r="J1" s="184"/>
      <c r="K1" s="184"/>
      <c r="L1" s="184"/>
    </row>
    <row r="2" spans="1:12" ht="18.600000000000001" customHeight="1">
      <c r="A2" s="185"/>
      <c r="B2" s="185"/>
      <c r="C2" s="185"/>
      <c r="D2" s="185"/>
      <c r="E2" s="185"/>
      <c r="F2" s="185"/>
      <c r="G2" s="185"/>
      <c r="H2" s="185"/>
      <c r="I2" s="185"/>
      <c r="J2" s="184"/>
      <c r="K2" s="184"/>
      <c r="L2" s="184"/>
    </row>
    <row r="11" spans="1:12">
      <c r="A11" t="s">
        <v>794</v>
      </c>
      <c r="H11" s="182"/>
      <c r="I11" s="182"/>
      <c r="J11" s="182"/>
    </row>
    <row r="12" spans="1:12">
      <c r="D12" s="183"/>
      <c r="F12" s="182"/>
    </row>
    <row r="13" spans="1:12" ht="15.75" thickBot="1">
      <c r="A13" s="187" t="s">
        <v>795</v>
      </c>
      <c r="B13" s="187" t="s">
        <v>796</v>
      </c>
      <c r="C13" s="187" t="s">
        <v>797</v>
      </c>
      <c r="D13" s="188" t="s">
        <v>798</v>
      </c>
      <c r="E13" s="187" t="s">
        <v>304</v>
      </c>
      <c r="F13" s="189" t="s">
        <v>25</v>
      </c>
      <c r="G13" s="187" t="s">
        <v>26</v>
      </c>
      <c r="H13" s="187" t="s">
        <v>799</v>
      </c>
      <c r="I13" s="187" t="s">
        <v>800</v>
      </c>
    </row>
    <row r="14" spans="1:12" ht="15.75" thickTop="1">
      <c r="A14" s="190" t="s">
        <v>569</v>
      </c>
      <c r="B14" s="190" t="s">
        <v>801</v>
      </c>
      <c r="C14" s="190" t="s">
        <v>802</v>
      </c>
      <c r="D14" s="191">
        <v>41466</v>
      </c>
      <c r="E14" s="190" t="s">
        <v>803</v>
      </c>
      <c r="F14" s="192">
        <v>14</v>
      </c>
      <c r="G14" s="190">
        <v>12</v>
      </c>
      <c r="H14" s="193">
        <v>0</v>
      </c>
      <c r="I14" s="192"/>
      <c r="J14" s="183"/>
    </row>
    <row r="15" spans="1:12">
      <c r="A15" s="190" t="s">
        <v>569</v>
      </c>
      <c r="B15" s="190" t="s">
        <v>801</v>
      </c>
      <c r="C15" s="190" t="s">
        <v>802</v>
      </c>
      <c r="D15" s="191">
        <v>41141</v>
      </c>
      <c r="E15" s="190" t="s">
        <v>804</v>
      </c>
      <c r="F15" s="192">
        <v>9.8000000000000007</v>
      </c>
      <c r="G15" s="190">
        <v>10</v>
      </c>
      <c r="H15" s="193">
        <v>0</v>
      </c>
      <c r="I15" s="190"/>
      <c r="J15" s="183"/>
    </row>
    <row r="16" spans="1:12">
      <c r="A16" s="190" t="s">
        <v>569</v>
      </c>
      <c r="B16" s="190" t="s">
        <v>801</v>
      </c>
      <c r="C16" s="190" t="s">
        <v>802</v>
      </c>
      <c r="D16" s="191">
        <v>40645</v>
      </c>
      <c r="E16" s="190" t="s">
        <v>805</v>
      </c>
      <c r="F16" s="192">
        <v>34.799999999999997</v>
      </c>
      <c r="G16" s="190">
        <v>5</v>
      </c>
      <c r="H16" s="193">
        <v>0</v>
      </c>
      <c r="I16" s="190"/>
    </row>
    <row r="17" spans="1:9">
      <c r="A17" s="190" t="s">
        <v>699</v>
      </c>
      <c r="B17" s="190" t="s">
        <v>806</v>
      </c>
      <c r="C17" s="190" t="s">
        <v>807</v>
      </c>
      <c r="D17" s="191">
        <v>41550</v>
      </c>
      <c r="E17" s="190" t="s">
        <v>808</v>
      </c>
      <c r="F17" s="192">
        <v>18.600000000000001</v>
      </c>
      <c r="G17" s="190">
        <v>9</v>
      </c>
      <c r="H17" s="193">
        <v>0.15</v>
      </c>
      <c r="I17" s="190"/>
    </row>
    <row r="18" spans="1:9">
      <c r="A18" s="190" t="s">
        <v>699</v>
      </c>
      <c r="B18" s="190" t="s">
        <v>806</v>
      </c>
      <c r="C18" s="190" t="s">
        <v>807</v>
      </c>
      <c r="D18" s="191">
        <v>40293</v>
      </c>
      <c r="E18" s="190" t="s">
        <v>809</v>
      </c>
      <c r="F18" s="192">
        <v>42.4</v>
      </c>
      <c r="G18" s="190">
        <v>40</v>
      </c>
      <c r="H18" s="193">
        <v>0</v>
      </c>
      <c r="I18" s="190"/>
    </row>
    <row r="19" spans="1:9">
      <c r="A19" s="190" t="s">
        <v>438</v>
      </c>
      <c r="B19" s="190" t="s">
        <v>806</v>
      </c>
      <c r="C19" s="190" t="s">
        <v>810</v>
      </c>
      <c r="D19" s="191">
        <v>41718</v>
      </c>
      <c r="E19" s="190" t="s">
        <v>811</v>
      </c>
      <c r="F19" s="192">
        <v>7.7</v>
      </c>
      <c r="G19" s="190">
        <v>10</v>
      </c>
      <c r="H19" s="193">
        <v>0</v>
      </c>
      <c r="I19" s="190"/>
    </row>
    <row r="20" spans="1:9">
      <c r="A20" s="190" t="s">
        <v>438</v>
      </c>
      <c r="B20" s="190" t="s">
        <v>806</v>
      </c>
      <c r="C20" s="190" t="s">
        <v>810</v>
      </c>
      <c r="D20" s="191">
        <v>40854</v>
      </c>
      <c r="E20" s="190" t="s">
        <v>809</v>
      </c>
      <c r="F20" s="192">
        <v>42.4</v>
      </c>
      <c r="G20" s="190">
        <v>35</v>
      </c>
      <c r="H20" s="193">
        <v>0.15</v>
      </c>
      <c r="I20" s="190"/>
    </row>
    <row r="21" spans="1:9">
      <c r="A21" s="190" t="s">
        <v>438</v>
      </c>
      <c r="B21" s="190" t="s">
        <v>806</v>
      </c>
      <c r="C21" s="190" t="s">
        <v>810</v>
      </c>
      <c r="D21" s="191">
        <v>41375</v>
      </c>
      <c r="E21" s="190" t="s">
        <v>812</v>
      </c>
      <c r="F21" s="192">
        <v>16.8</v>
      </c>
      <c r="G21" s="190">
        <v>15</v>
      </c>
      <c r="H21" s="193">
        <v>0.15</v>
      </c>
      <c r="I21" s="190"/>
    </row>
    <row r="22" spans="1:9">
      <c r="A22" s="190" t="s">
        <v>335</v>
      </c>
      <c r="B22" s="190" t="s">
        <v>813</v>
      </c>
      <c r="C22" s="190" t="s">
        <v>814</v>
      </c>
      <c r="D22" s="191">
        <v>41008</v>
      </c>
      <c r="E22" s="190" t="s">
        <v>815</v>
      </c>
      <c r="F22" s="192">
        <v>16.8</v>
      </c>
      <c r="G22" s="190">
        <v>6</v>
      </c>
      <c r="H22" s="193">
        <v>0.05</v>
      </c>
      <c r="I22" s="190"/>
    </row>
    <row r="23" spans="1:9">
      <c r="A23" s="190" t="s">
        <v>335</v>
      </c>
      <c r="B23" s="190" t="s">
        <v>813</v>
      </c>
      <c r="C23" s="190" t="s">
        <v>814</v>
      </c>
      <c r="D23" s="191">
        <v>40934</v>
      </c>
      <c r="E23" s="190" t="s">
        <v>816</v>
      </c>
      <c r="F23" s="192">
        <v>15.6</v>
      </c>
      <c r="G23" s="190">
        <v>15</v>
      </c>
      <c r="H23" s="193">
        <v>0.05</v>
      </c>
      <c r="I23" s="190"/>
    </row>
    <row r="24" spans="1:9">
      <c r="A24" s="190" t="s">
        <v>335</v>
      </c>
      <c r="B24" s="190" t="s">
        <v>813</v>
      </c>
      <c r="C24" s="190" t="s">
        <v>814</v>
      </c>
      <c r="D24" s="191">
        <v>41074</v>
      </c>
      <c r="E24" s="190" t="s">
        <v>812</v>
      </c>
      <c r="F24" s="192">
        <v>16.8</v>
      </c>
      <c r="G24" s="190">
        <v>20</v>
      </c>
      <c r="H24" s="193">
        <v>0</v>
      </c>
      <c r="I24" s="190"/>
    </row>
    <row r="25" spans="1:9">
      <c r="A25" s="190" t="s">
        <v>423</v>
      </c>
      <c r="B25" s="190" t="s">
        <v>817</v>
      </c>
      <c r="C25" s="190" t="s">
        <v>810</v>
      </c>
      <c r="D25" s="191">
        <v>40961</v>
      </c>
      <c r="E25" s="190" t="s">
        <v>818</v>
      </c>
      <c r="F25" s="192">
        <v>64.8</v>
      </c>
      <c r="G25" s="190">
        <v>40</v>
      </c>
      <c r="H25" s="193">
        <v>0.05</v>
      </c>
      <c r="I25" s="190"/>
    </row>
    <row r="26" spans="1:9">
      <c r="A26" s="190" t="s">
        <v>423</v>
      </c>
      <c r="B26" s="190" t="s">
        <v>817</v>
      </c>
      <c r="C26" s="190" t="s">
        <v>810</v>
      </c>
      <c r="D26" s="191">
        <v>41268</v>
      </c>
      <c r="E26" s="190" t="s">
        <v>819</v>
      </c>
      <c r="F26" s="192">
        <v>2</v>
      </c>
      <c r="G26" s="190">
        <v>25</v>
      </c>
      <c r="H26" s="193">
        <v>0.05</v>
      </c>
      <c r="I26" s="190"/>
    </row>
    <row r="27" spans="1:9">
      <c r="A27" s="190" t="s">
        <v>423</v>
      </c>
      <c r="B27" s="190" t="s">
        <v>817</v>
      </c>
      <c r="C27" s="190" t="s">
        <v>810</v>
      </c>
      <c r="D27" s="191">
        <v>41678</v>
      </c>
      <c r="E27" s="190" t="s">
        <v>820</v>
      </c>
      <c r="F27" s="192">
        <v>27.2</v>
      </c>
      <c r="G27" s="190">
        <v>40</v>
      </c>
      <c r="H27" s="193">
        <v>0</v>
      </c>
      <c r="I27" s="190"/>
    </row>
    <row r="28" spans="1:9">
      <c r="A28" s="190" t="s">
        <v>438</v>
      </c>
      <c r="B28" s="190" t="s">
        <v>806</v>
      </c>
      <c r="C28" s="190" t="s">
        <v>814</v>
      </c>
      <c r="D28" s="191">
        <v>41475</v>
      </c>
      <c r="E28" s="190" t="s">
        <v>821</v>
      </c>
      <c r="F28" s="192">
        <v>10</v>
      </c>
      <c r="G28" s="190">
        <v>20</v>
      </c>
      <c r="H28" s="193">
        <v>0</v>
      </c>
      <c r="I28" s="190"/>
    </row>
    <row r="29" spans="1:9">
      <c r="A29" s="190" t="s">
        <v>438</v>
      </c>
      <c r="B29" s="190" t="s">
        <v>806</v>
      </c>
      <c r="C29" s="190" t="s">
        <v>814</v>
      </c>
      <c r="D29" s="191">
        <v>40503</v>
      </c>
      <c r="E29" s="190" t="s">
        <v>822</v>
      </c>
      <c r="F29" s="192">
        <v>14.4</v>
      </c>
      <c r="G29" s="190">
        <v>42</v>
      </c>
      <c r="H29" s="193">
        <v>0</v>
      </c>
      <c r="I29" s="190"/>
    </row>
    <row r="30" spans="1:9">
      <c r="A30" s="190" t="s">
        <v>438</v>
      </c>
      <c r="B30" s="190" t="s">
        <v>806</v>
      </c>
      <c r="C30" s="190" t="s">
        <v>814</v>
      </c>
      <c r="D30" s="191">
        <v>40757</v>
      </c>
      <c r="E30" s="190" t="s">
        <v>823</v>
      </c>
      <c r="F30" s="192">
        <v>16</v>
      </c>
      <c r="G30" s="190">
        <v>40</v>
      </c>
      <c r="H30" s="193">
        <v>0</v>
      </c>
      <c r="I30" s="190"/>
    </row>
    <row r="31" spans="1:9">
      <c r="A31" s="190" t="s">
        <v>582</v>
      </c>
      <c r="B31" s="190" t="s">
        <v>824</v>
      </c>
      <c r="C31" s="190" t="s">
        <v>802</v>
      </c>
      <c r="D31" s="191">
        <v>40634</v>
      </c>
      <c r="E31" s="190" t="s">
        <v>825</v>
      </c>
      <c r="F31" s="192">
        <v>3.6</v>
      </c>
      <c r="G31" s="190">
        <v>15</v>
      </c>
      <c r="H31" s="193">
        <v>0.15</v>
      </c>
      <c r="I31" s="190"/>
    </row>
    <row r="32" spans="1:9">
      <c r="A32" s="190" t="s">
        <v>582</v>
      </c>
      <c r="B32" s="190" t="s">
        <v>824</v>
      </c>
      <c r="C32" s="190" t="s">
        <v>802</v>
      </c>
      <c r="D32" s="191">
        <v>41321</v>
      </c>
      <c r="E32" s="190" t="s">
        <v>826</v>
      </c>
      <c r="F32" s="192">
        <v>19.2</v>
      </c>
      <c r="G32" s="190">
        <v>21</v>
      </c>
      <c r="H32" s="193">
        <v>0.15</v>
      </c>
      <c r="I32" s="190"/>
    </row>
    <row r="33" spans="1:9">
      <c r="A33" s="190" t="s">
        <v>582</v>
      </c>
      <c r="B33" s="190" t="s">
        <v>824</v>
      </c>
      <c r="C33" s="190" t="s">
        <v>802</v>
      </c>
      <c r="D33" s="191">
        <v>41705</v>
      </c>
      <c r="E33" s="190" t="s">
        <v>827</v>
      </c>
      <c r="F33" s="192">
        <v>8</v>
      </c>
      <c r="G33" s="190">
        <v>21</v>
      </c>
      <c r="H33" s="193">
        <v>0</v>
      </c>
      <c r="I33" s="190"/>
    </row>
    <row r="34" spans="1:9">
      <c r="A34" s="190" t="s">
        <v>531</v>
      </c>
      <c r="B34" s="190" t="s">
        <v>824</v>
      </c>
      <c r="C34" s="190" t="s">
        <v>828</v>
      </c>
      <c r="D34" s="191">
        <v>40271</v>
      </c>
      <c r="E34" s="190" t="s">
        <v>829</v>
      </c>
      <c r="F34" s="192">
        <v>15.2</v>
      </c>
      <c r="G34" s="190">
        <v>20</v>
      </c>
      <c r="H34" s="193">
        <v>0</v>
      </c>
      <c r="I34" s="190"/>
    </row>
    <row r="35" spans="1:9">
      <c r="A35" s="190" t="s">
        <v>531</v>
      </c>
      <c r="B35" s="190" t="s">
        <v>824</v>
      </c>
      <c r="C35" s="190" t="s">
        <v>828</v>
      </c>
      <c r="D35" s="191">
        <v>41348</v>
      </c>
      <c r="E35" s="190" t="s">
        <v>830</v>
      </c>
      <c r="F35" s="192">
        <v>13.9</v>
      </c>
      <c r="G35" s="190">
        <v>35</v>
      </c>
      <c r="H35" s="193">
        <v>0</v>
      </c>
      <c r="I35" s="190"/>
    </row>
    <row r="36" spans="1:9">
      <c r="A36" s="190" t="s">
        <v>531</v>
      </c>
      <c r="B36" s="190" t="s">
        <v>824</v>
      </c>
      <c r="C36" s="190" t="s">
        <v>828</v>
      </c>
      <c r="D36" s="191">
        <v>40716</v>
      </c>
      <c r="E36" s="190" t="s">
        <v>831</v>
      </c>
      <c r="F36" s="192">
        <v>15.2</v>
      </c>
      <c r="G36" s="190">
        <v>25</v>
      </c>
      <c r="H36" s="193">
        <v>0</v>
      </c>
      <c r="I36" s="190"/>
    </row>
    <row r="37" spans="1:9">
      <c r="A37" s="190" t="s">
        <v>531</v>
      </c>
      <c r="B37" s="190" t="s">
        <v>824</v>
      </c>
      <c r="C37" s="190" t="s">
        <v>828</v>
      </c>
      <c r="D37" s="191">
        <v>40478</v>
      </c>
      <c r="E37" s="190" t="s">
        <v>832</v>
      </c>
      <c r="F37" s="192">
        <v>44</v>
      </c>
      <c r="G37" s="190">
        <v>30</v>
      </c>
      <c r="H37" s="193">
        <v>0</v>
      </c>
      <c r="I37" s="190"/>
    </row>
    <row r="38" spans="1:9">
      <c r="A38" s="190" t="s">
        <v>544</v>
      </c>
      <c r="B38" s="190" t="s">
        <v>806</v>
      </c>
      <c r="C38" s="190" t="s">
        <v>814</v>
      </c>
      <c r="D38" s="191">
        <v>40481</v>
      </c>
      <c r="E38" s="190" t="s">
        <v>833</v>
      </c>
      <c r="F38" s="192">
        <v>26.2</v>
      </c>
      <c r="G38" s="190">
        <v>15</v>
      </c>
      <c r="H38" s="193">
        <v>0</v>
      </c>
      <c r="I38" s="190"/>
    </row>
    <row r="39" spans="1:9">
      <c r="A39" s="190" t="s">
        <v>544</v>
      </c>
      <c r="B39" s="190" t="s">
        <v>806</v>
      </c>
      <c r="C39" s="190" t="s">
        <v>814</v>
      </c>
      <c r="D39" s="191">
        <v>41686</v>
      </c>
      <c r="E39" s="190" t="s">
        <v>834</v>
      </c>
      <c r="F39" s="192">
        <v>10.4</v>
      </c>
      <c r="G39" s="190">
        <v>12</v>
      </c>
      <c r="H39" s="193">
        <v>0</v>
      </c>
      <c r="I39" s="190"/>
    </row>
    <row r="40" spans="1:9">
      <c r="A40" s="190" t="s">
        <v>702</v>
      </c>
      <c r="B40" s="190" t="s">
        <v>444</v>
      </c>
      <c r="C40" s="190" t="s">
        <v>810</v>
      </c>
      <c r="D40" s="191">
        <v>41438</v>
      </c>
      <c r="E40" s="190" t="s">
        <v>835</v>
      </c>
      <c r="F40" s="192">
        <v>35.1</v>
      </c>
      <c r="G40" s="190">
        <v>25</v>
      </c>
      <c r="H40" s="193">
        <v>0</v>
      </c>
      <c r="I40" s="190"/>
    </row>
    <row r="41" spans="1:9">
      <c r="A41" s="190" t="s">
        <v>702</v>
      </c>
      <c r="B41" s="190" t="s">
        <v>444</v>
      </c>
      <c r="C41" s="190" t="s">
        <v>810</v>
      </c>
      <c r="D41" s="191">
        <v>41105</v>
      </c>
      <c r="E41" s="190" t="s">
        <v>822</v>
      </c>
      <c r="F41" s="192">
        <v>14.4</v>
      </c>
      <c r="G41" s="190">
        <v>6</v>
      </c>
      <c r="H41" s="193">
        <v>0</v>
      </c>
      <c r="I41" s="190"/>
    </row>
    <row r="42" spans="1:9">
      <c r="A42" s="190" t="s">
        <v>702</v>
      </c>
      <c r="B42" s="190" t="s">
        <v>444</v>
      </c>
      <c r="C42" s="190" t="s">
        <v>810</v>
      </c>
      <c r="D42" s="191">
        <v>41220</v>
      </c>
      <c r="E42" s="190" t="s">
        <v>834</v>
      </c>
      <c r="F42" s="192">
        <v>10.4</v>
      </c>
      <c r="G42" s="190">
        <v>15</v>
      </c>
      <c r="H42" s="193">
        <v>0</v>
      </c>
      <c r="I42" s="190"/>
    </row>
    <row r="43" spans="1:9">
      <c r="A43" s="190" t="s">
        <v>555</v>
      </c>
      <c r="B43" s="190" t="s">
        <v>524</v>
      </c>
      <c r="C43" s="190" t="s">
        <v>836</v>
      </c>
      <c r="D43" s="191">
        <v>40238</v>
      </c>
      <c r="E43" s="190" t="s">
        <v>829</v>
      </c>
      <c r="F43" s="192">
        <v>15.2</v>
      </c>
      <c r="G43" s="190">
        <v>50</v>
      </c>
      <c r="H43" s="193">
        <v>0.2</v>
      </c>
      <c r="I43" s="190"/>
    </row>
    <row r="44" spans="1:9">
      <c r="A44" s="190" t="s">
        <v>555</v>
      </c>
      <c r="B44" s="190" t="s">
        <v>524</v>
      </c>
      <c r="C44" s="190" t="s">
        <v>836</v>
      </c>
      <c r="D44" s="191">
        <v>40862</v>
      </c>
      <c r="E44" s="190" t="s">
        <v>837</v>
      </c>
      <c r="F44" s="192">
        <v>17</v>
      </c>
      <c r="G44" s="190">
        <v>65</v>
      </c>
      <c r="H44" s="193">
        <v>0.2</v>
      </c>
      <c r="I44" s="190"/>
    </row>
    <row r="45" spans="1:9">
      <c r="A45" s="190" t="s">
        <v>555</v>
      </c>
      <c r="B45" s="190" t="s">
        <v>524</v>
      </c>
      <c r="C45" s="190" t="s">
        <v>836</v>
      </c>
      <c r="D45" s="191">
        <v>41108</v>
      </c>
      <c r="E45" s="190" t="s">
        <v>838</v>
      </c>
      <c r="F45" s="192">
        <v>25.6</v>
      </c>
      <c r="G45" s="190">
        <v>6</v>
      </c>
      <c r="H45" s="193">
        <v>0.2</v>
      </c>
      <c r="I45" s="190"/>
    </row>
    <row r="46" spans="1:9">
      <c r="A46" s="190" t="s">
        <v>475</v>
      </c>
      <c r="B46" s="190" t="s">
        <v>839</v>
      </c>
      <c r="C46" s="190" t="s">
        <v>810</v>
      </c>
      <c r="D46" s="191">
        <v>40789</v>
      </c>
      <c r="E46" s="190" t="s">
        <v>840</v>
      </c>
      <c r="F46" s="192">
        <v>8</v>
      </c>
      <c r="G46" s="190">
        <v>10</v>
      </c>
      <c r="H46" s="193">
        <v>0</v>
      </c>
      <c r="I46" s="190"/>
    </row>
    <row r="47" spans="1:9">
      <c r="A47" s="190" t="s">
        <v>475</v>
      </c>
      <c r="B47" s="190" t="s">
        <v>839</v>
      </c>
      <c r="C47" s="190" t="s">
        <v>810</v>
      </c>
      <c r="D47" s="191">
        <v>41569</v>
      </c>
      <c r="E47" s="190" t="s">
        <v>841</v>
      </c>
      <c r="F47" s="192">
        <v>20.8</v>
      </c>
      <c r="G47" s="190">
        <v>1</v>
      </c>
      <c r="H47" s="193">
        <v>0</v>
      </c>
      <c r="I47" s="190"/>
    </row>
    <row r="48" spans="1:9">
      <c r="A48" s="190" t="s">
        <v>644</v>
      </c>
      <c r="B48" s="190" t="s">
        <v>842</v>
      </c>
      <c r="C48" s="190" t="s">
        <v>810</v>
      </c>
      <c r="D48" s="191">
        <v>41391</v>
      </c>
      <c r="E48" s="190" t="s">
        <v>811</v>
      </c>
      <c r="F48" s="192">
        <v>7.7</v>
      </c>
      <c r="G48" s="190">
        <v>16</v>
      </c>
      <c r="H48" s="193">
        <v>0.25</v>
      </c>
      <c r="I48" s="190"/>
    </row>
    <row r="49" spans="1:9">
      <c r="A49" s="190" t="s">
        <v>644</v>
      </c>
      <c r="B49" s="190" t="s">
        <v>842</v>
      </c>
      <c r="C49" s="190" t="s">
        <v>810</v>
      </c>
      <c r="D49" s="191">
        <v>40633</v>
      </c>
      <c r="E49" s="190" t="s">
        <v>816</v>
      </c>
      <c r="F49" s="192">
        <v>15.6</v>
      </c>
      <c r="G49" s="190">
        <v>50</v>
      </c>
      <c r="H49" s="193">
        <v>0</v>
      </c>
      <c r="I49" s="190"/>
    </row>
    <row r="50" spans="1:9">
      <c r="A50" s="190" t="s">
        <v>644</v>
      </c>
      <c r="B50" s="190" t="s">
        <v>842</v>
      </c>
      <c r="C50" s="190" t="s">
        <v>810</v>
      </c>
      <c r="D50" s="191">
        <v>40202</v>
      </c>
      <c r="E50" s="190" t="s">
        <v>843</v>
      </c>
      <c r="F50" s="192">
        <v>39.4</v>
      </c>
      <c r="G50" s="190">
        <v>15</v>
      </c>
      <c r="H50" s="193">
        <v>0.25</v>
      </c>
      <c r="I50" s="190"/>
    </row>
    <row r="51" spans="1:9">
      <c r="A51" s="190" t="s">
        <v>644</v>
      </c>
      <c r="B51" s="190" t="s">
        <v>842</v>
      </c>
      <c r="C51" s="190" t="s">
        <v>810</v>
      </c>
      <c r="D51" s="191">
        <v>41330</v>
      </c>
      <c r="E51" s="190" t="s">
        <v>844</v>
      </c>
      <c r="F51" s="192">
        <v>12</v>
      </c>
      <c r="G51" s="190">
        <v>21</v>
      </c>
      <c r="H51" s="193">
        <v>0.25</v>
      </c>
      <c r="I51" s="190"/>
    </row>
    <row r="52" spans="1:9">
      <c r="A52" s="190" t="s">
        <v>450</v>
      </c>
      <c r="B52" s="190" t="s">
        <v>806</v>
      </c>
      <c r="C52" s="190" t="s">
        <v>810</v>
      </c>
      <c r="D52" s="191">
        <v>40389</v>
      </c>
      <c r="E52" s="190" t="s">
        <v>840</v>
      </c>
      <c r="F52" s="192">
        <v>8</v>
      </c>
      <c r="G52" s="190">
        <v>20</v>
      </c>
      <c r="H52" s="193">
        <v>0</v>
      </c>
      <c r="I52" s="190"/>
    </row>
    <row r="53" spans="1:9">
      <c r="A53" s="190" t="s">
        <v>450</v>
      </c>
      <c r="B53" s="190" t="s">
        <v>806</v>
      </c>
      <c r="C53" s="190" t="s">
        <v>810</v>
      </c>
      <c r="D53" s="191">
        <v>40781</v>
      </c>
      <c r="E53" s="190" t="s">
        <v>845</v>
      </c>
      <c r="F53" s="192">
        <v>14.4</v>
      </c>
      <c r="G53" s="190">
        <v>20</v>
      </c>
      <c r="H53" s="193">
        <v>0</v>
      </c>
      <c r="I53" s="190"/>
    </row>
    <row r="54" spans="1:9">
      <c r="A54" s="190" t="s">
        <v>639</v>
      </c>
      <c r="B54" s="190" t="s">
        <v>842</v>
      </c>
      <c r="C54" s="190" t="s">
        <v>846</v>
      </c>
      <c r="D54" s="191">
        <v>41337</v>
      </c>
      <c r="E54" s="190" t="s">
        <v>837</v>
      </c>
      <c r="F54" s="192">
        <v>17</v>
      </c>
      <c r="G54" s="190">
        <v>12</v>
      </c>
      <c r="H54" s="193">
        <v>0.2</v>
      </c>
      <c r="I54" s="190"/>
    </row>
    <row r="55" spans="1:9">
      <c r="A55" s="190" t="s">
        <v>639</v>
      </c>
      <c r="B55" s="190" t="s">
        <v>842</v>
      </c>
      <c r="C55" s="190" t="s">
        <v>846</v>
      </c>
      <c r="D55" s="191">
        <v>40549</v>
      </c>
      <c r="E55" s="190" t="s">
        <v>847</v>
      </c>
      <c r="F55" s="192">
        <v>24</v>
      </c>
      <c r="G55" s="190">
        <v>15</v>
      </c>
      <c r="H55" s="193">
        <v>0</v>
      </c>
      <c r="I55" s="190"/>
    </row>
    <row r="56" spans="1:9">
      <c r="A56" s="190" t="s">
        <v>639</v>
      </c>
      <c r="B56" s="190" t="s">
        <v>842</v>
      </c>
      <c r="C56" s="190" t="s">
        <v>846</v>
      </c>
      <c r="D56" s="191">
        <v>40767</v>
      </c>
      <c r="E56" s="190" t="s">
        <v>848</v>
      </c>
      <c r="F56" s="192">
        <v>30.4</v>
      </c>
      <c r="G56" s="190">
        <v>2</v>
      </c>
      <c r="H56" s="193">
        <v>0</v>
      </c>
      <c r="I56" s="190"/>
    </row>
    <row r="57" spans="1:9">
      <c r="A57" s="190" t="s">
        <v>555</v>
      </c>
      <c r="B57" s="190" t="s">
        <v>524</v>
      </c>
      <c r="C57" s="190" t="s">
        <v>828</v>
      </c>
      <c r="D57" s="191">
        <v>41124</v>
      </c>
      <c r="E57" s="190" t="s">
        <v>830</v>
      </c>
      <c r="F57" s="192">
        <v>13.9</v>
      </c>
      <c r="G57" s="190">
        <v>60</v>
      </c>
      <c r="H57" s="193">
        <v>0.25</v>
      </c>
      <c r="I57" s="190"/>
    </row>
    <row r="58" spans="1:9">
      <c r="A58" s="190" t="s">
        <v>555</v>
      </c>
      <c r="B58" s="190" t="s">
        <v>524</v>
      </c>
      <c r="C58" s="190" t="s">
        <v>828</v>
      </c>
      <c r="D58" s="191">
        <v>40701</v>
      </c>
      <c r="E58" s="190" t="s">
        <v>825</v>
      </c>
      <c r="F58" s="192">
        <v>3.6</v>
      </c>
      <c r="G58" s="190">
        <v>28</v>
      </c>
      <c r="H58" s="193">
        <v>0</v>
      </c>
      <c r="I58" s="190"/>
    </row>
    <row r="59" spans="1:9">
      <c r="A59" s="190" t="s">
        <v>555</v>
      </c>
      <c r="B59" s="190" t="s">
        <v>524</v>
      </c>
      <c r="C59" s="190" t="s">
        <v>828</v>
      </c>
      <c r="D59" s="191">
        <v>41615</v>
      </c>
      <c r="E59" s="190" t="s">
        <v>849</v>
      </c>
      <c r="F59" s="192">
        <v>20.7</v>
      </c>
      <c r="G59" s="190">
        <v>60</v>
      </c>
      <c r="H59" s="193">
        <v>0.25</v>
      </c>
      <c r="I59" s="190"/>
    </row>
    <row r="60" spans="1:9">
      <c r="A60" s="190" t="s">
        <v>555</v>
      </c>
      <c r="B60" s="190" t="s">
        <v>524</v>
      </c>
      <c r="C60" s="190" t="s">
        <v>828</v>
      </c>
      <c r="D60" s="191">
        <v>40337</v>
      </c>
      <c r="E60" s="190" t="s">
        <v>827</v>
      </c>
      <c r="F60" s="192">
        <v>8</v>
      </c>
      <c r="G60" s="190">
        <v>36</v>
      </c>
      <c r="H60" s="193">
        <v>0.25</v>
      </c>
      <c r="I60" s="190"/>
    </row>
    <row r="61" spans="1:9">
      <c r="A61" s="190" t="s">
        <v>590</v>
      </c>
      <c r="B61" s="190" t="s">
        <v>850</v>
      </c>
      <c r="C61" s="190" t="s">
        <v>807</v>
      </c>
      <c r="D61" s="191">
        <v>40217</v>
      </c>
      <c r="E61" s="190" t="s">
        <v>829</v>
      </c>
      <c r="F61" s="192">
        <v>15.2</v>
      </c>
      <c r="G61" s="190">
        <v>35</v>
      </c>
      <c r="H61" s="193">
        <v>0</v>
      </c>
      <c r="I61" s="190"/>
    </row>
    <row r="62" spans="1:9">
      <c r="A62" s="190" t="s">
        <v>590</v>
      </c>
      <c r="B62" s="190" t="s">
        <v>850</v>
      </c>
      <c r="C62" s="190" t="s">
        <v>807</v>
      </c>
      <c r="D62" s="191">
        <v>40624</v>
      </c>
      <c r="E62" s="190" t="s">
        <v>811</v>
      </c>
      <c r="F62" s="192">
        <v>7.7</v>
      </c>
      <c r="G62" s="190">
        <v>25</v>
      </c>
      <c r="H62" s="193">
        <v>0.15</v>
      </c>
      <c r="I62" s="190"/>
    </row>
    <row r="63" spans="1:9">
      <c r="A63" s="190" t="s">
        <v>496</v>
      </c>
      <c r="B63" s="190" t="s">
        <v>813</v>
      </c>
      <c r="C63" s="190" t="s">
        <v>851</v>
      </c>
      <c r="D63" s="191">
        <v>40906</v>
      </c>
      <c r="E63" s="190" t="s">
        <v>852</v>
      </c>
      <c r="F63" s="192">
        <v>31.2</v>
      </c>
      <c r="G63" s="190">
        <v>30</v>
      </c>
      <c r="H63" s="193">
        <v>0</v>
      </c>
      <c r="I63" s="190"/>
    </row>
    <row r="64" spans="1:9">
      <c r="A64" s="190" t="s">
        <v>496</v>
      </c>
      <c r="B64" s="190" t="s">
        <v>813</v>
      </c>
      <c r="C64" s="190" t="s">
        <v>851</v>
      </c>
      <c r="D64" s="191">
        <v>41493</v>
      </c>
      <c r="E64" s="190" t="s">
        <v>844</v>
      </c>
      <c r="F64" s="192">
        <v>12</v>
      </c>
      <c r="G64" s="190">
        <v>20</v>
      </c>
      <c r="H64" s="193">
        <v>0</v>
      </c>
      <c r="I64" s="190"/>
    </row>
    <row r="65" spans="1:9">
      <c r="A65" s="190" t="s">
        <v>428</v>
      </c>
      <c r="B65" s="190" t="s">
        <v>801</v>
      </c>
      <c r="C65" s="190" t="s">
        <v>814</v>
      </c>
      <c r="D65" s="191">
        <v>41394</v>
      </c>
      <c r="E65" s="190" t="s">
        <v>853</v>
      </c>
      <c r="F65" s="192">
        <v>30.4</v>
      </c>
      <c r="G65" s="190">
        <v>12</v>
      </c>
      <c r="H65" s="193">
        <v>0.05</v>
      </c>
      <c r="I65" s="190"/>
    </row>
    <row r="66" spans="1:9">
      <c r="A66" s="190" t="s">
        <v>492</v>
      </c>
      <c r="B66" s="190" t="s">
        <v>854</v>
      </c>
      <c r="C66" s="190" t="s">
        <v>810</v>
      </c>
      <c r="D66" s="191">
        <v>40544</v>
      </c>
      <c r="E66" s="190" t="s">
        <v>855</v>
      </c>
      <c r="F66" s="192">
        <v>14.7</v>
      </c>
      <c r="G66" s="190">
        <v>50</v>
      </c>
      <c r="H66" s="193">
        <v>0</v>
      </c>
      <c r="I66" s="190"/>
    </row>
    <row r="67" spans="1:9">
      <c r="A67" s="190" t="s">
        <v>492</v>
      </c>
      <c r="B67" s="190" t="s">
        <v>854</v>
      </c>
      <c r="C67" s="190" t="s">
        <v>810</v>
      </c>
      <c r="D67" s="191">
        <v>41494</v>
      </c>
      <c r="E67" s="190" t="s">
        <v>832</v>
      </c>
      <c r="F67" s="192">
        <v>44</v>
      </c>
      <c r="G67" s="190">
        <v>70</v>
      </c>
      <c r="H67" s="193">
        <v>0.15</v>
      </c>
      <c r="I67" s="190"/>
    </row>
    <row r="68" spans="1:9">
      <c r="A68" s="190" t="s">
        <v>492</v>
      </c>
      <c r="B68" s="190" t="s">
        <v>854</v>
      </c>
      <c r="C68" s="190" t="s">
        <v>810</v>
      </c>
      <c r="D68" s="191">
        <v>40708</v>
      </c>
      <c r="E68" s="190" t="s">
        <v>856</v>
      </c>
      <c r="F68" s="192">
        <v>14.4</v>
      </c>
      <c r="G68" s="190">
        <v>15</v>
      </c>
      <c r="H68" s="193">
        <v>0.15</v>
      </c>
      <c r="I68" s="190"/>
    </row>
    <row r="69" spans="1:9">
      <c r="A69" s="190" t="s">
        <v>617</v>
      </c>
      <c r="B69" s="190" t="s">
        <v>444</v>
      </c>
      <c r="C69" s="190" t="s">
        <v>846</v>
      </c>
      <c r="D69" s="191">
        <v>40286</v>
      </c>
      <c r="E69" s="190" t="s">
        <v>857</v>
      </c>
      <c r="F69" s="192">
        <v>99</v>
      </c>
      <c r="G69" s="190">
        <v>10</v>
      </c>
      <c r="H69" s="193">
        <v>0</v>
      </c>
      <c r="I69" s="190"/>
    </row>
    <row r="70" spans="1:9">
      <c r="A70" s="190" t="s">
        <v>617</v>
      </c>
      <c r="B70" s="190" t="s">
        <v>444</v>
      </c>
      <c r="C70" s="190" t="s">
        <v>846</v>
      </c>
      <c r="D70" s="191">
        <v>40382</v>
      </c>
      <c r="E70" s="190" t="s">
        <v>805</v>
      </c>
      <c r="F70" s="192">
        <v>27.8</v>
      </c>
      <c r="G70" s="190">
        <v>4</v>
      </c>
      <c r="H70" s="193">
        <v>0</v>
      </c>
      <c r="I70" s="190"/>
    </row>
    <row r="71" spans="1:9">
      <c r="A71" s="190" t="s">
        <v>630</v>
      </c>
      <c r="B71" s="190" t="s">
        <v>842</v>
      </c>
      <c r="C71" s="190" t="s">
        <v>802</v>
      </c>
      <c r="D71" s="191">
        <v>40537</v>
      </c>
      <c r="E71" s="190" t="s">
        <v>819</v>
      </c>
      <c r="F71" s="192">
        <v>2</v>
      </c>
      <c r="G71" s="190">
        <v>60</v>
      </c>
      <c r="H71" s="193">
        <v>0.05</v>
      </c>
      <c r="I71" s="190"/>
    </row>
    <row r="72" spans="1:9">
      <c r="A72" s="190" t="s">
        <v>630</v>
      </c>
      <c r="B72" s="190" t="s">
        <v>842</v>
      </c>
      <c r="C72" s="190" t="s">
        <v>802</v>
      </c>
      <c r="D72" s="191">
        <v>41005</v>
      </c>
      <c r="E72" s="190" t="s">
        <v>805</v>
      </c>
      <c r="F72" s="192">
        <v>27.8</v>
      </c>
      <c r="G72" s="190">
        <v>20</v>
      </c>
      <c r="H72" s="193">
        <v>0.05</v>
      </c>
      <c r="I72" s="190"/>
    </row>
    <row r="73" spans="1:9">
      <c r="A73" s="190" t="s">
        <v>428</v>
      </c>
      <c r="B73" s="190" t="s">
        <v>801</v>
      </c>
      <c r="C73" s="190" t="s">
        <v>836</v>
      </c>
      <c r="D73" s="191">
        <v>40405</v>
      </c>
      <c r="E73" s="190" t="s">
        <v>831</v>
      </c>
      <c r="F73" s="192">
        <v>15.2</v>
      </c>
      <c r="G73" s="190">
        <v>30</v>
      </c>
      <c r="H73" s="193">
        <v>0</v>
      </c>
      <c r="I73" s="190"/>
    </row>
    <row r="74" spans="1:9">
      <c r="A74" s="190" t="s">
        <v>428</v>
      </c>
      <c r="B74" s="190" t="s">
        <v>801</v>
      </c>
      <c r="C74" s="190" t="s">
        <v>836</v>
      </c>
      <c r="D74" s="191">
        <v>41079</v>
      </c>
      <c r="E74" s="190" t="s">
        <v>858</v>
      </c>
      <c r="F74" s="192">
        <v>36.799999999999997</v>
      </c>
      <c r="G74" s="190">
        <v>25</v>
      </c>
      <c r="H74" s="193">
        <v>0</v>
      </c>
      <c r="I74" s="190"/>
    </row>
    <row r="75" spans="1:9">
      <c r="A75" s="190" t="s">
        <v>540</v>
      </c>
      <c r="B75" s="190" t="s">
        <v>842</v>
      </c>
      <c r="C75" s="190" t="s">
        <v>807</v>
      </c>
      <c r="D75" s="191">
        <v>40384</v>
      </c>
      <c r="E75" s="190" t="s">
        <v>819</v>
      </c>
      <c r="F75" s="192">
        <v>2</v>
      </c>
      <c r="G75" s="190">
        <v>24</v>
      </c>
      <c r="H75" s="193">
        <v>0</v>
      </c>
      <c r="I75" s="190"/>
    </row>
    <row r="76" spans="1:9">
      <c r="A76" s="190" t="s">
        <v>639</v>
      </c>
      <c r="B76" s="190" t="s">
        <v>842</v>
      </c>
      <c r="C76" s="190" t="s">
        <v>807</v>
      </c>
      <c r="D76" s="191">
        <v>41101</v>
      </c>
      <c r="E76" s="190" t="s">
        <v>818</v>
      </c>
      <c r="F76" s="192">
        <v>64.8</v>
      </c>
      <c r="G76" s="190">
        <v>6</v>
      </c>
      <c r="H76" s="193">
        <v>0</v>
      </c>
      <c r="I76" s="190"/>
    </row>
    <row r="77" spans="1:9">
      <c r="A77" s="190" t="s">
        <v>639</v>
      </c>
      <c r="B77" s="190" t="s">
        <v>842</v>
      </c>
      <c r="C77" s="190" t="s">
        <v>807</v>
      </c>
      <c r="D77" s="191">
        <v>41043</v>
      </c>
      <c r="E77" s="190" t="s">
        <v>821</v>
      </c>
      <c r="F77" s="192">
        <v>10</v>
      </c>
      <c r="G77" s="190">
        <v>40</v>
      </c>
      <c r="H77" s="193">
        <v>0</v>
      </c>
      <c r="I77" s="190"/>
    </row>
    <row r="78" spans="1:9">
      <c r="A78" s="190" t="s">
        <v>639</v>
      </c>
      <c r="B78" s="190" t="s">
        <v>842</v>
      </c>
      <c r="C78" s="190" t="s">
        <v>807</v>
      </c>
      <c r="D78" s="191">
        <v>40195</v>
      </c>
      <c r="E78" s="190" t="s">
        <v>805</v>
      </c>
      <c r="F78" s="192">
        <v>27.8</v>
      </c>
      <c r="G78" s="190">
        <v>24</v>
      </c>
      <c r="H78" s="193">
        <v>0</v>
      </c>
      <c r="I78" s="190"/>
    </row>
    <row r="79" spans="1:9">
      <c r="A79" s="190" t="s">
        <v>446</v>
      </c>
      <c r="B79" s="190" t="s">
        <v>854</v>
      </c>
      <c r="C79" s="190" t="s">
        <v>814</v>
      </c>
      <c r="D79" s="191">
        <v>40437</v>
      </c>
      <c r="E79" s="190" t="s">
        <v>859</v>
      </c>
      <c r="F79" s="192">
        <v>24.8</v>
      </c>
      <c r="G79" s="190">
        <v>24</v>
      </c>
      <c r="H79" s="193">
        <v>0.05</v>
      </c>
      <c r="I79" s="190"/>
    </row>
    <row r="80" spans="1:9">
      <c r="A80" s="190" t="s">
        <v>446</v>
      </c>
      <c r="B80" s="190" t="s">
        <v>854</v>
      </c>
      <c r="C80" s="190" t="s">
        <v>814</v>
      </c>
      <c r="D80" s="191">
        <v>40966</v>
      </c>
      <c r="E80" s="190" t="s">
        <v>821</v>
      </c>
      <c r="F80" s="192">
        <v>10</v>
      </c>
      <c r="G80" s="190">
        <v>15</v>
      </c>
      <c r="H80" s="193">
        <v>0.05</v>
      </c>
      <c r="I80" s="190"/>
    </row>
    <row r="81" spans="1:9">
      <c r="A81" s="190" t="s">
        <v>446</v>
      </c>
      <c r="B81" s="190" t="s">
        <v>854</v>
      </c>
      <c r="C81" s="190" t="s">
        <v>814</v>
      </c>
      <c r="D81" s="191">
        <v>40762</v>
      </c>
      <c r="E81" s="190" t="s">
        <v>819</v>
      </c>
      <c r="F81" s="192">
        <v>2</v>
      </c>
      <c r="G81" s="190">
        <v>20</v>
      </c>
      <c r="H81" s="193">
        <v>0</v>
      </c>
      <c r="I81" s="190"/>
    </row>
    <row r="82" spans="1:9">
      <c r="A82" s="190" t="s">
        <v>446</v>
      </c>
      <c r="B82" s="190" t="s">
        <v>854</v>
      </c>
      <c r="C82" s="190" t="s">
        <v>814</v>
      </c>
      <c r="D82" s="191">
        <v>40826</v>
      </c>
      <c r="E82" s="190" t="s">
        <v>855</v>
      </c>
      <c r="F82" s="192">
        <v>14.7</v>
      </c>
      <c r="G82" s="190">
        <v>60</v>
      </c>
      <c r="H82" s="193">
        <v>0.05</v>
      </c>
      <c r="I82" s="190"/>
    </row>
    <row r="83" spans="1:9">
      <c r="A83" s="190" t="s">
        <v>446</v>
      </c>
      <c r="B83" s="190" t="s">
        <v>854</v>
      </c>
      <c r="C83" s="190" t="s">
        <v>814</v>
      </c>
      <c r="D83" s="191">
        <v>40379</v>
      </c>
      <c r="E83" s="190" t="s">
        <v>856</v>
      </c>
      <c r="F83" s="192">
        <v>14.4</v>
      </c>
      <c r="G83" s="190">
        <v>33</v>
      </c>
      <c r="H83" s="193">
        <v>0.05</v>
      </c>
      <c r="I83" s="190"/>
    </row>
    <row r="84" spans="1:9">
      <c r="A84" s="190" t="s">
        <v>434</v>
      </c>
      <c r="B84" s="190" t="s">
        <v>813</v>
      </c>
      <c r="C84" s="190" t="s">
        <v>807</v>
      </c>
      <c r="D84" s="191">
        <v>40785</v>
      </c>
      <c r="E84" s="190" t="s">
        <v>860</v>
      </c>
      <c r="F84" s="192">
        <v>17.2</v>
      </c>
      <c r="G84" s="190">
        <v>20</v>
      </c>
      <c r="H84" s="193">
        <v>0</v>
      </c>
      <c r="I84" s="190"/>
    </row>
    <row r="85" spans="1:9">
      <c r="A85" s="190" t="s">
        <v>434</v>
      </c>
      <c r="B85" s="190" t="s">
        <v>813</v>
      </c>
      <c r="C85" s="190" t="s">
        <v>807</v>
      </c>
      <c r="D85" s="191">
        <v>41156</v>
      </c>
      <c r="E85" s="190" t="s">
        <v>805</v>
      </c>
      <c r="F85" s="192">
        <v>27.8</v>
      </c>
      <c r="G85" s="190">
        <v>7</v>
      </c>
      <c r="H85" s="193">
        <v>0</v>
      </c>
      <c r="I85" s="190"/>
    </row>
    <row r="86" spans="1:9">
      <c r="A86" s="190" t="s">
        <v>480</v>
      </c>
      <c r="B86" s="190" t="s">
        <v>861</v>
      </c>
      <c r="C86" s="190" t="s">
        <v>836</v>
      </c>
      <c r="D86" s="191">
        <v>40248</v>
      </c>
      <c r="E86" s="190" t="s">
        <v>825</v>
      </c>
      <c r="F86" s="192">
        <v>3.6</v>
      </c>
      <c r="G86" s="190">
        <v>12</v>
      </c>
      <c r="H86" s="193">
        <v>0.05</v>
      </c>
      <c r="I86" s="190"/>
    </row>
    <row r="87" spans="1:9">
      <c r="A87" s="190" t="s">
        <v>480</v>
      </c>
      <c r="B87" s="190" t="s">
        <v>861</v>
      </c>
      <c r="C87" s="190" t="s">
        <v>836</v>
      </c>
      <c r="D87" s="191">
        <v>40876</v>
      </c>
      <c r="E87" s="190" t="s">
        <v>832</v>
      </c>
      <c r="F87" s="192">
        <v>44</v>
      </c>
      <c r="G87" s="190">
        <v>6</v>
      </c>
      <c r="H87" s="193">
        <v>0.05</v>
      </c>
      <c r="I87" s="190"/>
    </row>
    <row r="88" spans="1:9">
      <c r="A88" s="190" t="s">
        <v>594</v>
      </c>
      <c r="B88" s="190" t="s">
        <v>839</v>
      </c>
      <c r="C88" s="190" t="s">
        <v>846</v>
      </c>
      <c r="D88" s="191">
        <v>40245</v>
      </c>
      <c r="E88" s="190" t="s">
        <v>859</v>
      </c>
      <c r="F88" s="192">
        <v>24.8</v>
      </c>
      <c r="G88" s="190">
        <v>15</v>
      </c>
      <c r="H88" s="193">
        <v>0</v>
      </c>
      <c r="I88" s="190"/>
    </row>
    <row r="89" spans="1:9">
      <c r="A89" s="190" t="s">
        <v>594</v>
      </c>
      <c r="B89" s="190" t="s">
        <v>839</v>
      </c>
      <c r="C89" s="190" t="s">
        <v>846</v>
      </c>
      <c r="D89" s="191">
        <v>40634</v>
      </c>
      <c r="E89" s="190" t="s">
        <v>862</v>
      </c>
      <c r="F89" s="192">
        <v>4.8</v>
      </c>
      <c r="G89" s="190">
        <v>10</v>
      </c>
      <c r="H89" s="193">
        <v>0</v>
      </c>
      <c r="I89" s="190"/>
    </row>
    <row r="90" spans="1:9">
      <c r="A90" s="190" t="s">
        <v>373</v>
      </c>
      <c r="B90" s="190" t="s">
        <v>854</v>
      </c>
      <c r="C90" s="190" t="s">
        <v>851</v>
      </c>
      <c r="D90" s="191">
        <v>41505</v>
      </c>
      <c r="E90" s="190" t="s">
        <v>863</v>
      </c>
      <c r="F90" s="192">
        <v>36.4</v>
      </c>
      <c r="G90" s="190">
        <v>20</v>
      </c>
      <c r="H90" s="193">
        <v>0</v>
      </c>
      <c r="I90" s="190"/>
    </row>
    <row r="91" spans="1:9">
      <c r="A91" s="190" t="s">
        <v>373</v>
      </c>
      <c r="B91" s="190" t="s">
        <v>854</v>
      </c>
      <c r="C91" s="190" t="s">
        <v>851</v>
      </c>
      <c r="D91" s="191">
        <v>41568</v>
      </c>
      <c r="E91" s="190" t="s">
        <v>843</v>
      </c>
      <c r="F91" s="192">
        <v>39.4</v>
      </c>
      <c r="G91" s="190">
        <v>12</v>
      </c>
      <c r="H91" s="193">
        <v>0</v>
      </c>
      <c r="I91" s="190"/>
    </row>
    <row r="92" spans="1:9">
      <c r="A92" s="190" t="s">
        <v>318</v>
      </c>
      <c r="B92" s="190" t="s">
        <v>850</v>
      </c>
      <c r="C92" s="190" t="s">
        <v>846</v>
      </c>
      <c r="D92" s="191">
        <v>40866</v>
      </c>
      <c r="E92" s="190" t="s">
        <v>864</v>
      </c>
      <c r="F92" s="192">
        <v>15.5</v>
      </c>
      <c r="G92" s="190">
        <v>16</v>
      </c>
      <c r="H92" s="193">
        <v>0</v>
      </c>
      <c r="I92" s="190"/>
    </row>
    <row r="93" spans="1:9">
      <c r="A93" s="190" t="s">
        <v>318</v>
      </c>
      <c r="B93" s="190" t="s">
        <v>850</v>
      </c>
      <c r="C93" s="190" t="s">
        <v>846</v>
      </c>
      <c r="D93" s="191">
        <v>40849</v>
      </c>
      <c r="E93" s="190" t="s">
        <v>832</v>
      </c>
      <c r="F93" s="192">
        <v>44</v>
      </c>
      <c r="G93" s="190">
        <v>15</v>
      </c>
      <c r="H93" s="193">
        <v>0</v>
      </c>
      <c r="I93" s="190"/>
    </row>
    <row r="94" spans="1:9">
      <c r="A94" s="190" t="s">
        <v>318</v>
      </c>
      <c r="B94" s="190" t="s">
        <v>850</v>
      </c>
      <c r="C94" s="190" t="s">
        <v>846</v>
      </c>
      <c r="D94" s="191">
        <v>41642</v>
      </c>
      <c r="E94" s="190" t="s">
        <v>865</v>
      </c>
      <c r="F94" s="192">
        <v>35.1</v>
      </c>
      <c r="G94" s="190">
        <v>8</v>
      </c>
      <c r="H94" s="193">
        <v>0</v>
      </c>
      <c r="I94" s="190"/>
    </row>
    <row r="95" spans="1:9">
      <c r="A95" s="190" t="s">
        <v>318</v>
      </c>
      <c r="B95" s="190" t="s">
        <v>850</v>
      </c>
      <c r="C95" s="190" t="s">
        <v>846</v>
      </c>
      <c r="D95" s="191">
        <v>41481</v>
      </c>
      <c r="E95" s="190" t="s">
        <v>866</v>
      </c>
      <c r="F95" s="192">
        <v>12</v>
      </c>
      <c r="G95" s="190">
        <v>25</v>
      </c>
      <c r="H95" s="193">
        <v>0</v>
      </c>
      <c r="I95" s="190"/>
    </row>
    <row r="96" spans="1:9">
      <c r="A96" s="190" t="s">
        <v>649</v>
      </c>
      <c r="B96" s="190" t="s">
        <v>854</v>
      </c>
      <c r="C96" s="190" t="s">
        <v>846</v>
      </c>
      <c r="D96" s="191">
        <v>40533</v>
      </c>
      <c r="E96" s="190" t="s">
        <v>852</v>
      </c>
      <c r="F96" s="192">
        <v>31.2</v>
      </c>
      <c r="G96" s="190">
        <v>15</v>
      </c>
      <c r="H96" s="193">
        <v>0.25</v>
      </c>
      <c r="I96" s="190"/>
    </row>
    <row r="97" spans="1:9">
      <c r="A97" s="190" t="s">
        <v>318</v>
      </c>
      <c r="B97" s="190" t="s">
        <v>850</v>
      </c>
      <c r="C97" s="190" t="s">
        <v>851</v>
      </c>
      <c r="D97" s="191">
        <v>41287</v>
      </c>
      <c r="E97" s="190" t="s">
        <v>825</v>
      </c>
      <c r="F97" s="192">
        <v>3.6</v>
      </c>
      <c r="G97" s="190">
        <v>12</v>
      </c>
      <c r="H97" s="193">
        <v>0</v>
      </c>
      <c r="I97" s="190"/>
    </row>
    <row r="98" spans="1:9">
      <c r="A98" s="190" t="s">
        <v>318</v>
      </c>
      <c r="B98" s="190" t="s">
        <v>850</v>
      </c>
      <c r="C98" s="190" t="s">
        <v>851</v>
      </c>
      <c r="D98" s="191">
        <v>40294</v>
      </c>
      <c r="E98" s="190" t="s">
        <v>826</v>
      </c>
      <c r="F98" s="192">
        <v>19.2</v>
      </c>
      <c r="G98" s="190">
        <v>20</v>
      </c>
      <c r="H98" s="193">
        <v>0</v>
      </c>
      <c r="I98" s="190"/>
    </row>
    <row r="99" spans="1:9">
      <c r="A99" s="190" t="s">
        <v>318</v>
      </c>
      <c r="B99" s="190" t="s">
        <v>850</v>
      </c>
      <c r="C99" s="190" t="s">
        <v>851</v>
      </c>
      <c r="D99" s="191">
        <v>41540</v>
      </c>
      <c r="E99" s="190" t="s">
        <v>867</v>
      </c>
      <c r="F99" s="192">
        <v>6.2</v>
      </c>
      <c r="G99" s="190">
        <v>30</v>
      </c>
      <c r="H99" s="193">
        <v>0</v>
      </c>
      <c r="I99" s="190"/>
    </row>
    <row r="100" spans="1:9">
      <c r="A100" s="190" t="s">
        <v>459</v>
      </c>
      <c r="B100" s="190" t="s">
        <v>868</v>
      </c>
      <c r="C100" s="190" t="s">
        <v>810</v>
      </c>
      <c r="D100" s="191">
        <v>41563</v>
      </c>
      <c r="E100" s="190" t="s">
        <v>869</v>
      </c>
      <c r="F100" s="192">
        <v>7.3</v>
      </c>
      <c r="G100" s="190">
        <v>1</v>
      </c>
      <c r="H100" s="193">
        <v>0</v>
      </c>
      <c r="I100" s="190"/>
    </row>
    <row r="101" spans="1:9">
      <c r="A101" s="190" t="s">
        <v>459</v>
      </c>
      <c r="B101" s="190" t="s">
        <v>868</v>
      </c>
      <c r="C101" s="190" t="s">
        <v>810</v>
      </c>
      <c r="D101" s="191">
        <v>41298</v>
      </c>
      <c r="E101" s="190" t="s">
        <v>825</v>
      </c>
      <c r="F101" s="192">
        <v>3.6</v>
      </c>
      <c r="G101" s="190">
        <v>6</v>
      </c>
      <c r="H101" s="193">
        <v>0</v>
      </c>
      <c r="I101" s="190"/>
    </row>
    <row r="102" spans="1:9">
      <c r="A102" s="190" t="s">
        <v>459</v>
      </c>
      <c r="B102" s="190" t="s">
        <v>868</v>
      </c>
      <c r="C102" s="190" t="s">
        <v>810</v>
      </c>
      <c r="D102" s="191">
        <v>40647</v>
      </c>
      <c r="E102" s="190" t="s">
        <v>845</v>
      </c>
      <c r="F102" s="192">
        <v>14.4</v>
      </c>
      <c r="G102" s="190">
        <v>4</v>
      </c>
      <c r="H102" s="193">
        <v>0</v>
      </c>
      <c r="I102" s="190"/>
    </row>
    <row r="103" spans="1:9">
      <c r="A103" s="190" t="s">
        <v>459</v>
      </c>
      <c r="B103" s="190" t="s">
        <v>868</v>
      </c>
      <c r="C103" s="190" t="s">
        <v>810</v>
      </c>
      <c r="D103" s="191">
        <v>40641</v>
      </c>
      <c r="E103" s="190" t="s">
        <v>849</v>
      </c>
      <c r="F103" s="192">
        <v>20.7</v>
      </c>
      <c r="G103" s="190">
        <v>6</v>
      </c>
      <c r="H103" s="193">
        <v>0</v>
      </c>
      <c r="I103" s="190"/>
    </row>
    <row r="104" spans="1:9">
      <c r="A104" s="190" t="s">
        <v>459</v>
      </c>
      <c r="B104" s="190" t="s">
        <v>868</v>
      </c>
      <c r="C104" s="190" t="s">
        <v>810</v>
      </c>
      <c r="D104" s="191">
        <v>41382</v>
      </c>
      <c r="E104" s="190" t="s">
        <v>816</v>
      </c>
      <c r="F104" s="192">
        <v>15.6</v>
      </c>
      <c r="G104" s="190">
        <v>2</v>
      </c>
      <c r="H104" s="193">
        <v>0</v>
      </c>
      <c r="I104" s="190"/>
    </row>
    <row r="105" spans="1:9">
      <c r="A105" s="190" t="s">
        <v>441</v>
      </c>
      <c r="B105" s="190" t="s">
        <v>444</v>
      </c>
      <c r="C105" s="190" t="s">
        <v>814</v>
      </c>
      <c r="D105" s="191">
        <v>40592</v>
      </c>
      <c r="E105" s="190" t="s">
        <v>870</v>
      </c>
      <c r="F105" s="192">
        <v>12.4</v>
      </c>
      <c r="G105" s="190">
        <v>20</v>
      </c>
      <c r="H105" s="193">
        <v>0</v>
      </c>
      <c r="I105" s="190"/>
    </row>
    <row r="106" spans="1:9">
      <c r="A106" s="190" t="s">
        <v>441</v>
      </c>
      <c r="B106" s="190" t="s">
        <v>444</v>
      </c>
      <c r="C106" s="190" t="s">
        <v>814</v>
      </c>
      <c r="D106" s="191">
        <v>41527</v>
      </c>
      <c r="E106" s="190" t="s">
        <v>869</v>
      </c>
      <c r="F106" s="192">
        <v>7.3</v>
      </c>
      <c r="G106" s="190">
        <v>18</v>
      </c>
      <c r="H106" s="193">
        <v>0</v>
      </c>
      <c r="I106" s="190"/>
    </row>
    <row r="107" spans="1:9">
      <c r="A107" s="190" t="s">
        <v>441</v>
      </c>
      <c r="B107" s="190" t="s">
        <v>444</v>
      </c>
      <c r="C107" s="190" t="s">
        <v>814</v>
      </c>
      <c r="D107" s="191">
        <v>41002</v>
      </c>
      <c r="E107" s="190" t="s">
        <v>820</v>
      </c>
      <c r="F107" s="192">
        <v>27.2</v>
      </c>
      <c r="G107" s="190">
        <v>35</v>
      </c>
      <c r="H107" s="193">
        <v>0</v>
      </c>
      <c r="I107" s="190"/>
    </row>
    <row r="108" spans="1:9">
      <c r="A108" s="190" t="s">
        <v>441</v>
      </c>
      <c r="B108" s="190" t="s">
        <v>444</v>
      </c>
      <c r="C108" s="190" t="s">
        <v>814</v>
      </c>
      <c r="D108" s="191">
        <v>40905</v>
      </c>
      <c r="E108" s="190" t="s">
        <v>805</v>
      </c>
      <c r="F108" s="192">
        <v>27.8</v>
      </c>
      <c r="G108" s="190">
        <v>3</v>
      </c>
      <c r="H108" s="193">
        <v>0</v>
      </c>
      <c r="I108" s="190"/>
    </row>
    <row r="109" spans="1:9">
      <c r="A109" s="190" t="s">
        <v>649</v>
      </c>
      <c r="B109" s="190" t="s">
        <v>854</v>
      </c>
      <c r="C109" s="190" t="s">
        <v>810</v>
      </c>
      <c r="D109" s="191">
        <v>41610</v>
      </c>
      <c r="E109" s="190" t="s">
        <v>835</v>
      </c>
      <c r="F109" s="192">
        <v>35.1</v>
      </c>
      <c r="G109" s="190">
        <v>15</v>
      </c>
      <c r="H109" s="193">
        <v>0.25</v>
      </c>
      <c r="I109" s="190"/>
    </row>
    <row r="110" spans="1:9">
      <c r="A110" s="190" t="s">
        <v>649</v>
      </c>
      <c r="B110" s="190" t="s">
        <v>854</v>
      </c>
      <c r="C110" s="190" t="s">
        <v>810</v>
      </c>
      <c r="D110" s="191">
        <v>41294</v>
      </c>
      <c r="E110" s="190" t="s">
        <v>864</v>
      </c>
      <c r="F110" s="192">
        <v>15.5</v>
      </c>
      <c r="G110" s="190">
        <v>21</v>
      </c>
      <c r="H110" s="193">
        <v>0</v>
      </c>
      <c r="I110" s="190"/>
    </row>
    <row r="111" spans="1:9">
      <c r="A111" s="190" t="s">
        <v>649</v>
      </c>
      <c r="B111" s="190" t="s">
        <v>854</v>
      </c>
      <c r="C111" s="190" t="s">
        <v>810</v>
      </c>
      <c r="D111" s="191">
        <v>40794</v>
      </c>
      <c r="E111" s="190" t="s">
        <v>820</v>
      </c>
      <c r="F111" s="192">
        <v>27.2</v>
      </c>
      <c r="G111" s="190">
        <v>20</v>
      </c>
      <c r="H111" s="193">
        <v>0.25</v>
      </c>
      <c r="I111" s="190"/>
    </row>
    <row r="112" spans="1:9">
      <c r="A112" s="190" t="s">
        <v>649</v>
      </c>
      <c r="B112" s="190" t="s">
        <v>854</v>
      </c>
      <c r="C112" s="190" t="s">
        <v>810</v>
      </c>
      <c r="D112" s="191">
        <v>40977</v>
      </c>
      <c r="E112" s="190" t="s">
        <v>871</v>
      </c>
      <c r="F112" s="192">
        <v>11.2</v>
      </c>
      <c r="G112" s="190">
        <v>5</v>
      </c>
      <c r="H112" s="193">
        <v>0.25</v>
      </c>
      <c r="I112" s="190"/>
    </row>
    <row r="113" spans="1:9">
      <c r="A113" s="190" t="s">
        <v>446</v>
      </c>
      <c r="B113" s="190" t="s">
        <v>854</v>
      </c>
      <c r="C113" s="190" t="s">
        <v>836</v>
      </c>
      <c r="D113" s="191">
        <v>41299</v>
      </c>
      <c r="E113" s="190" t="s">
        <v>872</v>
      </c>
      <c r="F113" s="192">
        <v>14.4</v>
      </c>
      <c r="G113" s="190">
        <v>45</v>
      </c>
      <c r="H113" s="193">
        <v>0.2</v>
      </c>
      <c r="I113" s="190"/>
    </row>
    <row r="114" spans="1:9">
      <c r="A114" s="190" t="s">
        <v>446</v>
      </c>
      <c r="B114" s="190" t="s">
        <v>854</v>
      </c>
      <c r="C114" s="190" t="s">
        <v>836</v>
      </c>
      <c r="D114" s="191">
        <v>41225</v>
      </c>
      <c r="E114" s="190" t="s">
        <v>855</v>
      </c>
      <c r="F114" s="192">
        <v>14.7</v>
      </c>
      <c r="G114" s="190">
        <v>40</v>
      </c>
      <c r="H114" s="193">
        <v>0.2</v>
      </c>
      <c r="I114" s="190"/>
    </row>
    <row r="115" spans="1:9">
      <c r="A115" s="190" t="s">
        <v>446</v>
      </c>
      <c r="B115" s="190" t="s">
        <v>854</v>
      </c>
      <c r="C115" s="190" t="s">
        <v>836</v>
      </c>
      <c r="D115" s="191">
        <v>40376</v>
      </c>
      <c r="E115" s="190" t="s">
        <v>833</v>
      </c>
      <c r="F115" s="192">
        <v>26.2</v>
      </c>
      <c r="G115" s="190">
        <v>36</v>
      </c>
      <c r="H115" s="193">
        <v>0.2</v>
      </c>
      <c r="I115" s="190"/>
    </row>
    <row r="116" spans="1:9">
      <c r="A116" s="190" t="s">
        <v>446</v>
      </c>
      <c r="B116" s="190" t="s">
        <v>854</v>
      </c>
      <c r="C116" s="190" t="s">
        <v>846</v>
      </c>
      <c r="D116" s="191">
        <v>41582</v>
      </c>
      <c r="E116" s="190" t="s">
        <v>845</v>
      </c>
      <c r="F116" s="192">
        <v>14.4</v>
      </c>
      <c r="G116" s="190">
        <v>100</v>
      </c>
      <c r="H116" s="193">
        <v>0</v>
      </c>
      <c r="I116" s="190"/>
    </row>
    <row r="117" spans="1:9">
      <c r="A117" s="190" t="s">
        <v>446</v>
      </c>
      <c r="B117" s="190" t="s">
        <v>854</v>
      </c>
      <c r="C117" s="190" t="s">
        <v>846</v>
      </c>
      <c r="D117" s="191">
        <v>41525</v>
      </c>
      <c r="E117" s="190" t="s">
        <v>843</v>
      </c>
      <c r="F117" s="192">
        <v>39.4</v>
      </c>
      <c r="G117" s="190">
        <v>40</v>
      </c>
      <c r="H117" s="193">
        <v>0</v>
      </c>
      <c r="I117" s="190"/>
    </row>
    <row r="118" spans="1:9">
      <c r="A118" s="190" t="s">
        <v>356</v>
      </c>
      <c r="B118" s="190" t="s">
        <v>806</v>
      </c>
      <c r="C118" s="190" t="s">
        <v>846</v>
      </c>
      <c r="D118" s="191">
        <v>40815</v>
      </c>
      <c r="E118" s="190" t="s">
        <v>830</v>
      </c>
      <c r="F118" s="192">
        <v>13.9</v>
      </c>
      <c r="G118" s="190">
        <v>40</v>
      </c>
      <c r="H118" s="193">
        <v>0.15</v>
      </c>
      <c r="I118" s="190"/>
    </row>
    <row r="119" spans="1:9">
      <c r="A119" s="190" t="s">
        <v>356</v>
      </c>
      <c r="B119" s="190" t="s">
        <v>806</v>
      </c>
      <c r="C119" s="190" t="s">
        <v>846</v>
      </c>
      <c r="D119" s="191">
        <v>40379</v>
      </c>
      <c r="E119" s="190" t="s">
        <v>873</v>
      </c>
      <c r="F119" s="192">
        <v>11.2</v>
      </c>
      <c r="G119" s="190">
        <v>20</v>
      </c>
      <c r="H119" s="193">
        <v>0</v>
      </c>
      <c r="I119" s="190"/>
    </row>
    <row r="120" spans="1:9">
      <c r="A120" s="190" t="s">
        <v>356</v>
      </c>
      <c r="B120" s="190" t="s">
        <v>806</v>
      </c>
      <c r="C120" s="190" t="s">
        <v>846</v>
      </c>
      <c r="D120" s="191">
        <v>40410</v>
      </c>
      <c r="E120" s="190" t="s">
        <v>874</v>
      </c>
      <c r="F120" s="192">
        <v>9.6</v>
      </c>
      <c r="G120" s="190">
        <v>15</v>
      </c>
      <c r="H120" s="193">
        <v>0.15</v>
      </c>
      <c r="I120" s="190"/>
    </row>
    <row r="121" spans="1:9">
      <c r="A121" s="190" t="s">
        <v>396</v>
      </c>
      <c r="B121" s="190" t="s">
        <v>861</v>
      </c>
      <c r="C121" s="190" t="s">
        <v>810</v>
      </c>
      <c r="D121" s="191">
        <v>40770</v>
      </c>
      <c r="E121" s="190" t="s">
        <v>875</v>
      </c>
      <c r="F121" s="192">
        <v>5.9</v>
      </c>
      <c r="G121" s="190">
        <v>10</v>
      </c>
      <c r="H121" s="193">
        <v>0.10000000149011612</v>
      </c>
      <c r="I121" s="190"/>
    </row>
    <row r="122" spans="1:9">
      <c r="A122" s="190" t="s">
        <v>396</v>
      </c>
      <c r="B122" s="190" t="s">
        <v>861</v>
      </c>
      <c r="C122" s="190" t="s">
        <v>810</v>
      </c>
      <c r="D122" s="191">
        <v>41566</v>
      </c>
      <c r="E122" s="190" t="s">
        <v>876</v>
      </c>
      <c r="F122" s="192">
        <v>10</v>
      </c>
      <c r="G122" s="190">
        <v>3</v>
      </c>
      <c r="H122" s="193">
        <v>0.10000000149011612</v>
      </c>
      <c r="I122" s="190"/>
    </row>
    <row r="123" spans="1:9">
      <c r="A123" s="190" t="s">
        <v>656</v>
      </c>
      <c r="B123" s="190" t="s">
        <v>877</v>
      </c>
      <c r="C123" s="190" t="s">
        <v>878</v>
      </c>
      <c r="D123" s="191">
        <v>41357</v>
      </c>
      <c r="E123" s="190" t="s">
        <v>879</v>
      </c>
      <c r="F123" s="192">
        <v>8</v>
      </c>
      <c r="G123" s="190">
        <v>30</v>
      </c>
      <c r="H123" s="193">
        <v>0</v>
      </c>
      <c r="I123" s="190"/>
    </row>
    <row r="124" spans="1:9">
      <c r="A124" s="190" t="s">
        <v>656</v>
      </c>
      <c r="B124" s="190" t="s">
        <v>877</v>
      </c>
      <c r="C124" s="190" t="s">
        <v>878</v>
      </c>
      <c r="D124" s="191">
        <v>40501</v>
      </c>
      <c r="E124" s="190" t="s">
        <v>880</v>
      </c>
      <c r="F124" s="192">
        <v>26.6</v>
      </c>
      <c r="G124" s="190">
        <v>9</v>
      </c>
      <c r="H124" s="193">
        <v>0</v>
      </c>
      <c r="I124" s="190"/>
    </row>
    <row r="125" spans="1:9">
      <c r="A125" s="190" t="s">
        <v>419</v>
      </c>
      <c r="B125" s="190" t="s">
        <v>806</v>
      </c>
      <c r="C125" s="190" t="s">
        <v>846</v>
      </c>
      <c r="D125" s="191">
        <v>40357</v>
      </c>
      <c r="E125" s="190" t="s">
        <v>837</v>
      </c>
      <c r="F125" s="192">
        <v>17</v>
      </c>
      <c r="G125" s="190">
        <v>20</v>
      </c>
      <c r="H125" s="193">
        <v>0</v>
      </c>
      <c r="I125" s="190"/>
    </row>
    <row r="126" spans="1:9">
      <c r="A126" s="190" t="s">
        <v>419</v>
      </c>
      <c r="B126" s="190" t="s">
        <v>806</v>
      </c>
      <c r="C126" s="190" t="s">
        <v>846</v>
      </c>
      <c r="D126" s="191">
        <v>41318</v>
      </c>
      <c r="E126" s="190" t="s">
        <v>857</v>
      </c>
      <c r="F126" s="192">
        <v>99</v>
      </c>
      <c r="G126" s="190">
        <v>15</v>
      </c>
      <c r="H126" s="193">
        <v>0</v>
      </c>
      <c r="I126" s="190"/>
    </row>
    <row r="127" spans="1:9">
      <c r="A127" s="190" t="s">
        <v>419</v>
      </c>
      <c r="B127" s="190" t="s">
        <v>806</v>
      </c>
      <c r="C127" s="190" t="s">
        <v>846</v>
      </c>
      <c r="D127" s="191">
        <v>40433</v>
      </c>
      <c r="E127" s="190" t="s">
        <v>823</v>
      </c>
      <c r="F127" s="192">
        <v>16</v>
      </c>
      <c r="G127" s="190">
        <v>15</v>
      </c>
      <c r="H127" s="193">
        <v>0</v>
      </c>
      <c r="I127" s="190"/>
    </row>
    <row r="128" spans="1:9">
      <c r="A128" s="190" t="s">
        <v>419</v>
      </c>
      <c r="B128" s="190" t="s">
        <v>806</v>
      </c>
      <c r="C128" s="190" t="s">
        <v>846</v>
      </c>
      <c r="D128" s="191">
        <v>40540</v>
      </c>
      <c r="E128" s="190" t="s">
        <v>834</v>
      </c>
      <c r="F128" s="192">
        <v>10.4</v>
      </c>
      <c r="G128" s="190">
        <v>10</v>
      </c>
      <c r="H128" s="193">
        <v>0</v>
      </c>
      <c r="I128" s="190"/>
    </row>
    <row r="129" spans="1:9">
      <c r="A129" s="190" t="s">
        <v>450</v>
      </c>
      <c r="B129" s="190" t="s">
        <v>806</v>
      </c>
      <c r="C129" s="190" t="s">
        <v>807</v>
      </c>
      <c r="D129" s="191">
        <v>41373</v>
      </c>
      <c r="E129" s="190" t="s">
        <v>862</v>
      </c>
      <c r="F129" s="192">
        <v>4.8</v>
      </c>
      <c r="G129" s="190">
        <v>20</v>
      </c>
      <c r="H129" s="193">
        <v>0.10000000149011612</v>
      </c>
      <c r="I129" s="190"/>
    </row>
    <row r="130" spans="1:9">
      <c r="A130" s="190" t="s">
        <v>450</v>
      </c>
      <c r="B130" s="190" t="s">
        <v>806</v>
      </c>
      <c r="C130" s="190" t="s">
        <v>807</v>
      </c>
      <c r="D130" s="191">
        <v>41700</v>
      </c>
      <c r="E130" s="190" t="s">
        <v>864</v>
      </c>
      <c r="F130" s="192">
        <v>15.5</v>
      </c>
      <c r="G130" s="190">
        <v>24</v>
      </c>
      <c r="H130" s="193">
        <v>0.10000000149011612</v>
      </c>
      <c r="I130" s="190"/>
    </row>
    <row r="131" spans="1:9">
      <c r="A131" s="190" t="s">
        <v>450</v>
      </c>
      <c r="B131" s="190" t="s">
        <v>806</v>
      </c>
      <c r="C131" s="190" t="s">
        <v>807</v>
      </c>
      <c r="D131" s="191">
        <v>40677</v>
      </c>
      <c r="E131" s="190" t="s">
        <v>809</v>
      </c>
      <c r="F131" s="192">
        <v>42.4</v>
      </c>
      <c r="G131" s="190">
        <v>2</v>
      </c>
      <c r="H131" s="193">
        <v>0.10000000149011612</v>
      </c>
      <c r="I131" s="190"/>
    </row>
    <row r="132" spans="1:9">
      <c r="A132" s="190" t="s">
        <v>699</v>
      </c>
      <c r="B132" s="190" t="s">
        <v>806</v>
      </c>
      <c r="C132" s="190" t="s">
        <v>836</v>
      </c>
      <c r="D132" s="191">
        <v>41339</v>
      </c>
      <c r="E132" s="190" t="s">
        <v>818</v>
      </c>
      <c r="F132" s="192">
        <v>64.8</v>
      </c>
      <c r="G132" s="190">
        <v>20</v>
      </c>
      <c r="H132" s="193">
        <v>0</v>
      </c>
      <c r="I132" s="190"/>
    </row>
    <row r="133" spans="1:9">
      <c r="A133" s="190" t="s">
        <v>594</v>
      </c>
      <c r="B133" s="190" t="s">
        <v>839</v>
      </c>
      <c r="C133" s="190" t="s">
        <v>836</v>
      </c>
      <c r="D133" s="191">
        <v>40927</v>
      </c>
      <c r="E133" s="190" t="s">
        <v>881</v>
      </c>
      <c r="F133" s="192">
        <v>50</v>
      </c>
      <c r="G133" s="190">
        <v>12</v>
      </c>
      <c r="H133" s="193">
        <v>0</v>
      </c>
      <c r="I133" s="190"/>
    </row>
    <row r="134" spans="1:9">
      <c r="A134" s="190" t="s">
        <v>594</v>
      </c>
      <c r="B134" s="190" t="s">
        <v>839</v>
      </c>
      <c r="C134" s="190" t="s">
        <v>836</v>
      </c>
      <c r="D134" s="191">
        <v>40708</v>
      </c>
      <c r="E134" s="190" t="s">
        <v>825</v>
      </c>
      <c r="F134" s="192">
        <v>3.6</v>
      </c>
      <c r="G134" s="190">
        <v>10</v>
      </c>
      <c r="H134" s="193">
        <v>0</v>
      </c>
      <c r="I134" s="190"/>
    </row>
    <row r="135" spans="1:9">
      <c r="A135" s="190" t="s">
        <v>594</v>
      </c>
      <c r="B135" s="190" t="s">
        <v>839</v>
      </c>
      <c r="C135" s="190" t="s">
        <v>836</v>
      </c>
      <c r="D135" s="191">
        <v>41110</v>
      </c>
      <c r="E135" s="190" t="s">
        <v>865</v>
      </c>
      <c r="F135" s="192">
        <v>35.1</v>
      </c>
      <c r="G135" s="190">
        <v>5</v>
      </c>
      <c r="H135" s="193">
        <v>0</v>
      </c>
      <c r="I135" s="190"/>
    </row>
    <row r="136" spans="1:9">
      <c r="A136" s="190" t="s">
        <v>594</v>
      </c>
      <c r="B136" s="190" t="s">
        <v>839</v>
      </c>
      <c r="C136" s="190" t="s">
        <v>836</v>
      </c>
      <c r="D136" s="191">
        <v>40789</v>
      </c>
      <c r="E136" s="190" t="s">
        <v>867</v>
      </c>
      <c r="F136" s="192">
        <v>6.2</v>
      </c>
      <c r="G136" s="190">
        <v>6</v>
      </c>
      <c r="H136" s="193">
        <v>0</v>
      </c>
      <c r="I136" s="190"/>
    </row>
    <row r="137" spans="1:9">
      <c r="A137" s="190" t="s">
        <v>639</v>
      </c>
      <c r="B137" s="190" t="s">
        <v>842</v>
      </c>
      <c r="C137" s="190" t="s">
        <v>810</v>
      </c>
      <c r="D137" s="191">
        <v>40958</v>
      </c>
      <c r="E137" s="190" t="s">
        <v>872</v>
      </c>
      <c r="F137" s="192">
        <v>14.4</v>
      </c>
      <c r="G137" s="190">
        <v>18</v>
      </c>
      <c r="H137" s="193">
        <v>0</v>
      </c>
      <c r="I137" s="190"/>
    </row>
    <row r="138" spans="1:9">
      <c r="A138" s="190" t="s">
        <v>639</v>
      </c>
      <c r="B138" s="190" t="s">
        <v>842</v>
      </c>
      <c r="C138" s="190" t="s">
        <v>810</v>
      </c>
      <c r="D138" s="191">
        <v>41544</v>
      </c>
      <c r="E138" s="190" t="s">
        <v>852</v>
      </c>
      <c r="F138" s="192">
        <v>31.2</v>
      </c>
      <c r="G138" s="190">
        <v>15</v>
      </c>
      <c r="H138" s="193">
        <v>0</v>
      </c>
      <c r="I138" s="190"/>
    </row>
    <row r="139" spans="1:9">
      <c r="A139" s="190" t="s">
        <v>639</v>
      </c>
      <c r="B139" s="190" t="s">
        <v>842</v>
      </c>
      <c r="C139" s="190" t="s">
        <v>810</v>
      </c>
      <c r="D139" s="191">
        <v>41381</v>
      </c>
      <c r="E139" s="190" t="s">
        <v>858</v>
      </c>
      <c r="F139" s="192">
        <v>36.799999999999997</v>
      </c>
      <c r="G139" s="190">
        <v>15</v>
      </c>
      <c r="H139" s="193">
        <v>0</v>
      </c>
      <c r="I139" s="190"/>
    </row>
    <row r="140" spans="1:9">
      <c r="A140" s="190" t="s">
        <v>639</v>
      </c>
      <c r="B140" s="190" t="s">
        <v>842</v>
      </c>
      <c r="C140" s="190" t="s">
        <v>810</v>
      </c>
      <c r="D140" s="191">
        <v>40848</v>
      </c>
      <c r="E140" s="190" t="s">
        <v>820</v>
      </c>
      <c r="F140" s="192">
        <v>27.2</v>
      </c>
      <c r="G140" s="190">
        <v>21</v>
      </c>
      <c r="H140" s="193">
        <v>0</v>
      </c>
      <c r="I140" s="190"/>
    </row>
    <row r="141" spans="1:9">
      <c r="A141" s="190" t="s">
        <v>639</v>
      </c>
      <c r="B141" s="190" t="s">
        <v>842</v>
      </c>
      <c r="C141" s="190" t="s">
        <v>810</v>
      </c>
      <c r="D141" s="191">
        <v>41278</v>
      </c>
      <c r="E141" s="190" t="s">
        <v>867</v>
      </c>
      <c r="F141" s="192">
        <v>6.2</v>
      </c>
      <c r="G141" s="190">
        <v>6</v>
      </c>
      <c r="H141" s="193">
        <v>0</v>
      </c>
      <c r="I141" s="190"/>
    </row>
    <row r="142" spans="1:9">
      <c r="A142" s="190" t="s">
        <v>434</v>
      </c>
      <c r="B142" s="190" t="s">
        <v>813</v>
      </c>
      <c r="C142" s="190" t="s">
        <v>851</v>
      </c>
      <c r="D142" s="191">
        <v>41583</v>
      </c>
      <c r="E142" s="190" t="s">
        <v>848</v>
      </c>
      <c r="F142" s="192">
        <v>30.4</v>
      </c>
      <c r="G142" s="190">
        <v>4</v>
      </c>
      <c r="H142" s="193">
        <v>0</v>
      </c>
      <c r="I142" s="190"/>
    </row>
    <row r="143" spans="1:9">
      <c r="A143" s="190" t="s">
        <v>441</v>
      </c>
      <c r="B143" s="190" t="s">
        <v>444</v>
      </c>
      <c r="C143" s="190" t="s">
        <v>807</v>
      </c>
      <c r="D143" s="191">
        <v>40628</v>
      </c>
      <c r="E143" s="190" t="s">
        <v>803</v>
      </c>
      <c r="F143" s="192">
        <v>16.8</v>
      </c>
      <c r="G143" s="190">
        <v>12</v>
      </c>
      <c r="H143" s="193">
        <v>0</v>
      </c>
      <c r="I143" s="190"/>
    </row>
    <row r="144" spans="1:9">
      <c r="A144" s="190" t="s">
        <v>441</v>
      </c>
      <c r="B144" s="190" t="s">
        <v>444</v>
      </c>
      <c r="C144" s="190" t="s">
        <v>807</v>
      </c>
      <c r="D144" s="191">
        <v>41615</v>
      </c>
      <c r="E144" s="190" t="s">
        <v>830</v>
      </c>
      <c r="F144" s="192">
        <v>13.9</v>
      </c>
      <c r="G144" s="190">
        <v>30</v>
      </c>
      <c r="H144" s="193">
        <v>0</v>
      </c>
      <c r="I144" s="190"/>
    </row>
    <row r="145" spans="1:9">
      <c r="A145" s="190" t="s">
        <v>441</v>
      </c>
      <c r="B145" s="190" t="s">
        <v>444</v>
      </c>
      <c r="C145" s="190" t="s">
        <v>807</v>
      </c>
      <c r="D145" s="191">
        <v>41138</v>
      </c>
      <c r="E145" s="190" t="s">
        <v>882</v>
      </c>
      <c r="F145" s="192">
        <v>28.8</v>
      </c>
      <c r="G145" s="190">
        <v>15</v>
      </c>
      <c r="H145" s="193">
        <v>0</v>
      </c>
      <c r="I145" s="190"/>
    </row>
    <row r="146" spans="1:9">
      <c r="A146" s="190" t="s">
        <v>496</v>
      </c>
      <c r="B146" s="190" t="s">
        <v>813</v>
      </c>
      <c r="C146" s="190" t="s">
        <v>802</v>
      </c>
      <c r="D146" s="191">
        <v>40929</v>
      </c>
      <c r="E146" s="190" t="s">
        <v>822</v>
      </c>
      <c r="F146" s="192">
        <v>14.4</v>
      </c>
      <c r="G146" s="190">
        <v>60</v>
      </c>
      <c r="H146" s="193">
        <v>0</v>
      </c>
      <c r="I146" s="190"/>
    </row>
    <row r="147" spans="1:9">
      <c r="A147" s="190" t="s">
        <v>496</v>
      </c>
      <c r="B147" s="190" t="s">
        <v>813</v>
      </c>
      <c r="C147" s="190" t="s">
        <v>802</v>
      </c>
      <c r="D147" s="191">
        <v>40400</v>
      </c>
      <c r="E147" s="190" t="s">
        <v>805</v>
      </c>
      <c r="F147" s="192">
        <v>27.8</v>
      </c>
      <c r="G147" s="190">
        <v>20</v>
      </c>
      <c r="H147" s="193">
        <v>0</v>
      </c>
      <c r="I147" s="190"/>
    </row>
    <row r="148" spans="1:9">
      <c r="A148" s="190" t="s">
        <v>401</v>
      </c>
      <c r="B148" s="190" t="s">
        <v>883</v>
      </c>
      <c r="C148" s="190" t="s">
        <v>807</v>
      </c>
      <c r="D148" s="191">
        <v>40772</v>
      </c>
      <c r="E148" s="190" t="s">
        <v>829</v>
      </c>
      <c r="F148" s="192">
        <v>15.2</v>
      </c>
      <c r="G148" s="190">
        <v>40</v>
      </c>
      <c r="H148" s="193">
        <v>0</v>
      </c>
      <c r="I148" s="190"/>
    </row>
    <row r="149" spans="1:9">
      <c r="A149" s="190" t="s">
        <v>401</v>
      </c>
      <c r="B149" s="190" t="s">
        <v>883</v>
      </c>
      <c r="C149" s="190" t="s">
        <v>807</v>
      </c>
      <c r="D149" s="191">
        <v>40960</v>
      </c>
      <c r="E149" s="190" t="s">
        <v>831</v>
      </c>
      <c r="F149" s="192">
        <v>15.2</v>
      </c>
      <c r="G149" s="190">
        <v>40</v>
      </c>
      <c r="H149" s="193">
        <v>0.25</v>
      </c>
      <c r="I149" s="190"/>
    </row>
    <row r="150" spans="1:9">
      <c r="A150" s="190" t="s">
        <v>401</v>
      </c>
      <c r="B150" s="190" t="s">
        <v>883</v>
      </c>
      <c r="C150" s="190" t="s">
        <v>807</v>
      </c>
      <c r="D150" s="191">
        <v>41511</v>
      </c>
      <c r="E150" s="190" t="s">
        <v>832</v>
      </c>
      <c r="F150" s="192">
        <v>44</v>
      </c>
      <c r="G150" s="190">
        <v>30</v>
      </c>
      <c r="H150" s="193">
        <v>0.25</v>
      </c>
      <c r="I150" s="190"/>
    </row>
    <row r="151" spans="1:9">
      <c r="A151" s="190" t="s">
        <v>401</v>
      </c>
      <c r="B151" s="190" t="s">
        <v>883</v>
      </c>
      <c r="C151" s="190" t="s">
        <v>807</v>
      </c>
      <c r="D151" s="191">
        <v>41415</v>
      </c>
      <c r="E151" s="190" t="s">
        <v>843</v>
      </c>
      <c r="F151" s="192">
        <v>39.4</v>
      </c>
      <c r="G151" s="190">
        <v>15</v>
      </c>
      <c r="H151" s="193">
        <v>0</v>
      </c>
      <c r="I151" s="190"/>
    </row>
    <row r="152" spans="1:9">
      <c r="A152" s="190" t="s">
        <v>356</v>
      </c>
      <c r="B152" s="190" t="s">
        <v>806</v>
      </c>
      <c r="C152" s="190" t="s">
        <v>810</v>
      </c>
      <c r="D152" s="191">
        <v>41324</v>
      </c>
      <c r="E152" s="190" t="s">
        <v>869</v>
      </c>
      <c r="F152" s="192">
        <v>7.3</v>
      </c>
      <c r="G152" s="190">
        <v>15</v>
      </c>
      <c r="H152" s="193">
        <v>0</v>
      </c>
      <c r="I152" s="190"/>
    </row>
    <row r="153" spans="1:9">
      <c r="A153" s="190" t="s">
        <v>356</v>
      </c>
      <c r="B153" s="190" t="s">
        <v>806</v>
      </c>
      <c r="C153" s="190" t="s">
        <v>810</v>
      </c>
      <c r="D153" s="191">
        <v>41314</v>
      </c>
      <c r="E153" s="190" t="s">
        <v>844</v>
      </c>
      <c r="F153" s="192">
        <v>12</v>
      </c>
      <c r="G153" s="190">
        <v>20</v>
      </c>
      <c r="H153" s="193">
        <v>0</v>
      </c>
      <c r="I153" s="190"/>
    </row>
    <row r="154" spans="1:9">
      <c r="A154" s="190" t="s">
        <v>480</v>
      </c>
      <c r="B154" s="190" t="s">
        <v>861</v>
      </c>
      <c r="C154" s="190" t="s">
        <v>851</v>
      </c>
      <c r="D154" s="191">
        <v>40539</v>
      </c>
      <c r="E154" s="190" t="s">
        <v>884</v>
      </c>
      <c r="F154" s="192">
        <v>13.6</v>
      </c>
      <c r="G154" s="190">
        <v>30</v>
      </c>
      <c r="H154" s="193">
        <v>0</v>
      </c>
      <c r="I154" s="190"/>
    </row>
    <row r="155" spans="1:9">
      <c r="A155" s="190" t="s">
        <v>480</v>
      </c>
      <c r="B155" s="190" t="s">
        <v>861</v>
      </c>
      <c r="C155" s="190" t="s">
        <v>851</v>
      </c>
      <c r="D155" s="191">
        <v>41562</v>
      </c>
      <c r="E155" s="190" t="s">
        <v>876</v>
      </c>
      <c r="F155" s="192">
        <v>10</v>
      </c>
      <c r="G155" s="190">
        <v>20</v>
      </c>
      <c r="H155" s="193">
        <v>0</v>
      </c>
      <c r="I155" s="190"/>
    </row>
    <row r="156" spans="1:9">
      <c r="A156" s="190" t="s">
        <v>673</v>
      </c>
      <c r="B156" s="190" t="s">
        <v>854</v>
      </c>
      <c r="C156" s="190" t="s">
        <v>846</v>
      </c>
      <c r="D156" s="191">
        <v>41395</v>
      </c>
      <c r="E156" s="190" t="s">
        <v>855</v>
      </c>
      <c r="F156" s="192">
        <v>14.7</v>
      </c>
      <c r="G156" s="190">
        <v>10</v>
      </c>
      <c r="H156" s="193">
        <v>0</v>
      </c>
      <c r="I156" s="190"/>
    </row>
    <row r="157" spans="1:9">
      <c r="A157" s="190" t="s">
        <v>673</v>
      </c>
      <c r="B157" s="190" t="s">
        <v>854</v>
      </c>
      <c r="C157" s="190" t="s">
        <v>846</v>
      </c>
      <c r="D157" s="191">
        <v>40301</v>
      </c>
      <c r="E157" s="190" t="s">
        <v>848</v>
      </c>
      <c r="F157" s="192">
        <v>30.4</v>
      </c>
      <c r="G157" s="190">
        <v>20</v>
      </c>
      <c r="H157" s="193">
        <v>0</v>
      </c>
      <c r="I157" s="190"/>
    </row>
    <row r="158" spans="1:9">
      <c r="A158" s="190" t="s">
        <v>423</v>
      </c>
      <c r="B158" s="190" t="s">
        <v>817</v>
      </c>
      <c r="C158" s="190" t="s">
        <v>810</v>
      </c>
      <c r="D158" s="191">
        <v>41751</v>
      </c>
      <c r="E158" s="190" t="s">
        <v>852</v>
      </c>
      <c r="F158" s="192">
        <v>31.2</v>
      </c>
      <c r="G158" s="190">
        <v>40</v>
      </c>
      <c r="H158" s="193">
        <v>0</v>
      </c>
      <c r="I158" s="190"/>
    </row>
    <row r="159" spans="1:9">
      <c r="A159" s="190" t="s">
        <v>423</v>
      </c>
      <c r="B159" s="190" t="s">
        <v>817</v>
      </c>
      <c r="C159" s="190" t="s">
        <v>810</v>
      </c>
      <c r="D159" s="191">
        <v>40324</v>
      </c>
      <c r="E159" s="190" t="s">
        <v>863</v>
      </c>
      <c r="F159" s="192">
        <v>36.4</v>
      </c>
      <c r="G159" s="190">
        <v>28</v>
      </c>
      <c r="H159" s="193">
        <v>0</v>
      </c>
      <c r="I159" s="190"/>
    </row>
    <row r="160" spans="1:9">
      <c r="A160" s="190" t="s">
        <v>423</v>
      </c>
      <c r="B160" s="190" t="s">
        <v>817</v>
      </c>
      <c r="C160" s="190" t="s">
        <v>810</v>
      </c>
      <c r="D160" s="191">
        <v>40590</v>
      </c>
      <c r="E160" s="190" t="s">
        <v>858</v>
      </c>
      <c r="F160" s="192">
        <v>36.799999999999997</v>
      </c>
      <c r="G160" s="190">
        <v>12</v>
      </c>
      <c r="H160" s="193">
        <v>0</v>
      </c>
      <c r="I160" s="190"/>
    </row>
    <row r="161" spans="1:9">
      <c r="A161" s="190" t="s">
        <v>559</v>
      </c>
      <c r="B161" s="190" t="s">
        <v>868</v>
      </c>
      <c r="C161" s="190" t="s">
        <v>878</v>
      </c>
      <c r="D161" s="191">
        <v>40564</v>
      </c>
      <c r="E161" s="190" t="s">
        <v>855</v>
      </c>
      <c r="F161" s="192">
        <v>14.7</v>
      </c>
      <c r="G161" s="190">
        <v>40</v>
      </c>
      <c r="H161" s="193">
        <v>0.10000000149011612</v>
      </c>
      <c r="I161" s="190"/>
    </row>
    <row r="162" spans="1:9">
      <c r="A162" s="190" t="s">
        <v>559</v>
      </c>
      <c r="B162" s="190" t="s">
        <v>868</v>
      </c>
      <c r="C162" s="190" t="s">
        <v>878</v>
      </c>
      <c r="D162" s="191">
        <v>40602</v>
      </c>
      <c r="E162" s="190" t="s">
        <v>812</v>
      </c>
      <c r="F162" s="192">
        <v>16.8</v>
      </c>
      <c r="G162" s="190">
        <v>30</v>
      </c>
      <c r="H162" s="193">
        <v>0.10000000149011612</v>
      </c>
      <c r="I162" s="190"/>
    </row>
    <row r="163" spans="1:9">
      <c r="A163" s="190" t="s">
        <v>559</v>
      </c>
      <c r="B163" s="190" t="s">
        <v>868</v>
      </c>
      <c r="C163" s="190" t="s">
        <v>878</v>
      </c>
      <c r="D163" s="191">
        <v>40302</v>
      </c>
      <c r="E163" s="190" t="s">
        <v>876</v>
      </c>
      <c r="F163" s="192">
        <v>10</v>
      </c>
      <c r="G163" s="190">
        <v>15</v>
      </c>
      <c r="H163" s="193">
        <v>0.10000000149011612</v>
      </c>
      <c r="I163" s="190"/>
    </row>
    <row r="164" spans="1:9">
      <c r="A164" s="190" t="s">
        <v>594</v>
      </c>
      <c r="B164" s="190" t="s">
        <v>839</v>
      </c>
      <c r="C164" s="190" t="s">
        <v>836</v>
      </c>
      <c r="D164" s="191">
        <v>41075</v>
      </c>
      <c r="E164" s="190" t="s">
        <v>823</v>
      </c>
      <c r="F164" s="192">
        <v>16</v>
      </c>
      <c r="G164" s="190">
        <v>30</v>
      </c>
      <c r="H164" s="193">
        <v>0</v>
      </c>
      <c r="I164" s="190"/>
    </row>
    <row r="165" spans="1:9">
      <c r="A165" s="190" t="s">
        <v>594</v>
      </c>
      <c r="B165" s="190" t="s">
        <v>839</v>
      </c>
      <c r="C165" s="190" t="s">
        <v>836</v>
      </c>
      <c r="D165" s="191">
        <v>41607</v>
      </c>
      <c r="E165" s="190" t="s">
        <v>832</v>
      </c>
      <c r="F165" s="192">
        <v>44</v>
      </c>
      <c r="G165" s="190">
        <v>10</v>
      </c>
      <c r="H165" s="193">
        <v>0</v>
      </c>
      <c r="I165" s="190"/>
    </row>
    <row r="166" spans="1:9">
      <c r="A166" s="190" t="s">
        <v>594</v>
      </c>
      <c r="B166" s="190" t="s">
        <v>839</v>
      </c>
      <c r="C166" s="190" t="s">
        <v>836</v>
      </c>
      <c r="D166" s="191">
        <v>41132</v>
      </c>
      <c r="E166" s="190" t="s">
        <v>860</v>
      </c>
      <c r="F166" s="192">
        <v>17.2</v>
      </c>
      <c r="G166" s="190">
        <v>2</v>
      </c>
      <c r="H166" s="193">
        <v>0</v>
      </c>
      <c r="I166" s="190"/>
    </row>
    <row r="167" spans="1:9">
      <c r="A167" s="190" t="s">
        <v>644</v>
      </c>
      <c r="B167" s="190" t="s">
        <v>842</v>
      </c>
      <c r="C167" s="190" t="s">
        <v>846</v>
      </c>
      <c r="D167" s="191">
        <v>40888</v>
      </c>
      <c r="E167" s="190" t="s">
        <v>881</v>
      </c>
      <c r="F167" s="192">
        <v>50</v>
      </c>
      <c r="G167" s="190">
        <v>25</v>
      </c>
      <c r="H167" s="193">
        <v>0.10000000149011612</v>
      </c>
      <c r="I167" s="190"/>
    </row>
    <row r="168" spans="1:9">
      <c r="A168" s="190" t="s">
        <v>644</v>
      </c>
      <c r="B168" s="190" t="s">
        <v>842</v>
      </c>
      <c r="C168" s="190" t="s">
        <v>846</v>
      </c>
      <c r="D168" s="191">
        <v>41434</v>
      </c>
      <c r="E168" s="190" t="s">
        <v>857</v>
      </c>
      <c r="F168" s="192">
        <v>99</v>
      </c>
      <c r="G168" s="190">
        <v>25</v>
      </c>
      <c r="H168" s="193">
        <v>0.10000000149011612</v>
      </c>
      <c r="I168" s="190"/>
    </row>
    <row r="169" spans="1:9">
      <c r="A169" s="190" t="s">
        <v>644</v>
      </c>
      <c r="B169" s="190" t="s">
        <v>842</v>
      </c>
      <c r="C169" s="190" t="s">
        <v>846</v>
      </c>
      <c r="D169" s="191">
        <v>40236</v>
      </c>
      <c r="E169" s="190" t="s">
        <v>822</v>
      </c>
      <c r="F169" s="192">
        <v>14.4</v>
      </c>
      <c r="G169" s="190">
        <v>30</v>
      </c>
      <c r="H169" s="193">
        <v>0.10000000149011612</v>
      </c>
      <c r="I169" s="190"/>
    </row>
    <row r="170" spans="1:9">
      <c r="A170" s="190" t="s">
        <v>459</v>
      </c>
      <c r="B170" s="190" t="s">
        <v>868</v>
      </c>
      <c r="C170" s="190" t="s">
        <v>836</v>
      </c>
      <c r="D170" s="191">
        <v>41569</v>
      </c>
      <c r="E170" s="190" t="s">
        <v>849</v>
      </c>
      <c r="F170" s="192">
        <v>20.7</v>
      </c>
      <c r="G170" s="190">
        <v>10</v>
      </c>
      <c r="H170" s="193">
        <v>0</v>
      </c>
      <c r="I170" s="190"/>
    </row>
    <row r="171" spans="1:9">
      <c r="A171" s="190" t="s">
        <v>459</v>
      </c>
      <c r="B171" s="190" t="s">
        <v>868</v>
      </c>
      <c r="C171" s="190" t="s">
        <v>836</v>
      </c>
      <c r="D171" s="191">
        <v>41485</v>
      </c>
      <c r="E171" s="190" t="s">
        <v>833</v>
      </c>
      <c r="F171" s="192">
        <v>26.2</v>
      </c>
      <c r="G171" s="190">
        <v>10</v>
      </c>
      <c r="H171" s="193">
        <v>0</v>
      </c>
      <c r="I171" s="190"/>
    </row>
    <row r="172" spans="1:9">
      <c r="A172" s="190" t="s">
        <v>459</v>
      </c>
      <c r="B172" s="190" t="s">
        <v>868</v>
      </c>
      <c r="C172" s="190" t="s">
        <v>836</v>
      </c>
      <c r="D172" s="191">
        <v>41097</v>
      </c>
      <c r="E172" s="190" t="s">
        <v>875</v>
      </c>
      <c r="F172" s="192">
        <v>5.9</v>
      </c>
      <c r="G172" s="190">
        <v>5</v>
      </c>
      <c r="H172" s="193">
        <v>0</v>
      </c>
      <c r="I172" s="190"/>
    </row>
    <row r="173" spans="1:9">
      <c r="A173" s="190" t="s">
        <v>552</v>
      </c>
      <c r="B173" s="190" t="s">
        <v>842</v>
      </c>
      <c r="C173" s="190" t="s">
        <v>851</v>
      </c>
      <c r="D173" s="191">
        <v>41015</v>
      </c>
      <c r="E173" s="190" t="s">
        <v>843</v>
      </c>
      <c r="F173" s="192">
        <v>39.4</v>
      </c>
      <c r="G173" s="190">
        <v>10</v>
      </c>
      <c r="H173" s="193">
        <v>0</v>
      </c>
      <c r="I173" s="190"/>
    </row>
    <row r="174" spans="1:9">
      <c r="A174" s="190" t="s">
        <v>552</v>
      </c>
      <c r="B174" s="190" t="s">
        <v>842</v>
      </c>
      <c r="C174" s="190" t="s">
        <v>851</v>
      </c>
      <c r="D174" s="191">
        <v>40644</v>
      </c>
      <c r="E174" s="190" t="s">
        <v>876</v>
      </c>
      <c r="F174" s="192">
        <v>10</v>
      </c>
      <c r="G174" s="190">
        <v>3</v>
      </c>
      <c r="H174" s="193">
        <v>0</v>
      </c>
      <c r="I174" s="190"/>
    </row>
    <row r="175" spans="1:9">
      <c r="A175" s="190" t="s">
        <v>579</v>
      </c>
      <c r="B175" s="190" t="s">
        <v>839</v>
      </c>
      <c r="C175" s="190" t="s">
        <v>878</v>
      </c>
      <c r="D175" s="191">
        <v>40675</v>
      </c>
      <c r="E175" s="190" t="s">
        <v>882</v>
      </c>
      <c r="F175" s="192">
        <v>28.8</v>
      </c>
      <c r="G175" s="190">
        <v>1</v>
      </c>
      <c r="H175" s="193">
        <v>0</v>
      </c>
      <c r="I175" s="190"/>
    </row>
    <row r="176" spans="1:9">
      <c r="A176" s="190" t="s">
        <v>579</v>
      </c>
      <c r="B176" s="190" t="s">
        <v>839</v>
      </c>
      <c r="C176" s="190" t="s">
        <v>878</v>
      </c>
      <c r="D176" s="191">
        <v>41002</v>
      </c>
      <c r="E176" s="190" t="s">
        <v>844</v>
      </c>
      <c r="F176" s="192">
        <v>12</v>
      </c>
      <c r="G176" s="190">
        <v>5</v>
      </c>
      <c r="H176" s="193">
        <v>0</v>
      </c>
      <c r="I176" s="190"/>
    </row>
    <row r="177" spans="1:9">
      <c r="A177" s="190" t="s">
        <v>401</v>
      </c>
      <c r="B177" s="190" t="s">
        <v>883</v>
      </c>
      <c r="C177" s="190" t="s">
        <v>814</v>
      </c>
      <c r="D177" s="191">
        <v>41039</v>
      </c>
      <c r="E177" s="190" t="s">
        <v>885</v>
      </c>
      <c r="F177" s="192">
        <v>17.600000000000001</v>
      </c>
      <c r="G177" s="190">
        <v>20</v>
      </c>
      <c r="H177" s="193">
        <v>0</v>
      </c>
      <c r="I177" s="190"/>
    </row>
    <row r="178" spans="1:9">
      <c r="A178" s="190" t="s">
        <v>401</v>
      </c>
      <c r="B178" s="190" t="s">
        <v>883</v>
      </c>
      <c r="C178" s="190" t="s">
        <v>814</v>
      </c>
      <c r="D178" s="191">
        <v>40205</v>
      </c>
      <c r="E178" s="190" t="s">
        <v>886</v>
      </c>
      <c r="F178" s="192">
        <v>20</v>
      </c>
      <c r="G178" s="190">
        <v>30</v>
      </c>
      <c r="H178" s="193">
        <v>0</v>
      </c>
      <c r="I178" s="190"/>
    </row>
    <row r="179" spans="1:9">
      <c r="A179" s="190" t="s">
        <v>401</v>
      </c>
      <c r="B179" s="190" t="s">
        <v>883</v>
      </c>
      <c r="C179" s="190" t="s">
        <v>814</v>
      </c>
      <c r="D179" s="191">
        <v>40719</v>
      </c>
      <c r="E179" s="190" t="s">
        <v>804</v>
      </c>
      <c r="F179" s="192">
        <v>11.2</v>
      </c>
      <c r="G179" s="190">
        <v>2</v>
      </c>
      <c r="H179" s="193">
        <v>0</v>
      </c>
      <c r="I179" s="190"/>
    </row>
    <row r="180" spans="1:9">
      <c r="A180" s="190" t="s">
        <v>401</v>
      </c>
      <c r="B180" s="190" t="s">
        <v>883</v>
      </c>
      <c r="C180" s="190" t="s">
        <v>814</v>
      </c>
      <c r="D180" s="191">
        <v>40666</v>
      </c>
      <c r="E180" s="190" t="s">
        <v>858</v>
      </c>
      <c r="F180" s="192">
        <v>36.799999999999997</v>
      </c>
      <c r="G180" s="190">
        <v>20</v>
      </c>
      <c r="H180" s="193">
        <v>0</v>
      </c>
      <c r="I180" s="190"/>
    </row>
    <row r="181" spans="1:9">
      <c r="A181" s="190" t="s">
        <v>401</v>
      </c>
      <c r="B181" s="190" t="s">
        <v>883</v>
      </c>
      <c r="C181" s="190" t="s">
        <v>814</v>
      </c>
      <c r="D181" s="191">
        <v>41047</v>
      </c>
      <c r="E181" s="190" t="s">
        <v>860</v>
      </c>
      <c r="F181" s="192">
        <v>17.2</v>
      </c>
      <c r="G181" s="190">
        <v>3</v>
      </c>
      <c r="H181" s="193">
        <v>0</v>
      </c>
      <c r="I181" s="190"/>
    </row>
    <row r="182" spans="1:9">
      <c r="A182" s="190" t="s">
        <v>466</v>
      </c>
      <c r="B182" s="190" t="s">
        <v>842</v>
      </c>
      <c r="C182" s="190" t="s">
        <v>846</v>
      </c>
      <c r="D182" s="191">
        <v>41557</v>
      </c>
      <c r="E182" s="190" t="s">
        <v>830</v>
      </c>
      <c r="F182" s="192">
        <v>13.9</v>
      </c>
      <c r="G182" s="190">
        <v>10</v>
      </c>
      <c r="H182" s="193">
        <v>0</v>
      </c>
      <c r="I182" s="190"/>
    </row>
    <row r="183" spans="1:9">
      <c r="A183" s="190" t="s">
        <v>466</v>
      </c>
      <c r="B183" s="190" t="s">
        <v>842</v>
      </c>
      <c r="C183" s="190" t="s">
        <v>846</v>
      </c>
      <c r="D183" s="191">
        <v>41256</v>
      </c>
      <c r="E183" s="190" t="s">
        <v>843</v>
      </c>
      <c r="F183" s="192">
        <v>39.4</v>
      </c>
      <c r="G183" s="190">
        <v>5</v>
      </c>
      <c r="H183" s="193">
        <v>0</v>
      </c>
      <c r="I183" s="190"/>
    </row>
    <row r="184" spans="1:9">
      <c r="A184" s="190" t="s">
        <v>597</v>
      </c>
      <c r="B184" s="190" t="s">
        <v>813</v>
      </c>
      <c r="C184" s="190" t="s">
        <v>836</v>
      </c>
      <c r="D184" s="191">
        <v>40202</v>
      </c>
      <c r="E184" s="190" t="s">
        <v>804</v>
      </c>
      <c r="F184" s="192">
        <v>11.2</v>
      </c>
      <c r="G184" s="190">
        <v>6</v>
      </c>
      <c r="H184" s="193">
        <v>0</v>
      </c>
      <c r="I184" s="190"/>
    </row>
    <row r="185" spans="1:9">
      <c r="A185" s="190" t="s">
        <v>597</v>
      </c>
      <c r="B185" s="190" t="s">
        <v>813</v>
      </c>
      <c r="C185" s="190" t="s">
        <v>836</v>
      </c>
      <c r="D185" s="191">
        <v>41091</v>
      </c>
      <c r="E185" s="190" t="s">
        <v>882</v>
      </c>
      <c r="F185" s="192">
        <v>28.8</v>
      </c>
      <c r="G185" s="190">
        <v>7</v>
      </c>
      <c r="H185" s="193">
        <v>0</v>
      </c>
      <c r="I185" s="190"/>
    </row>
    <row r="186" spans="1:9">
      <c r="A186" s="190" t="s">
        <v>673</v>
      </c>
      <c r="B186" s="190" t="s">
        <v>854</v>
      </c>
      <c r="C186" s="190" t="s">
        <v>851</v>
      </c>
      <c r="D186" s="191">
        <v>40433</v>
      </c>
      <c r="E186" s="190" t="s">
        <v>863</v>
      </c>
      <c r="F186" s="192">
        <v>36.4</v>
      </c>
      <c r="G186" s="190">
        <v>4</v>
      </c>
      <c r="H186" s="193">
        <v>0</v>
      </c>
      <c r="I186" s="190"/>
    </row>
    <row r="187" spans="1:9">
      <c r="A187" s="190" t="s">
        <v>673</v>
      </c>
      <c r="B187" s="190" t="s">
        <v>854</v>
      </c>
      <c r="C187" s="190" t="s">
        <v>851</v>
      </c>
      <c r="D187" s="191">
        <v>41334</v>
      </c>
      <c r="E187" s="190" t="s">
        <v>858</v>
      </c>
      <c r="F187" s="192">
        <v>36.799999999999997</v>
      </c>
      <c r="G187" s="190">
        <v>24</v>
      </c>
      <c r="H187" s="193">
        <v>0</v>
      </c>
      <c r="I187" s="190"/>
    </row>
    <row r="188" spans="1:9">
      <c r="A188" s="190" t="s">
        <v>673</v>
      </c>
      <c r="B188" s="190" t="s">
        <v>854</v>
      </c>
      <c r="C188" s="190" t="s">
        <v>851</v>
      </c>
      <c r="D188" s="191">
        <v>41000</v>
      </c>
      <c r="E188" s="190" t="s">
        <v>833</v>
      </c>
      <c r="F188" s="192">
        <v>26.2</v>
      </c>
      <c r="G188" s="190">
        <v>20</v>
      </c>
      <c r="H188" s="193">
        <v>0</v>
      </c>
      <c r="I188" s="190"/>
    </row>
    <row r="189" spans="1:9">
      <c r="A189" s="190" t="s">
        <v>673</v>
      </c>
      <c r="B189" s="190" t="s">
        <v>854</v>
      </c>
      <c r="C189" s="190" t="s">
        <v>851</v>
      </c>
      <c r="D189" s="191">
        <v>41186</v>
      </c>
      <c r="E189" s="190" t="s">
        <v>867</v>
      </c>
      <c r="F189" s="192">
        <v>6.2</v>
      </c>
      <c r="G189" s="190">
        <v>10</v>
      </c>
      <c r="H189" s="193">
        <v>0</v>
      </c>
      <c r="I189" s="190"/>
    </row>
    <row r="190" spans="1:9">
      <c r="A190" s="190" t="s">
        <v>446</v>
      </c>
      <c r="B190" s="190" t="s">
        <v>854</v>
      </c>
      <c r="C190" s="190" t="s">
        <v>851</v>
      </c>
      <c r="D190" s="191">
        <v>40778</v>
      </c>
      <c r="E190" s="190" t="s">
        <v>831</v>
      </c>
      <c r="F190" s="192">
        <v>15.2</v>
      </c>
      <c r="G190" s="190">
        <v>12</v>
      </c>
      <c r="H190" s="193">
        <v>0</v>
      </c>
      <c r="I190" s="190"/>
    </row>
    <row r="191" spans="1:9">
      <c r="A191" s="190" t="s">
        <v>639</v>
      </c>
      <c r="B191" s="190" t="s">
        <v>842</v>
      </c>
      <c r="C191" s="190" t="s">
        <v>836</v>
      </c>
      <c r="D191" s="191">
        <v>41534</v>
      </c>
      <c r="E191" s="190" t="s">
        <v>838</v>
      </c>
      <c r="F191" s="192">
        <v>25.6</v>
      </c>
      <c r="G191" s="190">
        <v>40</v>
      </c>
      <c r="H191" s="193">
        <v>0.10000000149011612</v>
      </c>
      <c r="I191" s="190"/>
    </row>
    <row r="192" spans="1:9">
      <c r="A192" s="190" t="s">
        <v>639</v>
      </c>
      <c r="B192" s="190" t="s">
        <v>842</v>
      </c>
      <c r="C192" s="190" t="s">
        <v>836</v>
      </c>
      <c r="D192" s="191">
        <v>41148</v>
      </c>
      <c r="E192" s="190" t="s">
        <v>887</v>
      </c>
      <c r="F192" s="192">
        <v>10.6</v>
      </c>
      <c r="G192" s="190">
        <v>30</v>
      </c>
      <c r="H192" s="193">
        <v>0.10000000149011612</v>
      </c>
      <c r="I192" s="190"/>
    </row>
    <row r="193" spans="1:9">
      <c r="A193" s="190" t="s">
        <v>639</v>
      </c>
      <c r="B193" s="190" t="s">
        <v>842</v>
      </c>
      <c r="C193" s="190" t="s">
        <v>836</v>
      </c>
      <c r="D193" s="191">
        <v>40856</v>
      </c>
      <c r="E193" s="190" t="s">
        <v>843</v>
      </c>
      <c r="F193" s="192">
        <v>39.4</v>
      </c>
      <c r="G193" s="190">
        <v>25</v>
      </c>
      <c r="H193" s="193">
        <v>0.10000000149011612</v>
      </c>
      <c r="I193" s="190"/>
    </row>
    <row r="194" spans="1:9">
      <c r="A194" s="190" t="s">
        <v>471</v>
      </c>
      <c r="B194" s="190" t="s">
        <v>877</v>
      </c>
      <c r="C194" s="190" t="s">
        <v>810</v>
      </c>
      <c r="D194" s="191">
        <v>40791</v>
      </c>
      <c r="E194" s="190" t="s">
        <v>873</v>
      </c>
      <c r="F194" s="192">
        <v>11.2</v>
      </c>
      <c r="G194" s="190">
        <v>14</v>
      </c>
      <c r="H194" s="193">
        <v>0</v>
      </c>
      <c r="I194" s="190"/>
    </row>
    <row r="195" spans="1:9">
      <c r="A195" s="190" t="s">
        <v>471</v>
      </c>
      <c r="B195" s="190" t="s">
        <v>877</v>
      </c>
      <c r="C195" s="190" t="s">
        <v>810</v>
      </c>
      <c r="D195" s="191">
        <v>40352</v>
      </c>
      <c r="E195" s="190" t="s">
        <v>844</v>
      </c>
      <c r="F195" s="192">
        <v>12</v>
      </c>
      <c r="G195" s="190">
        <v>30</v>
      </c>
      <c r="H195" s="193">
        <v>0</v>
      </c>
      <c r="I195" s="190"/>
    </row>
    <row r="196" spans="1:9">
      <c r="A196" s="190" t="s">
        <v>639</v>
      </c>
      <c r="B196" s="190" t="s">
        <v>842</v>
      </c>
      <c r="C196" s="190" t="s">
        <v>836</v>
      </c>
      <c r="D196" s="191">
        <v>40534</v>
      </c>
      <c r="E196" s="190" t="s">
        <v>811</v>
      </c>
      <c r="F196" s="192">
        <v>7.7</v>
      </c>
      <c r="G196" s="190">
        <v>10</v>
      </c>
      <c r="H196" s="193">
        <v>0</v>
      </c>
      <c r="I196" s="190"/>
    </row>
    <row r="197" spans="1:9">
      <c r="A197" s="190" t="s">
        <v>639</v>
      </c>
      <c r="B197" s="190" t="s">
        <v>842</v>
      </c>
      <c r="C197" s="190" t="s">
        <v>836</v>
      </c>
      <c r="D197" s="191">
        <v>40547</v>
      </c>
      <c r="E197" s="190" t="s">
        <v>843</v>
      </c>
      <c r="F197" s="192">
        <v>39.4</v>
      </c>
      <c r="G197" s="190">
        <v>70</v>
      </c>
      <c r="H197" s="193">
        <v>0</v>
      </c>
      <c r="I197" s="190"/>
    </row>
    <row r="198" spans="1:9">
      <c r="A198" s="190" t="s">
        <v>552</v>
      </c>
      <c r="B198" s="190" t="s">
        <v>842</v>
      </c>
      <c r="C198" s="190" t="s">
        <v>807</v>
      </c>
      <c r="D198" s="191">
        <v>41228</v>
      </c>
      <c r="E198" s="190" t="s">
        <v>872</v>
      </c>
      <c r="F198" s="192">
        <v>14.4</v>
      </c>
      <c r="G198" s="190">
        <v>20</v>
      </c>
      <c r="H198" s="193">
        <v>0</v>
      </c>
      <c r="I198" s="190"/>
    </row>
    <row r="199" spans="1:9">
      <c r="A199" s="190" t="s">
        <v>471</v>
      </c>
      <c r="B199" s="190" t="s">
        <v>877</v>
      </c>
      <c r="C199" s="190" t="s">
        <v>846</v>
      </c>
      <c r="D199" s="191">
        <v>40836</v>
      </c>
      <c r="E199" s="190" t="s">
        <v>811</v>
      </c>
      <c r="F199" s="192">
        <v>7.7</v>
      </c>
      <c r="G199" s="190">
        <v>20</v>
      </c>
      <c r="H199" s="193">
        <v>0</v>
      </c>
      <c r="I199" s="190"/>
    </row>
    <row r="200" spans="1:9">
      <c r="A200" s="190" t="s">
        <v>471</v>
      </c>
      <c r="B200" s="190" t="s">
        <v>877</v>
      </c>
      <c r="C200" s="190" t="s">
        <v>846</v>
      </c>
      <c r="D200" s="191">
        <v>41700</v>
      </c>
      <c r="E200" s="190" t="s">
        <v>856</v>
      </c>
      <c r="F200" s="192">
        <v>14.4</v>
      </c>
      <c r="G200" s="190">
        <v>6</v>
      </c>
      <c r="H200" s="193">
        <v>0</v>
      </c>
      <c r="I200" s="190"/>
    </row>
    <row r="201" spans="1:9">
      <c r="A201" s="190" t="s">
        <v>594</v>
      </c>
      <c r="B201" s="190" t="s">
        <v>839</v>
      </c>
      <c r="C201" s="190" t="s">
        <v>878</v>
      </c>
      <c r="D201" s="191">
        <v>41680</v>
      </c>
      <c r="E201" s="190" t="s">
        <v>852</v>
      </c>
      <c r="F201" s="192">
        <v>31.2</v>
      </c>
      <c r="G201" s="190">
        <v>8</v>
      </c>
      <c r="H201" s="193">
        <v>0</v>
      </c>
      <c r="I201" s="190"/>
    </row>
    <row r="202" spans="1:9">
      <c r="A202" s="190" t="s">
        <v>594</v>
      </c>
      <c r="B202" s="190" t="s">
        <v>839</v>
      </c>
      <c r="C202" s="190" t="s">
        <v>878</v>
      </c>
      <c r="D202" s="191">
        <v>40619</v>
      </c>
      <c r="E202" s="190" t="s">
        <v>863</v>
      </c>
      <c r="F202" s="192">
        <v>36.4</v>
      </c>
      <c r="G202" s="190">
        <v>14</v>
      </c>
      <c r="H202" s="193">
        <v>0</v>
      </c>
      <c r="I202" s="190"/>
    </row>
    <row r="203" spans="1:9">
      <c r="A203" s="190" t="s">
        <v>594</v>
      </c>
      <c r="B203" s="190" t="s">
        <v>839</v>
      </c>
      <c r="C203" s="190" t="s">
        <v>878</v>
      </c>
      <c r="D203" s="191">
        <v>40303</v>
      </c>
      <c r="E203" s="190" t="s">
        <v>856</v>
      </c>
      <c r="F203" s="192">
        <v>14.4</v>
      </c>
      <c r="G203" s="190">
        <v>30</v>
      </c>
      <c r="H203" s="193">
        <v>0</v>
      </c>
      <c r="I203" s="190"/>
    </row>
    <row r="204" spans="1:9">
      <c r="A204" s="190" t="s">
        <v>428</v>
      </c>
      <c r="B204" s="190" t="s">
        <v>801</v>
      </c>
      <c r="C204" s="190" t="s">
        <v>802</v>
      </c>
      <c r="D204" s="191">
        <v>41346</v>
      </c>
      <c r="E204" s="190" t="s">
        <v>860</v>
      </c>
      <c r="F204" s="192">
        <v>17.2</v>
      </c>
      <c r="G204" s="190">
        <v>30</v>
      </c>
      <c r="H204" s="193">
        <v>0</v>
      </c>
      <c r="I204" s="190"/>
    </row>
    <row r="205" spans="1:9">
      <c r="A205" s="190" t="s">
        <v>471</v>
      </c>
      <c r="B205" s="190" t="s">
        <v>877</v>
      </c>
      <c r="C205" s="190" t="s">
        <v>814</v>
      </c>
      <c r="D205" s="191">
        <v>41522</v>
      </c>
      <c r="E205" s="190" t="s">
        <v>845</v>
      </c>
      <c r="F205" s="192">
        <v>14.4</v>
      </c>
      <c r="G205" s="190">
        <v>10</v>
      </c>
      <c r="H205" s="193">
        <v>0</v>
      </c>
      <c r="I205" s="190"/>
    </row>
    <row r="206" spans="1:9">
      <c r="A206" s="190" t="s">
        <v>666</v>
      </c>
      <c r="B206" s="190" t="s">
        <v>839</v>
      </c>
      <c r="C206" s="190" t="s">
        <v>878</v>
      </c>
      <c r="D206" s="191">
        <v>41487</v>
      </c>
      <c r="E206" s="190" t="s">
        <v>888</v>
      </c>
      <c r="F206" s="192">
        <v>5.6</v>
      </c>
      <c r="G206" s="190">
        <v>20</v>
      </c>
      <c r="H206" s="193">
        <v>0</v>
      </c>
      <c r="I206" s="190"/>
    </row>
    <row r="207" spans="1:9">
      <c r="A207" s="190" t="s">
        <v>391</v>
      </c>
      <c r="B207" s="190" t="s">
        <v>854</v>
      </c>
      <c r="C207" s="190" t="s">
        <v>810</v>
      </c>
      <c r="D207" s="191">
        <v>40483</v>
      </c>
      <c r="E207" s="190" t="s">
        <v>870</v>
      </c>
      <c r="F207" s="192">
        <v>12.4</v>
      </c>
      <c r="G207" s="190">
        <v>5</v>
      </c>
      <c r="H207" s="193">
        <v>0</v>
      </c>
      <c r="I207" s="190"/>
    </row>
    <row r="208" spans="1:9">
      <c r="A208" s="190" t="s">
        <v>391</v>
      </c>
      <c r="B208" s="190" t="s">
        <v>854</v>
      </c>
      <c r="C208" s="190" t="s">
        <v>810</v>
      </c>
      <c r="D208" s="191">
        <v>41742</v>
      </c>
      <c r="E208" s="190" t="s">
        <v>889</v>
      </c>
      <c r="F208" s="192">
        <v>11.2</v>
      </c>
      <c r="G208" s="190">
        <v>4</v>
      </c>
      <c r="H208" s="193">
        <v>0</v>
      </c>
      <c r="I208" s="190"/>
    </row>
    <row r="209" spans="1:9">
      <c r="A209" s="190" t="s">
        <v>391</v>
      </c>
      <c r="B209" s="190" t="s">
        <v>854</v>
      </c>
      <c r="C209" s="190" t="s">
        <v>810</v>
      </c>
      <c r="D209" s="191">
        <v>40879</v>
      </c>
      <c r="E209" s="190" t="s">
        <v>822</v>
      </c>
      <c r="F209" s="192">
        <v>14.4</v>
      </c>
      <c r="G209" s="190">
        <v>4</v>
      </c>
      <c r="H209" s="193">
        <v>0</v>
      </c>
      <c r="I209" s="190"/>
    </row>
    <row r="210" spans="1:9">
      <c r="A210" s="190" t="s">
        <v>688</v>
      </c>
      <c r="B210" s="190" t="s">
        <v>842</v>
      </c>
      <c r="C210" s="190" t="s">
        <v>828</v>
      </c>
      <c r="D210" s="191">
        <v>40907</v>
      </c>
      <c r="E210" s="190" t="s">
        <v>830</v>
      </c>
      <c r="F210" s="192">
        <v>13.9</v>
      </c>
      <c r="G210" s="190">
        <v>21</v>
      </c>
      <c r="H210" s="193">
        <v>0.15</v>
      </c>
      <c r="I210" s="190"/>
    </row>
    <row r="211" spans="1:9">
      <c r="A211" s="190" t="s">
        <v>688</v>
      </c>
      <c r="B211" s="190" t="s">
        <v>842</v>
      </c>
      <c r="C211" s="190" t="s">
        <v>828</v>
      </c>
      <c r="D211" s="191">
        <v>40217</v>
      </c>
      <c r="E211" s="190" t="s">
        <v>845</v>
      </c>
      <c r="F211" s="192">
        <v>14.4</v>
      </c>
      <c r="G211" s="190">
        <v>70</v>
      </c>
      <c r="H211" s="193">
        <v>0.15</v>
      </c>
      <c r="I211" s="190"/>
    </row>
    <row r="212" spans="1:9">
      <c r="A212" s="190" t="s">
        <v>688</v>
      </c>
      <c r="B212" s="190" t="s">
        <v>842</v>
      </c>
      <c r="C212" s="190" t="s">
        <v>828</v>
      </c>
      <c r="D212" s="191">
        <v>40851</v>
      </c>
      <c r="E212" s="190" t="s">
        <v>874</v>
      </c>
      <c r="F212" s="192">
        <v>9.6</v>
      </c>
      <c r="G212" s="190">
        <v>30</v>
      </c>
      <c r="H212" s="193">
        <v>0</v>
      </c>
      <c r="I212" s="190"/>
    </row>
    <row r="213" spans="1:9">
      <c r="A213" s="190" t="s">
        <v>688</v>
      </c>
      <c r="B213" s="190" t="s">
        <v>842</v>
      </c>
      <c r="C213" s="190" t="s">
        <v>828</v>
      </c>
      <c r="D213" s="191">
        <v>40405</v>
      </c>
      <c r="E213" s="190" t="s">
        <v>832</v>
      </c>
      <c r="F213" s="192">
        <v>44</v>
      </c>
      <c r="G213" s="190">
        <v>40</v>
      </c>
      <c r="H213" s="193">
        <v>0.15</v>
      </c>
      <c r="I213" s="190"/>
    </row>
    <row r="214" spans="1:9">
      <c r="A214" s="190" t="s">
        <v>688</v>
      </c>
      <c r="B214" s="190" t="s">
        <v>842</v>
      </c>
      <c r="C214" s="190" t="s">
        <v>828</v>
      </c>
      <c r="D214" s="191">
        <v>40931</v>
      </c>
      <c r="E214" s="190" t="s">
        <v>865</v>
      </c>
      <c r="F214" s="192">
        <v>35.1</v>
      </c>
      <c r="G214" s="190">
        <v>80</v>
      </c>
      <c r="H214" s="193">
        <v>0.15</v>
      </c>
      <c r="I214" s="190"/>
    </row>
    <row r="215" spans="1:9">
      <c r="A215" s="190" t="s">
        <v>391</v>
      </c>
      <c r="B215" s="190" t="s">
        <v>854</v>
      </c>
      <c r="C215" s="190" t="s">
        <v>836</v>
      </c>
      <c r="D215" s="191">
        <v>41490</v>
      </c>
      <c r="E215" s="190" t="s">
        <v>886</v>
      </c>
      <c r="F215" s="192">
        <v>20</v>
      </c>
      <c r="G215" s="190">
        <v>6</v>
      </c>
      <c r="H215" s="193">
        <v>0</v>
      </c>
      <c r="I215" s="190"/>
    </row>
    <row r="216" spans="1:9">
      <c r="A216" s="190" t="s">
        <v>391</v>
      </c>
      <c r="B216" s="190" t="s">
        <v>854</v>
      </c>
      <c r="C216" s="190" t="s">
        <v>836</v>
      </c>
      <c r="D216" s="191">
        <v>41430</v>
      </c>
      <c r="E216" s="190" t="s">
        <v>862</v>
      </c>
      <c r="F216" s="192">
        <v>4.8</v>
      </c>
      <c r="G216" s="190">
        <v>12</v>
      </c>
      <c r="H216" s="193">
        <v>0</v>
      </c>
      <c r="I216" s="190"/>
    </row>
    <row r="217" spans="1:9">
      <c r="A217" s="190" t="s">
        <v>391</v>
      </c>
      <c r="B217" s="190" t="s">
        <v>854</v>
      </c>
      <c r="C217" s="190" t="s">
        <v>836</v>
      </c>
      <c r="D217" s="191">
        <v>40711</v>
      </c>
      <c r="E217" s="190" t="s">
        <v>808</v>
      </c>
      <c r="F217" s="192">
        <v>18.600000000000001</v>
      </c>
      <c r="G217" s="190">
        <v>9</v>
      </c>
      <c r="H217" s="193">
        <v>0</v>
      </c>
      <c r="I217" s="190"/>
    </row>
    <row r="218" spans="1:9">
      <c r="A218" s="190" t="s">
        <v>391</v>
      </c>
      <c r="B218" s="190" t="s">
        <v>854</v>
      </c>
      <c r="C218" s="190" t="s">
        <v>836</v>
      </c>
      <c r="D218" s="191">
        <v>40919</v>
      </c>
      <c r="E218" s="190" t="s">
        <v>821</v>
      </c>
      <c r="F218" s="192">
        <v>10</v>
      </c>
      <c r="G218" s="190">
        <v>4</v>
      </c>
      <c r="H218" s="193">
        <v>0</v>
      </c>
      <c r="I218" s="190"/>
    </row>
    <row r="219" spans="1:9">
      <c r="A219" s="190" t="s">
        <v>391</v>
      </c>
      <c r="B219" s="190" t="s">
        <v>854</v>
      </c>
      <c r="C219" s="190" t="s">
        <v>836</v>
      </c>
      <c r="D219" s="191">
        <v>41371</v>
      </c>
      <c r="E219" s="190" t="s">
        <v>805</v>
      </c>
      <c r="F219" s="192">
        <v>27.8</v>
      </c>
      <c r="G219" s="190">
        <v>40</v>
      </c>
      <c r="H219" s="193">
        <v>0</v>
      </c>
      <c r="I219" s="190"/>
    </row>
    <row r="220" spans="1:9">
      <c r="A220" s="190" t="s">
        <v>610</v>
      </c>
      <c r="B220" s="190" t="s">
        <v>868</v>
      </c>
      <c r="C220" s="190" t="s">
        <v>810</v>
      </c>
      <c r="D220" s="191">
        <v>41421</v>
      </c>
      <c r="E220" s="190" t="s">
        <v>885</v>
      </c>
      <c r="F220" s="192">
        <v>17.600000000000001</v>
      </c>
      <c r="G220" s="190">
        <v>24</v>
      </c>
      <c r="H220" s="193">
        <v>0</v>
      </c>
      <c r="I220" s="190"/>
    </row>
    <row r="221" spans="1:9">
      <c r="A221" s="190" t="s">
        <v>610</v>
      </c>
      <c r="B221" s="190" t="s">
        <v>868</v>
      </c>
      <c r="C221" s="190" t="s">
        <v>810</v>
      </c>
      <c r="D221" s="191">
        <v>41401</v>
      </c>
      <c r="E221" s="190" t="s">
        <v>816</v>
      </c>
      <c r="F221" s="192">
        <v>15.6</v>
      </c>
      <c r="G221" s="190">
        <v>16</v>
      </c>
      <c r="H221" s="193">
        <v>0</v>
      </c>
      <c r="I221" s="190"/>
    </row>
    <row r="222" spans="1:9">
      <c r="A222" s="190" t="s">
        <v>610</v>
      </c>
      <c r="B222" s="190" t="s">
        <v>868</v>
      </c>
      <c r="C222" s="190" t="s">
        <v>810</v>
      </c>
      <c r="D222" s="191">
        <v>40980</v>
      </c>
      <c r="E222" s="190" t="s">
        <v>867</v>
      </c>
      <c r="F222" s="192">
        <v>6.2</v>
      </c>
      <c r="G222" s="190">
        <v>50</v>
      </c>
      <c r="H222" s="193">
        <v>0</v>
      </c>
      <c r="I222" s="190"/>
    </row>
    <row r="223" spans="1:9">
      <c r="A223" s="190" t="s">
        <v>590</v>
      </c>
      <c r="B223" s="190" t="s">
        <v>850</v>
      </c>
      <c r="C223" s="190" t="s">
        <v>851</v>
      </c>
      <c r="D223" s="191">
        <v>41182</v>
      </c>
      <c r="E223" s="190" t="s">
        <v>829</v>
      </c>
      <c r="F223" s="192">
        <v>15.2</v>
      </c>
      <c r="G223" s="190">
        <v>25</v>
      </c>
      <c r="H223" s="193">
        <v>0.2</v>
      </c>
      <c r="I223" s="190"/>
    </row>
    <row r="224" spans="1:9">
      <c r="A224" s="190" t="s">
        <v>590</v>
      </c>
      <c r="B224" s="190" t="s">
        <v>850</v>
      </c>
      <c r="C224" s="190" t="s">
        <v>851</v>
      </c>
      <c r="D224" s="191">
        <v>40285</v>
      </c>
      <c r="E224" s="190" t="s">
        <v>803</v>
      </c>
      <c r="F224" s="192">
        <v>16.8</v>
      </c>
      <c r="G224" s="190">
        <v>50</v>
      </c>
      <c r="H224" s="193">
        <v>0.2</v>
      </c>
      <c r="I224" s="190"/>
    </row>
    <row r="225" spans="1:9">
      <c r="A225" s="190" t="s">
        <v>590</v>
      </c>
      <c r="B225" s="190" t="s">
        <v>850</v>
      </c>
      <c r="C225" s="190" t="s">
        <v>851</v>
      </c>
      <c r="D225" s="191">
        <v>40925</v>
      </c>
      <c r="E225" s="190" t="s">
        <v>849</v>
      </c>
      <c r="F225" s="192">
        <v>20.7</v>
      </c>
      <c r="G225" s="190">
        <v>35</v>
      </c>
      <c r="H225" s="193">
        <v>0.2</v>
      </c>
      <c r="I225" s="190"/>
    </row>
    <row r="226" spans="1:9">
      <c r="A226" s="190" t="s">
        <v>590</v>
      </c>
      <c r="B226" s="190" t="s">
        <v>850</v>
      </c>
      <c r="C226" s="190" t="s">
        <v>851</v>
      </c>
      <c r="D226" s="191">
        <v>40548</v>
      </c>
      <c r="E226" s="190" t="s">
        <v>887</v>
      </c>
      <c r="F226" s="192">
        <v>10.6</v>
      </c>
      <c r="G226" s="190">
        <v>30</v>
      </c>
      <c r="H226" s="193">
        <v>0.2</v>
      </c>
      <c r="I226" s="190"/>
    </row>
    <row r="227" spans="1:9">
      <c r="A227" s="190" t="s">
        <v>535</v>
      </c>
      <c r="B227" s="190" t="s">
        <v>538</v>
      </c>
      <c r="C227" s="190" t="s">
        <v>810</v>
      </c>
      <c r="D227" s="191">
        <v>40651</v>
      </c>
      <c r="E227" s="190" t="s">
        <v>832</v>
      </c>
      <c r="F227" s="192">
        <v>44</v>
      </c>
      <c r="G227" s="190">
        <v>9</v>
      </c>
      <c r="H227" s="193">
        <v>0</v>
      </c>
      <c r="I227" s="190"/>
    </row>
    <row r="228" spans="1:9">
      <c r="A228" s="190" t="s">
        <v>535</v>
      </c>
      <c r="B228" s="190" t="s">
        <v>538</v>
      </c>
      <c r="C228" s="190" t="s">
        <v>810</v>
      </c>
      <c r="D228" s="191">
        <v>40820</v>
      </c>
      <c r="E228" s="190" t="s">
        <v>812</v>
      </c>
      <c r="F228" s="192">
        <v>16.8</v>
      </c>
      <c r="G228" s="190">
        <v>40</v>
      </c>
      <c r="H228" s="193">
        <v>0</v>
      </c>
      <c r="I228" s="190"/>
    </row>
    <row r="229" spans="1:9">
      <c r="A229" s="190" t="s">
        <v>535</v>
      </c>
      <c r="B229" s="190" t="s">
        <v>538</v>
      </c>
      <c r="C229" s="190" t="s">
        <v>810</v>
      </c>
      <c r="D229" s="191">
        <v>40421</v>
      </c>
      <c r="E229" s="190" t="s">
        <v>876</v>
      </c>
      <c r="F229" s="192">
        <v>10</v>
      </c>
      <c r="G229" s="190">
        <v>10</v>
      </c>
      <c r="H229" s="193">
        <v>0</v>
      </c>
      <c r="I229" s="190"/>
    </row>
    <row r="230" spans="1:9">
      <c r="A230" s="190" t="s">
        <v>540</v>
      </c>
      <c r="B230" s="190" t="s">
        <v>842</v>
      </c>
      <c r="C230" s="190" t="s">
        <v>810</v>
      </c>
      <c r="D230" s="191">
        <v>41365</v>
      </c>
      <c r="E230" s="190" t="s">
        <v>869</v>
      </c>
      <c r="F230" s="192">
        <v>7.3</v>
      </c>
      <c r="G230" s="190">
        <v>10</v>
      </c>
      <c r="H230" s="193">
        <v>0.05</v>
      </c>
      <c r="I230" s="190"/>
    </row>
    <row r="231" spans="1:9">
      <c r="A231" s="190" t="s">
        <v>540</v>
      </c>
      <c r="B231" s="190" t="s">
        <v>842</v>
      </c>
      <c r="C231" s="190" t="s">
        <v>810</v>
      </c>
      <c r="D231" s="191">
        <v>41287</v>
      </c>
      <c r="E231" s="190" t="s">
        <v>849</v>
      </c>
      <c r="F231" s="192">
        <v>20.7</v>
      </c>
      <c r="G231" s="190">
        <v>8</v>
      </c>
      <c r="H231" s="193">
        <v>0.05</v>
      </c>
      <c r="I231" s="190"/>
    </row>
    <row r="232" spans="1:9">
      <c r="A232" s="190" t="s">
        <v>540</v>
      </c>
      <c r="B232" s="190" t="s">
        <v>842</v>
      </c>
      <c r="C232" s="190" t="s">
        <v>810</v>
      </c>
      <c r="D232" s="191">
        <v>41005</v>
      </c>
      <c r="E232" s="190" t="s">
        <v>890</v>
      </c>
      <c r="F232" s="192">
        <v>210.8</v>
      </c>
      <c r="G232" s="190">
        <v>20</v>
      </c>
      <c r="H232" s="193">
        <v>0.05</v>
      </c>
      <c r="I232" s="190"/>
    </row>
    <row r="233" spans="1:9">
      <c r="A233" s="190" t="s">
        <v>540</v>
      </c>
      <c r="B233" s="190" t="s">
        <v>842</v>
      </c>
      <c r="C233" s="190" t="s">
        <v>810</v>
      </c>
      <c r="D233" s="191">
        <v>41501</v>
      </c>
      <c r="E233" s="190" t="s">
        <v>848</v>
      </c>
      <c r="F233" s="192">
        <v>30.4</v>
      </c>
      <c r="G233" s="190">
        <v>12</v>
      </c>
      <c r="H233" s="193">
        <v>0.05</v>
      </c>
      <c r="I233" s="190"/>
    </row>
    <row r="234" spans="1:9">
      <c r="A234" s="190" t="s">
        <v>441</v>
      </c>
      <c r="B234" s="190" t="s">
        <v>444</v>
      </c>
      <c r="C234" s="190" t="s">
        <v>814</v>
      </c>
      <c r="D234" s="191">
        <v>41125</v>
      </c>
      <c r="E234" s="190" t="s">
        <v>891</v>
      </c>
      <c r="F234" s="192">
        <v>24.9</v>
      </c>
      <c r="G234" s="190">
        <v>50</v>
      </c>
      <c r="H234" s="193">
        <v>0.15</v>
      </c>
      <c r="I234" s="190"/>
    </row>
    <row r="235" spans="1:9">
      <c r="A235" s="190" t="s">
        <v>441</v>
      </c>
      <c r="B235" s="190" t="s">
        <v>444</v>
      </c>
      <c r="C235" s="190" t="s">
        <v>814</v>
      </c>
      <c r="D235" s="191">
        <v>40450</v>
      </c>
      <c r="E235" s="190" t="s">
        <v>805</v>
      </c>
      <c r="F235" s="192">
        <v>27.8</v>
      </c>
      <c r="G235" s="190">
        <v>25</v>
      </c>
      <c r="H235" s="193">
        <v>0.15</v>
      </c>
      <c r="I235" s="190"/>
    </row>
    <row r="236" spans="1:9">
      <c r="A236" s="190" t="s">
        <v>586</v>
      </c>
      <c r="B236" s="190" t="s">
        <v>813</v>
      </c>
      <c r="C236" s="190" t="s">
        <v>828</v>
      </c>
      <c r="D236" s="191">
        <v>41636</v>
      </c>
      <c r="E236" s="190" t="s">
        <v>875</v>
      </c>
      <c r="F236" s="192">
        <v>5.9</v>
      </c>
      <c r="G236" s="190">
        <v>15</v>
      </c>
      <c r="H236" s="193">
        <v>0</v>
      </c>
      <c r="I236" s="190"/>
    </row>
    <row r="237" spans="1:9">
      <c r="A237" s="190" t="s">
        <v>377</v>
      </c>
      <c r="B237" s="190" t="s">
        <v>892</v>
      </c>
      <c r="C237" s="190" t="s">
        <v>814</v>
      </c>
      <c r="D237" s="191">
        <v>41094</v>
      </c>
      <c r="E237" s="190" t="s">
        <v>881</v>
      </c>
      <c r="F237" s="192">
        <v>50</v>
      </c>
      <c r="G237" s="190">
        <v>40</v>
      </c>
      <c r="H237" s="193">
        <v>0.2</v>
      </c>
      <c r="I237" s="190"/>
    </row>
    <row r="238" spans="1:9">
      <c r="A238" s="190" t="s">
        <v>377</v>
      </c>
      <c r="B238" s="190" t="s">
        <v>892</v>
      </c>
      <c r="C238" s="190" t="s">
        <v>814</v>
      </c>
      <c r="D238" s="191">
        <v>40932</v>
      </c>
      <c r="E238" s="190" t="s">
        <v>804</v>
      </c>
      <c r="F238" s="192">
        <v>11.2</v>
      </c>
      <c r="G238" s="190">
        <v>10</v>
      </c>
      <c r="H238" s="193">
        <v>0.2</v>
      </c>
      <c r="I238" s="190"/>
    </row>
    <row r="239" spans="1:9">
      <c r="A239" s="190" t="s">
        <v>377</v>
      </c>
      <c r="B239" s="190" t="s">
        <v>892</v>
      </c>
      <c r="C239" s="190" t="s">
        <v>814</v>
      </c>
      <c r="D239" s="191">
        <v>41090</v>
      </c>
      <c r="E239" s="190" t="s">
        <v>893</v>
      </c>
      <c r="F239" s="192">
        <v>7.6</v>
      </c>
      <c r="G239" s="190">
        <v>16</v>
      </c>
      <c r="H239" s="193">
        <v>0.2</v>
      </c>
      <c r="I239" s="190"/>
    </row>
    <row r="240" spans="1:9">
      <c r="A240" s="190" t="s">
        <v>428</v>
      </c>
      <c r="B240" s="190" t="s">
        <v>801</v>
      </c>
      <c r="C240" s="190" t="s">
        <v>802</v>
      </c>
      <c r="D240" s="191">
        <v>40584</v>
      </c>
      <c r="E240" s="190" t="s">
        <v>808</v>
      </c>
      <c r="F240" s="192">
        <v>18.600000000000001</v>
      </c>
      <c r="G240" s="190">
        <v>10</v>
      </c>
      <c r="H240" s="193">
        <v>0</v>
      </c>
      <c r="I240" s="190"/>
    </row>
    <row r="241" spans="1:9">
      <c r="A241" s="190" t="s">
        <v>428</v>
      </c>
      <c r="B241" s="190" t="s">
        <v>801</v>
      </c>
      <c r="C241" s="190" t="s">
        <v>802</v>
      </c>
      <c r="D241" s="191">
        <v>41705</v>
      </c>
      <c r="E241" s="190" t="s">
        <v>840</v>
      </c>
      <c r="F241" s="192">
        <v>8</v>
      </c>
      <c r="G241" s="190">
        <v>10</v>
      </c>
      <c r="H241" s="193">
        <v>0.10000000149011612</v>
      </c>
      <c r="I241" s="190"/>
    </row>
    <row r="242" spans="1:9">
      <c r="A242" s="190" t="s">
        <v>428</v>
      </c>
      <c r="B242" s="190" t="s">
        <v>801</v>
      </c>
      <c r="C242" s="190" t="s">
        <v>802</v>
      </c>
      <c r="D242" s="191">
        <v>40236</v>
      </c>
      <c r="E242" s="190" t="s">
        <v>860</v>
      </c>
      <c r="F242" s="192">
        <v>17.2</v>
      </c>
      <c r="G242" s="190">
        <v>40</v>
      </c>
      <c r="H242" s="193">
        <v>0.10000000149011612</v>
      </c>
      <c r="I242" s="190"/>
    </row>
    <row r="243" spans="1:9">
      <c r="A243" s="190" t="s">
        <v>335</v>
      </c>
      <c r="B243" s="190" t="s">
        <v>813</v>
      </c>
      <c r="C243" s="190" t="s">
        <v>846</v>
      </c>
      <c r="D243" s="191">
        <v>41492</v>
      </c>
      <c r="E243" s="190" t="s">
        <v>888</v>
      </c>
      <c r="F243" s="192">
        <v>5.6</v>
      </c>
      <c r="G243" s="190">
        <v>8</v>
      </c>
      <c r="H243" s="193">
        <v>0</v>
      </c>
      <c r="I243" s="190"/>
    </row>
    <row r="244" spans="1:9">
      <c r="A244" s="190" t="s">
        <v>335</v>
      </c>
      <c r="B244" s="190" t="s">
        <v>813</v>
      </c>
      <c r="C244" s="190" t="s">
        <v>846</v>
      </c>
      <c r="D244" s="191">
        <v>40731</v>
      </c>
      <c r="E244" s="190" t="s">
        <v>876</v>
      </c>
      <c r="F244" s="192">
        <v>10</v>
      </c>
      <c r="G244" s="190">
        <v>10</v>
      </c>
      <c r="H244" s="193">
        <v>0</v>
      </c>
      <c r="I244" s="190"/>
    </row>
    <row r="245" spans="1:9">
      <c r="A245" s="190" t="s">
        <v>401</v>
      </c>
      <c r="B245" s="190" t="s">
        <v>883</v>
      </c>
      <c r="C245" s="190" t="s">
        <v>878</v>
      </c>
      <c r="D245" s="191">
        <v>40209</v>
      </c>
      <c r="E245" s="190" t="s">
        <v>829</v>
      </c>
      <c r="F245" s="192">
        <v>15.2</v>
      </c>
      <c r="G245" s="190">
        <v>7</v>
      </c>
      <c r="H245" s="193">
        <v>0.2</v>
      </c>
      <c r="I245" s="190"/>
    </row>
    <row r="246" spans="1:9">
      <c r="A246" s="190" t="s">
        <v>401</v>
      </c>
      <c r="B246" s="190" t="s">
        <v>883</v>
      </c>
      <c r="C246" s="190" t="s">
        <v>878</v>
      </c>
      <c r="D246" s="191">
        <v>40878</v>
      </c>
      <c r="E246" s="190" t="s">
        <v>821</v>
      </c>
      <c r="F246" s="192">
        <v>10</v>
      </c>
      <c r="G246" s="190">
        <v>25</v>
      </c>
      <c r="H246" s="193">
        <v>0.2</v>
      </c>
      <c r="I246" s="190"/>
    </row>
    <row r="247" spans="1:9">
      <c r="A247" s="190" t="s">
        <v>401</v>
      </c>
      <c r="B247" s="190" t="s">
        <v>883</v>
      </c>
      <c r="C247" s="190" t="s">
        <v>878</v>
      </c>
      <c r="D247" s="191">
        <v>41491</v>
      </c>
      <c r="E247" s="190" t="s">
        <v>838</v>
      </c>
      <c r="F247" s="192">
        <v>25.6</v>
      </c>
      <c r="G247" s="190">
        <v>6</v>
      </c>
      <c r="H247" s="193">
        <v>0.2</v>
      </c>
      <c r="I247" s="190"/>
    </row>
    <row r="248" spans="1:9">
      <c r="A248" s="190" t="s">
        <v>401</v>
      </c>
      <c r="B248" s="190" t="s">
        <v>883</v>
      </c>
      <c r="C248" s="190" t="s">
        <v>878</v>
      </c>
      <c r="D248" s="191">
        <v>41347</v>
      </c>
      <c r="E248" s="190" t="s">
        <v>809</v>
      </c>
      <c r="F248" s="192">
        <v>42.4</v>
      </c>
      <c r="G248" s="190">
        <v>48</v>
      </c>
      <c r="H248" s="193">
        <v>0.2</v>
      </c>
      <c r="I248" s="190"/>
    </row>
    <row r="249" spans="1:9">
      <c r="A249" s="190" t="s">
        <v>681</v>
      </c>
      <c r="B249" s="190" t="s">
        <v>538</v>
      </c>
      <c r="C249" s="190" t="s">
        <v>878</v>
      </c>
      <c r="D249" s="191">
        <v>40795</v>
      </c>
      <c r="E249" s="190" t="s">
        <v>885</v>
      </c>
      <c r="F249" s="192">
        <v>17.600000000000001</v>
      </c>
      <c r="G249" s="190">
        <v>18</v>
      </c>
      <c r="H249" s="193">
        <v>0.10000000149011612</v>
      </c>
      <c r="I249" s="190"/>
    </row>
    <row r="250" spans="1:9">
      <c r="A250" s="190" t="s">
        <v>492</v>
      </c>
      <c r="B250" s="190" t="s">
        <v>854</v>
      </c>
      <c r="C250" s="190" t="s">
        <v>810</v>
      </c>
      <c r="D250" s="191">
        <v>41024</v>
      </c>
      <c r="E250" s="190" t="s">
        <v>894</v>
      </c>
      <c r="F250" s="192">
        <v>7.2</v>
      </c>
      <c r="G250" s="190">
        <v>40</v>
      </c>
      <c r="H250" s="193">
        <v>0</v>
      </c>
      <c r="I250" s="190"/>
    </row>
    <row r="251" spans="1:9">
      <c r="A251" s="190" t="s">
        <v>492</v>
      </c>
      <c r="B251" s="190" t="s">
        <v>854</v>
      </c>
      <c r="C251" s="190" t="s">
        <v>810</v>
      </c>
      <c r="D251" s="191">
        <v>40775</v>
      </c>
      <c r="E251" s="190" t="s">
        <v>891</v>
      </c>
      <c r="F251" s="192">
        <v>24.9</v>
      </c>
      <c r="G251" s="190">
        <v>24</v>
      </c>
      <c r="H251" s="193">
        <v>0</v>
      </c>
      <c r="I251" s="190"/>
    </row>
    <row r="252" spans="1:9">
      <c r="A252" s="190" t="s">
        <v>492</v>
      </c>
      <c r="B252" s="190" t="s">
        <v>854</v>
      </c>
      <c r="C252" s="190" t="s">
        <v>810</v>
      </c>
      <c r="D252" s="191">
        <v>40826</v>
      </c>
      <c r="E252" s="190" t="s">
        <v>831</v>
      </c>
      <c r="F252" s="192">
        <v>15.2</v>
      </c>
      <c r="G252" s="190">
        <v>20</v>
      </c>
      <c r="H252" s="193">
        <v>0</v>
      </c>
      <c r="I252" s="190"/>
    </row>
    <row r="253" spans="1:9">
      <c r="A253" s="190" t="s">
        <v>492</v>
      </c>
      <c r="B253" s="190" t="s">
        <v>854</v>
      </c>
      <c r="C253" s="190" t="s">
        <v>810</v>
      </c>
      <c r="D253" s="191">
        <v>40759</v>
      </c>
      <c r="E253" s="190" t="s">
        <v>841</v>
      </c>
      <c r="F253" s="192">
        <v>20.8</v>
      </c>
      <c r="G253" s="190">
        <v>28</v>
      </c>
      <c r="H253" s="193">
        <v>0</v>
      </c>
      <c r="I253" s="190"/>
    </row>
    <row r="254" spans="1:9">
      <c r="A254" s="190" t="s">
        <v>492</v>
      </c>
      <c r="B254" s="190" t="s">
        <v>854</v>
      </c>
      <c r="C254" s="190" t="s">
        <v>810</v>
      </c>
      <c r="D254" s="191">
        <v>40580</v>
      </c>
      <c r="E254" s="190" t="s">
        <v>805</v>
      </c>
      <c r="F254" s="192">
        <v>27.8</v>
      </c>
      <c r="G254" s="190">
        <v>25</v>
      </c>
      <c r="H254" s="193">
        <v>0</v>
      </c>
      <c r="I254" s="190"/>
    </row>
    <row r="255" spans="1:9">
      <c r="A255" s="190" t="s">
        <v>644</v>
      </c>
      <c r="B255" s="190" t="s">
        <v>842</v>
      </c>
      <c r="C255" s="190" t="s">
        <v>810</v>
      </c>
      <c r="D255" s="191">
        <v>40530</v>
      </c>
      <c r="E255" s="190" t="s">
        <v>852</v>
      </c>
      <c r="F255" s="192">
        <v>31.2</v>
      </c>
      <c r="G255" s="190">
        <v>20</v>
      </c>
      <c r="H255" s="193">
        <v>0</v>
      </c>
      <c r="I255" s="190"/>
    </row>
    <row r="256" spans="1:9">
      <c r="A256" s="190" t="s">
        <v>644</v>
      </c>
      <c r="B256" s="190" t="s">
        <v>842</v>
      </c>
      <c r="C256" s="190" t="s">
        <v>810</v>
      </c>
      <c r="D256" s="191">
        <v>40543</v>
      </c>
      <c r="E256" s="190" t="s">
        <v>849</v>
      </c>
      <c r="F256" s="192">
        <v>20.7</v>
      </c>
      <c r="G256" s="190">
        <v>15</v>
      </c>
      <c r="H256" s="193">
        <v>0</v>
      </c>
      <c r="I256" s="190"/>
    </row>
    <row r="257" spans="1:9">
      <c r="A257" s="190" t="s">
        <v>377</v>
      </c>
      <c r="B257" s="190" t="s">
        <v>892</v>
      </c>
      <c r="C257" s="190" t="s">
        <v>851</v>
      </c>
      <c r="D257" s="191">
        <v>40357</v>
      </c>
      <c r="E257" s="190" t="s">
        <v>885</v>
      </c>
      <c r="F257" s="192">
        <v>17.600000000000001</v>
      </c>
      <c r="G257" s="190">
        <v>10</v>
      </c>
      <c r="H257" s="193">
        <v>0</v>
      </c>
      <c r="I257" s="190"/>
    </row>
    <row r="258" spans="1:9">
      <c r="A258" s="190" t="s">
        <v>377</v>
      </c>
      <c r="B258" s="190" t="s">
        <v>892</v>
      </c>
      <c r="C258" s="190" t="s">
        <v>851</v>
      </c>
      <c r="D258" s="191">
        <v>41348</v>
      </c>
      <c r="E258" s="190" t="s">
        <v>852</v>
      </c>
      <c r="F258" s="192">
        <v>31.2</v>
      </c>
      <c r="G258" s="190">
        <v>70</v>
      </c>
      <c r="H258" s="193">
        <v>0.05</v>
      </c>
      <c r="I258" s="190"/>
    </row>
    <row r="259" spans="1:9">
      <c r="A259" s="190" t="s">
        <v>377</v>
      </c>
      <c r="B259" s="190" t="s">
        <v>892</v>
      </c>
      <c r="C259" s="190" t="s">
        <v>851</v>
      </c>
      <c r="D259" s="191">
        <v>40223</v>
      </c>
      <c r="E259" s="190" t="s">
        <v>843</v>
      </c>
      <c r="F259" s="192">
        <v>39.4</v>
      </c>
      <c r="G259" s="190">
        <v>28</v>
      </c>
      <c r="H259" s="193">
        <v>0</v>
      </c>
      <c r="I259" s="190"/>
    </row>
    <row r="260" spans="1:9">
      <c r="A260" s="190" t="s">
        <v>586</v>
      </c>
      <c r="B260" s="190" t="s">
        <v>813</v>
      </c>
      <c r="C260" s="190" t="s">
        <v>836</v>
      </c>
      <c r="D260" s="191">
        <v>40753</v>
      </c>
      <c r="E260" s="190" t="s">
        <v>881</v>
      </c>
      <c r="F260" s="192">
        <v>50</v>
      </c>
      <c r="G260" s="190">
        <v>20</v>
      </c>
      <c r="H260" s="193">
        <v>0.05</v>
      </c>
      <c r="I260" s="190"/>
    </row>
    <row r="261" spans="1:9">
      <c r="A261" s="190" t="s">
        <v>586</v>
      </c>
      <c r="B261" s="190" t="s">
        <v>813</v>
      </c>
      <c r="C261" s="190" t="s">
        <v>836</v>
      </c>
      <c r="D261" s="191">
        <v>41376</v>
      </c>
      <c r="E261" s="190" t="s">
        <v>811</v>
      </c>
      <c r="F261" s="192">
        <v>7.7</v>
      </c>
      <c r="G261" s="190">
        <v>12</v>
      </c>
      <c r="H261" s="193">
        <v>0.05</v>
      </c>
      <c r="I261" s="190"/>
    </row>
    <row r="262" spans="1:9">
      <c r="A262" s="190" t="s">
        <v>586</v>
      </c>
      <c r="B262" s="190" t="s">
        <v>813</v>
      </c>
      <c r="C262" s="190" t="s">
        <v>836</v>
      </c>
      <c r="D262" s="191">
        <v>40261</v>
      </c>
      <c r="E262" s="190" t="s">
        <v>858</v>
      </c>
      <c r="F262" s="192">
        <v>36.799999999999997</v>
      </c>
      <c r="G262" s="190">
        <v>40</v>
      </c>
      <c r="H262" s="193">
        <v>0.05</v>
      </c>
      <c r="I262" s="190"/>
    </row>
    <row r="263" spans="1:9">
      <c r="A263" s="190" t="s">
        <v>574</v>
      </c>
      <c r="B263" s="190" t="s">
        <v>895</v>
      </c>
      <c r="C263" s="190" t="s">
        <v>878</v>
      </c>
      <c r="D263" s="191">
        <v>41497</v>
      </c>
      <c r="E263" s="190" t="s">
        <v>819</v>
      </c>
      <c r="F263" s="192">
        <v>2</v>
      </c>
      <c r="G263" s="190">
        <v>8</v>
      </c>
      <c r="H263" s="193">
        <v>0</v>
      </c>
      <c r="I263" s="190"/>
    </row>
    <row r="264" spans="1:9">
      <c r="A264" s="190" t="s">
        <v>574</v>
      </c>
      <c r="B264" s="190" t="s">
        <v>895</v>
      </c>
      <c r="C264" s="190" t="s">
        <v>878</v>
      </c>
      <c r="D264" s="191">
        <v>40562</v>
      </c>
      <c r="E264" s="190" t="s">
        <v>832</v>
      </c>
      <c r="F264" s="192">
        <v>44</v>
      </c>
      <c r="G264" s="190">
        <v>9</v>
      </c>
      <c r="H264" s="193">
        <v>0.15</v>
      </c>
      <c r="I264" s="190"/>
    </row>
    <row r="265" spans="1:9">
      <c r="A265" s="190" t="s">
        <v>492</v>
      </c>
      <c r="B265" s="190" t="s">
        <v>854</v>
      </c>
      <c r="C265" s="190" t="s">
        <v>810</v>
      </c>
      <c r="D265" s="191">
        <v>40589</v>
      </c>
      <c r="E265" s="190" t="s">
        <v>829</v>
      </c>
      <c r="F265" s="192">
        <v>15.2</v>
      </c>
      <c r="G265" s="190">
        <v>24</v>
      </c>
      <c r="H265" s="193">
        <v>0.2</v>
      </c>
      <c r="I265" s="190"/>
    </row>
    <row r="266" spans="1:9">
      <c r="A266" s="190" t="s">
        <v>492</v>
      </c>
      <c r="B266" s="190" t="s">
        <v>854</v>
      </c>
      <c r="C266" s="190" t="s">
        <v>810</v>
      </c>
      <c r="D266" s="191">
        <v>40637</v>
      </c>
      <c r="E266" s="190" t="s">
        <v>821</v>
      </c>
      <c r="F266" s="192">
        <v>10</v>
      </c>
      <c r="G266" s="190">
        <v>56</v>
      </c>
      <c r="H266" s="193">
        <v>0.2</v>
      </c>
      <c r="I266" s="190"/>
    </row>
    <row r="267" spans="1:9">
      <c r="A267" s="190" t="s">
        <v>492</v>
      </c>
      <c r="B267" s="190" t="s">
        <v>854</v>
      </c>
      <c r="C267" s="190" t="s">
        <v>810</v>
      </c>
      <c r="D267" s="191">
        <v>40724</v>
      </c>
      <c r="E267" s="190" t="s">
        <v>831</v>
      </c>
      <c r="F267" s="192">
        <v>15.2</v>
      </c>
      <c r="G267" s="190">
        <v>40</v>
      </c>
      <c r="H267" s="193">
        <v>0.2</v>
      </c>
      <c r="I267" s="190"/>
    </row>
    <row r="268" spans="1:9">
      <c r="A268" s="190" t="s">
        <v>492</v>
      </c>
      <c r="B268" s="190" t="s">
        <v>854</v>
      </c>
      <c r="C268" s="190" t="s">
        <v>810</v>
      </c>
      <c r="D268" s="191">
        <v>40644</v>
      </c>
      <c r="E268" s="190" t="s">
        <v>826</v>
      </c>
      <c r="F268" s="192">
        <v>19.2</v>
      </c>
      <c r="G268" s="190">
        <v>40</v>
      </c>
      <c r="H268" s="193">
        <v>0.2</v>
      </c>
      <c r="I268" s="190"/>
    </row>
    <row r="269" spans="1:9">
      <c r="A269" s="190" t="s">
        <v>649</v>
      </c>
      <c r="B269" s="190" t="s">
        <v>854</v>
      </c>
      <c r="C269" s="190" t="s">
        <v>810</v>
      </c>
      <c r="D269" s="191">
        <v>40797</v>
      </c>
      <c r="E269" s="190" t="s">
        <v>880</v>
      </c>
      <c r="F269" s="192">
        <v>26.6</v>
      </c>
      <c r="G269" s="190">
        <v>50</v>
      </c>
      <c r="H269" s="193">
        <v>0</v>
      </c>
      <c r="I269" s="190"/>
    </row>
    <row r="270" spans="1:9">
      <c r="A270" s="190" t="s">
        <v>649</v>
      </c>
      <c r="B270" s="190" t="s">
        <v>854</v>
      </c>
      <c r="C270" s="190" t="s">
        <v>810</v>
      </c>
      <c r="D270" s="191">
        <v>40515</v>
      </c>
      <c r="E270" s="190" t="s">
        <v>876</v>
      </c>
      <c r="F270" s="192">
        <v>10</v>
      </c>
      <c r="G270" s="190">
        <v>4</v>
      </c>
      <c r="H270" s="193">
        <v>0.05</v>
      </c>
      <c r="I270" s="190"/>
    </row>
    <row r="271" spans="1:9">
      <c r="A271" s="190" t="s">
        <v>649</v>
      </c>
      <c r="B271" s="190" t="s">
        <v>854</v>
      </c>
      <c r="C271" s="190" t="s">
        <v>810</v>
      </c>
      <c r="D271" s="191">
        <v>40605</v>
      </c>
      <c r="E271" s="190" t="s">
        <v>856</v>
      </c>
      <c r="F271" s="192">
        <v>14.4</v>
      </c>
      <c r="G271" s="190">
        <v>15</v>
      </c>
      <c r="H271" s="193">
        <v>0</v>
      </c>
      <c r="I271" s="190"/>
    </row>
    <row r="272" spans="1:9">
      <c r="A272" s="190" t="s">
        <v>630</v>
      </c>
      <c r="B272" s="190" t="s">
        <v>842</v>
      </c>
      <c r="C272" s="190" t="s">
        <v>810</v>
      </c>
      <c r="D272" s="191">
        <v>40521</v>
      </c>
      <c r="E272" s="190" t="s">
        <v>885</v>
      </c>
      <c r="F272" s="192">
        <v>17.600000000000001</v>
      </c>
      <c r="G272" s="190">
        <v>35</v>
      </c>
      <c r="H272" s="193">
        <v>0</v>
      </c>
      <c r="I272" s="190"/>
    </row>
    <row r="273" spans="1:9">
      <c r="A273" s="190" t="s">
        <v>630</v>
      </c>
      <c r="B273" s="190" t="s">
        <v>842</v>
      </c>
      <c r="C273" s="190" t="s">
        <v>810</v>
      </c>
      <c r="D273" s="191">
        <v>40634</v>
      </c>
      <c r="E273" s="190" t="s">
        <v>896</v>
      </c>
      <c r="F273" s="192">
        <v>32</v>
      </c>
      <c r="G273" s="190">
        <v>70</v>
      </c>
      <c r="H273" s="193">
        <v>0.25</v>
      </c>
      <c r="I273" s="190"/>
    </row>
    <row r="274" spans="1:9">
      <c r="A274" s="190" t="s">
        <v>446</v>
      </c>
      <c r="B274" s="190" t="s">
        <v>854</v>
      </c>
      <c r="C274" s="190" t="s">
        <v>851</v>
      </c>
      <c r="D274" s="191">
        <v>40568</v>
      </c>
      <c r="E274" s="190" t="s">
        <v>896</v>
      </c>
      <c r="F274" s="192">
        <v>32</v>
      </c>
      <c r="G274" s="190">
        <v>70</v>
      </c>
      <c r="H274" s="193">
        <v>0</v>
      </c>
      <c r="I274" s="190"/>
    </row>
    <row r="275" spans="1:9">
      <c r="A275" s="190" t="s">
        <v>446</v>
      </c>
      <c r="B275" s="190" t="s">
        <v>854</v>
      </c>
      <c r="C275" s="190" t="s">
        <v>851</v>
      </c>
      <c r="D275" s="191">
        <v>40184</v>
      </c>
      <c r="E275" s="190" t="s">
        <v>869</v>
      </c>
      <c r="F275" s="192">
        <v>7.3</v>
      </c>
      <c r="G275" s="190">
        <v>80</v>
      </c>
      <c r="H275" s="193">
        <v>0</v>
      </c>
      <c r="I275" s="190"/>
    </row>
    <row r="276" spans="1:9">
      <c r="A276" s="190" t="s">
        <v>446</v>
      </c>
      <c r="B276" s="190" t="s">
        <v>854</v>
      </c>
      <c r="C276" s="190" t="s">
        <v>851</v>
      </c>
      <c r="D276" s="191">
        <v>40210</v>
      </c>
      <c r="E276" s="190" t="s">
        <v>804</v>
      </c>
      <c r="F276" s="192">
        <v>11.2</v>
      </c>
      <c r="G276" s="190">
        <v>9</v>
      </c>
      <c r="H276" s="193">
        <v>0</v>
      </c>
      <c r="I276" s="190"/>
    </row>
    <row r="277" spans="1:9">
      <c r="A277" s="190" t="s">
        <v>639</v>
      </c>
      <c r="B277" s="190" t="s">
        <v>842</v>
      </c>
      <c r="C277" s="190" t="s">
        <v>814</v>
      </c>
      <c r="D277" s="191">
        <v>41519</v>
      </c>
      <c r="E277" s="190" t="s">
        <v>852</v>
      </c>
      <c r="F277" s="192">
        <v>31.2</v>
      </c>
      <c r="G277" s="190">
        <v>36</v>
      </c>
      <c r="H277" s="193">
        <v>0.10000000149011612</v>
      </c>
      <c r="I277" s="190"/>
    </row>
    <row r="278" spans="1:9">
      <c r="A278" s="190" t="s">
        <v>639</v>
      </c>
      <c r="B278" s="190" t="s">
        <v>842</v>
      </c>
      <c r="C278" s="190" t="s">
        <v>814</v>
      </c>
      <c r="D278" s="191">
        <v>41550</v>
      </c>
      <c r="E278" s="190" t="s">
        <v>848</v>
      </c>
      <c r="F278" s="192">
        <v>30.4</v>
      </c>
      <c r="G278" s="190">
        <v>20</v>
      </c>
      <c r="H278" s="193">
        <v>0</v>
      </c>
      <c r="I278" s="190"/>
    </row>
    <row r="279" spans="1:9">
      <c r="A279" s="190" t="s">
        <v>368</v>
      </c>
      <c r="B279" s="190" t="s">
        <v>806</v>
      </c>
      <c r="C279" s="190" t="s">
        <v>810</v>
      </c>
      <c r="D279" s="191">
        <v>40782</v>
      </c>
      <c r="E279" s="190" t="s">
        <v>889</v>
      </c>
      <c r="F279" s="192">
        <v>11.2</v>
      </c>
      <c r="G279" s="190">
        <v>10</v>
      </c>
      <c r="H279" s="193">
        <v>0</v>
      </c>
      <c r="I279" s="190"/>
    </row>
    <row r="280" spans="1:9">
      <c r="A280" s="190" t="s">
        <v>368</v>
      </c>
      <c r="B280" s="190" t="s">
        <v>806</v>
      </c>
      <c r="C280" s="190" t="s">
        <v>810</v>
      </c>
      <c r="D280" s="191">
        <v>41120</v>
      </c>
      <c r="E280" s="190" t="s">
        <v>822</v>
      </c>
      <c r="F280" s="192">
        <v>14.4</v>
      </c>
      <c r="G280" s="190">
        <v>50</v>
      </c>
      <c r="H280" s="193">
        <v>0.15</v>
      </c>
      <c r="I280" s="190"/>
    </row>
    <row r="281" spans="1:9">
      <c r="A281" s="190" t="s">
        <v>368</v>
      </c>
      <c r="B281" s="190" t="s">
        <v>806</v>
      </c>
      <c r="C281" s="190" t="s">
        <v>810</v>
      </c>
      <c r="D281" s="191">
        <v>41393</v>
      </c>
      <c r="E281" s="190" t="s">
        <v>855</v>
      </c>
      <c r="F281" s="192">
        <v>14.7</v>
      </c>
      <c r="G281" s="190">
        <v>4</v>
      </c>
      <c r="H281" s="193">
        <v>0</v>
      </c>
      <c r="I281" s="190"/>
    </row>
    <row r="282" spans="1:9">
      <c r="A282" s="190" t="s">
        <v>368</v>
      </c>
      <c r="B282" s="190" t="s">
        <v>806</v>
      </c>
      <c r="C282" s="190" t="s">
        <v>810</v>
      </c>
      <c r="D282" s="191">
        <v>40724</v>
      </c>
      <c r="E282" s="190" t="s">
        <v>867</v>
      </c>
      <c r="F282" s="192">
        <v>6.2</v>
      </c>
      <c r="G282" s="190">
        <v>6</v>
      </c>
      <c r="H282" s="193">
        <v>0.15</v>
      </c>
      <c r="I282" s="190"/>
    </row>
    <row r="283" spans="1:9">
      <c r="A283" s="190" t="s">
        <v>673</v>
      </c>
      <c r="B283" s="190" t="s">
        <v>854</v>
      </c>
      <c r="C283" s="190" t="s">
        <v>810</v>
      </c>
      <c r="D283" s="191">
        <v>40687</v>
      </c>
      <c r="E283" s="190" t="s">
        <v>872</v>
      </c>
      <c r="F283" s="192">
        <v>14.4</v>
      </c>
      <c r="G283" s="190">
        <v>15</v>
      </c>
      <c r="H283" s="193">
        <v>0.15</v>
      </c>
      <c r="I283" s="190"/>
    </row>
    <row r="284" spans="1:9">
      <c r="A284" s="190" t="s">
        <v>673</v>
      </c>
      <c r="B284" s="190" t="s">
        <v>854</v>
      </c>
      <c r="C284" s="190" t="s">
        <v>810</v>
      </c>
      <c r="D284" s="191">
        <v>41525</v>
      </c>
      <c r="E284" s="190" t="s">
        <v>894</v>
      </c>
      <c r="F284" s="192">
        <v>7.2</v>
      </c>
      <c r="G284" s="190">
        <v>25</v>
      </c>
      <c r="H284" s="193">
        <v>0</v>
      </c>
      <c r="I284" s="190"/>
    </row>
    <row r="285" spans="1:9">
      <c r="A285" s="190" t="s">
        <v>540</v>
      </c>
      <c r="B285" s="190" t="s">
        <v>842</v>
      </c>
      <c r="C285" s="190" t="s">
        <v>878</v>
      </c>
      <c r="D285" s="191">
        <v>41741</v>
      </c>
      <c r="E285" s="190" t="s">
        <v>875</v>
      </c>
      <c r="F285" s="192">
        <v>5.9</v>
      </c>
      <c r="G285" s="190">
        <v>24</v>
      </c>
      <c r="H285" s="193">
        <v>0</v>
      </c>
      <c r="I285" s="190"/>
    </row>
    <row r="286" spans="1:9">
      <c r="A286" s="190" t="s">
        <v>548</v>
      </c>
      <c r="B286" s="190" t="s">
        <v>813</v>
      </c>
      <c r="C286" s="190" t="s">
        <v>807</v>
      </c>
      <c r="D286" s="191">
        <v>41577</v>
      </c>
      <c r="E286" s="190" t="s">
        <v>897</v>
      </c>
      <c r="F286" s="192">
        <v>13</v>
      </c>
      <c r="G286" s="190">
        <v>15</v>
      </c>
      <c r="H286" s="193">
        <v>0.10000000149011612</v>
      </c>
      <c r="I286" s="190"/>
    </row>
    <row r="287" spans="1:9">
      <c r="A287" s="190" t="s">
        <v>548</v>
      </c>
      <c r="B287" s="190" t="s">
        <v>813</v>
      </c>
      <c r="C287" s="190" t="s">
        <v>807</v>
      </c>
      <c r="D287" s="191">
        <v>40430</v>
      </c>
      <c r="E287" s="190" t="s">
        <v>882</v>
      </c>
      <c r="F287" s="192">
        <v>28.8</v>
      </c>
      <c r="G287" s="190">
        <v>18</v>
      </c>
      <c r="H287" s="193">
        <v>0.10000000149011612</v>
      </c>
      <c r="I287" s="190"/>
    </row>
    <row r="288" spans="1:9">
      <c r="A288" s="190" t="s">
        <v>555</v>
      </c>
      <c r="B288" s="190" t="s">
        <v>524</v>
      </c>
      <c r="C288" s="190" t="s">
        <v>836</v>
      </c>
      <c r="D288" s="191">
        <v>40446</v>
      </c>
      <c r="E288" s="190" t="s">
        <v>890</v>
      </c>
      <c r="F288" s="192">
        <v>210.8</v>
      </c>
      <c r="G288" s="190">
        <v>20</v>
      </c>
      <c r="H288" s="193">
        <v>0.05</v>
      </c>
      <c r="I288" s="190"/>
    </row>
    <row r="289" spans="1:9">
      <c r="A289" s="190" t="s">
        <v>555</v>
      </c>
      <c r="B289" s="190" t="s">
        <v>524</v>
      </c>
      <c r="C289" s="190" t="s">
        <v>836</v>
      </c>
      <c r="D289" s="191">
        <v>41145</v>
      </c>
      <c r="E289" s="190" t="s">
        <v>811</v>
      </c>
      <c r="F289" s="192">
        <v>7.7</v>
      </c>
      <c r="G289" s="190">
        <v>13</v>
      </c>
      <c r="H289" s="193">
        <v>0</v>
      </c>
      <c r="I289" s="190"/>
    </row>
    <row r="290" spans="1:9">
      <c r="A290" s="190" t="s">
        <v>555</v>
      </c>
      <c r="B290" s="190" t="s">
        <v>524</v>
      </c>
      <c r="C290" s="190" t="s">
        <v>836</v>
      </c>
      <c r="D290" s="191">
        <v>40565</v>
      </c>
      <c r="E290" s="190" t="s">
        <v>864</v>
      </c>
      <c r="F290" s="192">
        <v>15.5</v>
      </c>
      <c r="G290" s="190">
        <v>77</v>
      </c>
      <c r="H290" s="193">
        <v>0.05</v>
      </c>
      <c r="I290" s="190"/>
    </row>
    <row r="291" spans="1:9">
      <c r="A291" s="190" t="s">
        <v>555</v>
      </c>
      <c r="B291" s="190" t="s">
        <v>524</v>
      </c>
      <c r="C291" s="190" t="s">
        <v>836</v>
      </c>
      <c r="D291" s="191">
        <v>41440</v>
      </c>
      <c r="E291" s="190" t="s">
        <v>812</v>
      </c>
      <c r="F291" s="192">
        <v>16.8</v>
      </c>
      <c r="G291" s="190">
        <v>10</v>
      </c>
      <c r="H291" s="193">
        <v>0.05</v>
      </c>
      <c r="I291" s="190"/>
    </row>
    <row r="292" spans="1:9">
      <c r="A292" s="190" t="s">
        <v>535</v>
      </c>
      <c r="B292" s="190" t="s">
        <v>538</v>
      </c>
      <c r="C292" s="190" t="s">
        <v>814</v>
      </c>
      <c r="D292" s="191">
        <v>40607</v>
      </c>
      <c r="E292" s="190" t="s">
        <v>825</v>
      </c>
      <c r="F292" s="192">
        <v>3.6</v>
      </c>
      <c r="G292" s="190">
        <v>10</v>
      </c>
      <c r="H292" s="193">
        <v>0</v>
      </c>
      <c r="I292" s="190"/>
    </row>
    <row r="293" spans="1:9">
      <c r="A293" s="190" t="s">
        <v>535</v>
      </c>
      <c r="B293" s="190" t="s">
        <v>538</v>
      </c>
      <c r="C293" s="190" t="s">
        <v>814</v>
      </c>
      <c r="D293" s="191">
        <v>41512</v>
      </c>
      <c r="E293" s="190" t="s">
        <v>875</v>
      </c>
      <c r="F293" s="192">
        <v>5.9</v>
      </c>
      <c r="G293" s="190">
        <v>20</v>
      </c>
      <c r="H293" s="193">
        <v>0.15</v>
      </c>
      <c r="I293" s="190"/>
    </row>
    <row r="294" spans="1:9">
      <c r="A294" s="190" t="s">
        <v>521</v>
      </c>
      <c r="B294" s="190" t="s">
        <v>524</v>
      </c>
      <c r="C294" s="190" t="s">
        <v>878</v>
      </c>
      <c r="D294" s="191">
        <v>41718</v>
      </c>
      <c r="E294" s="190" t="s">
        <v>803</v>
      </c>
      <c r="F294" s="192">
        <v>16.8</v>
      </c>
      <c r="G294" s="190">
        <v>12</v>
      </c>
      <c r="H294" s="193">
        <v>0.2</v>
      </c>
      <c r="I294" s="190"/>
    </row>
    <row r="295" spans="1:9">
      <c r="A295" s="190" t="s">
        <v>521</v>
      </c>
      <c r="B295" s="190" t="s">
        <v>524</v>
      </c>
      <c r="C295" s="190" t="s">
        <v>878</v>
      </c>
      <c r="D295" s="191">
        <v>41602</v>
      </c>
      <c r="E295" s="190" t="s">
        <v>890</v>
      </c>
      <c r="F295" s="192">
        <v>210.8</v>
      </c>
      <c r="G295" s="190">
        <v>50</v>
      </c>
      <c r="H295" s="193">
        <v>0.2</v>
      </c>
      <c r="I295" s="190"/>
    </row>
    <row r="296" spans="1:9">
      <c r="A296" s="190" t="s">
        <v>666</v>
      </c>
      <c r="B296" s="190" t="s">
        <v>839</v>
      </c>
      <c r="C296" s="190" t="s">
        <v>846</v>
      </c>
      <c r="D296" s="191">
        <v>40846</v>
      </c>
      <c r="E296" s="190" t="s">
        <v>872</v>
      </c>
      <c r="F296" s="192">
        <v>14.4</v>
      </c>
      <c r="G296" s="190">
        <v>12</v>
      </c>
      <c r="H296" s="193">
        <v>0</v>
      </c>
      <c r="I296" s="190"/>
    </row>
    <row r="297" spans="1:9">
      <c r="A297" s="190" t="s">
        <v>666</v>
      </c>
      <c r="B297" s="190" t="s">
        <v>839</v>
      </c>
      <c r="C297" s="190" t="s">
        <v>846</v>
      </c>
      <c r="D297" s="191">
        <v>40438</v>
      </c>
      <c r="E297" s="190" t="s">
        <v>857</v>
      </c>
      <c r="F297" s="192">
        <v>99</v>
      </c>
      <c r="G297" s="190">
        <v>4</v>
      </c>
      <c r="H297" s="193">
        <v>0</v>
      </c>
      <c r="I297" s="190"/>
    </row>
    <row r="298" spans="1:9">
      <c r="A298" s="190" t="s">
        <v>653</v>
      </c>
      <c r="B298" s="190" t="s">
        <v>877</v>
      </c>
      <c r="C298" s="190" t="s">
        <v>807</v>
      </c>
      <c r="D298" s="191">
        <v>41501</v>
      </c>
      <c r="E298" s="190" t="s">
        <v>825</v>
      </c>
      <c r="F298" s="192">
        <v>3.6</v>
      </c>
      <c r="G298" s="190">
        <v>25</v>
      </c>
      <c r="H298" s="193">
        <v>0</v>
      </c>
      <c r="I298" s="190"/>
    </row>
    <row r="299" spans="1:9">
      <c r="A299" s="190" t="s">
        <v>653</v>
      </c>
      <c r="B299" s="190" t="s">
        <v>877</v>
      </c>
      <c r="C299" s="190" t="s">
        <v>807</v>
      </c>
      <c r="D299" s="191">
        <v>41718</v>
      </c>
      <c r="E299" s="190" t="s">
        <v>816</v>
      </c>
      <c r="F299" s="192">
        <v>15.6</v>
      </c>
      <c r="G299" s="190">
        <v>25</v>
      </c>
      <c r="H299" s="193">
        <v>0</v>
      </c>
      <c r="I299" s="190"/>
    </row>
    <row r="300" spans="1:9">
      <c r="A300" s="190" t="s">
        <v>673</v>
      </c>
      <c r="B300" s="190" t="s">
        <v>854</v>
      </c>
      <c r="C300" s="190" t="s">
        <v>807</v>
      </c>
      <c r="D300" s="191">
        <v>41468</v>
      </c>
      <c r="E300" s="190" t="s">
        <v>821</v>
      </c>
      <c r="F300" s="192">
        <v>10</v>
      </c>
      <c r="G300" s="190">
        <v>30</v>
      </c>
      <c r="H300" s="193">
        <v>0</v>
      </c>
      <c r="I300" s="190"/>
    </row>
    <row r="301" spans="1:9">
      <c r="A301" s="190" t="s">
        <v>673</v>
      </c>
      <c r="B301" s="190" t="s">
        <v>854</v>
      </c>
      <c r="C301" s="190" t="s">
        <v>807</v>
      </c>
      <c r="D301" s="191">
        <v>40713</v>
      </c>
      <c r="E301" s="190" t="s">
        <v>826</v>
      </c>
      <c r="F301" s="192">
        <v>19.2</v>
      </c>
      <c r="G301" s="190">
        <v>12</v>
      </c>
      <c r="H301" s="193">
        <v>0</v>
      </c>
      <c r="I301" s="190"/>
    </row>
    <row r="302" spans="1:9">
      <c r="A302" s="190" t="s">
        <v>673</v>
      </c>
      <c r="B302" s="190" t="s">
        <v>854</v>
      </c>
      <c r="C302" s="190" t="s">
        <v>807</v>
      </c>
      <c r="D302" s="191">
        <v>40426</v>
      </c>
      <c r="E302" s="190" t="s">
        <v>882</v>
      </c>
      <c r="F302" s="192">
        <v>28.8</v>
      </c>
      <c r="G302" s="190">
        <v>20</v>
      </c>
      <c r="H302" s="193">
        <v>0</v>
      </c>
      <c r="I302" s="190"/>
    </row>
    <row r="303" spans="1:9">
      <c r="A303" s="190" t="s">
        <v>441</v>
      </c>
      <c r="B303" s="190" t="s">
        <v>444</v>
      </c>
      <c r="C303" s="190" t="s">
        <v>836</v>
      </c>
      <c r="D303" s="191">
        <v>40482</v>
      </c>
      <c r="E303" s="190" t="s">
        <v>859</v>
      </c>
      <c r="F303" s="192">
        <v>24.8</v>
      </c>
      <c r="G303" s="190">
        <v>30</v>
      </c>
      <c r="H303" s="193">
        <v>0.2</v>
      </c>
      <c r="I303" s="190"/>
    </row>
    <row r="304" spans="1:9">
      <c r="A304" s="190" t="s">
        <v>441</v>
      </c>
      <c r="B304" s="190" t="s">
        <v>444</v>
      </c>
      <c r="C304" s="190" t="s">
        <v>836</v>
      </c>
      <c r="D304" s="191">
        <v>40956</v>
      </c>
      <c r="E304" s="190" t="s">
        <v>891</v>
      </c>
      <c r="F304" s="192">
        <v>24.9</v>
      </c>
      <c r="G304" s="190">
        <v>16</v>
      </c>
      <c r="H304" s="193">
        <v>0</v>
      </c>
      <c r="I304" s="190"/>
    </row>
    <row r="305" spans="1:9">
      <c r="A305" s="190" t="s">
        <v>441</v>
      </c>
      <c r="B305" s="190" t="s">
        <v>444</v>
      </c>
      <c r="C305" s="190" t="s">
        <v>836</v>
      </c>
      <c r="D305" s="191">
        <v>40895</v>
      </c>
      <c r="E305" s="190" t="s">
        <v>820</v>
      </c>
      <c r="F305" s="192">
        <v>27.2</v>
      </c>
      <c r="G305" s="190">
        <v>8</v>
      </c>
      <c r="H305" s="193">
        <v>0.2</v>
      </c>
      <c r="I305" s="190"/>
    </row>
    <row r="306" spans="1:9">
      <c r="A306" s="190" t="s">
        <v>548</v>
      </c>
      <c r="B306" s="190" t="s">
        <v>813</v>
      </c>
      <c r="C306" s="190" t="s">
        <v>802</v>
      </c>
      <c r="D306" s="191">
        <v>40709</v>
      </c>
      <c r="E306" s="190" t="s">
        <v>825</v>
      </c>
      <c r="F306" s="192">
        <v>3.6</v>
      </c>
      <c r="G306" s="190">
        <v>10</v>
      </c>
      <c r="H306" s="193">
        <v>0.05</v>
      </c>
      <c r="I306" s="190"/>
    </row>
    <row r="307" spans="1:9">
      <c r="A307" s="190" t="s">
        <v>548</v>
      </c>
      <c r="B307" s="190" t="s">
        <v>813</v>
      </c>
      <c r="C307" s="190" t="s">
        <v>802</v>
      </c>
      <c r="D307" s="191">
        <v>41746</v>
      </c>
      <c r="E307" s="190" t="s">
        <v>873</v>
      </c>
      <c r="F307" s="192">
        <v>11.2</v>
      </c>
      <c r="G307" s="190">
        <v>10</v>
      </c>
      <c r="H307" s="193">
        <v>0.05</v>
      </c>
      <c r="I307" s="190"/>
    </row>
    <row r="308" spans="1:9">
      <c r="A308" s="190" t="s">
        <v>548</v>
      </c>
      <c r="B308" s="190" t="s">
        <v>813</v>
      </c>
      <c r="C308" s="190" t="s">
        <v>802</v>
      </c>
      <c r="D308" s="191">
        <v>40249</v>
      </c>
      <c r="E308" s="190" t="s">
        <v>831</v>
      </c>
      <c r="F308" s="192">
        <v>15.2</v>
      </c>
      <c r="G308" s="190">
        <v>20</v>
      </c>
      <c r="H308" s="193">
        <v>0.05</v>
      </c>
      <c r="I308" s="190"/>
    </row>
    <row r="309" spans="1:9">
      <c r="A309" s="190" t="s">
        <v>517</v>
      </c>
      <c r="B309" s="190" t="s">
        <v>877</v>
      </c>
      <c r="C309" s="190" t="s">
        <v>802</v>
      </c>
      <c r="D309" s="191">
        <v>41215</v>
      </c>
      <c r="E309" s="190" t="s">
        <v>830</v>
      </c>
      <c r="F309" s="192">
        <v>13.9</v>
      </c>
      <c r="G309" s="190">
        <v>56</v>
      </c>
      <c r="H309" s="193">
        <v>0.05</v>
      </c>
      <c r="I309" s="190"/>
    </row>
    <row r="310" spans="1:9">
      <c r="A310" s="190" t="s">
        <v>517</v>
      </c>
      <c r="B310" s="190" t="s">
        <v>877</v>
      </c>
      <c r="C310" s="190" t="s">
        <v>802</v>
      </c>
      <c r="D310" s="191">
        <v>41605</v>
      </c>
      <c r="E310" s="190" t="s">
        <v>821</v>
      </c>
      <c r="F310" s="192">
        <v>10</v>
      </c>
      <c r="G310" s="190">
        <v>70</v>
      </c>
      <c r="H310" s="193">
        <v>0.05</v>
      </c>
      <c r="I310" s="190"/>
    </row>
    <row r="311" spans="1:9">
      <c r="A311" s="190" t="s">
        <v>517</v>
      </c>
      <c r="B311" s="190" t="s">
        <v>877</v>
      </c>
      <c r="C311" s="190" t="s">
        <v>802</v>
      </c>
      <c r="D311" s="191">
        <v>40985</v>
      </c>
      <c r="E311" s="190" t="s">
        <v>820</v>
      </c>
      <c r="F311" s="192">
        <v>27.2</v>
      </c>
      <c r="G311" s="190">
        <v>80</v>
      </c>
      <c r="H311" s="193">
        <v>0.05</v>
      </c>
      <c r="I311" s="190"/>
    </row>
    <row r="312" spans="1:9">
      <c r="A312" s="190" t="s">
        <v>496</v>
      </c>
      <c r="B312" s="190" t="s">
        <v>813</v>
      </c>
      <c r="C312" s="190" t="s">
        <v>810</v>
      </c>
      <c r="D312" s="191">
        <v>41365</v>
      </c>
      <c r="E312" s="190" t="s">
        <v>863</v>
      </c>
      <c r="F312" s="192">
        <v>36.4</v>
      </c>
      <c r="G312" s="190">
        <v>30</v>
      </c>
      <c r="H312" s="193">
        <v>0</v>
      </c>
      <c r="I312" s="190"/>
    </row>
    <row r="313" spans="1:9">
      <c r="A313" s="190" t="s">
        <v>496</v>
      </c>
      <c r="B313" s="190" t="s">
        <v>813</v>
      </c>
      <c r="C313" s="190" t="s">
        <v>810</v>
      </c>
      <c r="D313" s="191">
        <v>41022</v>
      </c>
      <c r="E313" s="190" t="s">
        <v>857</v>
      </c>
      <c r="F313" s="192">
        <v>99</v>
      </c>
      <c r="G313" s="190">
        <v>35</v>
      </c>
      <c r="H313" s="193">
        <v>0</v>
      </c>
      <c r="I313" s="190"/>
    </row>
    <row r="314" spans="1:9">
      <c r="A314" s="190" t="s">
        <v>496</v>
      </c>
      <c r="B314" s="190" t="s">
        <v>813</v>
      </c>
      <c r="C314" s="190" t="s">
        <v>810</v>
      </c>
      <c r="D314" s="191">
        <v>40619</v>
      </c>
      <c r="E314" s="190" t="s">
        <v>890</v>
      </c>
      <c r="F314" s="192">
        <v>210.8</v>
      </c>
      <c r="G314" s="190">
        <v>10</v>
      </c>
      <c r="H314" s="193">
        <v>0</v>
      </c>
      <c r="I314" s="190"/>
    </row>
    <row r="315" spans="1:9">
      <c r="A315" s="190" t="s">
        <v>496</v>
      </c>
      <c r="B315" s="190" t="s">
        <v>813</v>
      </c>
      <c r="C315" s="190" t="s">
        <v>810</v>
      </c>
      <c r="D315" s="191">
        <v>40974</v>
      </c>
      <c r="E315" s="190" t="s">
        <v>823</v>
      </c>
      <c r="F315" s="192">
        <v>16</v>
      </c>
      <c r="G315" s="190">
        <v>35</v>
      </c>
      <c r="H315" s="193">
        <v>0</v>
      </c>
      <c r="I315" s="190"/>
    </row>
    <row r="316" spans="1:9">
      <c r="A316" s="190" t="s">
        <v>496</v>
      </c>
      <c r="B316" s="190" t="s">
        <v>813</v>
      </c>
      <c r="C316" s="190" t="s">
        <v>810</v>
      </c>
      <c r="D316" s="191">
        <v>41034</v>
      </c>
      <c r="E316" s="190" t="s">
        <v>875</v>
      </c>
      <c r="F316" s="192">
        <v>5.9</v>
      </c>
      <c r="G316" s="190">
        <v>28</v>
      </c>
      <c r="H316" s="193">
        <v>0</v>
      </c>
      <c r="I316" s="190"/>
    </row>
    <row r="317" spans="1:9">
      <c r="A317" s="190" t="s">
        <v>446</v>
      </c>
      <c r="B317" s="190" t="s">
        <v>854</v>
      </c>
      <c r="C317" s="190" t="s">
        <v>836</v>
      </c>
      <c r="D317" s="191">
        <v>41458</v>
      </c>
      <c r="E317" s="190" t="s">
        <v>822</v>
      </c>
      <c r="F317" s="192">
        <v>14.4</v>
      </c>
      <c r="G317" s="190">
        <v>54</v>
      </c>
      <c r="H317" s="193">
        <v>0.10000000149011612</v>
      </c>
      <c r="I317" s="190"/>
    </row>
    <row r="318" spans="1:9">
      <c r="A318" s="190" t="s">
        <v>446</v>
      </c>
      <c r="B318" s="190" t="s">
        <v>854</v>
      </c>
      <c r="C318" s="190" t="s">
        <v>836</v>
      </c>
      <c r="D318" s="191">
        <v>40812</v>
      </c>
      <c r="E318" s="190" t="s">
        <v>820</v>
      </c>
      <c r="F318" s="192">
        <v>27.2</v>
      </c>
      <c r="G318" s="190">
        <v>55</v>
      </c>
      <c r="H318" s="193">
        <v>0.10000000149011612</v>
      </c>
      <c r="I318" s="190"/>
    </row>
    <row r="319" spans="1:9">
      <c r="A319" s="190" t="s">
        <v>586</v>
      </c>
      <c r="B319" s="190" t="s">
        <v>813</v>
      </c>
      <c r="C319" s="190" t="s">
        <v>814</v>
      </c>
      <c r="D319" s="191">
        <v>41110</v>
      </c>
      <c r="E319" s="190" t="s">
        <v>889</v>
      </c>
      <c r="F319" s="192">
        <v>11.2</v>
      </c>
      <c r="G319" s="190">
        <v>50</v>
      </c>
      <c r="H319" s="193">
        <v>0</v>
      </c>
      <c r="I319" s="190"/>
    </row>
    <row r="320" spans="1:9">
      <c r="A320" s="190" t="s">
        <v>586</v>
      </c>
      <c r="B320" s="190" t="s">
        <v>813</v>
      </c>
      <c r="C320" s="190" t="s">
        <v>814</v>
      </c>
      <c r="D320" s="191">
        <v>41685</v>
      </c>
      <c r="E320" s="190" t="s">
        <v>809</v>
      </c>
      <c r="F320" s="192">
        <v>42.4</v>
      </c>
      <c r="G320" s="190">
        <v>20</v>
      </c>
      <c r="H320" s="193">
        <v>0</v>
      </c>
      <c r="I320" s="190"/>
    </row>
    <row r="321" spans="1:9">
      <c r="A321" s="190" t="s">
        <v>586</v>
      </c>
      <c r="B321" s="190" t="s">
        <v>813</v>
      </c>
      <c r="C321" s="190" t="s">
        <v>814</v>
      </c>
      <c r="D321" s="191">
        <v>40441</v>
      </c>
      <c r="E321" s="190" t="s">
        <v>875</v>
      </c>
      <c r="F321" s="192">
        <v>5.9</v>
      </c>
      <c r="G321" s="190">
        <v>24</v>
      </c>
      <c r="H321" s="193">
        <v>0</v>
      </c>
      <c r="I321" s="190"/>
    </row>
    <row r="322" spans="1:9">
      <c r="A322" s="190" t="s">
        <v>311</v>
      </c>
      <c r="B322" s="190" t="s">
        <v>854</v>
      </c>
      <c r="C322" s="190" t="s">
        <v>810</v>
      </c>
      <c r="D322" s="191">
        <v>40517</v>
      </c>
      <c r="E322" s="190" t="s">
        <v>821</v>
      </c>
      <c r="F322" s="192">
        <v>10</v>
      </c>
      <c r="G322" s="190">
        <v>20</v>
      </c>
      <c r="H322" s="193">
        <v>0</v>
      </c>
      <c r="I322" s="190"/>
    </row>
    <row r="323" spans="1:9">
      <c r="A323" s="190" t="s">
        <v>311</v>
      </c>
      <c r="B323" s="190" t="s">
        <v>854</v>
      </c>
      <c r="C323" s="190" t="s">
        <v>810</v>
      </c>
      <c r="D323" s="191">
        <v>41547</v>
      </c>
      <c r="E323" s="190" t="s">
        <v>867</v>
      </c>
      <c r="F323" s="192">
        <v>6.2</v>
      </c>
      <c r="G323" s="190">
        <v>12</v>
      </c>
      <c r="H323" s="193">
        <v>0</v>
      </c>
      <c r="I323" s="190"/>
    </row>
    <row r="324" spans="1:9">
      <c r="A324" s="190" t="s">
        <v>311</v>
      </c>
      <c r="B324" s="190" t="s">
        <v>854</v>
      </c>
      <c r="C324" s="190" t="s">
        <v>810</v>
      </c>
      <c r="D324" s="191">
        <v>41610</v>
      </c>
      <c r="E324" s="190" t="s">
        <v>856</v>
      </c>
      <c r="F324" s="192">
        <v>14.4</v>
      </c>
      <c r="G324" s="190">
        <v>12</v>
      </c>
      <c r="H324" s="193">
        <v>0</v>
      </c>
      <c r="I324" s="190"/>
    </row>
    <row r="325" spans="1:9">
      <c r="A325" s="190" t="s">
        <v>324</v>
      </c>
      <c r="B325" s="190" t="s">
        <v>877</v>
      </c>
      <c r="C325" s="190" t="s">
        <v>836</v>
      </c>
      <c r="D325" s="191">
        <v>40921</v>
      </c>
      <c r="E325" s="190" t="s">
        <v>882</v>
      </c>
      <c r="F325" s="192">
        <v>28.8</v>
      </c>
      <c r="G325" s="190">
        <v>30</v>
      </c>
      <c r="H325" s="193">
        <v>0</v>
      </c>
      <c r="I325" s="190"/>
    </row>
    <row r="326" spans="1:9">
      <c r="A326" s="190" t="s">
        <v>324</v>
      </c>
      <c r="B326" s="190" t="s">
        <v>877</v>
      </c>
      <c r="C326" s="190" t="s">
        <v>836</v>
      </c>
      <c r="D326" s="191">
        <v>41589</v>
      </c>
      <c r="E326" s="190" t="s">
        <v>860</v>
      </c>
      <c r="F326" s="192">
        <v>17.2</v>
      </c>
      <c r="G326" s="190">
        <v>5</v>
      </c>
      <c r="H326" s="193">
        <v>0</v>
      </c>
      <c r="I326" s="190"/>
    </row>
    <row r="327" spans="1:9">
      <c r="A327" s="190" t="s">
        <v>603</v>
      </c>
      <c r="B327" s="190" t="s">
        <v>839</v>
      </c>
      <c r="C327" s="190" t="s">
        <v>814</v>
      </c>
      <c r="D327" s="191">
        <v>41010</v>
      </c>
      <c r="E327" s="190" t="s">
        <v>803</v>
      </c>
      <c r="F327" s="192">
        <v>16.8</v>
      </c>
      <c r="G327" s="190">
        <v>24</v>
      </c>
      <c r="H327" s="193">
        <v>0</v>
      </c>
      <c r="I327" s="190"/>
    </row>
    <row r="328" spans="1:9">
      <c r="A328" s="190" t="s">
        <v>505</v>
      </c>
      <c r="B328" s="190" t="s">
        <v>868</v>
      </c>
      <c r="C328" s="190" t="s">
        <v>846</v>
      </c>
      <c r="D328" s="191">
        <v>40998</v>
      </c>
      <c r="E328" s="190" t="s">
        <v>812</v>
      </c>
      <c r="F328" s="192">
        <v>16.8</v>
      </c>
      <c r="G328" s="190">
        <v>5</v>
      </c>
      <c r="H328" s="193">
        <v>0</v>
      </c>
      <c r="I328" s="190"/>
    </row>
    <row r="329" spans="1:9">
      <c r="A329" s="190" t="s">
        <v>505</v>
      </c>
      <c r="B329" s="190" t="s">
        <v>868</v>
      </c>
      <c r="C329" s="190" t="s">
        <v>846</v>
      </c>
      <c r="D329" s="191">
        <v>41414</v>
      </c>
      <c r="E329" s="190" t="s">
        <v>834</v>
      </c>
      <c r="F329" s="192">
        <v>10.4</v>
      </c>
      <c r="G329" s="190">
        <v>5</v>
      </c>
      <c r="H329" s="193">
        <v>0</v>
      </c>
      <c r="I329" s="190"/>
    </row>
    <row r="330" spans="1:9">
      <c r="A330" s="190" t="s">
        <v>526</v>
      </c>
      <c r="B330" s="190" t="s">
        <v>895</v>
      </c>
      <c r="C330" s="190" t="s">
        <v>878</v>
      </c>
      <c r="D330" s="191">
        <v>40393</v>
      </c>
      <c r="E330" s="190" t="s">
        <v>873</v>
      </c>
      <c r="F330" s="192">
        <v>11.2</v>
      </c>
      <c r="G330" s="190">
        <v>36</v>
      </c>
      <c r="H330" s="193">
        <v>0</v>
      </c>
      <c r="I330" s="190"/>
    </row>
    <row r="331" spans="1:9">
      <c r="A331" s="190" t="s">
        <v>526</v>
      </c>
      <c r="B331" s="190" t="s">
        <v>895</v>
      </c>
      <c r="C331" s="190" t="s">
        <v>878</v>
      </c>
      <c r="D331" s="191">
        <v>41316</v>
      </c>
      <c r="E331" s="190" t="s">
        <v>875</v>
      </c>
      <c r="F331" s="192">
        <v>5.9</v>
      </c>
      <c r="G331" s="190">
        <v>18</v>
      </c>
      <c r="H331" s="193">
        <v>0</v>
      </c>
      <c r="I331" s="190"/>
    </row>
    <row r="332" spans="1:9">
      <c r="A332" s="190" t="s">
        <v>526</v>
      </c>
      <c r="B332" s="190" t="s">
        <v>895</v>
      </c>
      <c r="C332" s="190" t="s">
        <v>878</v>
      </c>
      <c r="D332" s="191">
        <v>40277</v>
      </c>
      <c r="E332" s="190" t="s">
        <v>812</v>
      </c>
      <c r="F332" s="192">
        <v>16.8</v>
      </c>
      <c r="G332" s="190">
        <v>15</v>
      </c>
      <c r="H332" s="193">
        <v>0</v>
      </c>
      <c r="I332" s="190"/>
    </row>
    <row r="333" spans="1:9">
      <c r="A333" s="190" t="s">
        <v>526</v>
      </c>
      <c r="B333" s="190" t="s">
        <v>895</v>
      </c>
      <c r="C333" s="190" t="s">
        <v>878</v>
      </c>
      <c r="D333" s="191">
        <v>40498</v>
      </c>
      <c r="E333" s="190" t="s">
        <v>834</v>
      </c>
      <c r="F333" s="192">
        <v>10.4</v>
      </c>
      <c r="G333" s="190">
        <v>7</v>
      </c>
      <c r="H333" s="193">
        <v>0</v>
      </c>
      <c r="I333" s="190"/>
    </row>
    <row r="334" spans="1:9">
      <c r="A334" s="190" t="s">
        <v>555</v>
      </c>
      <c r="B334" s="190" t="s">
        <v>524</v>
      </c>
      <c r="C334" s="190" t="s">
        <v>851</v>
      </c>
      <c r="D334" s="191">
        <v>41288</v>
      </c>
      <c r="E334" s="190" t="s">
        <v>840</v>
      </c>
      <c r="F334" s="192">
        <v>8</v>
      </c>
      <c r="G334" s="190">
        <v>5</v>
      </c>
      <c r="H334" s="193">
        <v>0.10000000149011612</v>
      </c>
      <c r="I334" s="190"/>
    </row>
    <row r="335" spans="1:9">
      <c r="A335" s="190" t="s">
        <v>555</v>
      </c>
      <c r="B335" s="190" t="s">
        <v>524</v>
      </c>
      <c r="C335" s="190" t="s">
        <v>851</v>
      </c>
      <c r="D335" s="191">
        <v>41571</v>
      </c>
      <c r="E335" s="190" t="s">
        <v>863</v>
      </c>
      <c r="F335" s="192">
        <v>36.4</v>
      </c>
      <c r="G335" s="190">
        <v>13</v>
      </c>
      <c r="H335" s="193">
        <v>0.10000000149011612</v>
      </c>
      <c r="I335" s="190"/>
    </row>
    <row r="336" spans="1:9">
      <c r="A336" s="190" t="s">
        <v>555</v>
      </c>
      <c r="B336" s="190" t="s">
        <v>524</v>
      </c>
      <c r="C336" s="190" t="s">
        <v>851</v>
      </c>
      <c r="D336" s="191">
        <v>41195</v>
      </c>
      <c r="E336" s="190" t="s">
        <v>816</v>
      </c>
      <c r="F336" s="192">
        <v>15.6</v>
      </c>
      <c r="G336" s="190">
        <v>25</v>
      </c>
      <c r="H336" s="193">
        <v>0</v>
      </c>
      <c r="I336" s="190"/>
    </row>
    <row r="337" spans="1:9">
      <c r="A337" s="190" t="s">
        <v>555</v>
      </c>
      <c r="B337" s="190" t="s">
        <v>524</v>
      </c>
      <c r="C337" s="190" t="s">
        <v>851</v>
      </c>
      <c r="D337" s="191">
        <v>41121</v>
      </c>
      <c r="E337" s="190" t="s">
        <v>880</v>
      </c>
      <c r="F337" s="192">
        <v>26.6</v>
      </c>
      <c r="G337" s="190">
        <v>35</v>
      </c>
      <c r="H337" s="193">
        <v>0.10000000149011612</v>
      </c>
      <c r="I337" s="190"/>
    </row>
    <row r="338" spans="1:9">
      <c r="A338" s="190" t="s">
        <v>540</v>
      </c>
      <c r="B338" s="190" t="s">
        <v>842</v>
      </c>
      <c r="C338" s="190" t="s">
        <v>846</v>
      </c>
      <c r="D338" s="191">
        <v>41027</v>
      </c>
      <c r="E338" s="190" t="s">
        <v>857</v>
      </c>
      <c r="F338" s="192">
        <v>99</v>
      </c>
      <c r="G338" s="190">
        <v>20</v>
      </c>
      <c r="H338" s="193">
        <v>0</v>
      </c>
      <c r="I338" s="190"/>
    </row>
    <row r="339" spans="1:9">
      <c r="A339" s="190" t="s">
        <v>540</v>
      </c>
      <c r="B339" s="190" t="s">
        <v>842</v>
      </c>
      <c r="C339" s="190" t="s">
        <v>846</v>
      </c>
      <c r="D339" s="191">
        <v>40284</v>
      </c>
      <c r="E339" s="190" t="s">
        <v>848</v>
      </c>
      <c r="F339" s="192">
        <v>30.4</v>
      </c>
      <c r="G339" s="190">
        <v>18</v>
      </c>
      <c r="H339" s="193">
        <v>0.25</v>
      </c>
      <c r="I339" s="190"/>
    </row>
    <row r="340" spans="1:9">
      <c r="A340" s="190" t="s">
        <v>582</v>
      </c>
      <c r="B340" s="190" t="s">
        <v>824</v>
      </c>
      <c r="C340" s="190" t="s">
        <v>807</v>
      </c>
      <c r="D340" s="191">
        <v>41558</v>
      </c>
      <c r="E340" s="190" t="s">
        <v>872</v>
      </c>
      <c r="F340" s="192">
        <v>14.4</v>
      </c>
      <c r="G340" s="190">
        <v>15</v>
      </c>
      <c r="H340" s="193">
        <v>0.15</v>
      </c>
      <c r="I340" s="190"/>
    </row>
    <row r="341" spans="1:9">
      <c r="A341" s="190" t="s">
        <v>582</v>
      </c>
      <c r="B341" s="190" t="s">
        <v>824</v>
      </c>
      <c r="C341" s="190" t="s">
        <v>807</v>
      </c>
      <c r="D341" s="191">
        <v>41485</v>
      </c>
      <c r="E341" s="190" t="s">
        <v>880</v>
      </c>
      <c r="F341" s="192">
        <v>26.6</v>
      </c>
      <c r="G341" s="190">
        <v>30</v>
      </c>
      <c r="H341" s="193">
        <v>0</v>
      </c>
      <c r="I341" s="190"/>
    </row>
    <row r="342" spans="1:9">
      <c r="A342" s="190" t="s">
        <v>582</v>
      </c>
      <c r="B342" s="190" t="s">
        <v>824</v>
      </c>
      <c r="C342" s="190" t="s">
        <v>807</v>
      </c>
      <c r="D342" s="191">
        <v>40473</v>
      </c>
      <c r="E342" s="190" t="s">
        <v>827</v>
      </c>
      <c r="F342" s="192">
        <v>8</v>
      </c>
      <c r="G342" s="190">
        <v>20</v>
      </c>
      <c r="H342" s="193">
        <v>0.15</v>
      </c>
      <c r="I342" s="190"/>
    </row>
    <row r="343" spans="1:9">
      <c r="A343" s="190" t="s">
        <v>548</v>
      </c>
      <c r="B343" s="190" t="s">
        <v>813</v>
      </c>
      <c r="C343" s="190" t="s">
        <v>836</v>
      </c>
      <c r="D343" s="191">
        <v>40714</v>
      </c>
      <c r="E343" s="190" t="s">
        <v>831</v>
      </c>
      <c r="F343" s="192">
        <v>15.2</v>
      </c>
      <c r="G343" s="190">
        <v>6</v>
      </c>
      <c r="H343" s="193">
        <v>0.2</v>
      </c>
      <c r="I343" s="190"/>
    </row>
    <row r="344" spans="1:9">
      <c r="A344" s="190" t="s">
        <v>387</v>
      </c>
      <c r="B344" s="190" t="s">
        <v>806</v>
      </c>
      <c r="C344" s="190" t="s">
        <v>802</v>
      </c>
      <c r="D344" s="191">
        <v>40987</v>
      </c>
      <c r="E344" s="190" t="s">
        <v>818</v>
      </c>
      <c r="F344" s="192">
        <v>64.8</v>
      </c>
      <c r="G344" s="190">
        <v>12</v>
      </c>
      <c r="H344" s="193">
        <v>0.25</v>
      </c>
      <c r="I344" s="190"/>
    </row>
    <row r="345" spans="1:9">
      <c r="A345" s="190" t="s">
        <v>387</v>
      </c>
      <c r="B345" s="190" t="s">
        <v>806</v>
      </c>
      <c r="C345" s="190" t="s">
        <v>802</v>
      </c>
      <c r="D345" s="191">
        <v>41179</v>
      </c>
      <c r="E345" s="190" t="s">
        <v>890</v>
      </c>
      <c r="F345" s="192">
        <v>210.8</v>
      </c>
      <c r="G345" s="190">
        <v>40</v>
      </c>
      <c r="H345" s="193">
        <v>0.25</v>
      </c>
      <c r="I345" s="190"/>
    </row>
    <row r="346" spans="1:9">
      <c r="A346" s="190" t="s">
        <v>387</v>
      </c>
      <c r="B346" s="190" t="s">
        <v>806</v>
      </c>
      <c r="C346" s="190" t="s">
        <v>802</v>
      </c>
      <c r="D346" s="191">
        <v>40901</v>
      </c>
      <c r="E346" s="190" t="s">
        <v>820</v>
      </c>
      <c r="F346" s="192">
        <v>27.2</v>
      </c>
      <c r="G346" s="190">
        <v>70</v>
      </c>
      <c r="H346" s="193">
        <v>0.25</v>
      </c>
      <c r="I346" s="190"/>
    </row>
    <row r="347" spans="1:9">
      <c r="A347" s="190" t="s">
        <v>387</v>
      </c>
      <c r="B347" s="190" t="s">
        <v>806</v>
      </c>
      <c r="C347" s="190" t="s">
        <v>802</v>
      </c>
      <c r="D347" s="191">
        <v>41520</v>
      </c>
      <c r="E347" s="190" t="s">
        <v>805</v>
      </c>
      <c r="F347" s="192">
        <v>27.8</v>
      </c>
      <c r="G347" s="190">
        <v>42</v>
      </c>
      <c r="H347" s="193">
        <v>0.25</v>
      </c>
      <c r="I347" s="190"/>
    </row>
    <row r="348" spans="1:9">
      <c r="A348" s="190" t="s">
        <v>401</v>
      </c>
      <c r="B348" s="190" t="s">
        <v>883</v>
      </c>
      <c r="C348" s="190" t="s">
        <v>810</v>
      </c>
      <c r="D348" s="191">
        <v>41222</v>
      </c>
      <c r="E348" s="190" t="s">
        <v>887</v>
      </c>
      <c r="F348" s="192">
        <v>10.6</v>
      </c>
      <c r="G348" s="190">
        <v>80</v>
      </c>
      <c r="H348" s="193">
        <v>0.2</v>
      </c>
      <c r="I348" s="190"/>
    </row>
    <row r="349" spans="1:9">
      <c r="A349" s="190" t="s">
        <v>401</v>
      </c>
      <c r="B349" s="190" t="s">
        <v>883</v>
      </c>
      <c r="C349" s="190" t="s">
        <v>810</v>
      </c>
      <c r="D349" s="191">
        <v>40237</v>
      </c>
      <c r="E349" s="190" t="s">
        <v>860</v>
      </c>
      <c r="F349" s="192">
        <v>17.2</v>
      </c>
      <c r="G349" s="190">
        <v>50</v>
      </c>
      <c r="H349" s="193">
        <v>0.2</v>
      </c>
      <c r="I349" s="190"/>
    </row>
    <row r="350" spans="1:9">
      <c r="A350" s="190" t="s">
        <v>621</v>
      </c>
      <c r="B350" s="190" t="s">
        <v>898</v>
      </c>
      <c r="C350" s="190" t="s">
        <v>836</v>
      </c>
      <c r="D350" s="191">
        <v>40405</v>
      </c>
      <c r="E350" s="190" t="s">
        <v>821</v>
      </c>
      <c r="F350" s="192">
        <v>10</v>
      </c>
      <c r="G350" s="190">
        <v>30</v>
      </c>
      <c r="H350" s="193">
        <v>0</v>
      </c>
      <c r="I350" s="190"/>
    </row>
    <row r="351" spans="1:9">
      <c r="A351" s="190" t="s">
        <v>621</v>
      </c>
      <c r="B351" s="190" t="s">
        <v>898</v>
      </c>
      <c r="C351" s="190" t="s">
        <v>836</v>
      </c>
      <c r="D351" s="191">
        <v>41222</v>
      </c>
      <c r="E351" s="190" t="s">
        <v>887</v>
      </c>
      <c r="F351" s="192">
        <v>10.6</v>
      </c>
      <c r="G351" s="190">
        <v>15</v>
      </c>
      <c r="H351" s="193">
        <v>0</v>
      </c>
      <c r="I351" s="190"/>
    </row>
    <row r="352" spans="1:9">
      <c r="A352" s="190" t="s">
        <v>695</v>
      </c>
      <c r="B352" s="190" t="s">
        <v>842</v>
      </c>
      <c r="C352" s="190" t="s">
        <v>814</v>
      </c>
      <c r="D352" s="191">
        <v>41139</v>
      </c>
      <c r="E352" s="190" t="s">
        <v>808</v>
      </c>
      <c r="F352" s="192">
        <v>18.600000000000001</v>
      </c>
      <c r="G352" s="190">
        <v>15</v>
      </c>
      <c r="H352" s="193">
        <v>0</v>
      </c>
      <c r="I352" s="190"/>
    </row>
    <row r="353" spans="1:9">
      <c r="A353" s="190" t="s">
        <v>695</v>
      </c>
      <c r="B353" s="190" t="s">
        <v>842</v>
      </c>
      <c r="C353" s="190" t="s">
        <v>814</v>
      </c>
      <c r="D353" s="191">
        <v>40225</v>
      </c>
      <c r="E353" s="190" t="s">
        <v>875</v>
      </c>
      <c r="F353" s="192">
        <v>5.9</v>
      </c>
      <c r="G353" s="190">
        <v>10</v>
      </c>
      <c r="H353" s="193">
        <v>0</v>
      </c>
      <c r="I353" s="190"/>
    </row>
    <row r="354" spans="1:9">
      <c r="A354" s="190" t="s">
        <v>377</v>
      </c>
      <c r="B354" s="190" t="s">
        <v>892</v>
      </c>
      <c r="C354" s="190" t="s">
        <v>836</v>
      </c>
      <c r="D354" s="191">
        <v>41503</v>
      </c>
      <c r="E354" s="190" t="s">
        <v>821</v>
      </c>
      <c r="F354" s="192">
        <v>10</v>
      </c>
      <c r="G354" s="190">
        <v>42</v>
      </c>
      <c r="H354" s="193">
        <v>0.05</v>
      </c>
      <c r="I354" s="190"/>
    </row>
    <row r="355" spans="1:9">
      <c r="A355" s="190" t="s">
        <v>517</v>
      </c>
      <c r="B355" s="190" t="s">
        <v>877</v>
      </c>
      <c r="C355" s="190" t="s">
        <v>836</v>
      </c>
      <c r="D355" s="191">
        <v>41354</v>
      </c>
      <c r="E355" s="190" t="s">
        <v>863</v>
      </c>
      <c r="F355" s="192">
        <v>36.4</v>
      </c>
      <c r="G355" s="190">
        <v>20</v>
      </c>
      <c r="H355" s="193">
        <v>0.15</v>
      </c>
      <c r="I355" s="190"/>
    </row>
    <row r="356" spans="1:9">
      <c r="A356" s="190" t="s">
        <v>517</v>
      </c>
      <c r="B356" s="190" t="s">
        <v>877</v>
      </c>
      <c r="C356" s="190" t="s">
        <v>836</v>
      </c>
      <c r="D356" s="191">
        <v>41207</v>
      </c>
      <c r="E356" s="190" t="s">
        <v>822</v>
      </c>
      <c r="F356" s="192">
        <v>14.4</v>
      </c>
      <c r="G356" s="190">
        <v>20</v>
      </c>
      <c r="H356" s="193">
        <v>0.15</v>
      </c>
      <c r="I356" s="190"/>
    </row>
    <row r="357" spans="1:9">
      <c r="A357" s="190" t="s">
        <v>590</v>
      </c>
      <c r="B357" s="190" t="s">
        <v>850</v>
      </c>
      <c r="C357" s="190" t="s">
        <v>802</v>
      </c>
      <c r="D357" s="191">
        <v>40233</v>
      </c>
      <c r="E357" s="190" t="s">
        <v>860</v>
      </c>
      <c r="F357" s="192">
        <v>17.2</v>
      </c>
      <c r="G357" s="190">
        <v>6</v>
      </c>
      <c r="H357" s="193">
        <v>0</v>
      </c>
      <c r="I357" s="190"/>
    </row>
    <row r="358" spans="1:9">
      <c r="A358" s="190" t="s">
        <v>450</v>
      </c>
      <c r="B358" s="190" t="s">
        <v>806</v>
      </c>
      <c r="C358" s="190" t="s">
        <v>851</v>
      </c>
      <c r="D358" s="191">
        <v>41318</v>
      </c>
      <c r="E358" s="190" t="s">
        <v>811</v>
      </c>
      <c r="F358" s="192">
        <v>7.7</v>
      </c>
      <c r="G358" s="190">
        <v>8</v>
      </c>
      <c r="H358" s="193">
        <v>0.10000000149011612</v>
      </c>
      <c r="I358" s="190"/>
    </row>
    <row r="359" spans="1:9">
      <c r="A359" s="190" t="s">
        <v>450</v>
      </c>
      <c r="B359" s="190" t="s">
        <v>806</v>
      </c>
      <c r="C359" s="190" t="s">
        <v>851</v>
      </c>
      <c r="D359" s="191">
        <v>40261</v>
      </c>
      <c r="E359" s="190" t="s">
        <v>865</v>
      </c>
      <c r="F359" s="192">
        <v>35.1</v>
      </c>
      <c r="G359" s="190">
        <v>16</v>
      </c>
      <c r="H359" s="193">
        <v>0.10000000149011612</v>
      </c>
      <c r="I359" s="190"/>
    </row>
    <row r="360" spans="1:9">
      <c r="A360" s="190" t="s">
        <v>450</v>
      </c>
      <c r="B360" s="190" t="s">
        <v>806</v>
      </c>
      <c r="C360" s="190" t="s">
        <v>851</v>
      </c>
      <c r="D360" s="191">
        <v>41100</v>
      </c>
      <c r="E360" s="190" t="s">
        <v>812</v>
      </c>
      <c r="F360" s="192">
        <v>16.8</v>
      </c>
      <c r="G360" s="190">
        <v>20</v>
      </c>
      <c r="H360" s="193">
        <v>0.10000000149011612</v>
      </c>
      <c r="I360" s="190"/>
    </row>
    <row r="361" spans="1:9">
      <c r="A361" s="190" t="s">
        <v>401</v>
      </c>
      <c r="B361" s="190" t="s">
        <v>883</v>
      </c>
      <c r="C361" s="190" t="s">
        <v>846</v>
      </c>
      <c r="D361" s="191">
        <v>41438</v>
      </c>
      <c r="E361" s="190" t="s">
        <v>849</v>
      </c>
      <c r="F361" s="192">
        <v>20.7</v>
      </c>
      <c r="G361" s="190">
        <v>18</v>
      </c>
      <c r="H361" s="193">
        <v>0.10000000149011612</v>
      </c>
      <c r="I361" s="190"/>
    </row>
    <row r="362" spans="1:9">
      <c r="A362" s="190" t="s">
        <v>401</v>
      </c>
      <c r="B362" s="190" t="s">
        <v>883</v>
      </c>
      <c r="C362" s="190" t="s">
        <v>846</v>
      </c>
      <c r="D362" s="191">
        <v>41258</v>
      </c>
      <c r="E362" s="190" t="s">
        <v>833</v>
      </c>
      <c r="F362" s="192">
        <v>26.2</v>
      </c>
      <c r="G362" s="190">
        <v>20</v>
      </c>
      <c r="H362" s="193">
        <v>0.10000000149011612</v>
      </c>
      <c r="I362" s="190"/>
    </row>
    <row r="363" spans="1:9">
      <c r="A363" s="190" t="s">
        <v>401</v>
      </c>
      <c r="B363" s="190" t="s">
        <v>883</v>
      </c>
      <c r="C363" s="190" t="s">
        <v>846</v>
      </c>
      <c r="D363" s="191">
        <v>41458</v>
      </c>
      <c r="E363" s="190" t="s">
        <v>820</v>
      </c>
      <c r="F363" s="192">
        <v>27.2</v>
      </c>
      <c r="G363" s="190">
        <v>6</v>
      </c>
      <c r="H363" s="193">
        <v>0.10000000149011612</v>
      </c>
      <c r="I363" s="190"/>
    </row>
    <row r="364" spans="1:9">
      <c r="A364" s="190" t="s">
        <v>401</v>
      </c>
      <c r="B364" s="190" t="s">
        <v>883</v>
      </c>
      <c r="C364" s="190" t="s">
        <v>846</v>
      </c>
      <c r="D364" s="191">
        <v>40754</v>
      </c>
      <c r="E364" s="190" t="s">
        <v>844</v>
      </c>
      <c r="F364" s="192">
        <v>12</v>
      </c>
      <c r="G364" s="190">
        <v>30</v>
      </c>
      <c r="H364" s="193">
        <v>0</v>
      </c>
      <c r="I364" s="190"/>
    </row>
    <row r="365" spans="1:9">
      <c r="A365" s="190" t="s">
        <v>441</v>
      </c>
      <c r="B365" s="190" t="s">
        <v>444</v>
      </c>
      <c r="C365" s="190" t="s">
        <v>814</v>
      </c>
      <c r="D365" s="191">
        <v>41419</v>
      </c>
      <c r="E365" s="190" t="s">
        <v>827</v>
      </c>
      <c r="F365" s="192">
        <v>8</v>
      </c>
      <c r="G365" s="190">
        <v>14</v>
      </c>
      <c r="H365" s="193">
        <v>0</v>
      </c>
      <c r="I365" s="190"/>
    </row>
    <row r="366" spans="1:9">
      <c r="A366" s="190" t="s">
        <v>555</v>
      </c>
      <c r="B366" s="190" t="s">
        <v>524</v>
      </c>
      <c r="C366" s="190" t="s">
        <v>810</v>
      </c>
      <c r="D366" s="191">
        <v>41531</v>
      </c>
      <c r="E366" s="190" t="s">
        <v>837</v>
      </c>
      <c r="F366" s="192">
        <v>17</v>
      </c>
      <c r="G366" s="190">
        <v>32</v>
      </c>
      <c r="H366" s="193">
        <v>0</v>
      </c>
      <c r="I366" s="190"/>
    </row>
    <row r="367" spans="1:9">
      <c r="A367" s="190" t="s">
        <v>555</v>
      </c>
      <c r="B367" s="190" t="s">
        <v>524</v>
      </c>
      <c r="C367" s="190" t="s">
        <v>810</v>
      </c>
      <c r="D367" s="191">
        <v>41158</v>
      </c>
      <c r="E367" s="190" t="s">
        <v>881</v>
      </c>
      <c r="F367" s="192">
        <v>50</v>
      </c>
      <c r="G367" s="190">
        <v>9</v>
      </c>
      <c r="H367" s="193">
        <v>0</v>
      </c>
      <c r="I367" s="190"/>
    </row>
    <row r="368" spans="1:9">
      <c r="A368" s="190" t="s">
        <v>555</v>
      </c>
      <c r="B368" s="190" t="s">
        <v>524</v>
      </c>
      <c r="C368" s="190" t="s">
        <v>810</v>
      </c>
      <c r="D368" s="191">
        <v>40735</v>
      </c>
      <c r="E368" s="190" t="s">
        <v>857</v>
      </c>
      <c r="F368" s="192">
        <v>99</v>
      </c>
      <c r="G368" s="190">
        <v>14</v>
      </c>
      <c r="H368" s="193">
        <v>0</v>
      </c>
      <c r="I368" s="190"/>
    </row>
    <row r="369" spans="1:9">
      <c r="A369" s="190" t="s">
        <v>555</v>
      </c>
      <c r="B369" s="190" t="s">
        <v>524</v>
      </c>
      <c r="C369" s="190" t="s">
        <v>810</v>
      </c>
      <c r="D369" s="191">
        <v>40526</v>
      </c>
      <c r="E369" s="190" t="s">
        <v>819</v>
      </c>
      <c r="F369" s="192">
        <v>2</v>
      </c>
      <c r="G369" s="190">
        <v>60</v>
      </c>
      <c r="H369" s="193">
        <v>0</v>
      </c>
      <c r="I369" s="190"/>
    </row>
    <row r="370" spans="1:9">
      <c r="A370" s="190" t="s">
        <v>555</v>
      </c>
      <c r="B370" s="190" t="s">
        <v>524</v>
      </c>
      <c r="C370" s="190" t="s">
        <v>810</v>
      </c>
      <c r="D370" s="191">
        <v>40285</v>
      </c>
      <c r="E370" s="190" t="s">
        <v>827</v>
      </c>
      <c r="F370" s="192">
        <v>8</v>
      </c>
      <c r="G370" s="190">
        <v>50</v>
      </c>
      <c r="H370" s="193">
        <v>0</v>
      </c>
      <c r="I370" s="190"/>
    </row>
    <row r="371" spans="1:9">
      <c r="A371" s="190" t="s">
        <v>653</v>
      </c>
      <c r="B371" s="190" t="s">
        <v>877</v>
      </c>
      <c r="C371" s="190" t="s">
        <v>846</v>
      </c>
      <c r="D371" s="191">
        <v>41225</v>
      </c>
      <c r="E371" s="190" t="s">
        <v>862</v>
      </c>
      <c r="F371" s="192">
        <v>4.8</v>
      </c>
      <c r="G371" s="190">
        <v>20</v>
      </c>
      <c r="H371" s="193">
        <v>0</v>
      </c>
      <c r="I371" s="190"/>
    </row>
    <row r="372" spans="1:9">
      <c r="A372" s="190" t="s">
        <v>653</v>
      </c>
      <c r="B372" s="190" t="s">
        <v>877</v>
      </c>
      <c r="C372" s="190" t="s">
        <v>846</v>
      </c>
      <c r="D372" s="191">
        <v>40510</v>
      </c>
      <c r="E372" s="190" t="s">
        <v>897</v>
      </c>
      <c r="F372" s="192">
        <v>13</v>
      </c>
      <c r="G372" s="190">
        <v>15</v>
      </c>
      <c r="H372" s="193">
        <v>0</v>
      </c>
      <c r="I372" s="190"/>
    </row>
    <row r="373" spans="1:9">
      <c r="A373" s="190" t="s">
        <v>653</v>
      </c>
      <c r="B373" s="190" t="s">
        <v>877</v>
      </c>
      <c r="C373" s="190" t="s">
        <v>846</v>
      </c>
      <c r="D373" s="191">
        <v>40519</v>
      </c>
      <c r="E373" s="190" t="s">
        <v>848</v>
      </c>
      <c r="F373" s="192">
        <v>30.4</v>
      </c>
      <c r="G373" s="190">
        <v>20</v>
      </c>
      <c r="H373" s="193">
        <v>0</v>
      </c>
      <c r="I373" s="190"/>
    </row>
    <row r="374" spans="1:9">
      <c r="A374" s="190" t="s">
        <v>318</v>
      </c>
      <c r="B374" s="190" t="s">
        <v>850</v>
      </c>
      <c r="C374" s="190" t="s">
        <v>814</v>
      </c>
      <c r="D374" s="191">
        <v>40820</v>
      </c>
      <c r="E374" s="190" t="s">
        <v>818</v>
      </c>
      <c r="F374" s="192">
        <v>64.8</v>
      </c>
      <c r="G374" s="190">
        <v>28</v>
      </c>
      <c r="H374" s="193">
        <v>0</v>
      </c>
      <c r="I374" s="190"/>
    </row>
    <row r="375" spans="1:9">
      <c r="A375" s="190" t="s">
        <v>318</v>
      </c>
      <c r="B375" s="190" t="s">
        <v>850</v>
      </c>
      <c r="C375" s="190" t="s">
        <v>814</v>
      </c>
      <c r="D375" s="191">
        <v>40493</v>
      </c>
      <c r="E375" s="190" t="s">
        <v>820</v>
      </c>
      <c r="F375" s="192">
        <v>27.2</v>
      </c>
      <c r="G375" s="190">
        <v>15</v>
      </c>
      <c r="H375" s="193">
        <v>0</v>
      </c>
      <c r="I375" s="190"/>
    </row>
    <row r="376" spans="1:9">
      <c r="A376" s="190" t="s">
        <v>540</v>
      </c>
      <c r="B376" s="190" t="s">
        <v>842</v>
      </c>
      <c r="C376" s="190" t="s">
        <v>836</v>
      </c>
      <c r="D376" s="191">
        <v>40463</v>
      </c>
      <c r="E376" s="190" t="s">
        <v>847</v>
      </c>
      <c r="F376" s="192">
        <v>24</v>
      </c>
      <c r="G376" s="190">
        <v>10</v>
      </c>
      <c r="H376" s="193">
        <v>0.2</v>
      </c>
      <c r="I376" s="190"/>
    </row>
    <row r="377" spans="1:9">
      <c r="A377" s="190" t="s">
        <v>540</v>
      </c>
      <c r="B377" s="190" t="s">
        <v>842</v>
      </c>
      <c r="C377" s="190" t="s">
        <v>836</v>
      </c>
      <c r="D377" s="191">
        <v>41357</v>
      </c>
      <c r="E377" s="190" t="s">
        <v>820</v>
      </c>
      <c r="F377" s="192">
        <v>27.2</v>
      </c>
      <c r="G377" s="190">
        <v>20</v>
      </c>
      <c r="H377" s="193">
        <v>0.2</v>
      </c>
      <c r="I377" s="190"/>
    </row>
    <row r="378" spans="1:9">
      <c r="A378" s="190" t="s">
        <v>540</v>
      </c>
      <c r="B378" s="190" t="s">
        <v>842</v>
      </c>
      <c r="C378" s="190" t="s">
        <v>836</v>
      </c>
      <c r="D378" s="191">
        <v>41682</v>
      </c>
      <c r="E378" s="190" t="s">
        <v>876</v>
      </c>
      <c r="F378" s="192">
        <v>10</v>
      </c>
      <c r="G378" s="190">
        <v>8</v>
      </c>
      <c r="H378" s="193">
        <v>0.2</v>
      </c>
      <c r="I378" s="190"/>
    </row>
    <row r="379" spans="1:9">
      <c r="A379" s="190" t="s">
        <v>368</v>
      </c>
      <c r="B379" s="190" t="s">
        <v>806</v>
      </c>
      <c r="C379" s="190" t="s">
        <v>828</v>
      </c>
      <c r="D379" s="191">
        <v>41170</v>
      </c>
      <c r="E379" s="190" t="s">
        <v>825</v>
      </c>
      <c r="F379" s="192">
        <v>3.6</v>
      </c>
      <c r="G379" s="190">
        <v>15</v>
      </c>
      <c r="H379" s="193">
        <v>0</v>
      </c>
      <c r="I379" s="190"/>
    </row>
    <row r="380" spans="1:9">
      <c r="A380" s="190" t="s">
        <v>368</v>
      </c>
      <c r="B380" s="190" t="s">
        <v>806</v>
      </c>
      <c r="C380" s="190" t="s">
        <v>828</v>
      </c>
      <c r="D380" s="191">
        <v>41692</v>
      </c>
      <c r="E380" s="190" t="s">
        <v>873</v>
      </c>
      <c r="F380" s="192">
        <v>11.2</v>
      </c>
      <c r="G380" s="190">
        <v>10</v>
      </c>
      <c r="H380" s="193">
        <v>0</v>
      </c>
      <c r="I380" s="190"/>
    </row>
    <row r="381" spans="1:9">
      <c r="A381" s="190" t="s">
        <v>634</v>
      </c>
      <c r="B381" s="190" t="s">
        <v>899</v>
      </c>
      <c r="C381" s="190" t="s">
        <v>836</v>
      </c>
      <c r="D381" s="191">
        <v>40437</v>
      </c>
      <c r="E381" s="190" t="s">
        <v>825</v>
      </c>
      <c r="F381" s="192">
        <v>3.6</v>
      </c>
      <c r="G381" s="190">
        <v>15</v>
      </c>
      <c r="H381" s="193">
        <v>0</v>
      </c>
      <c r="I381" s="190"/>
    </row>
    <row r="382" spans="1:9">
      <c r="A382" s="190" t="s">
        <v>634</v>
      </c>
      <c r="B382" s="190" t="s">
        <v>899</v>
      </c>
      <c r="C382" s="190" t="s">
        <v>836</v>
      </c>
      <c r="D382" s="191">
        <v>41237</v>
      </c>
      <c r="E382" s="190" t="s">
        <v>863</v>
      </c>
      <c r="F382" s="192">
        <v>36.4</v>
      </c>
      <c r="G382" s="190">
        <v>6</v>
      </c>
      <c r="H382" s="193">
        <v>0</v>
      </c>
      <c r="I382" s="190"/>
    </row>
    <row r="383" spans="1:9">
      <c r="A383" s="190" t="s">
        <v>634</v>
      </c>
      <c r="B383" s="190" t="s">
        <v>899</v>
      </c>
      <c r="C383" s="190" t="s">
        <v>836</v>
      </c>
      <c r="D383" s="191">
        <v>40202</v>
      </c>
      <c r="E383" s="190" t="s">
        <v>832</v>
      </c>
      <c r="F383" s="192">
        <v>44</v>
      </c>
      <c r="G383" s="190">
        <v>12</v>
      </c>
      <c r="H383" s="193">
        <v>0</v>
      </c>
      <c r="I383" s="190"/>
    </row>
    <row r="384" spans="1:9">
      <c r="A384" s="190" t="s">
        <v>634</v>
      </c>
      <c r="B384" s="190" t="s">
        <v>899</v>
      </c>
      <c r="C384" s="190" t="s">
        <v>836</v>
      </c>
      <c r="D384" s="191">
        <v>41018</v>
      </c>
      <c r="E384" s="190" t="s">
        <v>860</v>
      </c>
      <c r="F384" s="192">
        <v>17.2</v>
      </c>
      <c r="G384" s="190">
        <v>15</v>
      </c>
      <c r="H384" s="193">
        <v>0</v>
      </c>
      <c r="I384" s="190"/>
    </row>
    <row r="385" spans="1:9">
      <c r="A385" s="190" t="s">
        <v>517</v>
      </c>
      <c r="B385" s="190" t="s">
        <v>877</v>
      </c>
      <c r="C385" s="190" t="s">
        <v>851</v>
      </c>
      <c r="D385" s="191">
        <v>40436</v>
      </c>
      <c r="E385" s="190" t="s">
        <v>900</v>
      </c>
      <c r="F385" s="192">
        <v>7.6</v>
      </c>
      <c r="G385" s="190">
        <v>15</v>
      </c>
      <c r="H385" s="193">
        <v>0.2</v>
      </c>
      <c r="I385" s="190"/>
    </row>
    <row r="386" spans="1:9">
      <c r="A386" s="190" t="s">
        <v>517</v>
      </c>
      <c r="B386" s="190" t="s">
        <v>877</v>
      </c>
      <c r="C386" s="190" t="s">
        <v>851</v>
      </c>
      <c r="D386" s="191">
        <v>41653</v>
      </c>
      <c r="E386" s="190" t="s">
        <v>888</v>
      </c>
      <c r="F386" s="192">
        <v>5.6</v>
      </c>
      <c r="G386" s="190">
        <v>20</v>
      </c>
      <c r="H386" s="193">
        <v>0.2</v>
      </c>
      <c r="I386" s="190"/>
    </row>
    <row r="387" spans="1:9">
      <c r="A387" s="190" t="s">
        <v>517</v>
      </c>
      <c r="B387" s="190" t="s">
        <v>877</v>
      </c>
      <c r="C387" s="190" t="s">
        <v>851</v>
      </c>
      <c r="D387" s="191">
        <v>41150</v>
      </c>
      <c r="E387" s="190" t="s">
        <v>833</v>
      </c>
      <c r="F387" s="192">
        <v>26.2</v>
      </c>
      <c r="G387" s="190">
        <v>40</v>
      </c>
      <c r="H387" s="193">
        <v>0</v>
      </c>
      <c r="I387" s="190"/>
    </row>
    <row r="388" spans="1:9">
      <c r="A388" s="190" t="s">
        <v>462</v>
      </c>
      <c r="B388" s="190" t="s">
        <v>892</v>
      </c>
      <c r="C388" s="190" t="s">
        <v>810</v>
      </c>
      <c r="D388" s="191">
        <v>41070</v>
      </c>
      <c r="E388" s="190" t="s">
        <v>859</v>
      </c>
      <c r="F388" s="192">
        <v>24.8</v>
      </c>
      <c r="G388" s="190">
        <v>16</v>
      </c>
      <c r="H388" s="193">
        <v>0</v>
      </c>
      <c r="I388" s="190"/>
    </row>
    <row r="389" spans="1:9">
      <c r="A389" s="190" t="s">
        <v>462</v>
      </c>
      <c r="B389" s="190" t="s">
        <v>892</v>
      </c>
      <c r="C389" s="190" t="s">
        <v>810</v>
      </c>
      <c r="D389" s="191">
        <v>41688</v>
      </c>
      <c r="E389" s="190" t="s">
        <v>826</v>
      </c>
      <c r="F389" s="192">
        <v>19.2</v>
      </c>
      <c r="G389" s="190">
        <v>15</v>
      </c>
      <c r="H389" s="193">
        <v>0</v>
      </c>
      <c r="I389" s="190"/>
    </row>
    <row r="390" spans="1:9">
      <c r="A390" s="190" t="s">
        <v>462</v>
      </c>
      <c r="B390" s="190" t="s">
        <v>892</v>
      </c>
      <c r="C390" s="190" t="s">
        <v>810</v>
      </c>
      <c r="D390" s="191">
        <v>41385</v>
      </c>
      <c r="E390" s="190" t="s">
        <v>843</v>
      </c>
      <c r="F390" s="192">
        <v>39.4</v>
      </c>
      <c r="G390" s="190">
        <v>20</v>
      </c>
      <c r="H390" s="193">
        <v>0</v>
      </c>
      <c r="I390" s="190"/>
    </row>
    <row r="391" spans="1:9">
      <c r="A391" s="190" t="s">
        <v>462</v>
      </c>
      <c r="B391" s="190" t="s">
        <v>892</v>
      </c>
      <c r="C391" s="190" t="s">
        <v>810</v>
      </c>
      <c r="D391" s="191">
        <v>40566</v>
      </c>
      <c r="E391" s="190" t="s">
        <v>844</v>
      </c>
      <c r="F391" s="192">
        <v>12</v>
      </c>
      <c r="G391" s="190">
        <v>30</v>
      </c>
      <c r="H391" s="193">
        <v>0</v>
      </c>
      <c r="I391" s="190"/>
    </row>
    <row r="392" spans="1:9">
      <c r="A392" s="190" t="s">
        <v>555</v>
      </c>
      <c r="B392" s="190" t="s">
        <v>524</v>
      </c>
      <c r="C392" s="190" t="s">
        <v>807</v>
      </c>
      <c r="D392" s="191">
        <v>41543</v>
      </c>
      <c r="E392" s="190" t="s">
        <v>821</v>
      </c>
      <c r="F392" s="192">
        <v>10</v>
      </c>
      <c r="G392" s="190">
        <v>60</v>
      </c>
      <c r="H392" s="193">
        <v>0.10000000149011612</v>
      </c>
      <c r="I392" s="190"/>
    </row>
    <row r="393" spans="1:9">
      <c r="A393" s="190" t="s">
        <v>555</v>
      </c>
      <c r="B393" s="190" t="s">
        <v>524</v>
      </c>
      <c r="C393" s="190" t="s">
        <v>807</v>
      </c>
      <c r="D393" s="191">
        <v>41579</v>
      </c>
      <c r="E393" s="190" t="s">
        <v>845</v>
      </c>
      <c r="F393" s="192">
        <v>14.4</v>
      </c>
      <c r="G393" s="190">
        <v>40</v>
      </c>
      <c r="H393" s="193">
        <v>0.10000000149011612</v>
      </c>
      <c r="I393" s="190"/>
    </row>
    <row r="394" spans="1:9">
      <c r="A394" s="190" t="s">
        <v>555</v>
      </c>
      <c r="B394" s="190" t="s">
        <v>524</v>
      </c>
      <c r="C394" s="190" t="s">
        <v>807</v>
      </c>
      <c r="D394" s="191">
        <v>41018</v>
      </c>
      <c r="E394" s="190" t="s">
        <v>874</v>
      </c>
      <c r="F394" s="192">
        <v>9.6</v>
      </c>
      <c r="G394" s="190">
        <v>45</v>
      </c>
      <c r="H394" s="193">
        <v>0</v>
      </c>
      <c r="I394" s="190"/>
    </row>
    <row r="395" spans="1:9">
      <c r="A395" s="190" t="s">
        <v>555</v>
      </c>
      <c r="B395" s="190" t="s">
        <v>524</v>
      </c>
      <c r="C395" s="190" t="s">
        <v>807</v>
      </c>
      <c r="D395" s="191">
        <v>41330</v>
      </c>
      <c r="E395" s="190" t="s">
        <v>805</v>
      </c>
      <c r="F395" s="192">
        <v>27.8</v>
      </c>
      <c r="G395" s="190">
        <v>24</v>
      </c>
      <c r="H395" s="193">
        <v>0.10000000149011612</v>
      </c>
      <c r="I395" s="190"/>
    </row>
    <row r="396" spans="1:9">
      <c r="A396" s="190" t="s">
        <v>311</v>
      </c>
      <c r="B396" s="190" t="s">
        <v>854</v>
      </c>
      <c r="C396" s="190" t="s">
        <v>814</v>
      </c>
      <c r="D396" s="191">
        <v>41219</v>
      </c>
      <c r="E396" s="190" t="s">
        <v>862</v>
      </c>
      <c r="F396" s="192">
        <v>4.8</v>
      </c>
      <c r="G396" s="190">
        <v>18</v>
      </c>
      <c r="H396" s="193">
        <v>0</v>
      </c>
      <c r="I396" s="190"/>
    </row>
    <row r="397" spans="1:9">
      <c r="A397" s="190" t="s">
        <v>521</v>
      </c>
      <c r="B397" s="190" t="s">
        <v>524</v>
      </c>
      <c r="C397" s="190" t="s">
        <v>851</v>
      </c>
      <c r="D397" s="191">
        <v>41050</v>
      </c>
      <c r="E397" s="190" t="s">
        <v>882</v>
      </c>
      <c r="F397" s="192">
        <v>28.8</v>
      </c>
      <c r="G397" s="190">
        <v>50</v>
      </c>
      <c r="H397" s="193">
        <v>0</v>
      </c>
      <c r="I397" s="190"/>
    </row>
    <row r="398" spans="1:9">
      <c r="A398" s="190" t="s">
        <v>688</v>
      </c>
      <c r="B398" s="190" t="s">
        <v>842</v>
      </c>
      <c r="C398" s="190" t="s">
        <v>836</v>
      </c>
      <c r="D398" s="191">
        <v>41627</v>
      </c>
      <c r="E398" s="190" t="s">
        <v>829</v>
      </c>
      <c r="F398" s="192">
        <v>15.2</v>
      </c>
      <c r="G398" s="190">
        <v>25</v>
      </c>
      <c r="H398" s="193">
        <v>0.25</v>
      </c>
      <c r="I398" s="190"/>
    </row>
    <row r="399" spans="1:9">
      <c r="A399" s="190" t="s">
        <v>688</v>
      </c>
      <c r="B399" s="190" t="s">
        <v>842</v>
      </c>
      <c r="C399" s="190" t="s">
        <v>836</v>
      </c>
      <c r="D399" s="191">
        <v>41568</v>
      </c>
      <c r="E399" s="190" t="s">
        <v>808</v>
      </c>
      <c r="F399" s="192">
        <v>18.600000000000001</v>
      </c>
      <c r="G399" s="190">
        <v>42</v>
      </c>
      <c r="H399" s="193">
        <v>0.25</v>
      </c>
      <c r="I399" s="190"/>
    </row>
    <row r="400" spans="1:9">
      <c r="A400" s="190" t="s">
        <v>688</v>
      </c>
      <c r="B400" s="190" t="s">
        <v>842</v>
      </c>
      <c r="C400" s="190" t="s">
        <v>836</v>
      </c>
      <c r="D400" s="191">
        <v>41633</v>
      </c>
      <c r="E400" s="190" t="s">
        <v>889</v>
      </c>
      <c r="F400" s="192">
        <v>11.2</v>
      </c>
      <c r="G400" s="190">
        <v>7</v>
      </c>
      <c r="H400" s="193">
        <v>0.25</v>
      </c>
      <c r="I400" s="190"/>
    </row>
    <row r="401" spans="1:9">
      <c r="A401" s="190" t="s">
        <v>688</v>
      </c>
      <c r="B401" s="190" t="s">
        <v>842</v>
      </c>
      <c r="C401" s="190" t="s">
        <v>836</v>
      </c>
      <c r="D401" s="191">
        <v>40922</v>
      </c>
      <c r="E401" s="190" t="s">
        <v>891</v>
      </c>
      <c r="F401" s="192">
        <v>24.9</v>
      </c>
      <c r="G401" s="190">
        <v>70</v>
      </c>
      <c r="H401" s="193">
        <v>0.25</v>
      </c>
      <c r="I401" s="190"/>
    </row>
    <row r="402" spans="1:9">
      <c r="A402" s="190" t="s">
        <v>688</v>
      </c>
      <c r="B402" s="190" t="s">
        <v>842</v>
      </c>
      <c r="C402" s="190" t="s">
        <v>836</v>
      </c>
      <c r="D402" s="191">
        <v>40440</v>
      </c>
      <c r="E402" s="190" t="s">
        <v>821</v>
      </c>
      <c r="F402" s="192">
        <v>10</v>
      </c>
      <c r="G402" s="190">
        <v>32</v>
      </c>
      <c r="H402" s="193">
        <v>0</v>
      </c>
      <c r="I402" s="190"/>
    </row>
    <row r="403" spans="1:9">
      <c r="A403" s="190" t="s">
        <v>695</v>
      </c>
      <c r="B403" s="190" t="s">
        <v>842</v>
      </c>
      <c r="C403" s="190" t="s">
        <v>836</v>
      </c>
      <c r="D403" s="191">
        <v>40778</v>
      </c>
      <c r="E403" s="190" t="s">
        <v>862</v>
      </c>
      <c r="F403" s="192">
        <v>4.8</v>
      </c>
      <c r="G403" s="190">
        <v>10</v>
      </c>
      <c r="H403" s="193">
        <v>0</v>
      </c>
      <c r="I403" s="190"/>
    </row>
    <row r="404" spans="1:9">
      <c r="A404" s="190" t="s">
        <v>695</v>
      </c>
      <c r="B404" s="190" t="s">
        <v>842</v>
      </c>
      <c r="C404" s="190" t="s">
        <v>836</v>
      </c>
      <c r="D404" s="191">
        <v>40745</v>
      </c>
      <c r="E404" s="190" t="s">
        <v>843</v>
      </c>
      <c r="F404" s="192">
        <v>39.4</v>
      </c>
      <c r="G404" s="190">
        <v>10</v>
      </c>
      <c r="H404" s="193">
        <v>0</v>
      </c>
      <c r="I404" s="190"/>
    </row>
    <row r="405" spans="1:9">
      <c r="A405" s="190" t="s">
        <v>702</v>
      </c>
      <c r="B405" s="190" t="s">
        <v>444</v>
      </c>
      <c r="C405" s="190" t="s">
        <v>807</v>
      </c>
      <c r="D405" s="191">
        <v>40882</v>
      </c>
      <c r="E405" s="190" t="s">
        <v>874</v>
      </c>
      <c r="F405" s="192">
        <v>9.6</v>
      </c>
      <c r="G405" s="190">
        <v>28</v>
      </c>
      <c r="H405" s="193">
        <v>0.10000000149011612</v>
      </c>
      <c r="I405" s="190"/>
    </row>
    <row r="406" spans="1:9">
      <c r="A406" s="190" t="s">
        <v>702</v>
      </c>
      <c r="B406" s="190" t="s">
        <v>444</v>
      </c>
      <c r="C406" s="190" t="s">
        <v>807</v>
      </c>
      <c r="D406" s="191">
        <v>40813</v>
      </c>
      <c r="E406" s="190" t="s">
        <v>833</v>
      </c>
      <c r="F406" s="192">
        <v>26.2</v>
      </c>
      <c r="G406" s="190">
        <v>70</v>
      </c>
      <c r="H406" s="193">
        <v>0.10000000149011612</v>
      </c>
      <c r="I406" s="190"/>
    </row>
    <row r="407" spans="1:9">
      <c r="A407" s="190" t="s">
        <v>702</v>
      </c>
      <c r="B407" s="190" t="s">
        <v>444</v>
      </c>
      <c r="C407" s="190" t="s">
        <v>807</v>
      </c>
      <c r="D407" s="191">
        <v>40885</v>
      </c>
      <c r="E407" s="190" t="s">
        <v>882</v>
      </c>
      <c r="F407" s="192">
        <v>28.8</v>
      </c>
      <c r="G407" s="190">
        <v>8</v>
      </c>
      <c r="H407" s="193">
        <v>0</v>
      </c>
      <c r="I407" s="190"/>
    </row>
    <row r="408" spans="1:9">
      <c r="A408" s="190" t="s">
        <v>492</v>
      </c>
      <c r="B408" s="190" t="s">
        <v>854</v>
      </c>
      <c r="C408" s="190" t="s">
        <v>836</v>
      </c>
      <c r="D408" s="191">
        <v>41507</v>
      </c>
      <c r="E408" s="190" t="s">
        <v>894</v>
      </c>
      <c r="F408" s="192">
        <v>7.2</v>
      </c>
      <c r="G408" s="190">
        <v>40</v>
      </c>
      <c r="H408" s="193">
        <v>0</v>
      </c>
      <c r="I408" s="190"/>
    </row>
    <row r="409" spans="1:9">
      <c r="A409" s="190" t="s">
        <v>492</v>
      </c>
      <c r="B409" s="190" t="s">
        <v>854</v>
      </c>
      <c r="C409" s="190" t="s">
        <v>836</v>
      </c>
      <c r="D409" s="191">
        <v>40909</v>
      </c>
      <c r="E409" s="190" t="s">
        <v>860</v>
      </c>
      <c r="F409" s="192">
        <v>17.2</v>
      </c>
      <c r="G409" s="190">
        <v>60</v>
      </c>
      <c r="H409" s="193">
        <v>0</v>
      </c>
      <c r="I409" s="190"/>
    </row>
    <row r="410" spans="1:9">
      <c r="A410" s="190" t="s">
        <v>492</v>
      </c>
      <c r="B410" s="190" t="s">
        <v>854</v>
      </c>
      <c r="C410" s="190" t="s">
        <v>836</v>
      </c>
      <c r="D410" s="191">
        <v>40340</v>
      </c>
      <c r="E410" s="190" t="s">
        <v>805</v>
      </c>
      <c r="F410" s="192">
        <v>27.8</v>
      </c>
      <c r="G410" s="190">
        <v>21</v>
      </c>
      <c r="H410" s="193">
        <v>0</v>
      </c>
      <c r="I410" s="190"/>
    </row>
    <row r="411" spans="1:9">
      <c r="A411" s="190" t="s">
        <v>681</v>
      </c>
      <c r="B411" s="190" t="s">
        <v>538</v>
      </c>
      <c r="C411" s="190" t="s">
        <v>802</v>
      </c>
      <c r="D411" s="191">
        <v>41061</v>
      </c>
      <c r="E411" s="190" t="s">
        <v>840</v>
      </c>
      <c r="F411" s="192">
        <v>8</v>
      </c>
      <c r="G411" s="190">
        <v>10</v>
      </c>
      <c r="H411" s="193">
        <v>0.15</v>
      </c>
      <c r="I411" s="190"/>
    </row>
    <row r="412" spans="1:9">
      <c r="A412" s="190" t="s">
        <v>681</v>
      </c>
      <c r="B412" s="190" t="s">
        <v>538</v>
      </c>
      <c r="C412" s="190" t="s">
        <v>802</v>
      </c>
      <c r="D412" s="191">
        <v>41323</v>
      </c>
      <c r="E412" s="190" t="s">
        <v>809</v>
      </c>
      <c r="F412" s="192">
        <v>42.4</v>
      </c>
      <c r="G412" s="190">
        <v>18</v>
      </c>
      <c r="H412" s="193">
        <v>0.15</v>
      </c>
      <c r="I412" s="190"/>
    </row>
    <row r="413" spans="1:9">
      <c r="A413" s="190" t="s">
        <v>688</v>
      </c>
      <c r="B413" s="190" t="s">
        <v>842</v>
      </c>
      <c r="C413" s="190" t="s">
        <v>851</v>
      </c>
      <c r="D413" s="191">
        <v>41034</v>
      </c>
      <c r="E413" s="190" t="s">
        <v>845</v>
      </c>
      <c r="F413" s="192">
        <v>14.4</v>
      </c>
      <c r="G413" s="190">
        <v>30</v>
      </c>
      <c r="H413" s="193">
        <v>0</v>
      </c>
      <c r="I413" s="190"/>
    </row>
    <row r="414" spans="1:9">
      <c r="A414" s="190" t="s">
        <v>688</v>
      </c>
      <c r="B414" s="190" t="s">
        <v>842</v>
      </c>
      <c r="C414" s="190" t="s">
        <v>851</v>
      </c>
      <c r="D414" s="191">
        <v>41249</v>
      </c>
      <c r="E414" s="190" t="s">
        <v>826</v>
      </c>
      <c r="F414" s="192">
        <v>19.2</v>
      </c>
      <c r="G414" s="190">
        <v>120</v>
      </c>
      <c r="H414" s="193">
        <v>0.10000000149011612</v>
      </c>
      <c r="I414" s="190"/>
    </row>
    <row r="415" spans="1:9">
      <c r="A415" s="190" t="s">
        <v>526</v>
      </c>
      <c r="B415" s="190" t="s">
        <v>895</v>
      </c>
      <c r="C415" s="190" t="s">
        <v>846</v>
      </c>
      <c r="D415" s="191">
        <v>41065</v>
      </c>
      <c r="E415" s="190" t="s">
        <v>876</v>
      </c>
      <c r="F415" s="192">
        <v>10</v>
      </c>
      <c r="G415" s="190">
        <v>60</v>
      </c>
      <c r="H415" s="193">
        <v>0</v>
      </c>
      <c r="I415" s="190"/>
    </row>
    <row r="416" spans="1:9">
      <c r="A416" s="190" t="s">
        <v>526</v>
      </c>
      <c r="B416" s="190" t="s">
        <v>895</v>
      </c>
      <c r="C416" s="190" t="s">
        <v>846</v>
      </c>
      <c r="D416" s="191">
        <v>41495</v>
      </c>
      <c r="E416" s="190" t="s">
        <v>860</v>
      </c>
      <c r="F416" s="192">
        <v>17.2</v>
      </c>
      <c r="G416" s="190">
        <v>30</v>
      </c>
      <c r="H416" s="193">
        <v>0</v>
      </c>
      <c r="I416" s="190"/>
    </row>
    <row r="417" spans="1:9">
      <c r="A417" s="190" t="s">
        <v>526</v>
      </c>
      <c r="B417" s="190" t="s">
        <v>895</v>
      </c>
      <c r="C417" s="190" t="s">
        <v>846</v>
      </c>
      <c r="D417" s="191">
        <v>41185</v>
      </c>
      <c r="E417" s="190" t="s">
        <v>856</v>
      </c>
      <c r="F417" s="192">
        <v>14.4</v>
      </c>
      <c r="G417" s="190">
        <v>35</v>
      </c>
      <c r="H417" s="193">
        <v>0</v>
      </c>
      <c r="I417" s="190"/>
    </row>
    <row r="418" spans="1:9">
      <c r="A418" s="190" t="s">
        <v>526</v>
      </c>
      <c r="B418" s="190" t="s">
        <v>895</v>
      </c>
      <c r="C418" s="190" t="s">
        <v>846</v>
      </c>
      <c r="D418" s="191">
        <v>41227</v>
      </c>
      <c r="E418" s="190" t="s">
        <v>834</v>
      </c>
      <c r="F418" s="192">
        <v>10.4</v>
      </c>
      <c r="G418" s="190">
        <v>14</v>
      </c>
      <c r="H418" s="193">
        <v>0</v>
      </c>
      <c r="I418" s="190"/>
    </row>
    <row r="419" spans="1:9">
      <c r="A419" s="190" t="s">
        <v>324</v>
      </c>
      <c r="B419" s="190" t="s">
        <v>877</v>
      </c>
      <c r="C419" s="190" t="s">
        <v>836</v>
      </c>
      <c r="D419" s="191">
        <v>40895</v>
      </c>
      <c r="E419" s="190" t="s">
        <v>857</v>
      </c>
      <c r="F419" s="192">
        <v>99</v>
      </c>
      <c r="G419" s="190">
        <v>21</v>
      </c>
      <c r="H419" s="193">
        <v>0</v>
      </c>
      <c r="I419" s="190"/>
    </row>
    <row r="420" spans="1:9">
      <c r="A420" s="190" t="s">
        <v>324</v>
      </c>
      <c r="B420" s="190" t="s">
        <v>877</v>
      </c>
      <c r="C420" s="190" t="s">
        <v>836</v>
      </c>
      <c r="D420" s="191">
        <v>41258</v>
      </c>
      <c r="E420" s="190" t="s">
        <v>845</v>
      </c>
      <c r="F420" s="192">
        <v>14.4</v>
      </c>
      <c r="G420" s="190">
        <v>35</v>
      </c>
      <c r="H420" s="193">
        <v>0</v>
      </c>
      <c r="I420" s="190"/>
    </row>
    <row r="421" spans="1:9">
      <c r="A421" s="190" t="s">
        <v>324</v>
      </c>
      <c r="B421" s="190" t="s">
        <v>877</v>
      </c>
      <c r="C421" s="190" t="s">
        <v>836</v>
      </c>
      <c r="D421" s="191">
        <v>41521</v>
      </c>
      <c r="E421" s="190" t="s">
        <v>823</v>
      </c>
      <c r="F421" s="192">
        <v>16</v>
      </c>
      <c r="G421" s="190">
        <v>30</v>
      </c>
      <c r="H421" s="193">
        <v>0</v>
      </c>
      <c r="I421" s="190"/>
    </row>
    <row r="422" spans="1:9">
      <c r="A422" s="190" t="s">
        <v>639</v>
      </c>
      <c r="B422" s="190" t="s">
        <v>842</v>
      </c>
      <c r="C422" s="190" t="s">
        <v>836</v>
      </c>
      <c r="D422" s="191">
        <v>40885</v>
      </c>
      <c r="E422" s="190" t="s">
        <v>849</v>
      </c>
      <c r="F422" s="192">
        <v>20.7</v>
      </c>
      <c r="G422" s="190">
        <v>18</v>
      </c>
      <c r="H422" s="193">
        <v>0</v>
      </c>
      <c r="I422" s="190"/>
    </row>
    <row r="423" spans="1:9">
      <c r="A423" s="190" t="s">
        <v>639</v>
      </c>
      <c r="B423" s="190" t="s">
        <v>842</v>
      </c>
      <c r="C423" s="190" t="s">
        <v>836</v>
      </c>
      <c r="D423" s="191">
        <v>41094</v>
      </c>
      <c r="E423" s="190" t="s">
        <v>848</v>
      </c>
      <c r="F423" s="192">
        <v>30.4</v>
      </c>
      <c r="G423" s="190">
        <v>70</v>
      </c>
      <c r="H423" s="193">
        <v>0</v>
      </c>
      <c r="I423" s="190"/>
    </row>
    <row r="424" spans="1:9">
      <c r="A424" s="190" t="s">
        <v>639</v>
      </c>
      <c r="B424" s="190" t="s">
        <v>842</v>
      </c>
      <c r="C424" s="190" t="s">
        <v>836</v>
      </c>
      <c r="D424" s="191">
        <v>40216</v>
      </c>
      <c r="E424" s="190" t="s">
        <v>812</v>
      </c>
      <c r="F424" s="192">
        <v>16.8</v>
      </c>
      <c r="G424" s="190">
        <v>20</v>
      </c>
      <c r="H424" s="193">
        <v>0</v>
      </c>
      <c r="I424" s="190"/>
    </row>
    <row r="425" spans="1:9">
      <c r="A425" s="190" t="s">
        <v>639</v>
      </c>
      <c r="B425" s="190" t="s">
        <v>842</v>
      </c>
      <c r="C425" s="190" t="s">
        <v>836</v>
      </c>
      <c r="D425" s="191">
        <v>40641</v>
      </c>
      <c r="E425" s="190" t="s">
        <v>860</v>
      </c>
      <c r="F425" s="192">
        <v>17.2</v>
      </c>
      <c r="G425" s="190">
        <v>60</v>
      </c>
      <c r="H425" s="193">
        <v>0</v>
      </c>
      <c r="I425" s="190"/>
    </row>
    <row r="426" spans="1:9">
      <c r="A426" s="190" t="s">
        <v>555</v>
      </c>
      <c r="B426" s="190" t="s">
        <v>524</v>
      </c>
      <c r="C426" s="190" t="s">
        <v>846</v>
      </c>
      <c r="D426" s="191">
        <v>41308</v>
      </c>
      <c r="E426" s="190" t="s">
        <v>894</v>
      </c>
      <c r="F426" s="192">
        <v>7.2</v>
      </c>
      <c r="G426" s="190">
        <v>60</v>
      </c>
      <c r="H426" s="193">
        <v>0</v>
      </c>
      <c r="I426" s="190"/>
    </row>
    <row r="427" spans="1:9">
      <c r="A427" s="190" t="s">
        <v>555</v>
      </c>
      <c r="B427" s="190" t="s">
        <v>524</v>
      </c>
      <c r="C427" s="190" t="s">
        <v>846</v>
      </c>
      <c r="D427" s="191">
        <v>41143</v>
      </c>
      <c r="E427" s="190" t="s">
        <v>865</v>
      </c>
      <c r="F427" s="192">
        <v>35.1</v>
      </c>
      <c r="G427" s="190">
        <v>65</v>
      </c>
      <c r="H427" s="193">
        <v>0</v>
      </c>
      <c r="I427" s="190"/>
    </row>
    <row r="428" spans="1:9">
      <c r="A428" s="190" t="s">
        <v>555</v>
      </c>
      <c r="B428" s="190" t="s">
        <v>524</v>
      </c>
      <c r="C428" s="190" t="s">
        <v>810</v>
      </c>
      <c r="D428" s="191">
        <v>41680</v>
      </c>
      <c r="E428" s="190" t="s">
        <v>830</v>
      </c>
      <c r="F428" s="192">
        <v>13.9</v>
      </c>
      <c r="G428" s="190">
        <v>21</v>
      </c>
      <c r="H428" s="193">
        <v>0.15</v>
      </c>
      <c r="I428" s="190"/>
    </row>
    <row r="429" spans="1:9">
      <c r="A429" s="190" t="s">
        <v>555</v>
      </c>
      <c r="B429" s="190" t="s">
        <v>524</v>
      </c>
      <c r="C429" s="190" t="s">
        <v>810</v>
      </c>
      <c r="D429" s="191">
        <v>40399</v>
      </c>
      <c r="E429" s="190" t="s">
        <v>901</v>
      </c>
      <c r="F429" s="192">
        <v>10.199999999999999</v>
      </c>
      <c r="G429" s="190">
        <v>70</v>
      </c>
      <c r="H429" s="193">
        <v>0.15</v>
      </c>
      <c r="I429" s="190"/>
    </row>
    <row r="430" spans="1:9">
      <c r="A430" s="190" t="s">
        <v>480</v>
      </c>
      <c r="B430" s="190" t="s">
        <v>861</v>
      </c>
      <c r="C430" s="190" t="s">
        <v>851</v>
      </c>
      <c r="D430" s="191">
        <v>40260</v>
      </c>
      <c r="E430" s="190" t="s">
        <v>891</v>
      </c>
      <c r="F430" s="192">
        <v>24.9</v>
      </c>
      <c r="G430" s="190">
        <v>30</v>
      </c>
      <c r="H430" s="193">
        <v>0.05</v>
      </c>
      <c r="I430" s="190"/>
    </row>
    <row r="431" spans="1:9">
      <c r="A431" s="190" t="s">
        <v>480</v>
      </c>
      <c r="B431" s="190" t="s">
        <v>861</v>
      </c>
      <c r="C431" s="190" t="s">
        <v>851</v>
      </c>
      <c r="D431" s="191">
        <v>41018</v>
      </c>
      <c r="E431" s="190" t="s">
        <v>804</v>
      </c>
      <c r="F431" s="192">
        <v>11.2</v>
      </c>
      <c r="G431" s="190">
        <v>40</v>
      </c>
      <c r="H431" s="193">
        <v>0.05</v>
      </c>
      <c r="I431" s="190"/>
    </row>
    <row r="432" spans="1:9">
      <c r="A432" s="190" t="s">
        <v>480</v>
      </c>
      <c r="B432" s="190" t="s">
        <v>861</v>
      </c>
      <c r="C432" s="190" t="s">
        <v>851</v>
      </c>
      <c r="D432" s="191">
        <v>40590</v>
      </c>
      <c r="E432" s="190" t="s">
        <v>823</v>
      </c>
      <c r="F432" s="192">
        <v>16</v>
      </c>
      <c r="G432" s="190">
        <v>30</v>
      </c>
      <c r="H432" s="193">
        <v>0.05</v>
      </c>
      <c r="I432" s="190"/>
    </row>
    <row r="433" spans="1:9">
      <c r="A433" s="190" t="s">
        <v>606</v>
      </c>
      <c r="B433" s="190" t="s">
        <v>444</v>
      </c>
      <c r="C433" s="190" t="s">
        <v>836</v>
      </c>
      <c r="D433" s="191">
        <v>40949</v>
      </c>
      <c r="E433" s="190" t="s">
        <v>879</v>
      </c>
      <c r="F433" s="192">
        <v>8</v>
      </c>
      <c r="G433" s="190">
        <v>50</v>
      </c>
      <c r="H433" s="193">
        <v>0</v>
      </c>
      <c r="I433" s="190"/>
    </row>
    <row r="434" spans="1:9">
      <c r="A434" s="190" t="s">
        <v>387</v>
      </c>
      <c r="B434" s="190" t="s">
        <v>806</v>
      </c>
      <c r="C434" s="190" t="s">
        <v>878</v>
      </c>
      <c r="D434" s="191">
        <v>40260</v>
      </c>
      <c r="E434" s="190" t="s">
        <v>872</v>
      </c>
      <c r="F434" s="192">
        <v>14.4</v>
      </c>
      <c r="G434" s="190">
        <v>10</v>
      </c>
      <c r="H434" s="193">
        <v>0</v>
      </c>
      <c r="I434" s="190"/>
    </row>
    <row r="435" spans="1:9">
      <c r="A435" s="190" t="s">
        <v>387</v>
      </c>
      <c r="B435" s="190" t="s">
        <v>806</v>
      </c>
      <c r="C435" s="190" t="s">
        <v>878</v>
      </c>
      <c r="D435" s="191">
        <v>40557</v>
      </c>
      <c r="E435" s="190" t="s">
        <v>840</v>
      </c>
      <c r="F435" s="192">
        <v>8</v>
      </c>
      <c r="G435" s="190">
        <v>30</v>
      </c>
      <c r="H435" s="193">
        <v>0.10000000149011612</v>
      </c>
      <c r="I435" s="190"/>
    </row>
    <row r="436" spans="1:9">
      <c r="A436" s="190" t="s">
        <v>387</v>
      </c>
      <c r="B436" s="190" t="s">
        <v>806</v>
      </c>
      <c r="C436" s="190" t="s">
        <v>878</v>
      </c>
      <c r="D436" s="191">
        <v>40267</v>
      </c>
      <c r="E436" s="190" t="s">
        <v>863</v>
      </c>
      <c r="F436" s="192">
        <v>36.4</v>
      </c>
      <c r="G436" s="190">
        <v>42</v>
      </c>
      <c r="H436" s="193">
        <v>0.10000000149011612</v>
      </c>
      <c r="I436" s="190"/>
    </row>
    <row r="437" spans="1:9">
      <c r="A437" s="190" t="s">
        <v>387</v>
      </c>
      <c r="B437" s="190" t="s">
        <v>806</v>
      </c>
      <c r="C437" s="190" t="s">
        <v>878</v>
      </c>
      <c r="D437" s="191">
        <v>40760</v>
      </c>
      <c r="E437" s="190" t="s">
        <v>831</v>
      </c>
      <c r="F437" s="192">
        <v>15.2</v>
      </c>
      <c r="G437" s="190">
        <v>5</v>
      </c>
      <c r="H437" s="193">
        <v>0.10000000149011612</v>
      </c>
      <c r="I437" s="190"/>
    </row>
    <row r="438" spans="1:9">
      <c r="A438" s="190" t="s">
        <v>387</v>
      </c>
      <c r="B438" s="190" t="s">
        <v>806</v>
      </c>
      <c r="C438" s="190" t="s">
        <v>878</v>
      </c>
      <c r="D438" s="191">
        <v>40442</v>
      </c>
      <c r="E438" s="190" t="s">
        <v>855</v>
      </c>
      <c r="F438" s="192">
        <v>14.7</v>
      </c>
      <c r="G438" s="190">
        <v>2</v>
      </c>
      <c r="H438" s="193">
        <v>0.10000000149011612</v>
      </c>
      <c r="I438" s="190"/>
    </row>
    <row r="439" spans="1:9">
      <c r="A439" s="190" t="s">
        <v>626</v>
      </c>
      <c r="B439" s="190" t="s">
        <v>854</v>
      </c>
      <c r="C439" s="190" t="s">
        <v>851</v>
      </c>
      <c r="D439" s="191">
        <v>40805</v>
      </c>
      <c r="E439" s="190" t="s">
        <v>803</v>
      </c>
      <c r="F439" s="192">
        <v>16.8</v>
      </c>
      <c r="G439" s="190">
        <v>30</v>
      </c>
      <c r="H439" s="193">
        <v>0</v>
      </c>
      <c r="I439" s="190"/>
    </row>
    <row r="440" spans="1:9">
      <c r="A440" s="190" t="s">
        <v>626</v>
      </c>
      <c r="B440" s="190" t="s">
        <v>854</v>
      </c>
      <c r="C440" s="190" t="s">
        <v>851</v>
      </c>
      <c r="D440" s="191">
        <v>41109</v>
      </c>
      <c r="E440" s="190" t="s">
        <v>882</v>
      </c>
      <c r="F440" s="192">
        <v>28.8</v>
      </c>
      <c r="G440" s="190">
        <v>15</v>
      </c>
      <c r="H440" s="193">
        <v>0</v>
      </c>
      <c r="I440" s="190"/>
    </row>
    <row r="441" spans="1:9">
      <c r="A441" s="190" t="s">
        <v>626</v>
      </c>
      <c r="B441" s="190" t="s">
        <v>854</v>
      </c>
      <c r="C441" s="190" t="s">
        <v>851</v>
      </c>
      <c r="D441" s="191">
        <v>40844</v>
      </c>
      <c r="E441" s="190" t="s">
        <v>860</v>
      </c>
      <c r="F441" s="192">
        <v>17.2</v>
      </c>
      <c r="G441" s="190">
        <v>15</v>
      </c>
      <c r="H441" s="193">
        <v>0</v>
      </c>
      <c r="I441" s="190"/>
    </row>
    <row r="442" spans="1:9">
      <c r="A442" s="190" t="s">
        <v>350</v>
      </c>
      <c r="B442" s="190" t="s">
        <v>813</v>
      </c>
      <c r="C442" s="190" t="s">
        <v>846</v>
      </c>
      <c r="D442" s="191">
        <v>41463</v>
      </c>
      <c r="E442" s="190" t="s">
        <v>841</v>
      </c>
      <c r="F442" s="192">
        <v>20.8</v>
      </c>
      <c r="G442" s="190">
        <v>10</v>
      </c>
      <c r="H442" s="193">
        <v>0</v>
      </c>
      <c r="I442" s="190"/>
    </row>
    <row r="443" spans="1:9">
      <c r="A443" s="190" t="s">
        <v>350</v>
      </c>
      <c r="B443" s="190" t="s">
        <v>813</v>
      </c>
      <c r="C443" s="190" t="s">
        <v>846</v>
      </c>
      <c r="D443" s="191">
        <v>41639</v>
      </c>
      <c r="E443" s="190" t="s">
        <v>875</v>
      </c>
      <c r="F443" s="192">
        <v>5.9</v>
      </c>
      <c r="G443" s="190">
        <v>6</v>
      </c>
      <c r="H443" s="193">
        <v>0</v>
      </c>
      <c r="I443" s="190"/>
    </row>
    <row r="444" spans="1:9">
      <c r="A444" s="190" t="s">
        <v>350</v>
      </c>
      <c r="B444" s="190" t="s">
        <v>813</v>
      </c>
      <c r="C444" s="190" t="s">
        <v>846</v>
      </c>
      <c r="D444" s="191">
        <v>41575</v>
      </c>
      <c r="E444" s="190" t="s">
        <v>843</v>
      </c>
      <c r="F444" s="192">
        <v>39.4</v>
      </c>
      <c r="G444" s="190">
        <v>35</v>
      </c>
      <c r="H444" s="193">
        <v>0</v>
      </c>
      <c r="I444" s="190"/>
    </row>
    <row r="445" spans="1:9">
      <c r="A445" s="190" t="s">
        <v>341</v>
      </c>
      <c r="B445" s="190" t="s">
        <v>345</v>
      </c>
      <c r="C445" s="190" t="s">
        <v>814</v>
      </c>
      <c r="D445" s="191">
        <v>41036</v>
      </c>
      <c r="E445" s="190" t="s">
        <v>808</v>
      </c>
      <c r="F445" s="192">
        <v>18.600000000000001</v>
      </c>
      <c r="G445" s="190">
        <v>12</v>
      </c>
      <c r="H445" s="193">
        <v>0</v>
      </c>
      <c r="I445" s="190"/>
    </row>
    <row r="446" spans="1:9">
      <c r="A446" s="190" t="s">
        <v>341</v>
      </c>
      <c r="B446" s="190" t="s">
        <v>345</v>
      </c>
      <c r="C446" s="190" t="s">
        <v>814</v>
      </c>
      <c r="D446" s="191">
        <v>40443</v>
      </c>
      <c r="E446" s="190" t="s">
        <v>840</v>
      </c>
      <c r="F446" s="192">
        <v>8</v>
      </c>
      <c r="G446" s="190">
        <v>12</v>
      </c>
      <c r="H446" s="193">
        <v>0</v>
      </c>
      <c r="I446" s="190"/>
    </row>
    <row r="447" spans="1:9">
      <c r="A447" s="190" t="s">
        <v>462</v>
      </c>
      <c r="B447" s="190" t="s">
        <v>892</v>
      </c>
      <c r="C447" s="190" t="s">
        <v>814</v>
      </c>
      <c r="D447" s="191">
        <v>40343</v>
      </c>
      <c r="E447" s="190" t="s">
        <v>819</v>
      </c>
      <c r="F447" s="192">
        <v>2</v>
      </c>
      <c r="G447" s="190">
        <v>49</v>
      </c>
      <c r="H447" s="193">
        <v>0</v>
      </c>
      <c r="I447" s="190"/>
    </row>
    <row r="448" spans="1:9">
      <c r="A448" s="190" t="s">
        <v>462</v>
      </c>
      <c r="B448" s="190" t="s">
        <v>892</v>
      </c>
      <c r="C448" s="190" t="s">
        <v>814</v>
      </c>
      <c r="D448" s="191">
        <v>40754</v>
      </c>
      <c r="E448" s="190" t="s">
        <v>832</v>
      </c>
      <c r="F448" s="192">
        <v>44</v>
      </c>
      <c r="G448" s="190">
        <v>16</v>
      </c>
      <c r="H448" s="193">
        <v>0</v>
      </c>
      <c r="I448" s="190"/>
    </row>
    <row r="449" spans="1:9">
      <c r="A449" s="190" t="s">
        <v>462</v>
      </c>
      <c r="B449" s="190" t="s">
        <v>892</v>
      </c>
      <c r="C449" s="190" t="s">
        <v>828</v>
      </c>
      <c r="D449" s="191">
        <v>40698</v>
      </c>
      <c r="E449" s="190" t="s">
        <v>811</v>
      </c>
      <c r="F449" s="192">
        <v>7.7</v>
      </c>
      <c r="G449" s="190">
        <v>25</v>
      </c>
      <c r="H449" s="193">
        <v>0.2</v>
      </c>
      <c r="I449" s="190"/>
    </row>
    <row r="450" spans="1:9">
      <c r="A450" s="190" t="s">
        <v>462</v>
      </c>
      <c r="B450" s="190" t="s">
        <v>892</v>
      </c>
      <c r="C450" s="190" t="s">
        <v>828</v>
      </c>
      <c r="D450" s="191">
        <v>41533</v>
      </c>
      <c r="E450" s="190" t="s">
        <v>864</v>
      </c>
      <c r="F450" s="192">
        <v>15.5</v>
      </c>
      <c r="G450" s="190">
        <v>40</v>
      </c>
      <c r="H450" s="193">
        <v>0.2</v>
      </c>
      <c r="I450" s="190"/>
    </row>
    <row r="451" spans="1:9">
      <c r="A451" s="190" t="s">
        <v>462</v>
      </c>
      <c r="B451" s="190" t="s">
        <v>892</v>
      </c>
      <c r="C451" s="190" t="s">
        <v>828</v>
      </c>
      <c r="D451" s="191">
        <v>40611</v>
      </c>
      <c r="E451" s="190" t="s">
        <v>832</v>
      </c>
      <c r="F451" s="192">
        <v>44</v>
      </c>
      <c r="G451" s="190">
        <v>9</v>
      </c>
      <c r="H451" s="193">
        <v>0.2</v>
      </c>
      <c r="I451" s="190"/>
    </row>
    <row r="452" spans="1:9">
      <c r="A452" s="190" t="s">
        <v>428</v>
      </c>
      <c r="B452" s="190" t="s">
        <v>801</v>
      </c>
      <c r="C452" s="190" t="s">
        <v>846</v>
      </c>
      <c r="D452" s="191">
        <v>40444</v>
      </c>
      <c r="E452" s="190" t="s">
        <v>808</v>
      </c>
      <c r="F452" s="192">
        <v>18.600000000000001</v>
      </c>
      <c r="G452" s="190">
        <v>20</v>
      </c>
      <c r="H452" s="193">
        <v>0.10000000149011612</v>
      </c>
      <c r="I452" s="190"/>
    </row>
    <row r="453" spans="1:9">
      <c r="A453" s="190" t="s">
        <v>548</v>
      </c>
      <c r="B453" s="190" t="s">
        <v>813</v>
      </c>
      <c r="C453" s="190" t="s">
        <v>814</v>
      </c>
      <c r="D453" s="191">
        <v>41701</v>
      </c>
      <c r="E453" s="190" t="s">
        <v>872</v>
      </c>
      <c r="F453" s="192">
        <v>14.4</v>
      </c>
      <c r="G453" s="190">
        <v>24</v>
      </c>
      <c r="H453" s="193">
        <v>0</v>
      </c>
      <c r="I453" s="190"/>
    </row>
    <row r="454" spans="1:9">
      <c r="A454" s="190" t="s">
        <v>548</v>
      </c>
      <c r="B454" s="190" t="s">
        <v>813</v>
      </c>
      <c r="C454" s="190" t="s">
        <v>814</v>
      </c>
      <c r="D454" s="191">
        <v>40428</v>
      </c>
      <c r="E454" s="190" t="s">
        <v>843</v>
      </c>
      <c r="F454" s="192">
        <v>39.4</v>
      </c>
      <c r="G454" s="190">
        <v>40</v>
      </c>
      <c r="H454" s="193">
        <v>0</v>
      </c>
      <c r="I454" s="190"/>
    </row>
    <row r="455" spans="1:9">
      <c r="A455" s="190" t="s">
        <v>548</v>
      </c>
      <c r="B455" s="190" t="s">
        <v>813</v>
      </c>
      <c r="C455" s="190" t="s">
        <v>814</v>
      </c>
      <c r="D455" s="191">
        <v>41435</v>
      </c>
      <c r="E455" s="190" t="s">
        <v>856</v>
      </c>
      <c r="F455" s="192">
        <v>14.4</v>
      </c>
      <c r="G455" s="190">
        <v>14</v>
      </c>
      <c r="H455" s="193">
        <v>0</v>
      </c>
      <c r="I455" s="190"/>
    </row>
    <row r="456" spans="1:9">
      <c r="A456" s="190" t="s">
        <v>368</v>
      </c>
      <c r="B456" s="190" t="s">
        <v>806</v>
      </c>
      <c r="C456" s="190" t="s">
        <v>851</v>
      </c>
      <c r="D456" s="191">
        <v>41284</v>
      </c>
      <c r="E456" s="190" t="s">
        <v>869</v>
      </c>
      <c r="F456" s="192">
        <v>7.3</v>
      </c>
      <c r="G456" s="190">
        <v>18</v>
      </c>
      <c r="H456" s="193">
        <v>0.05</v>
      </c>
      <c r="I456" s="190"/>
    </row>
    <row r="457" spans="1:9">
      <c r="A457" s="190" t="s">
        <v>368</v>
      </c>
      <c r="B457" s="190" t="s">
        <v>806</v>
      </c>
      <c r="C457" s="190" t="s">
        <v>851</v>
      </c>
      <c r="D457" s="191">
        <v>40395</v>
      </c>
      <c r="E457" s="190" t="s">
        <v>819</v>
      </c>
      <c r="F457" s="192">
        <v>2</v>
      </c>
      <c r="G457" s="190">
        <v>50</v>
      </c>
      <c r="H457" s="193">
        <v>0</v>
      </c>
      <c r="I457" s="190"/>
    </row>
    <row r="458" spans="1:9">
      <c r="A458" s="190" t="s">
        <v>695</v>
      </c>
      <c r="B458" s="190" t="s">
        <v>842</v>
      </c>
      <c r="C458" s="190" t="s">
        <v>814</v>
      </c>
      <c r="D458" s="191">
        <v>40358</v>
      </c>
      <c r="E458" s="190" t="s">
        <v>852</v>
      </c>
      <c r="F458" s="192">
        <v>31.2</v>
      </c>
      <c r="G458" s="190">
        <v>2</v>
      </c>
      <c r="H458" s="193">
        <v>0</v>
      </c>
      <c r="I458" s="190"/>
    </row>
    <row r="459" spans="1:9">
      <c r="A459" s="190" t="s">
        <v>695</v>
      </c>
      <c r="B459" s="190" t="s">
        <v>842</v>
      </c>
      <c r="C459" s="190" t="s">
        <v>814</v>
      </c>
      <c r="D459" s="191">
        <v>41526</v>
      </c>
      <c r="E459" s="190" t="s">
        <v>819</v>
      </c>
      <c r="F459" s="192">
        <v>2</v>
      </c>
      <c r="G459" s="190">
        <v>20</v>
      </c>
      <c r="H459" s="193">
        <v>0</v>
      </c>
      <c r="I459" s="190"/>
    </row>
    <row r="460" spans="1:9">
      <c r="A460" s="190" t="s">
        <v>428</v>
      </c>
      <c r="B460" s="190" t="s">
        <v>801</v>
      </c>
      <c r="C460" s="190" t="s">
        <v>846</v>
      </c>
      <c r="D460" s="191">
        <v>40494</v>
      </c>
      <c r="E460" s="190" t="s">
        <v>869</v>
      </c>
      <c r="F460" s="192">
        <v>7.3</v>
      </c>
      <c r="G460" s="190">
        <v>20</v>
      </c>
      <c r="H460" s="193">
        <v>0</v>
      </c>
      <c r="I460" s="190"/>
    </row>
    <row r="461" spans="1:9">
      <c r="A461" s="190" t="s">
        <v>428</v>
      </c>
      <c r="B461" s="190" t="s">
        <v>801</v>
      </c>
      <c r="C461" s="190" t="s">
        <v>846</v>
      </c>
      <c r="D461" s="191">
        <v>40330</v>
      </c>
      <c r="E461" s="190" t="s">
        <v>833</v>
      </c>
      <c r="F461" s="192">
        <v>26.2</v>
      </c>
      <c r="G461" s="190">
        <v>10</v>
      </c>
      <c r="H461" s="193">
        <v>0</v>
      </c>
      <c r="I461" s="190"/>
    </row>
    <row r="462" spans="1:9">
      <c r="A462" s="190" t="s">
        <v>428</v>
      </c>
      <c r="B462" s="190" t="s">
        <v>801</v>
      </c>
      <c r="C462" s="190" t="s">
        <v>846</v>
      </c>
      <c r="D462" s="191">
        <v>41091</v>
      </c>
      <c r="E462" s="190" t="s">
        <v>816</v>
      </c>
      <c r="F462" s="192">
        <v>15.6</v>
      </c>
      <c r="G462" s="190">
        <v>20</v>
      </c>
      <c r="H462" s="193">
        <v>0</v>
      </c>
      <c r="I462" s="190"/>
    </row>
    <row r="463" spans="1:9">
      <c r="A463" s="190" t="s">
        <v>574</v>
      </c>
      <c r="B463" s="190" t="s">
        <v>895</v>
      </c>
      <c r="C463" s="190" t="s">
        <v>810</v>
      </c>
      <c r="D463" s="191">
        <v>40496</v>
      </c>
      <c r="E463" s="190" t="s">
        <v>890</v>
      </c>
      <c r="F463" s="192">
        <v>210.8</v>
      </c>
      <c r="G463" s="190">
        <v>50</v>
      </c>
      <c r="H463" s="193">
        <v>0</v>
      </c>
      <c r="I463" s="190"/>
    </row>
    <row r="464" spans="1:9">
      <c r="A464" s="190" t="s">
        <v>574</v>
      </c>
      <c r="B464" s="190" t="s">
        <v>895</v>
      </c>
      <c r="C464" s="190" t="s">
        <v>810</v>
      </c>
      <c r="D464" s="191">
        <v>41012</v>
      </c>
      <c r="E464" s="190" t="s">
        <v>874</v>
      </c>
      <c r="F464" s="192">
        <v>9.6</v>
      </c>
      <c r="G464" s="190">
        <v>2</v>
      </c>
      <c r="H464" s="193">
        <v>0.25</v>
      </c>
      <c r="I464" s="190"/>
    </row>
    <row r="465" spans="1:9">
      <c r="A465" s="190" t="s">
        <v>574</v>
      </c>
      <c r="B465" s="190" t="s">
        <v>895</v>
      </c>
      <c r="C465" s="190" t="s">
        <v>810</v>
      </c>
      <c r="D465" s="191">
        <v>40625</v>
      </c>
      <c r="E465" s="190" t="s">
        <v>876</v>
      </c>
      <c r="F465" s="192">
        <v>10</v>
      </c>
      <c r="G465" s="190">
        <v>36</v>
      </c>
      <c r="H465" s="193">
        <v>0.25</v>
      </c>
      <c r="I465" s="190"/>
    </row>
    <row r="466" spans="1:9">
      <c r="A466" s="190" t="s">
        <v>574</v>
      </c>
      <c r="B466" s="190" t="s">
        <v>895</v>
      </c>
      <c r="C466" s="190" t="s">
        <v>810</v>
      </c>
      <c r="D466" s="191">
        <v>40231</v>
      </c>
      <c r="E466" s="190" t="s">
        <v>834</v>
      </c>
      <c r="F466" s="192">
        <v>10.4</v>
      </c>
      <c r="G466" s="190">
        <v>35</v>
      </c>
      <c r="H466" s="193">
        <v>0</v>
      </c>
      <c r="I466" s="190"/>
    </row>
    <row r="467" spans="1:9">
      <c r="A467" s="190" t="s">
        <v>446</v>
      </c>
      <c r="B467" s="190" t="s">
        <v>854</v>
      </c>
      <c r="C467" s="190" t="s">
        <v>810</v>
      </c>
      <c r="D467" s="191">
        <v>41127</v>
      </c>
      <c r="E467" s="190" t="s">
        <v>829</v>
      </c>
      <c r="F467" s="192">
        <v>15.2</v>
      </c>
      <c r="G467" s="190">
        <v>60</v>
      </c>
      <c r="H467" s="193">
        <v>0</v>
      </c>
      <c r="I467" s="190"/>
    </row>
    <row r="468" spans="1:9">
      <c r="A468" s="190" t="s">
        <v>446</v>
      </c>
      <c r="B468" s="190" t="s">
        <v>854</v>
      </c>
      <c r="C468" s="190" t="s">
        <v>810</v>
      </c>
      <c r="D468" s="191">
        <v>41001</v>
      </c>
      <c r="E468" s="190" t="s">
        <v>893</v>
      </c>
      <c r="F468" s="192">
        <v>7.6</v>
      </c>
      <c r="G468" s="190">
        <v>55</v>
      </c>
      <c r="H468" s="193">
        <v>0</v>
      </c>
      <c r="I468" s="190"/>
    </row>
    <row r="469" spans="1:9">
      <c r="A469" s="190" t="s">
        <v>446</v>
      </c>
      <c r="B469" s="190" t="s">
        <v>854</v>
      </c>
      <c r="C469" s="190" t="s">
        <v>810</v>
      </c>
      <c r="D469" s="191">
        <v>40360</v>
      </c>
      <c r="E469" s="190" t="s">
        <v>902</v>
      </c>
      <c r="F469" s="192">
        <v>22.8</v>
      </c>
      <c r="G469" s="190">
        <v>16</v>
      </c>
      <c r="H469" s="193">
        <v>0</v>
      </c>
      <c r="I469" s="190"/>
    </row>
    <row r="470" spans="1:9">
      <c r="A470" s="190" t="s">
        <v>446</v>
      </c>
      <c r="B470" s="190" t="s">
        <v>854</v>
      </c>
      <c r="C470" s="190" t="s">
        <v>810</v>
      </c>
      <c r="D470" s="191">
        <v>40263</v>
      </c>
      <c r="E470" s="190" t="s">
        <v>827</v>
      </c>
      <c r="F470" s="192">
        <v>8</v>
      </c>
      <c r="G470" s="190">
        <v>15</v>
      </c>
      <c r="H470" s="193">
        <v>0</v>
      </c>
      <c r="I470" s="190"/>
    </row>
    <row r="471" spans="1:9">
      <c r="A471" s="190" t="s">
        <v>531</v>
      </c>
      <c r="B471" s="190" t="s">
        <v>824</v>
      </c>
      <c r="C471" s="190" t="s">
        <v>810</v>
      </c>
      <c r="D471" s="191">
        <v>41495</v>
      </c>
      <c r="E471" s="190" t="s">
        <v>820</v>
      </c>
      <c r="F471" s="192">
        <v>27.2</v>
      </c>
      <c r="G471" s="190">
        <v>60</v>
      </c>
      <c r="H471" s="193">
        <v>0.05</v>
      </c>
      <c r="I471" s="190"/>
    </row>
    <row r="472" spans="1:9">
      <c r="A472" s="190" t="s">
        <v>531</v>
      </c>
      <c r="B472" s="190" t="s">
        <v>824</v>
      </c>
      <c r="C472" s="190" t="s">
        <v>810</v>
      </c>
      <c r="D472" s="191">
        <v>40842</v>
      </c>
      <c r="E472" s="190" t="s">
        <v>882</v>
      </c>
      <c r="F472" s="192">
        <v>28.8</v>
      </c>
      <c r="G472" s="190">
        <v>20</v>
      </c>
      <c r="H472" s="193">
        <v>0.05</v>
      </c>
      <c r="I472" s="190"/>
    </row>
    <row r="473" spans="1:9">
      <c r="A473" s="190" t="s">
        <v>544</v>
      </c>
      <c r="B473" s="190" t="s">
        <v>806</v>
      </c>
      <c r="C473" s="190" t="s">
        <v>814</v>
      </c>
      <c r="D473" s="191">
        <v>40467</v>
      </c>
      <c r="E473" s="190" t="s">
        <v>903</v>
      </c>
      <c r="F473" s="192">
        <v>77.599999999999994</v>
      </c>
      <c r="G473" s="190">
        <v>20</v>
      </c>
      <c r="H473" s="193">
        <v>0.10000000149011612</v>
      </c>
      <c r="I473" s="190"/>
    </row>
    <row r="474" spans="1:9">
      <c r="A474" s="190" t="s">
        <v>544</v>
      </c>
      <c r="B474" s="190" t="s">
        <v>806</v>
      </c>
      <c r="C474" s="190" t="s">
        <v>814</v>
      </c>
      <c r="D474" s="191">
        <v>41236</v>
      </c>
      <c r="E474" s="190" t="s">
        <v>862</v>
      </c>
      <c r="F474" s="192">
        <v>4.8</v>
      </c>
      <c r="G474" s="190">
        <v>2</v>
      </c>
      <c r="H474" s="193">
        <v>0.10000000149011612</v>
      </c>
      <c r="I474" s="190"/>
    </row>
    <row r="475" spans="1:9">
      <c r="A475" s="190" t="s">
        <v>544</v>
      </c>
      <c r="B475" s="190" t="s">
        <v>806</v>
      </c>
      <c r="C475" s="190" t="s">
        <v>814</v>
      </c>
      <c r="D475" s="191">
        <v>40502</v>
      </c>
      <c r="E475" s="190" t="s">
        <v>844</v>
      </c>
      <c r="F475" s="192">
        <v>12</v>
      </c>
      <c r="G475" s="190">
        <v>8</v>
      </c>
      <c r="H475" s="193">
        <v>0.10000000149011612</v>
      </c>
      <c r="I475" s="190"/>
    </row>
    <row r="476" spans="1:9">
      <c r="A476" s="190" t="s">
        <v>544</v>
      </c>
      <c r="B476" s="190" t="s">
        <v>806</v>
      </c>
      <c r="C476" s="190" t="s">
        <v>814</v>
      </c>
      <c r="D476" s="191">
        <v>40211</v>
      </c>
      <c r="E476" s="190" t="s">
        <v>866</v>
      </c>
      <c r="F476" s="192">
        <v>12</v>
      </c>
      <c r="G476" s="190">
        <v>20</v>
      </c>
      <c r="H476" s="193">
        <v>0.10000000149011612</v>
      </c>
      <c r="I476" s="190"/>
    </row>
    <row r="477" spans="1:9">
      <c r="A477" s="190" t="s">
        <v>450</v>
      </c>
      <c r="B477" s="190" t="s">
        <v>806</v>
      </c>
      <c r="C477" s="190" t="s">
        <v>846</v>
      </c>
      <c r="D477" s="191">
        <v>40571</v>
      </c>
      <c r="E477" s="190" t="s">
        <v>869</v>
      </c>
      <c r="F477" s="192">
        <v>7.3</v>
      </c>
      <c r="G477" s="190">
        <v>4</v>
      </c>
      <c r="H477" s="193">
        <v>0.15</v>
      </c>
      <c r="I477" s="190"/>
    </row>
    <row r="478" spans="1:9">
      <c r="A478" s="190" t="s">
        <v>450</v>
      </c>
      <c r="B478" s="190" t="s">
        <v>806</v>
      </c>
      <c r="C478" s="190" t="s">
        <v>846</v>
      </c>
      <c r="D478" s="191">
        <v>41061</v>
      </c>
      <c r="E478" s="190" t="s">
        <v>891</v>
      </c>
      <c r="F478" s="192">
        <v>24.9</v>
      </c>
      <c r="G478" s="190">
        <v>30</v>
      </c>
      <c r="H478" s="193">
        <v>0</v>
      </c>
      <c r="I478" s="190"/>
    </row>
    <row r="479" spans="1:9">
      <c r="A479" s="190" t="s">
        <v>450</v>
      </c>
      <c r="B479" s="190" t="s">
        <v>806</v>
      </c>
      <c r="C479" s="190" t="s">
        <v>846</v>
      </c>
      <c r="D479" s="191">
        <v>41020</v>
      </c>
      <c r="E479" s="190" t="s">
        <v>833</v>
      </c>
      <c r="F479" s="192">
        <v>26.2</v>
      </c>
      <c r="G479" s="190">
        <v>15</v>
      </c>
      <c r="H479" s="193">
        <v>0.15</v>
      </c>
      <c r="I479" s="190"/>
    </row>
    <row r="480" spans="1:9">
      <c r="A480" s="190" t="s">
        <v>450</v>
      </c>
      <c r="B480" s="190" t="s">
        <v>806</v>
      </c>
      <c r="C480" s="190" t="s">
        <v>846</v>
      </c>
      <c r="D480" s="191">
        <v>40996</v>
      </c>
      <c r="E480" s="190" t="s">
        <v>834</v>
      </c>
      <c r="F480" s="192">
        <v>10.4</v>
      </c>
      <c r="G480" s="190">
        <v>10</v>
      </c>
      <c r="H480" s="193">
        <v>0.15</v>
      </c>
      <c r="I480" s="190"/>
    </row>
    <row r="481" spans="1:9">
      <c r="A481" s="190" t="s">
        <v>662</v>
      </c>
      <c r="B481" s="190" t="s">
        <v>861</v>
      </c>
      <c r="C481" s="190" t="s">
        <v>851</v>
      </c>
      <c r="D481" s="191">
        <v>40924</v>
      </c>
      <c r="E481" s="190" t="s">
        <v>891</v>
      </c>
      <c r="F481" s="192">
        <v>24.9</v>
      </c>
      <c r="G481" s="190">
        <v>2</v>
      </c>
      <c r="H481" s="193">
        <v>0</v>
      </c>
      <c r="I481" s="190"/>
    </row>
    <row r="482" spans="1:9">
      <c r="A482" s="190" t="s">
        <v>414</v>
      </c>
      <c r="B482" s="190" t="s">
        <v>806</v>
      </c>
      <c r="C482" s="190" t="s">
        <v>807</v>
      </c>
      <c r="D482" s="191">
        <v>41005</v>
      </c>
      <c r="E482" s="190" t="s">
        <v>821</v>
      </c>
      <c r="F482" s="192">
        <v>10</v>
      </c>
      <c r="G482" s="190">
        <v>14</v>
      </c>
      <c r="H482" s="193">
        <v>0</v>
      </c>
      <c r="I482" s="190"/>
    </row>
    <row r="483" spans="1:9">
      <c r="A483" s="190" t="s">
        <v>414</v>
      </c>
      <c r="B483" s="190" t="s">
        <v>806</v>
      </c>
      <c r="C483" s="190" t="s">
        <v>807</v>
      </c>
      <c r="D483" s="191">
        <v>40457</v>
      </c>
      <c r="E483" s="190" t="s">
        <v>832</v>
      </c>
      <c r="F483" s="192">
        <v>44</v>
      </c>
      <c r="G483" s="190">
        <v>20</v>
      </c>
      <c r="H483" s="193">
        <v>0</v>
      </c>
      <c r="I483" s="190"/>
    </row>
    <row r="484" spans="1:9">
      <c r="A484" s="190" t="s">
        <v>377</v>
      </c>
      <c r="B484" s="190" t="s">
        <v>892</v>
      </c>
      <c r="C484" s="190" t="s">
        <v>878</v>
      </c>
      <c r="D484" s="191">
        <v>41052</v>
      </c>
      <c r="E484" s="190" t="s">
        <v>845</v>
      </c>
      <c r="F484" s="192">
        <v>14.4</v>
      </c>
      <c r="G484" s="190">
        <v>60</v>
      </c>
      <c r="H484" s="193">
        <v>0.2</v>
      </c>
      <c r="I484" s="190"/>
    </row>
    <row r="485" spans="1:9">
      <c r="A485" s="190" t="s">
        <v>377</v>
      </c>
      <c r="B485" s="190" t="s">
        <v>892</v>
      </c>
      <c r="C485" s="190" t="s">
        <v>878</v>
      </c>
      <c r="D485" s="191">
        <v>41072</v>
      </c>
      <c r="E485" s="190" t="s">
        <v>890</v>
      </c>
      <c r="F485" s="192">
        <v>210.8</v>
      </c>
      <c r="G485" s="190">
        <v>49</v>
      </c>
      <c r="H485" s="193">
        <v>0.2</v>
      </c>
      <c r="I485" s="190"/>
    </row>
    <row r="486" spans="1:9">
      <c r="A486" s="190" t="s">
        <v>377</v>
      </c>
      <c r="B486" s="190" t="s">
        <v>892</v>
      </c>
      <c r="C486" s="190" t="s">
        <v>878</v>
      </c>
      <c r="D486" s="191">
        <v>40675</v>
      </c>
      <c r="E486" s="190" t="s">
        <v>876</v>
      </c>
      <c r="F486" s="192">
        <v>10</v>
      </c>
      <c r="G486" s="190">
        <v>30</v>
      </c>
      <c r="H486" s="193">
        <v>0.2</v>
      </c>
      <c r="I486" s="190"/>
    </row>
    <row r="487" spans="1:9">
      <c r="A487" s="190" t="s">
        <v>548</v>
      </c>
      <c r="B487" s="190" t="s">
        <v>813</v>
      </c>
      <c r="C487" s="190" t="s">
        <v>807</v>
      </c>
      <c r="D487" s="191">
        <v>41054</v>
      </c>
      <c r="E487" s="190" t="s">
        <v>826</v>
      </c>
      <c r="F487" s="192">
        <v>19.2</v>
      </c>
      <c r="G487" s="190">
        <v>10</v>
      </c>
      <c r="H487" s="193">
        <v>0.25</v>
      </c>
      <c r="I487" s="190"/>
    </row>
    <row r="488" spans="1:9">
      <c r="A488" s="190" t="s">
        <v>548</v>
      </c>
      <c r="B488" s="190" t="s">
        <v>813</v>
      </c>
      <c r="C488" s="190" t="s">
        <v>807</v>
      </c>
      <c r="D488" s="191">
        <v>40411</v>
      </c>
      <c r="E488" s="190" t="s">
        <v>856</v>
      </c>
      <c r="F488" s="192">
        <v>14.4</v>
      </c>
      <c r="G488" s="190">
        <v>20</v>
      </c>
      <c r="H488" s="193">
        <v>0.25</v>
      </c>
      <c r="I488" s="190"/>
    </row>
    <row r="489" spans="1:9">
      <c r="A489" s="190" t="s">
        <v>505</v>
      </c>
      <c r="B489" s="190" t="s">
        <v>868</v>
      </c>
      <c r="C489" s="190" t="s">
        <v>810</v>
      </c>
      <c r="D489" s="191">
        <v>40615</v>
      </c>
      <c r="E489" s="190" t="s">
        <v>848</v>
      </c>
      <c r="F489" s="192">
        <v>30.4</v>
      </c>
      <c r="G489" s="190">
        <v>5</v>
      </c>
      <c r="H489" s="193">
        <v>0</v>
      </c>
      <c r="I489" s="190"/>
    </row>
    <row r="490" spans="1:9">
      <c r="A490" s="190" t="s">
        <v>505</v>
      </c>
      <c r="B490" s="190" t="s">
        <v>868</v>
      </c>
      <c r="C490" s="190" t="s">
        <v>810</v>
      </c>
      <c r="D490" s="191">
        <v>40636</v>
      </c>
      <c r="E490" s="190" t="s">
        <v>880</v>
      </c>
      <c r="F490" s="192">
        <v>26.6</v>
      </c>
      <c r="G490" s="190">
        <v>7</v>
      </c>
      <c r="H490" s="193">
        <v>0</v>
      </c>
      <c r="I490" s="190"/>
    </row>
    <row r="491" spans="1:9">
      <c r="A491" s="190" t="s">
        <v>521</v>
      </c>
      <c r="B491" s="190" t="s">
        <v>524</v>
      </c>
      <c r="C491" s="190" t="s">
        <v>810</v>
      </c>
      <c r="D491" s="191">
        <v>40483</v>
      </c>
      <c r="E491" s="190" t="s">
        <v>808</v>
      </c>
      <c r="F491" s="192">
        <v>18.600000000000001</v>
      </c>
      <c r="G491" s="190">
        <v>35</v>
      </c>
      <c r="H491" s="193">
        <v>0</v>
      </c>
      <c r="I491" s="190"/>
    </row>
    <row r="492" spans="1:9">
      <c r="A492" s="190" t="s">
        <v>396</v>
      </c>
      <c r="B492" s="190" t="s">
        <v>861</v>
      </c>
      <c r="C492" s="190" t="s">
        <v>878</v>
      </c>
      <c r="D492" s="191">
        <v>40235</v>
      </c>
      <c r="E492" s="190" t="s">
        <v>874</v>
      </c>
      <c r="F492" s="192">
        <v>9.6</v>
      </c>
      <c r="G492" s="190">
        <v>20</v>
      </c>
      <c r="H492" s="193">
        <v>0</v>
      </c>
      <c r="I492" s="190"/>
    </row>
    <row r="493" spans="1:9">
      <c r="A493" s="190" t="s">
        <v>401</v>
      </c>
      <c r="B493" s="190" t="s">
        <v>883</v>
      </c>
      <c r="C493" s="190" t="s">
        <v>814</v>
      </c>
      <c r="D493" s="191">
        <v>41652</v>
      </c>
      <c r="E493" s="190" t="s">
        <v>897</v>
      </c>
      <c r="F493" s="192">
        <v>13</v>
      </c>
      <c r="G493" s="190">
        <v>40</v>
      </c>
      <c r="H493" s="193">
        <v>0</v>
      </c>
      <c r="I493" s="190"/>
    </row>
    <row r="494" spans="1:9">
      <c r="A494" s="190" t="s">
        <v>401</v>
      </c>
      <c r="B494" s="190" t="s">
        <v>883</v>
      </c>
      <c r="C494" s="190" t="s">
        <v>814</v>
      </c>
      <c r="D494" s="191">
        <v>41337</v>
      </c>
      <c r="E494" s="190" t="s">
        <v>865</v>
      </c>
      <c r="F494" s="192">
        <v>35.1</v>
      </c>
      <c r="G494" s="190">
        <v>35</v>
      </c>
      <c r="H494" s="193">
        <v>0.25</v>
      </c>
      <c r="I494" s="190"/>
    </row>
    <row r="495" spans="1:9">
      <c r="A495" s="190" t="s">
        <v>555</v>
      </c>
      <c r="B495" s="190" t="s">
        <v>524</v>
      </c>
      <c r="C495" s="190" t="s">
        <v>810</v>
      </c>
      <c r="D495" s="191">
        <v>40886</v>
      </c>
      <c r="E495" s="190" t="s">
        <v>852</v>
      </c>
      <c r="F495" s="192">
        <v>31.2</v>
      </c>
      <c r="G495" s="190">
        <v>45</v>
      </c>
      <c r="H495" s="193">
        <v>0.2</v>
      </c>
      <c r="I495" s="190"/>
    </row>
    <row r="496" spans="1:9">
      <c r="A496" s="190" t="s">
        <v>555</v>
      </c>
      <c r="B496" s="190" t="s">
        <v>524</v>
      </c>
      <c r="C496" s="190" t="s">
        <v>810</v>
      </c>
      <c r="D496" s="191">
        <v>41627</v>
      </c>
      <c r="E496" s="190" t="s">
        <v>840</v>
      </c>
      <c r="F496" s="192">
        <v>8</v>
      </c>
      <c r="G496" s="190">
        <v>50</v>
      </c>
      <c r="H496" s="193">
        <v>0</v>
      </c>
      <c r="I496" s="190"/>
    </row>
    <row r="497" spans="1:9">
      <c r="A497" s="190" t="s">
        <v>555</v>
      </c>
      <c r="B497" s="190" t="s">
        <v>524</v>
      </c>
      <c r="C497" s="190" t="s">
        <v>810</v>
      </c>
      <c r="D497" s="191">
        <v>41645</v>
      </c>
      <c r="E497" s="190" t="s">
        <v>848</v>
      </c>
      <c r="F497" s="192">
        <v>30.4</v>
      </c>
      <c r="G497" s="190">
        <v>30</v>
      </c>
      <c r="H497" s="193">
        <v>0</v>
      </c>
      <c r="I497" s="190"/>
    </row>
    <row r="498" spans="1:9">
      <c r="A498" s="190" t="s">
        <v>555</v>
      </c>
      <c r="B498" s="190" t="s">
        <v>524</v>
      </c>
      <c r="C498" s="190" t="s">
        <v>810</v>
      </c>
      <c r="D498" s="191">
        <v>40225</v>
      </c>
      <c r="E498" s="190" t="s">
        <v>832</v>
      </c>
      <c r="F498" s="192">
        <v>44</v>
      </c>
      <c r="G498" s="190">
        <v>70</v>
      </c>
      <c r="H498" s="193">
        <v>0.2</v>
      </c>
      <c r="I498" s="190"/>
    </row>
    <row r="499" spans="1:9">
      <c r="A499" s="190" t="s">
        <v>462</v>
      </c>
      <c r="B499" s="190" t="s">
        <v>892</v>
      </c>
      <c r="C499" s="190" t="s">
        <v>810</v>
      </c>
      <c r="D499" s="191">
        <v>41031</v>
      </c>
      <c r="E499" s="190" t="s">
        <v>852</v>
      </c>
      <c r="F499" s="192">
        <v>31.2</v>
      </c>
      <c r="G499" s="190">
        <v>50</v>
      </c>
      <c r="H499" s="193">
        <v>0.25</v>
      </c>
      <c r="I499" s="190"/>
    </row>
    <row r="500" spans="1:9">
      <c r="A500" s="190" t="s">
        <v>462</v>
      </c>
      <c r="B500" s="190" t="s">
        <v>892</v>
      </c>
      <c r="C500" s="190" t="s">
        <v>810</v>
      </c>
      <c r="D500" s="191">
        <v>41227</v>
      </c>
      <c r="E500" s="190" t="s">
        <v>855</v>
      </c>
      <c r="F500" s="192">
        <v>14.7</v>
      </c>
      <c r="G500" s="190">
        <v>50</v>
      </c>
      <c r="H500" s="193">
        <v>0.25</v>
      </c>
      <c r="I500" s="190"/>
    </row>
    <row r="501" spans="1:9">
      <c r="A501" s="190" t="s">
        <v>462</v>
      </c>
      <c r="B501" s="190" t="s">
        <v>892</v>
      </c>
      <c r="C501" s="190" t="s">
        <v>810</v>
      </c>
      <c r="D501" s="191">
        <v>40549</v>
      </c>
      <c r="E501" s="190" t="s">
        <v>893</v>
      </c>
      <c r="F501" s="192">
        <v>7.6</v>
      </c>
      <c r="G501" s="190">
        <v>30</v>
      </c>
      <c r="H501" s="193">
        <v>0.25</v>
      </c>
      <c r="I501" s="190"/>
    </row>
    <row r="502" spans="1:9">
      <c r="A502" s="190" t="s">
        <v>540</v>
      </c>
      <c r="B502" s="190" t="s">
        <v>842</v>
      </c>
      <c r="C502" s="190" t="s">
        <v>814</v>
      </c>
      <c r="D502" s="191">
        <v>40996</v>
      </c>
      <c r="E502" s="190" t="s">
        <v>891</v>
      </c>
      <c r="F502" s="192">
        <v>24.9</v>
      </c>
      <c r="G502" s="190">
        <v>10</v>
      </c>
      <c r="H502" s="193">
        <v>0</v>
      </c>
      <c r="I502" s="190"/>
    </row>
    <row r="503" spans="1:9">
      <c r="A503" s="190" t="s">
        <v>540</v>
      </c>
      <c r="B503" s="190" t="s">
        <v>842</v>
      </c>
      <c r="C503" s="190" t="s">
        <v>814</v>
      </c>
      <c r="D503" s="191">
        <v>40912</v>
      </c>
      <c r="E503" s="190" t="s">
        <v>875</v>
      </c>
      <c r="F503" s="192">
        <v>5.9</v>
      </c>
      <c r="G503" s="190">
        <v>40</v>
      </c>
      <c r="H503" s="193">
        <v>0</v>
      </c>
      <c r="I503" s="190"/>
    </row>
    <row r="504" spans="1:9">
      <c r="A504" s="190" t="s">
        <v>681</v>
      </c>
      <c r="B504" s="190" t="s">
        <v>538</v>
      </c>
      <c r="C504" s="190" t="s">
        <v>814</v>
      </c>
      <c r="D504" s="191">
        <v>41220</v>
      </c>
      <c r="E504" s="190" t="s">
        <v>848</v>
      </c>
      <c r="F504" s="192">
        <v>30.4</v>
      </c>
      <c r="G504" s="190">
        <v>28</v>
      </c>
      <c r="H504" s="193">
        <v>0</v>
      </c>
      <c r="I504" s="190"/>
    </row>
    <row r="505" spans="1:9">
      <c r="A505" s="190" t="s">
        <v>590</v>
      </c>
      <c r="B505" s="190" t="s">
        <v>850</v>
      </c>
      <c r="C505" s="190" t="s">
        <v>814</v>
      </c>
      <c r="D505" s="191">
        <v>41694</v>
      </c>
      <c r="E505" s="190" t="s">
        <v>803</v>
      </c>
      <c r="F505" s="192">
        <v>16.8</v>
      </c>
      <c r="G505" s="190">
        <v>6</v>
      </c>
      <c r="H505" s="193">
        <v>0</v>
      </c>
      <c r="I505" s="190"/>
    </row>
    <row r="506" spans="1:9">
      <c r="A506" s="190" t="s">
        <v>590</v>
      </c>
      <c r="B506" s="190" t="s">
        <v>850</v>
      </c>
      <c r="C506" s="190" t="s">
        <v>814</v>
      </c>
      <c r="D506" s="191">
        <v>41028</v>
      </c>
      <c r="E506" s="190" t="s">
        <v>856</v>
      </c>
      <c r="F506" s="192">
        <v>14.4</v>
      </c>
      <c r="G506" s="190">
        <v>18</v>
      </c>
      <c r="H506" s="193">
        <v>0.15</v>
      </c>
      <c r="I506" s="190"/>
    </row>
    <row r="507" spans="1:9">
      <c r="A507" s="190" t="s">
        <v>659</v>
      </c>
      <c r="B507" s="190" t="s">
        <v>877</v>
      </c>
      <c r="C507" s="190" t="s">
        <v>846</v>
      </c>
      <c r="D507" s="191">
        <v>40685</v>
      </c>
      <c r="E507" s="190" t="s">
        <v>829</v>
      </c>
      <c r="F507" s="192">
        <v>15.2</v>
      </c>
      <c r="G507" s="190">
        <v>10</v>
      </c>
      <c r="H507" s="193">
        <v>0</v>
      </c>
      <c r="I507" s="190"/>
    </row>
    <row r="508" spans="1:9">
      <c r="A508" s="190" t="s">
        <v>659</v>
      </c>
      <c r="B508" s="190" t="s">
        <v>877</v>
      </c>
      <c r="C508" s="190" t="s">
        <v>846</v>
      </c>
      <c r="D508" s="191">
        <v>41283</v>
      </c>
      <c r="E508" s="190" t="s">
        <v>815</v>
      </c>
      <c r="F508" s="192">
        <v>16.8</v>
      </c>
      <c r="G508" s="190">
        <v>12</v>
      </c>
      <c r="H508" s="193">
        <v>0</v>
      </c>
      <c r="I508" s="190"/>
    </row>
    <row r="509" spans="1:9">
      <c r="A509" s="190" t="s">
        <v>659</v>
      </c>
      <c r="B509" s="190" t="s">
        <v>877</v>
      </c>
      <c r="C509" s="190" t="s">
        <v>846</v>
      </c>
      <c r="D509" s="191">
        <v>40779</v>
      </c>
      <c r="E509" s="190" t="s">
        <v>805</v>
      </c>
      <c r="F509" s="192">
        <v>27.8</v>
      </c>
      <c r="G509" s="190">
        <v>10</v>
      </c>
      <c r="H509" s="193">
        <v>0</v>
      </c>
      <c r="I509" s="190"/>
    </row>
    <row r="510" spans="1:9">
      <c r="A510" s="190" t="s">
        <v>496</v>
      </c>
      <c r="B510" s="190" t="s">
        <v>813</v>
      </c>
      <c r="C510" s="190" t="s">
        <v>814</v>
      </c>
      <c r="D510" s="191">
        <v>40450</v>
      </c>
      <c r="E510" s="190" t="s">
        <v>874</v>
      </c>
      <c r="F510" s="192">
        <v>9.6</v>
      </c>
      <c r="G510" s="190">
        <v>5</v>
      </c>
      <c r="H510" s="193">
        <v>0</v>
      </c>
      <c r="I510" s="190"/>
    </row>
    <row r="511" spans="1:9">
      <c r="A511" s="190" t="s">
        <v>496</v>
      </c>
      <c r="B511" s="190" t="s">
        <v>813</v>
      </c>
      <c r="C511" s="190" t="s">
        <v>814</v>
      </c>
      <c r="D511" s="191">
        <v>40788</v>
      </c>
      <c r="E511" s="190" t="s">
        <v>848</v>
      </c>
      <c r="F511" s="192">
        <v>30.4</v>
      </c>
      <c r="G511" s="190">
        <v>40</v>
      </c>
      <c r="H511" s="193">
        <v>0.10000000149011612</v>
      </c>
      <c r="I511" s="190"/>
    </row>
    <row r="512" spans="1:9">
      <c r="A512" s="190" t="s">
        <v>496</v>
      </c>
      <c r="B512" s="190" t="s">
        <v>813</v>
      </c>
      <c r="C512" s="190" t="s">
        <v>814</v>
      </c>
      <c r="D512" s="191">
        <v>41244</v>
      </c>
      <c r="E512" s="190" t="s">
        <v>880</v>
      </c>
      <c r="F512" s="192">
        <v>26.6</v>
      </c>
      <c r="G512" s="190">
        <v>30</v>
      </c>
      <c r="H512" s="193">
        <v>0.10000000149011612</v>
      </c>
      <c r="I512" s="190"/>
    </row>
    <row r="513" spans="1:9">
      <c r="A513" s="190" t="s">
        <v>496</v>
      </c>
      <c r="B513" s="190" t="s">
        <v>813</v>
      </c>
      <c r="C513" s="190" t="s">
        <v>814</v>
      </c>
      <c r="D513" s="191">
        <v>40262</v>
      </c>
      <c r="E513" s="190" t="s">
        <v>867</v>
      </c>
      <c r="F513" s="192">
        <v>6.2</v>
      </c>
      <c r="G513" s="190">
        <v>24</v>
      </c>
      <c r="H513" s="193">
        <v>0.10000000149011612</v>
      </c>
      <c r="I513" s="190"/>
    </row>
    <row r="514" spans="1:9">
      <c r="A514" s="190" t="s">
        <v>428</v>
      </c>
      <c r="B514" s="190" t="s">
        <v>801</v>
      </c>
      <c r="C514" s="190" t="s">
        <v>846</v>
      </c>
      <c r="D514" s="191">
        <v>40607</v>
      </c>
      <c r="E514" s="190" t="s">
        <v>833</v>
      </c>
      <c r="F514" s="192">
        <v>26.2</v>
      </c>
      <c r="G514" s="190">
        <v>15</v>
      </c>
      <c r="H514" s="193">
        <v>0</v>
      </c>
      <c r="I514" s="190"/>
    </row>
    <row r="515" spans="1:9">
      <c r="A515" s="190" t="s">
        <v>513</v>
      </c>
      <c r="B515" s="190" t="s">
        <v>854</v>
      </c>
      <c r="C515" s="190" t="s">
        <v>814</v>
      </c>
      <c r="D515" s="191">
        <v>40762</v>
      </c>
      <c r="E515" s="190" t="s">
        <v>869</v>
      </c>
      <c r="F515" s="192">
        <v>7.3</v>
      </c>
      <c r="G515" s="190">
        <v>15</v>
      </c>
      <c r="H515" s="193">
        <v>0.2</v>
      </c>
      <c r="I515" s="190"/>
    </row>
    <row r="516" spans="1:9">
      <c r="A516" s="190" t="s">
        <v>513</v>
      </c>
      <c r="B516" s="190" t="s">
        <v>854</v>
      </c>
      <c r="C516" s="190" t="s">
        <v>814</v>
      </c>
      <c r="D516" s="191">
        <v>40876</v>
      </c>
      <c r="E516" s="190" t="s">
        <v>873</v>
      </c>
      <c r="F516" s="192">
        <v>11.2</v>
      </c>
      <c r="G516" s="190">
        <v>20</v>
      </c>
      <c r="H516" s="193">
        <v>0.2</v>
      </c>
      <c r="I516" s="190"/>
    </row>
    <row r="517" spans="1:9">
      <c r="A517" s="190" t="s">
        <v>513</v>
      </c>
      <c r="B517" s="190" t="s">
        <v>854</v>
      </c>
      <c r="C517" s="190" t="s">
        <v>814</v>
      </c>
      <c r="D517" s="191">
        <v>40228</v>
      </c>
      <c r="E517" s="190" t="s">
        <v>816</v>
      </c>
      <c r="F517" s="192">
        <v>15.6</v>
      </c>
      <c r="G517" s="190">
        <v>15</v>
      </c>
      <c r="H517" s="193">
        <v>0.2</v>
      </c>
      <c r="I517" s="190"/>
    </row>
    <row r="518" spans="1:9">
      <c r="A518" s="190" t="s">
        <v>377</v>
      </c>
      <c r="B518" s="190" t="s">
        <v>892</v>
      </c>
      <c r="C518" s="190" t="s">
        <v>807</v>
      </c>
      <c r="D518" s="191">
        <v>40669</v>
      </c>
      <c r="E518" s="190" t="s">
        <v>853</v>
      </c>
      <c r="F518" s="192">
        <v>30.4</v>
      </c>
      <c r="G518" s="190">
        <v>15</v>
      </c>
      <c r="H518" s="193">
        <v>0</v>
      </c>
      <c r="I518" s="190"/>
    </row>
    <row r="519" spans="1:9">
      <c r="A519" s="190" t="s">
        <v>377</v>
      </c>
      <c r="B519" s="190" t="s">
        <v>892</v>
      </c>
      <c r="C519" s="190" t="s">
        <v>807</v>
      </c>
      <c r="D519" s="191">
        <v>41188</v>
      </c>
      <c r="E519" s="190" t="s">
        <v>830</v>
      </c>
      <c r="F519" s="192">
        <v>13.9</v>
      </c>
      <c r="G519" s="190">
        <v>16</v>
      </c>
      <c r="H519" s="193">
        <v>0</v>
      </c>
      <c r="I519" s="190"/>
    </row>
    <row r="520" spans="1:9">
      <c r="A520" s="190" t="s">
        <v>377</v>
      </c>
      <c r="B520" s="190" t="s">
        <v>892</v>
      </c>
      <c r="C520" s="190" t="s">
        <v>807</v>
      </c>
      <c r="D520" s="191">
        <v>41009</v>
      </c>
      <c r="E520" s="190" t="s">
        <v>880</v>
      </c>
      <c r="F520" s="192">
        <v>26.6</v>
      </c>
      <c r="G520" s="190">
        <v>6</v>
      </c>
      <c r="H520" s="193">
        <v>0</v>
      </c>
      <c r="I520" s="190"/>
    </row>
    <row r="521" spans="1:9">
      <c r="A521" s="190" t="s">
        <v>377</v>
      </c>
      <c r="B521" s="190" t="s">
        <v>892</v>
      </c>
      <c r="C521" s="190" t="s">
        <v>807</v>
      </c>
      <c r="D521" s="191">
        <v>41327</v>
      </c>
      <c r="E521" s="190" t="s">
        <v>827</v>
      </c>
      <c r="F521" s="192">
        <v>8</v>
      </c>
      <c r="G521" s="190">
        <v>30</v>
      </c>
      <c r="H521" s="193">
        <v>0</v>
      </c>
      <c r="I521" s="190"/>
    </row>
    <row r="522" spans="1:9">
      <c r="A522" s="190" t="s">
        <v>688</v>
      </c>
      <c r="B522" s="190" t="s">
        <v>842</v>
      </c>
      <c r="C522" s="190" t="s">
        <v>810</v>
      </c>
      <c r="D522" s="191">
        <v>40473</v>
      </c>
      <c r="E522" s="190" t="s">
        <v>829</v>
      </c>
      <c r="F522" s="192">
        <v>15.2</v>
      </c>
      <c r="G522" s="190">
        <v>45</v>
      </c>
      <c r="H522" s="193">
        <v>0.15</v>
      </c>
      <c r="I522" s="190"/>
    </row>
    <row r="523" spans="1:9">
      <c r="A523" s="190" t="s">
        <v>688</v>
      </c>
      <c r="B523" s="190" t="s">
        <v>842</v>
      </c>
      <c r="C523" s="190" t="s">
        <v>810</v>
      </c>
      <c r="D523" s="191">
        <v>40682</v>
      </c>
      <c r="E523" s="190" t="s">
        <v>830</v>
      </c>
      <c r="F523" s="192">
        <v>13.9</v>
      </c>
      <c r="G523" s="190">
        <v>49</v>
      </c>
      <c r="H523" s="193">
        <v>0.15</v>
      </c>
      <c r="I523" s="190"/>
    </row>
    <row r="524" spans="1:9">
      <c r="A524" s="190" t="s">
        <v>688</v>
      </c>
      <c r="B524" s="190" t="s">
        <v>842</v>
      </c>
      <c r="C524" s="190" t="s">
        <v>810</v>
      </c>
      <c r="D524" s="191">
        <v>40234</v>
      </c>
      <c r="E524" s="190" t="s">
        <v>857</v>
      </c>
      <c r="F524" s="192">
        <v>99</v>
      </c>
      <c r="G524" s="190">
        <v>24</v>
      </c>
      <c r="H524" s="193">
        <v>0.15</v>
      </c>
      <c r="I524" s="190"/>
    </row>
    <row r="525" spans="1:9">
      <c r="A525" s="190" t="s">
        <v>688</v>
      </c>
      <c r="B525" s="190" t="s">
        <v>842</v>
      </c>
      <c r="C525" s="190" t="s">
        <v>810</v>
      </c>
      <c r="D525" s="191">
        <v>41418</v>
      </c>
      <c r="E525" s="190" t="s">
        <v>902</v>
      </c>
      <c r="F525" s="192">
        <v>22.8</v>
      </c>
      <c r="G525" s="190">
        <v>90</v>
      </c>
      <c r="H525" s="193">
        <v>0.15</v>
      </c>
      <c r="I525" s="190"/>
    </row>
    <row r="526" spans="1:9">
      <c r="A526" s="190" t="s">
        <v>644</v>
      </c>
      <c r="B526" s="190" t="s">
        <v>842</v>
      </c>
      <c r="C526" s="190" t="s">
        <v>814</v>
      </c>
      <c r="D526" s="191">
        <v>40375</v>
      </c>
      <c r="E526" s="190" t="s">
        <v>835</v>
      </c>
      <c r="F526" s="192">
        <v>35.1</v>
      </c>
      <c r="G526" s="190">
        <v>50</v>
      </c>
      <c r="H526" s="193">
        <v>0</v>
      </c>
      <c r="I526" s="190"/>
    </row>
    <row r="527" spans="1:9">
      <c r="A527" s="190" t="s">
        <v>555</v>
      </c>
      <c r="B527" s="190" t="s">
        <v>524</v>
      </c>
      <c r="C527" s="190" t="s">
        <v>814</v>
      </c>
      <c r="D527" s="191">
        <v>41025</v>
      </c>
      <c r="E527" s="190" t="s">
        <v>803</v>
      </c>
      <c r="F527" s="192">
        <v>16.8</v>
      </c>
      <c r="G527" s="190">
        <v>30</v>
      </c>
      <c r="H527" s="193">
        <v>0</v>
      </c>
      <c r="I527" s="190"/>
    </row>
    <row r="528" spans="1:9">
      <c r="A528" s="190" t="s">
        <v>555</v>
      </c>
      <c r="B528" s="190" t="s">
        <v>524</v>
      </c>
      <c r="C528" s="190" t="s">
        <v>814</v>
      </c>
      <c r="D528" s="191">
        <v>40828</v>
      </c>
      <c r="E528" s="190" t="s">
        <v>875</v>
      </c>
      <c r="F528" s="192">
        <v>5.9</v>
      </c>
      <c r="G528" s="190">
        <v>80</v>
      </c>
      <c r="H528" s="193">
        <v>0</v>
      </c>
      <c r="I528" s="190"/>
    </row>
    <row r="529" spans="1:9">
      <c r="A529" s="190" t="s">
        <v>555</v>
      </c>
      <c r="B529" s="190" t="s">
        <v>524</v>
      </c>
      <c r="C529" s="190" t="s">
        <v>814</v>
      </c>
      <c r="D529" s="191">
        <v>41383</v>
      </c>
      <c r="E529" s="190" t="s">
        <v>884</v>
      </c>
      <c r="F529" s="192">
        <v>13.6</v>
      </c>
      <c r="G529" s="190">
        <v>60</v>
      </c>
      <c r="H529" s="193">
        <v>0</v>
      </c>
      <c r="I529" s="190"/>
    </row>
    <row r="530" spans="1:9">
      <c r="A530" s="190" t="s">
        <v>396</v>
      </c>
      <c r="B530" s="190" t="s">
        <v>861</v>
      </c>
      <c r="C530" s="190" t="s">
        <v>846</v>
      </c>
      <c r="D530" s="191">
        <v>41694</v>
      </c>
      <c r="E530" s="190" t="s">
        <v>803</v>
      </c>
      <c r="F530" s="192">
        <v>16.8</v>
      </c>
      <c r="G530" s="190">
        <v>6</v>
      </c>
      <c r="H530" s="193">
        <v>0.2</v>
      </c>
      <c r="I530" s="190"/>
    </row>
    <row r="531" spans="1:9">
      <c r="A531" s="190" t="s">
        <v>396</v>
      </c>
      <c r="B531" s="190" t="s">
        <v>861</v>
      </c>
      <c r="C531" s="190" t="s">
        <v>846</v>
      </c>
      <c r="D531" s="191">
        <v>40893</v>
      </c>
      <c r="E531" s="190" t="s">
        <v>863</v>
      </c>
      <c r="F531" s="192">
        <v>36.4</v>
      </c>
      <c r="G531" s="190">
        <v>12</v>
      </c>
      <c r="H531" s="193">
        <v>0</v>
      </c>
      <c r="I531" s="190"/>
    </row>
    <row r="532" spans="1:9">
      <c r="A532" s="190" t="s">
        <v>318</v>
      </c>
      <c r="B532" s="190" t="s">
        <v>850</v>
      </c>
      <c r="C532" s="190" t="s">
        <v>814</v>
      </c>
      <c r="D532" s="191">
        <v>40564</v>
      </c>
      <c r="E532" s="190" t="s">
        <v>852</v>
      </c>
      <c r="F532" s="192">
        <v>31.2</v>
      </c>
      <c r="G532" s="190">
        <v>10</v>
      </c>
      <c r="H532" s="193">
        <v>0</v>
      </c>
      <c r="I532" s="190"/>
    </row>
    <row r="533" spans="1:9">
      <c r="A533" s="190" t="s">
        <v>318</v>
      </c>
      <c r="B533" s="190" t="s">
        <v>850</v>
      </c>
      <c r="C533" s="190" t="s">
        <v>814</v>
      </c>
      <c r="D533" s="191">
        <v>40724</v>
      </c>
      <c r="E533" s="190" t="s">
        <v>891</v>
      </c>
      <c r="F533" s="192">
        <v>24.9</v>
      </c>
      <c r="G533" s="190">
        <v>15</v>
      </c>
      <c r="H533" s="193">
        <v>0</v>
      </c>
      <c r="I533" s="190"/>
    </row>
    <row r="534" spans="1:9">
      <c r="A534" s="190" t="s">
        <v>318</v>
      </c>
      <c r="B534" s="190" t="s">
        <v>850</v>
      </c>
      <c r="C534" s="190" t="s">
        <v>814</v>
      </c>
      <c r="D534" s="191">
        <v>40446</v>
      </c>
      <c r="E534" s="190" t="s">
        <v>845</v>
      </c>
      <c r="F534" s="192">
        <v>14.4</v>
      </c>
      <c r="G534" s="190">
        <v>8</v>
      </c>
      <c r="H534" s="193">
        <v>0</v>
      </c>
      <c r="I534" s="190"/>
    </row>
    <row r="535" spans="1:9">
      <c r="A535" s="190" t="s">
        <v>318</v>
      </c>
      <c r="B535" s="190" t="s">
        <v>850</v>
      </c>
      <c r="C535" s="190" t="s">
        <v>814</v>
      </c>
      <c r="D535" s="191">
        <v>41383</v>
      </c>
      <c r="E535" s="190" t="s">
        <v>811</v>
      </c>
      <c r="F535" s="192">
        <v>7.7</v>
      </c>
      <c r="G535" s="190">
        <v>30</v>
      </c>
      <c r="H535" s="193">
        <v>0</v>
      </c>
      <c r="I535" s="190"/>
    </row>
    <row r="536" spans="1:9">
      <c r="A536" s="190" t="s">
        <v>318</v>
      </c>
      <c r="B536" s="190" t="s">
        <v>850</v>
      </c>
      <c r="C536" s="190" t="s">
        <v>814</v>
      </c>
      <c r="D536" s="191">
        <v>41355</v>
      </c>
      <c r="E536" s="190" t="s">
        <v>822</v>
      </c>
      <c r="F536" s="192">
        <v>14.4</v>
      </c>
      <c r="G536" s="190">
        <v>6</v>
      </c>
      <c r="H536" s="193">
        <v>0</v>
      </c>
      <c r="I536" s="190"/>
    </row>
    <row r="537" spans="1:9">
      <c r="A537" s="190" t="s">
        <v>318</v>
      </c>
      <c r="B537" s="190" t="s">
        <v>850</v>
      </c>
      <c r="C537" s="190" t="s">
        <v>814</v>
      </c>
      <c r="D537" s="191">
        <v>40977</v>
      </c>
      <c r="E537" s="190" t="s">
        <v>875</v>
      </c>
      <c r="F537" s="192">
        <v>5.9</v>
      </c>
      <c r="G537" s="190">
        <v>15</v>
      </c>
      <c r="H537" s="193">
        <v>0</v>
      </c>
      <c r="I537" s="190"/>
    </row>
    <row r="538" spans="1:9">
      <c r="A538" s="190" t="s">
        <v>513</v>
      </c>
      <c r="B538" s="190" t="s">
        <v>854</v>
      </c>
      <c r="C538" s="190" t="s">
        <v>807</v>
      </c>
      <c r="D538" s="191">
        <v>40236</v>
      </c>
      <c r="E538" s="190" t="s">
        <v>869</v>
      </c>
      <c r="F538" s="192">
        <v>7.3</v>
      </c>
      <c r="G538" s="190">
        <v>12</v>
      </c>
      <c r="H538" s="193">
        <v>0.10000000149011612</v>
      </c>
      <c r="I538" s="190"/>
    </row>
    <row r="539" spans="1:9">
      <c r="A539" s="190" t="s">
        <v>513</v>
      </c>
      <c r="B539" s="190" t="s">
        <v>854</v>
      </c>
      <c r="C539" s="190" t="s">
        <v>807</v>
      </c>
      <c r="D539" s="191">
        <v>40429</v>
      </c>
      <c r="E539" s="190" t="s">
        <v>825</v>
      </c>
      <c r="F539" s="192">
        <v>3.6</v>
      </c>
      <c r="G539" s="190">
        <v>20</v>
      </c>
      <c r="H539" s="193">
        <v>0.10000000149011612</v>
      </c>
      <c r="I539" s="190"/>
    </row>
    <row r="540" spans="1:9">
      <c r="A540" s="190" t="s">
        <v>513</v>
      </c>
      <c r="B540" s="190" t="s">
        <v>854</v>
      </c>
      <c r="C540" s="190" t="s">
        <v>807</v>
      </c>
      <c r="D540" s="191">
        <v>40809</v>
      </c>
      <c r="E540" s="190" t="s">
        <v>821</v>
      </c>
      <c r="F540" s="192">
        <v>10</v>
      </c>
      <c r="G540" s="190">
        <v>3</v>
      </c>
      <c r="H540" s="193">
        <v>0.10000000149011612</v>
      </c>
      <c r="I540" s="190"/>
    </row>
    <row r="541" spans="1:9">
      <c r="A541" s="190" t="s">
        <v>513</v>
      </c>
      <c r="B541" s="190" t="s">
        <v>854</v>
      </c>
      <c r="C541" s="190" t="s">
        <v>807</v>
      </c>
      <c r="D541" s="191">
        <v>40470</v>
      </c>
      <c r="E541" s="190" t="s">
        <v>888</v>
      </c>
      <c r="F541" s="192">
        <v>5.6</v>
      </c>
      <c r="G541" s="190">
        <v>15</v>
      </c>
      <c r="H541" s="193">
        <v>0.10000000149011612</v>
      </c>
      <c r="I541" s="190"/>
    </row>
    <row r="542" spans="1:9">
      <c r="A542" s="190" t="s">
        <v>356</v>
      </c>
      <c r="B542" s="190" t="s">
        <v>806</v>
      </c>
      <c r="C542" s="190" t="s">
        <v>810</v>
      </c>
      <c r="D542" s="191">
        <v>40931</v>
      </c>
      <c r="E542" s="190" t="s">
        <v>869</v>
      </c>
      <c r="F542" s="192">
        <v>7.3</v>
      </c>
      <c r="G542" s="190">
        <v>40</v>
      </c>
      <c r="H542" s="193">
        <v>0</v>
      </c>
      <c r="I542" s="190"/>
    </row>
    <row r="543" spans="1:9">
      <c r="A543" s="190" t="s">
        <v>356</v>
      </c>
      <c r="B543" s="190" t="s">
        <v>806</v>
      </c>
      <c r="C543" s="190" t="s">
        <v>810</v>
      </c>
      <c r="D543" s="191">
        <v>41609</v>
      </c>
      <c r="E543" s="190" t="s">
        <v>812</v>
      </c>
      <c r="F543" s="192">
        <v>16.8</v>
      </c>
      <c r="G543" s="190">
        <v>35</v>
      </c>
      <c r="H543" s="193">
        <v>0</v>
      </c>
      <c r="I543" s="190"/>
    </row>
    <row r="544" spans="1:9">
      <c r="A544" s="190" t="s">
        <v>356</v>
      </c>
      <c r="B544" s="190" t="s">
        <v>806</v>
      </c>
      <c r="C544" s="190" t="s">
        <v>810</v>
      </c>
      <c r="D544" s="191">
        <v>40908</v>
      </c>
      <c r="E544" s="190" t="s">
        <v>860</v>
      </c>
      <c r="F544" s="192">
        <v>17.2</v>
      </c>
      <c r="G544" s="190">
        <v>2</v>
      </c>
      <c r="H544" s="193">
        <v>0</v>
      </c>
      <c r="I544" s="190"/>
    </row>
    <row r="545" spans="1:9">
      <c r="A545" s="190" t="s">
        <v>692</v>
      </c>
      <c r="B545" s="190" t="s">
        <v>345</v>
      </c>
      <c r="C545" s="190" t="s">
        <v>810</v>
      </c>
      <c r="D545" s="191">
        <v>41051</v>
      </c>
      <c r="E545" s="190" t="s">
        <v>891</v>
      </c>
      <c r="F545" s="192">
        <v>24.9</v>
      </c>
      <c r="G545" s="190">
        <v>6</v>
      </c>
      <c r="H545" s="193">
        <v>0</v>
      </c>
      <c r="I545" s="190"/>
    </row>
    <row r="546" spans="1:9">
      <c r="A546" s="190" t="s">
        <v>692</v>
      </c>
      <c r="B546" s="190" t="s">
        <v>345</v>
      </c>
      <c r="C546" s="190" t="s">
        <v>810</v>
      </c>
      <c r="D546" s="191">
        <v>40590</v>
      </c>
      <c r="E546" s="190" t="s">
        <v>855</v>
      </c>
      <c r="F546" s="192">
        <v>14.7</v>
      </c>
      <c r="G546" s="190">
        <v>20</v>
      </c>
      <c r="H546" s="193">
        <v>0</v>
      </c>
      <c r="I546" s="190"/>
    </row>
    <row r="547" spans="1:9">
      <c r="A547" s="190" t="s">
        <v>496</v>
      </c>
      <c r="B547" s="190" t="s">
        <v>813</v>
      </c>
      <c r="C547" s="190" t="s">
        <v>814</v>
      </c>
      <c r="D547" s="191">
        <v>41428</v>
      </c>
      <c r="E547" s="190" t="s">
        <v>859</v>
      </c>
      <c r="F547" s="192">
        <v>24.8</v>
      </c>
      <c r="G547" s="190">
        <v>14</v>
      </c>
      <c r="H547" s="193">
        <v>0</v>
      </c>
      <c r="I547" s="190"/>
    </row>
    <row r="548" spans="1:9">
      <c r="A548" s="190" t="s">
        <v>496</v>
      </c>
      <c r="B548" s="190" t="s">
        <v>813</v>
      </c>
      <c r="C548" s="190" t="s">
        <v>814</v>
      </c>
      <c r="D548" s="191">
        <v>40767</v>
      </c>
      <c r="E548" s="190" t="s">
        <v>888</v>
      </c>
      <c r="F548" s="192">
        <v>5.6</v>
      </c>
      <c r="G548" s="190">
        <v>20</v>
      </c>
      <c r="H548" s="193">
        <v>0</v>
      </c>
      <c r="I548" s="190"/>
    </row>
    <row r="549" spans="1:9">
      <c r="A549" s="190" t="s">
        <v>496</v>
      </c>
      <c r="B549" s="190" t="s">
        <v>813</v>
      </c>
      <c r="C549" s="190" t="s">
        <v>814</v>
      </c>
      <c r="D549" s="191">
        <v>40854</v>
      </c>
      <c r="E549" s="190" t="s">
        <v>843</v>
      </c>
      <c r="F549" s="192">
        <v>39.4</v>
      </c>
      <c r="G549" s="190">
        <v>35</v>
      </c>
      <c r="H549" s="193">
        <v>0</v>
      </c>
      <c r="I549" s="190"/>
    </row>
    <row r="550" spans="1:9">
      <c r="A550" s="190" t="s">
        <v>335</v>
      </c>
      <c r="B550" s="190" t="s">
        <v>813</v>
      </c>
      <c r="C550" s="190" t="s">
        <v>846</v>
      </c>
      <c r="D550" s="191">
        <v>40419</v>
      </c>
      <c r="E550" s="190" t="s">
        <v>859</v>
      </c>
      <c r="F550" s="192">
        <v>24.8</v>
      </c>
      <c r="G550" s="190">
        <v>20</v>
      </c>
      <c r="H550" s="193">
        <v>0.2</v>
      </c>
      <c r="I550" s="190"/>
    </row>
    <row r="551" spans="1:9">
      <c r="A551" s="190" t="s">
        <v>335</v>
      </c>
      <c r="B551" s="190" t="s">
        <v>813</v>
      </c>
      <c r="C551" s="190" t="s">
        <v>846</v>
      </c>
      <c r="D551" s="191">
        <v>40212</v>
      </c>
      <c r="E551" s="190" t="s">
        <v>875</v>
      </c>
      <c r="F551" s="192">
        <v>5.9</v>
      </c>
      <c r="G551" s="190">
        <v>6</v>
      </c>
      <c r="H551" s="193">
        <v>0.2</v>
      </c>
      <c r="I551" s="190"/>
    </row>
    <row r="552" spans="1:9">
      <c r="A552" s="190" t="s">
        <v>446</v>
      </c>
      <c r="B552" s="190" t="s">
        <v>854</v>
      </c>
      <c r="C552" s="190" t="s">
        <v>810</v>
      </c>
      <c r="D552" s="191">
        <v>40328</v>
      </c>
      <c r="E552" s="190" t="s">
        <v>826</v>
      </c>
      <c r="F552" s="192">
        <v>19.2</v>
      </c>
      <c r="G552" s="190">
        <v>120</v>
      </c>
      <c r="H552" s="193">
        <v>0.10000000149011612</v>
      </c>
      <c r="I552" s="190"/>
    </row>
    <row r="553" spans="1:9">
      <c r="A553" s="190" t="s">
        <v>446</v>
      </c>
      <c r="B553" s="190" t="s">
        <v>854</v>
      </c>
      <c r="C553" s="190" t="s">
        <v>810</v>
      </c>
      <c r="D553" s="191">
        <v>40449</v>
      </c>
      <c r="E553" s="190" t="s">
        <v>880</v>
      </c>
      <c r="F553" s="192">
        <v>26.6</v>
      </c>
      <c r="G553" s="190">
        <v>35</v>
      </c>
      <c r="H553" s="193">
        <v>0.10000000149011612</v>
      </c>
      <c r="I553" s="190"/>
    </row>
    <row r="554" spans="1:9">
      <c r="A554" s="190" t="s">
        <v>446</v>
      </c>
      <c r="B554" s="190" t="s">
        <v>854</v>
      </c>
      <c r="C554" s="190" t="s">
        <v>810</v>
      </c>
      <c r="D554" s="191">
        <v>40577</v>
      </c>
      <c r="E554" s="190" t="s">
        <v>812</v>
      </c>
      <c r="F554" s="192">
        <v>16.8</v>
      </c>
      <c r="G554" s="190">
        <v>28</v>
      </c>
      <c r="H554" s="193">
        <v>0.10000000149011612</v>
      </c>
      <c r="I554" s="190"/>
    </row>
    <row r="555" spans="1:9">
      <c r="A555" s="190" t="s">
        <v>446</v>
      </c>
      <c r="B555" s="190" t="s">
        <v>854</v>
      </c>
      <c r="C555" s="190" t="s">
        <v>810</v>
      </c>
      <c r="D555" s="191">
        <v>40609</v>
      </c>
      <c r="E555" s="190" t="s">
        <v>834</v>
      </c>
      <c r="F555" s="192">
        <v>10.4</v>
      </c>
      <c r="G555" s="190">
        <v>55</v>
      </c>
      <c r="H555" s="193">
        <v>0.10000000149011612</v>
      </c>
      <c r="I555" s="190"/>
    </row>
    <row r="556" spans="1:9">
      <c r="A556" s="190" t="s">
        <v>688</v>
      </c>
      <c r="B556" s="190" t="s">
        <v>842</v>
      </c>
      <c r="C556" s="190" t="s">
        <v>846</v>
      </c>
      <c r="D556" s="191">
        <v>41033</v>
      </c>
      <c r="E556" s="190" t="s">
        <v>863</v>
      </c>
      <c r="F556" s="192">
        <v>36.4</v>
      </c>
      <c r="G556" s="190">
        <v>15</v>
      </c>
      <c r="H556" s="193">
        <v>0</v>
      </c>
      <c r="I556" s="190"/>
    </row>
    <row r="557" spans="1:9">
      <c r="A557" s="190" t="s">
        <v>688</v>
      </c>
      <c r="B557" s="190" t="s">
        <v>842</v>
      </c>
      <c r="C557" s="190" t="s">
        <v>846</v>
      </c>
      <c r="D557" s="191">
        <v>40355</v>
      </c>
      <c r="E557" s="190" t="s">
        <v>864</v>
      </c>
      <c r="F557" s="192">
        <v>15.5</v>
      </c>
      <c r="G557" s="190">
        <v>100</v>
      </c>
      <c r="H557" s="193">
        <v>0.05</v>
      </c>
      <c r="I557" s="190"/>
    </row>
    <row r="558" spans="1:9">
      <c r="A558" s="190" t="s">
        <v>653</v>
      </c>
      <c r="B558" s="190" t="s">
        <v>877</v>
      </c>
      <c r="C558" s="190" t="s">
        <v>836</v>
      </c>
      <c r="D558" s="191">
        <v>41378</v>
      </c>
      <c r="E558" s="190" t="s">
        <v>901</v>
      </c>
      <c r="F558" s="192">
        <v>10.199999999999999</v>
      </c>
      <c r="G558" s="190">
        <v>15</v>
      </c>
      <c r="H558" s="193">
        <v>0.10000000149011612</v>
      </c>
      <c r="I558" s="190"/>
    </row>
    <row r="559" spans="1:9">
      <c r="A559" s="190" t="s">
        <v>653</v>
      </c>
      <c r="B559" s="190" t="s">
        <v>877</v>
      </c>
      <c r="C559" s="190" t="s">
        <v>836</v>
      </c>
      <c r="D559" s="191">
        <v>40287</v>
      </c>
      <c r="E559" s="190" t="s">
        <v>844</v>
      </c>
      <c r="F559" s="192">
        <v>12</v>
      </c>
      <c r="G559" s="190">
        <v>25</v>
      </c>
      <c r="H559" s="193">
        <v>0.10000000149011612</v>
      </c>
      <c r="I559" s="190"/>
    </row>
    <row r="560" spans="1:9">
      <c r="A560" s="190" t="s">
        <v>548</v>
      </c>
      <c r="B560" s="190" t="s">
        <v>813</v>
      </c>
      <c r="C560" s="190" t="s">
        <v>810</v>
      </c>
      <c r="D560" s="191">
        <v>41536</v>
      </c>
      <c r="E560" s="190" t="s">
        <v>830</v>
      </c>
      <c r="F560" s="192">
        <v>13.9</v>
      </c>
      <c r="G560" s="190">
        <v>20</v>
      </c>
      <c r="H560" s="193">
        <v>0.2</v>
      </c>
      <c r="I560" s="190"/>
    </row>
    <row r="561" spans="1:9">
      <c r="A561" s="190" t="s">
        <v>548</v>
      </c>
      <c r="B561" s="190" t="s">
        <v>813</v>
      </c>
      <c r="C561" s="190" t="s">
        <v>810</v>
      </c>
      <c r="D561" s="191">
        <v>40851</v>
      </c>
      <c r="E561" s="190" t="s">
        <v>819</v>
      </c>
      <c r="F561" s="192">
        <v>2</v>
      </c>
      <c r="G561" s="190">
        <v>20</v>
      </c>
      <c r="H561" s="193">
        <v>0.2</v>
      </c>
      <c r="I561" s="190"/>
    </row>
    <row r="562" spans="1:9">
      <c r="A562" s="190" t="s">
        <v>548</v>
      </c>
      <c r="B562" s="190" t="s">
        <v>813</v>
      </c>
      <c r="C562" s="190" t="s">
        <v>810</v>
      </c>
      <c r="D562" s="191">
        <v>41633</v>
      </c>
      <c r="E562" s="190" t="s">
        <v>874</v>
      </c>
      <c r="F562" s="192">
        <v>9.6</v>
      </c>
      <c r="G562" s="190">
        <v>10</v>
      </c>
      <c r="H562" s="193">
        <v>0.2</v>
      </c>
      <c r="I562" s="190"/>
    </row>
    <row r="563" spans="1:9">
      <c r="A563" s="190" t="s">
        <v>428</v>
      </c>
      <c r="B563" s="190" t="s">
        <v>801</v>
      </c>
      <c r="C563" s="190" t="s">
        <v>846</v>
      </c>
      <c r="D563" s="191">
        <v>41605</v>
      </c>
      <c r="E563" s="190" t="s">
        <v>822</v>
      </c>
      <c r="F563" s="192">
        <v>14.4</v>
      </c>
      <c r="G563" s="190">
        <v>20</v>
      </c>
      <c r="H563" s="193">
        <v>0</v>
      </c>
      <c r="I563" s="190"/>
    </row>
    <row r="564" spans="1:9">
      <c r="A564" s="190" t="s">
        <v>428</v>
      </c>
      <c r="B564" s="190" t="s">
        <v>801</v>
      </c>
      <c r="C564" s="190" t="s">
        <v>846</v>
      </c>
      <c r="D564" s="191">
        <v>41491</v>
      </c>
      <c r="E564" s="190" t="s">
        <v>833</v>
      </c>
      <c r="F564" s="192">
        <v>26.2</v>
      </c>
      <c r="G564" s="190">
        <v>50</v>
      </c>
      <c r="H564" s="193">
        <v>0</v>
      </c>
      <c r="I564" s="190"/>
    </row>
    <row r="565" spans="1:9">
      <c r="A565" s="190" t="s">
        <v>428</v>
      </c>
      <c r="B565" s="190" t="s">
        <v>801</v>
      </c>
      <c r="C565" s="190" t="s">
        <v>846</v>
      </c>
      <c r="D565" s="191">
        <v>40560</v>
      </c>
      <c r="E565" s="190" t="s">
        <v>902</v>
      </c>
      <c r="F565" s="192">
        <v>22.8</v>
      </c>
      <c r="G565" s="190">
        <v>25</v>
      </c>
      <c r="H565" s="193">
        <v>0</v>
      </c>
      <c r="I565" s="190"/>
    </row>
    <row r="566" spans="1:9">
      <c r="A566" s="190" t="s">
        <v>428</v>
      </c>
      <c r="B566" s="190" t="s">
        <v>801</v>
      </c>
      <c r="C566" s="190" t="s">
        <v>846</v>
      </c>
      <c r="D566" s="191">
        <v>40378</v>
      </c>
      <c r="E566" s="190" t="s">
        <v>860</v>
      </c>
      <c r="F566" s="192">
        <v>17.2</v>
      </c>
      <c r="G566" s="190">
        <v>30</v>
      </c>
      <c r="H566" s="193">
        <v>0</v>
      </c>
      <c r="I566" s="190"/>
    </row>
    <row r="567" spans="1:9">
      <c r="A567" s="190" t="s">
        <v>391</v>
      </c>
      <c r="B567" s="190" t="s">
        <v>854</v>
      </c>
      <c r="C567" s="190" t="s">
        <v>846</v>
      </c>
      <c r="D567" s="191">
        <v>40276</v>
      </c>
      <c r="E567" s="190" t="s">
        <v>840</v>
      </c>
      <c r="F567" s="192">
        <v>8</v>
      </c>
      <c r="G567" s="190">
        <v>40</v>
      </c>
      <c r="H567" s="193">
        <v>0.15</v>
      </c>
      <c r="I567" s="190"/>
    </row>
    <row r="568" spans="1:9">
      <c r="A568" s="190" t="s">
        <v>391</v>
      </c>
      <c r="B568" s="190" t="s">
        <v>854</v>
      </c>
      <c r="C568" s="190" t="s">
        <v>846</v>
      </c>
      <c r="D568" s="191">
        <v>40878</v>
      </c>
      <c r="E568" s="190" t="s">
        <v>823</v>
      </c>
      <c r="F568" s="192">
        <v>16</v>
      </c>
      <c r="G568" s="190">
        <v>21</v>
      </c>
      <c r="H568" s="193">
        <v>0.15</v>
      </c>
      <c r="I568" s="190"/>
    </row>
    <row r="569" spans="1:9">
      <c r="A569" s="190" t="s">
        <v>391</v>
      </c>
      <c r="B569" s="190" t="s">
        <v>854</v>
      </c>
      <c r="C569" s="190" t="s">
        <v>851</v>
      </c>
      <c r="D569" s="191">
        <v>41608</v>
      </c>
      <c r="E569" s="190" t="s">
        <v>832</v>
      </c>
      <c r="F569" s="192">
        <v>44</v>
      </c>
      <c r="G569" s="190">
        <v>36</v>
      </c>
      <c r="H569" s="193">
        <v>0</v>
      </c>
      <c r="I569" s="190"/>
    </row>
    <row r="570" spans="1:9">
      <c r="A570" s="190" t="s">
        <v>423</v>
      </c>
      <c r="B570" s="190" t="s">
        <v>817</v>
      </c>
      <c r="C570" s="190" t="s">
        <v>878</v>
      </c>
      <c r="D570" s="191">
        <v>41441</v>
      </c>
      <c r="E570" s="190" t="s">
        <v>891</v>
      </c>
      <c r="F570" s="192">
        <v>24.9</v>
      </c>
      <c r="G570" s="190">
        <v>30</v>
      </c>
      <c r="H570" s="193">
        <v>0</v>
      </c>
      <c r="I570" s="190"/>
    </row>
    <row r="571" spans="1:9">
      <c r="A571" s="190" t="s">
        <v>423</v>
      </c>
      <c r="B571" s="190" t="s">
        <v>817</v>
      </c>
      <c r="C571" s="190" t="s">
        <v>878</v>
      </c>
      <c r="D571" s="191">
        <v>41225</v>
      </c>
      <c r="E571" s="190" t="s">
        <v>863</v>
      </c>
      <c r="F571" s="192">
        <v>36.4</v>
      </c>
      <c r="G571" s="190">
        <v>30</v>
      </c>
      <c r="H571" s="193">
        <v>0</v>
      </c>
      <c r="I571" s="190"/>
    </row>
    <row r="572" spans="1:9">
      <c r="A572" s="190" t="s">
        <v>423</v>
      </c>
      <c r="B572" s="190" t="s">
        <v>817</v>
      </c>
      <c r="C572" s="190" t="s">
        <v>878</v>
      </c>
      <c r="D572" s="191">
        <v>40268</v>
      </c>
      <c r="E572" s="190" t="s">
        <v>858</v>
      </c>
      <c r="F572" s="192">
        <v>36.799999999999997</v>
      </c>
      <c r="G572" s="190">
        <v>20</v>
      </c>
      <c r="H572" s="193">
        <v>0</v>
      </c>
      <c r="I572" s="190"/>
    </row>
    <row r="573" spans="1:9">
      <c r="A573" s="190" t="s">
        <v>423</v>
      </c>
      <c r="B573" s="190" t="s">
        <v>817</v>
      </c>
      <c r="C573" s="190" t="s">
        <v>878</v>
      </c>
      <c r="D573" s="191">
        <v>40290</v>
      </c>
      <c r="E573" s="190" t="s">
        <v>848</v>
      </c>
      <c r="F573" s="192">
        <v>30.4</v>
      </c>
      <c r="G573" s="190">
        <v>15</v>
      </c>
      <c r="H573" s="193">
        <v>0</v>
      </c>
      <c r="I573" s="190"/>
    </row>
    <row r="574" spans="1:9">
      <c r="A574" s="190" t="s">
        <v>423</v>
      </c>
      <c r="B574" s="190" t="s">
        <v>817</v>
      </c>
      <c r="C574" s="190" t="s">
        <v>878</v>
      </c>
      <c r="D574" s="191">
        <v>40456</v>
      </c>
      <c r="E574" s="190" t="s">
        <v>860</v>
      </c>
      <c r="F574" s="192">
        <v>17.2</v>
      </c>
      <c r="G574" s="190">
        <v>50</v>
      </c>
      <c r="H574" s="193">
        <v>0</v>
      </c>
      <c r="I574" s="190"/>
    </row>
    <row r="575" spans="1:9">
      <c r="A575" s="190" t="s">
        <v>335</v>
      </c>
      <c r="B575" s="190" t="s">
        <v>813</v>
      </c>
      <c r="C575" s="190" t="s">
        <v>810</v>
      </c>
      <c r="D575" s="191">
        <v>40397</v>
      </c>
      <c r="E575" s="190" t="s">
        <v>847</v>
      </c>
      <c r="F575" s="192">
        <v>24</v>
      </c>
      <c r="G575" s="190">
        <v>16</v>
      </c>
      <c r="H575" s="193">
        <v>0.05</v>
      </c>
      <c r="I575" s="190"/>
    </row>
    <row r="576" spans="1:9">
      <c r="A576" s="190" t="s">
        <v>335</v>
      </c>
      <c r="B576" s="190" t="s">
        <v>813</v>
      </c>
      <c r="C576" s="190" t="s">
        <v>810</v>
      </c>
      <c r="D576" s="191">
        <v>41688</v>
      </c>
      <c r="E576" s="190" t="s">
        <v>874</v>
      </c>
      <c r="F576" s="192">
        <v>9.6</v>
      </c>
      <c r="G576" s="190">
        <v>20</v>
      </c>
      <c r="H576" s="193">
        <v>0.05</v>
      </c>
      <c r="I576" s="190"/>
    </row>
    <row r="577" spans="1:9">
      <c r="A577" s="190" t="s">
        <v>335</v>
      </c>
      <c r="B577" s="190" t="s">
        <v>813</v>
      </c>
      <c r="C577" s="190" t="s">
        <v>810</v>
      </c>
      <c r="D577" s="191">
        <v>40936</v>
      </c>
      <c r="E577" s="190" t="s">
        <v>805</v>
      </c>
      <c r="F577" s="192">
        <v>27.8</v>
      </c>
      <c r="G577" s="190">
        <v>40</v>
      </c>
      <c r="H577" s="193">
        <v>0</v>
      </c>
      <c r="I577" s="190"/>
    </row>
    <row r="578" spans="1:9">
      <c r="A578" s="190" t="s">
        <v>590</v>
      </c>
      <c r="B578" s="190" t="s">
        <v>850</v>
      </c>
      <c r="C578" s="190" t="s">
        <v>846</v>
      </c>
      <c r="D578" s="191">
        <v>40667</v>
      </c>
      <c r="E578" s="190" t="s">
        <v>876</v>
      </c>
      <c r="F578" s="192">
        <v>10</v>
      </c>
      <c r="G578" s="190">
        <v>21</v>
      </c>
      <c r="H578" s="193">
        <v>0.25</v>
      </c>
      <c r="I578" s="190"/>
    </row>
    <row r="579" spans="1:9">
      <c r="A579" s="190" t="s">
        <v>590</v>
      </c>
      <c r="B579" s="190" t="s">
        <v>850</v>
      </c>
      <c r="C579" s="190" t="s">
        <v>846</v>
      </c>
      <c r="D579" s="191">
        <v>40306</v>
      </c>
      <c r="E579" s="190" t="s">
        <v>867</v>
      </c>
      <c r="F579" s="192">
        <v>6.2</v>
      </c>
      <c r="G579" s="190">
        <v>4</v>
      </c>
      <c r="H579" s="193">
        <v>0.25</v>
      </c>
      <c r="I579" s="190"/>
    </row>
    <row r="580" spans="1:9">
      <c r="A580" s="190" t="s">
        <v>441</v>
      </c>
      <c r="B580" s="190" t="s">
        <v>444</v>
      </c>
      <c r="C580" s="190" t="s">
        <v>836</v>
      </c>
      <c r="D580" s="191">
        <v>41416</v>
      </c>
      <c r="E580" s="190" t="s">
        <v>840</v>
      </c>
      <c r="F580" s="192">
        <v>8</v>
      </c>
      <c r="G580" s="190">
        <v>40</v>
      </c>
      <c r="H580" s="193">
        <v>0.25</v>
      </c>
      <c r="I580" s="190"/>
    </row>
    <row r="581" spans="1:9">
      <c r="A581" s="190" t="s">
        <v>441</v>
      </c>
      <c r="B581" s="190" t="s">
        <v>444</v>
      </c>
      <c r="C581" s="190" t="s">
        <v>836</v>
      </c>
      <c r="D581" s="191">
        <v>41431</v>
      </c>
      <c r="E581" s="190" t="s">
        <v>849</v>
      </c>
      <c r="F581" s="192">
        <v>20.7</v>
      </c>
      <c r="G581" s="190">
        <v>28</v>
      </c>
      <c r="H581" s="193">
        <v>0.25</v>
      </c>
      <c r="I581" s="190"/>
    </row>
    <row r="582" spans="1:9">
      <c r="A582" s="190" t="s">
        <v>441</v>
      </c>
      <c r="B582" s="190" t="s">
        <v>444</v>
      </c>
      <c r="C582" s="190" t="s">
        <v>836</v>
      </c>
      <c r="D582" s="191">
        <v>41241</v>
      </c>
      <c r="E582" s="190" t="s">
        <v>826</v>
      </c>
      <c r="F582" s="192">
        <v>19.2</v>
      </c>
      <c r="G582" s="190">
        <v>60</v>
      </c>
      <c r="H582" s="193">
        <v>0.25</v>
      </c>
      <c r="I582" s="190"/>
    </row>
    <row r="583" spans="1:9">
      <c r="A583" s="190" t="s">
        <v>659</v>
      </c>
      <c r="B583" s="190" t="s">
        <v>877</v>
      </c>
      <c r="C583" s="190" t="s">
        <v>851</v>
      </c>
      <c r="D583" s="191">
        <v>40188</v>
      </c>
      <c r="E583" s="190" t="s">
        <v>862</v>
      </c>
      <c r="F583" s="192">
        <v>4.8</v>
      </c>
      <c r="G583" s="190">
        <v>1</v>
      </c>
      <c r="H583" s="193">
        <v>0</v>
      </c>
      <c r="I583" s="190"/>
    </row>
    <row r="584" spans="1:9">
      <c r="A584" s="190" t="s">
        <v>659</v>
      </c>
      <c r="B584" s="190" t="s">
        <v>877</v>
      </c>
      <c r="C584" s="190" t="s">
        <v>851</v>
      </c>
      <c r="D584" s="191">
        <v>40976</v>
      </c>
      <c r="E584" s="190" t="s">
        <v>894</v>
      </c>
      <c r="F584" s="192">
        <v>7.2</v>
      </c>
      <c r="G584" s="190">
        <v>21</v>
      </c>
      <c r="H584" s="193">
        <v>0</v>
      </c>
      <c r="I584" s="190"/>
    </row>
    <row r="585" spans="1:9">
      <c r="A585" s="190" t="s">
        <v>423</v>
      </c>
      <c r="B585" s="190" t="s">
        <v>817</v>
      </c>
      <c r="C585" s="190" t="s">
        <v>802</v>
      </c>
      <c r="D585" s="191">
        <v>41152</v>
      </c>
      <c r="E585" s="190" t="s">
        <v>869</v>
      </c>
      <c r="F585" s="192">
        <v>7.3</v>
      </c>
      <c r="G585" s="190">
        <v>21</v>
      </c>
      <c r="H585" s="193">
        <v>0</v>
      </c>
      <c r="I585" s="190"/>
    </row>
    <row r="586" spans="1:9">
      <c r="A586" s="190" t="s">
        <v>423</v>
      </c>
      <c r="B586" s="190" t="s">
        <v>817</v>
      </c>
      <c r="C586" s="190" t="s">
        <v>802</v>
      </c>
      <c r="D586" s="191">
        <v>41372</v>
      </c>
      <c r="E586" s="190" t="s">
        <v>804</v>
      </c>
      <c r="F586" s="192">
        <v>11.2</v>
      </c>
      <c r="G586" s="190">
        <v>50</v>
      </c>
      <c r="H586" s="193">
        <v>0</v>
      </c>
      <c r="I586" s="190"/>
    </row>
    <row r="587" spans="1:9">
      <c r="A587" s="190" t="s">
        <v>535</v>
      </c>
      <c r="B587" s="190" t="s">
        <v>538</v>
      </c>
      <c r="C587" s="190" t="s">
        <v>810</v>
      </c>
      <c r="D587" s="191">
        <v>41107</v>
      </c>
      <c r="E587" s="190" t="s">
        <v>885</v>
      </c>
      <c r="F587" s="192">
        <v>17.600000000000001</v>
      </c>
      <c r="G587" s="190">
        <v>16</v>
      </c>
      <c r="H587" s="193">
        <v>0.2</v>
      </c>
      <c r="I587" s="190"/>
    </row>
    <row r="588" spans="1:9">
      <c r="A588" s="190" t="s">
        <v>535</v>
      </c>
      <c r="B588" s="190" t="s">
        <v>538</v>
      </c>
      <c r="C588" s="190" t="s">
        <v>810</v>
      </c>
      <c r="D588" s="191">
        <v>41640</v>
      </c>
      <c r="E588" s="190" t="s">
        <v>858</v>
      </c>
      <c r="F588" s="192">
        <v>36.799999999999997</v>
      </c>
      <c r="G588" s="190">
        <v>3</v>
      </c>
      <c r="H588" s="193">
        <v>0</v>
      </c>
      <c r="I588" s="190"/>
    </row>
    <row r="589" spans="1:9">
      <c r="A589" s="190" t="s">
        <v>535</v>
      </c>
      <c r="B589" s="190" t="s">
        <v>538</v>
      </c>
      <c r="C589" s="190" t="s">
        <v>810</v>
      </c>
      <c r="D589" s="191">
        <v>40948</v>
      </c>
      <c r="E589" s="190" t="s">
        <v>848</v>
      </c>
      <c r="F589" s="192">
        <v>30.4</v>
      </c>
      <c r="G589" s="190">
        <v>30</v>
      </c>
      <c r="H589" s="193">
        <v>0.2</v>
      </c>
      <c r="I589" s="190"/>
    </row>
    <row r="590" spans="1:9">
      <c r="A590" s="190" t="s">
        <v>535</v>
      </c>
      <c r="B590" s="190" t="s">
        <v>538</v>
      </c>
      <c r="C590" s="190" t="s">
        <v>810</v>
      </c>
      <c r="D590" s="191">
        <v>40636</v>
      </c>
      <c r="E590" s="190" t="s">
        <v>820</v>
      </c>
      <c r="F590" s="192">
        <v>27.2</v>
      </c>
      <c r="G590" s="190">
        <v>20</v>
      </c>
      <c r="H590" s="193">
        <v>0</v>
      </c>
      <c r="I590" s="190"/>
    </row>
    <row r="591" spans="1:9">
      <c r="A591" s="190" t="s">
        <v>526</v>
      </c>
      <c r="B591" s="190" t="s">
        <v>895</v>
      </c>
      <c r="C591" s="190" t="s">
        <v>836</v>
      </c>
      <c r="D591" s="191">
        <v>40940</v>
      </c>
      <c r="E591" s="190" t="s">
        <v>825</v>
      </c>
      <c r="F591" s="192">
        <v>3.6</v>
      </c>
      <c r="G591" s="190">
        <v>25</v>
      </c>
      <c r="H591" s="193">
        <v>0</v>
      </c>
      <c r="I591" s="190"/>
    </row>
    <row r="592" spans="1:9">
      <c r="A592" s="190" t="s">
        <v>526</v>
      </c>
      <c r="B592" s="190" t="s">
        <v>895</v>
      </c>
      <c r="C592" s="190" t="s">
        <v>836</v>
      </c>
      <c r="D592" s="191">
        <v>41537</v>
      </c>
      <c r="E592" s="190" t="s">
        <v>857</v>
      </c>
      <c r="F592" s="192">
        <v>99</v>
      </c>
      <c r="G592" s="190">
        <v>18</v>
      </c>
      <c r="H592" s="193">
        <v>0.10000000149011612</v>
      </c>
      <c r="I592" s="190"/>
    </row>
    <row r="593" spans="1:9">
      <c r="A593" s="190" t="s">
        <v>526</v>
      </c>
      <c r="B593" s="190" t="s">
        <v>895</v>
      </c>
      <c r="C593" s="190" t="s">
        <v>836</v>
      </c>
      <c r="D593" s="191">
        <v>41601</v>
      </c>
      <c r="E593" s="190" t="s">
        <v>855</v>
      </c>
      <c r="F593" s="192">
        <v>14.7</v>
      </c>
      <c r="G593" s="190">
        <v>20</v>
      </c>
      <c r="H593" s="193">
        <v>0</v>
      </c>
      <c r="I593" s="190"/>
    </row>
    <row r="594" spans="1:9">
      <c r="A594" s="190" t="s">
        <v>526</v>
      </c>
      <c r="B594" s="190" t="s">
        <v>895</v>
      </c>
      <c r="C594" s="190" t="s">
        <v>836</v>
      </c>
      <c r="D594" s="191">
        <v>41525</v>
      </c>
      <c r="E594" s="190" t="s">
        <v>900</v>
      </c>
      <c r="F594" s="192">
        <v>7.6</v>
      </c>
      <c r="G594" s="190">
        <v>30</v>
      </c>
      <c r="H594" s="193">
        <v>0.10000000149011612</v>
      </c>
      <c r="I594" s="190"/>
    </row>
    <row r="595" spans="1:9">
      <c r="A595" s="190" t="s">
        <v>526</v>
      </c>
      <c r="B595" s="190" t="s">
        <v>895</v>
      </c>
      <c r="C595" s="190" t="s">
        <v>836</v>
      </c>
      <c r="D595" s="191">
        <v>40761</v>
      </c>
      <c r="E595" s="190" t="s">
        <v>897</v>
      </c>
      <c r="F595" s="192">
        <v>13</v>
      </c>
      <c r="G595" s="190">
        <v>25</v>
      </c>
      <c r="H595" s="193">
        <v>0</v>
      </c>
      <c r="I595" s="190"/>
    </row>
    <row r="596" spans="1:9">
      <c r="A596" s="190" t="s">
        <v>419</v>
      </c>
      <c r="B596" s="190" t="s">
        <v>806</v>
      </c>
      <c r="C596" s="190" t="s">
        <v>810</v>
      </c>
      <c r="D596" s="191">
        <v>40901</v>
      </c>
      <c r="E596" s="190" t="s">
        <v>803</v>
      </c>
      <c r="F596" s="192">
        <v>16.8</v>
      </c>
      <c r="G596" s="190">
        <v>10</v>
      </c>
      <c r="H596" s="193">
        <v>0</v>
      </c>
      <c r="I596" s="190"/>
    </row>
    <row r="597" spans="1:9">
      <c r="A597" s="190" t="s">
        <v>419</v>
      </c>
      <c r="B597" s="190" t="s">
        <v>806</v>
      </c>
      <c r="C597" s="190" t="s">
        <v>810</v>
      </c>
      <c r="D597" s="191">
        <v>41510</v>
      </c>
      <c r="E597" s="190" t="s">
        <v>874</v>
      </c>
      <c r="F597" s="192">
        <v>9.6</v>
      </c>
      <c r="G597" s="190">
        <v>5</v>
      </c>
      <c r="H597" s="193">
        <v>0</v>
      </c>
      <c r="I597" s="190"/>
    </row>
    <row r="598" spans="1:9">
      <c r="A598" s="190" t="s">
        <v>480</v>
      </c>
      <c r="B598" s="190" t="s">
        <v>861</v>
      </c>
      <c r="C598" s="190" t="s">
        <v>846</v>
      </c>
      <c r="D598" s="191">
        <v>40314</v>
      </c>
      <c r="E598" s="190" t="s">
        <v>825</v>
      </c>
      <c r="F598" s="192">
        <v>3.6</v>
      </c>
      <c r="G598" s="190">
        <v>28</v>
      </c>
      <c r="H598" s="193">
        <v>0</v>
      </c>
      <c r="I598" s="190"/>
    </row>
    <row r="599" spans="1:9">
      <c r="A599" s="190" t="s">
        <v>480</v>
      </c>
      <c r="B599" s="190" t="s">
        <v>861</v>
      </c>
      <c r="C599" s="190" t="s">
        <v>846</v>
      </c>
      <c r="D599" s="191">
        <v>40981</v>
      </c>
      <c r="E599" s="190" t="s">
        <v>889</v>
      </c>
      <c r="F599" s="192">
        <v>11.2</v>
      </c>
      <c r="G599" s="190">
        <v>12</v>
      </c>
      <c r="H599" s="193">
        <v>0</v>
      </c>
      <c r="I599" s="190"/>
    </row>
    <row r="600" spans="1:9">
      <c r="A600" s="190" t="s">
        <v>391</v>
      </c>
      <c r="B600" s="190" t="s">
        <v>854</v>
      </c>
      <c r="C600" s="190" t="s">
        <v>814</v>
      </c>
      <c r="D600" s="191">
        <v>41216</v>
      </c>
      <c r="E600" s="190" t="s">
        <v>849</v>
      </c>
      <c r="F600" s="192">
        <v>20.7</v>
      </c>
      <c r="G600" s="190">
        <v>8</v>
      </c>
      <c r="H600" s="193">
        <v>0</v>
      </c>
      <c r="I600" s="190"/>
    </row>
    <row r="601" spans="1:9">
      <c r="A601" s="190" t="s">
        <v>391</v>
      </c>
      <c r="B601" s="190" t="s">
        <v>854</v>
      </c>
      <c r="C601" s="190" t="s">
        <v>814</v>
      </c>
      <c r="D601" s="191">
        <v>40946</v>
      </c>
      <c r="E601" s="190" t="s">
        <v>858</v>
      </c>
      <c r="F601" s="192">
        <v>36.799999999999997</v>
      </c>
      <c r="G601" s="190">
        <v>15</v>
      </c>
      <c r="H601" s="193">
        <v>0</v>
      </c>
      <c r="I601" s="190"/>
    </row>
    <row r="602" spans="1:9">
      <c r="A602" s="190" t="s">
        <v>630</v>
      </c>
      <c r="B602" s="190" t="s">
        <v>842</v>
      </c>
      <c r="C602" s="190" t="s">
        <v>836</v>
      </c>
      <c r="D602" s="191">
        <v>40467</v>
      </c>
      <c r="E602" s="190" t="s">
        <v>829</v>
      </c>
      <c r="F602" s="192">
        <v>15.2</v>
      </c>
      <c r="G602" s="190">
        <v>40</v>
      </c>
      <c r="H602" s="193">
        <v>0.15</v>
      </c>
      <c r="I602" s="190"/>
    </row>
    <row r="603" spans="1:9">
      <c r="A603" s="190" t="s">
        <v>630</v>
      </c>
      <c r="B603" s="190" t="s">
        <v>842</v>
      </c>
      <c r="C603" s="190" t="s">
        <v>836</v>
      </c>
      <c r="D603" s="191">
        <v>40757</v>
      </c>
      <c r="E603" s="190" t="s">
        <v>830</v>
      </c>
      <c r="F603" s="192">
        <v>13.9</v>
      </c>
      <c r="G603" s="190">
        <v>35</v>
      </c>
      <c r="H603" s="193">
        <v>0.15</v>
      </c>
      <c r="I603" s="190"/>
    </row>
    <row r="604" spans="1:9">
      <c r="A604" s="190" t="s">
        <v>630</v>
      </c>
      <c r="B604" s="190" t="s">
        <v>842</v>
      </c>
      <c r="C604" s="190" t="s">
        <v>836</v>
      </c>
      <c r="D604" s="191">
        <v>41147</v>
      </c>
      <c r="E604" s="190" t="s">
        <v>864</v>
      </c>
      <c r="F604" s="192">
        <v>15.5</v>
      </c>
      <c r="G604" s="190">
        <v>2</v>
      </c>
      <c r="H604" s="193">
        <v>0.15</v>
      </c>
      <c r="I604" s="190"/>
    </row>
    <row r="605" spans="1:9">
      <c r="A605" s="190" t="s">
        <v>586</v>
      </c>
      <c r="B605" s="190" t="s">
        <v>813</v>
      </c>
      <c r="C605" s="190" t="s">
        <v>810</v>
      </c>
      <c r="D605" s="191">
        <v>40692</v>
      </c>
      <c r="E605" s="190" t="s">
        <v>881</v>
      </c>
      <c r="F605" s="192">
        <v>50</v>
      </c>
      <c r="G605" s="190">
        <v>30</v>
      </c>
      <c r="H605" s="193">
        <v>0</v>
      </c>
      <c r="I605" s="190"/>
    </row>
    <row r="606" spans="1:9">
      <c r="A606" s="190" t="s">
        <v>586</v>
      </c>
      <c r="B606" s="190" t="s">
        <v>813</v>
      </c>
      <c r="C606" s="190" t="s">
        <v>810</v>
      </c>
      <c r="D606" s="191">
        <v>41015</v>
      </c>
      <c r="E606" s="190" t="s">
        <v>894</v>
      </c>
      <c r="F606" s="192">
        <v>7.2</v>
      </c>
      <c r="G606" s="190">
        <v>15</v>
      </c>
      <c r="H606" s="193">
        <v>0</v>
      </c>
      <c r="I606" s="190"/>
    </row>
    <row r="607" spans="1:9">
      <c r="A607" s="190" t="s">
        <v>586</v>
      </c>
      <c r="B607" s="190" t="s">
        <v>813</v>
      </c>
      <c r="C607" s="190" t="s">
        <v>810</v>
      </c>
      <c r="D607" s="191">
        <v>41429</v>
      </c>
      <c r="E607" s="190" t="s">
        <v>880</v>
      </c>
      <c r="F607" s="192">
        <v>26.6</v>
      </c>
      <c r="G607" s="190">
        <v>8</v>
      </c>
      <c r="H607" s="193">
        <v>0</v>
      </c>
      <c r="I607" s="190"/>
    </row>
    <row r="608" spans="1:9">
      <c r="A608" s="190" t="s">
        <v>656</v>
      </c>
      <c r="B608" s="190" t="s">
        <v>877</v>
      </c>
      <c r="C608" s="190" t="s">
        <v>851</v>
      </c>
      <c r="D608" s="191">
        <v>40437</v>
      </c>
      <c r="E608" s="190" t="s">
        <v>847</v>
      </c>
      <c r="F608" s="192">
        <v>24</v>
      </c>
      <c r="G608" s="190">
        <v>30</v>
      </c>
      <c r="H608" s="193">
        <v>0</v>
      </c>
      <c r="I608" s="190"/>
    </row>
    <row r="609" spans="1:9">
      <c r="A609" s="190" t="s">
        <v>656</v>
      </c>
      <c r="B609" s="190" t="s">
        <v>877</v>
      </c>
      <c r="C609" s="190" t="s">
        <v>851</v>
      </c>
      <c r="D609" s="191">
        <v>41621</v>
      </c>
      <c r="E609" s="190" t="s">
        <v>848</v>
      </c>
      <c r="F609" s="192">
        <v>30.4</v>
      </c>
      <c r="G609" s="190">
        <v>20</v>
      </c>
      <c r="H609" s="193">
        <v>0</v>
      </c>
      <c r="I609" s="190"/>
    </row>
    <row r="610" spans="1:9">
      <c r="A610" s="190" t="s">
        <v>517</v>
      </c>
      <c r="B610" s="190" t="s">
        <v>877</v>
      </c>
      <c r="C610" s="190" t="s">
        <v>846</v>
      </c>
      <c r="D610" s="191">
        <v>40450</v>
      </c>
      <c r="E610" s="190" t="s">
        <v>825</v>
      </c>
      <c r="F610" s="192">
        <v>3.6</v>
      </c>
      <c r="G610" s="190">
        <v>80</v>
      </c>
      <c r="H610" s="193">
        <v>0.05</v>
      </c>
      <c r="I610" s="190"/>
    </row>
    <row r="611" spans="1:9">
      <c r="A611" s="190" t="s">
        <v>517</v>
      </c>
      <c r="B611" s="190" t="s">
        <v>877</v>
      </c>
      <c r="C611" s="190" t="s">
        <v>846</v>
      </c>
      <c r="D611" s="191">
        <v>41584</v>
      </c>
      <c r="E611" s="190" t="s">
        <v>809</v>
      </c>
      <c r="F611" s="192">
        <v>42.4</v>
      </c>
      <c r="G611" s="190">
        <v>18</v>
      </c>
      <c r="H611" s="193">
        <v>0</v>
      </c>
      <c r="I611" s="190"/>
    </row>
    <row r="612" spans="1:9">
      <c r="A612" s="190" t="s">
        <v>471</v>
      </c>
      <c r="B612" s="190" t="s">
        <v>877</v>
      </c>
      <c r="C612" s="190" t="s">
        <v>836</v>
      </c>
      <c r="D612" s="191">
        <v>41168</v>
      </c>
      <c r="E612" s="190" t="s">
        <v>819</v>
      </c>
      <c r="F612" s="192">
        <v>2</v>
      </c>
      <c r="G612" s="190">
        <v>12</v>
      </c>
      <c r="H612" s="193">
        <v>0</v>
      </c>
      <c r="I612" s="190"/>
    </row>
    <row r="613" spans="1:9">
      <c r="A613" s="190" t="s">
        <v>471</v>
      </c>
      <c r="B613" s="190" t="s">
        <v>877</v>
      </c>
      <c r="C613" s="190" t="s">
        <v>836</v>
      </c>
      <c r="D613" s="191">
        <v>41667</v>
      </c>
      <c r="E613" s="190" t="s">
        <v>860</v>
      </c>
      <c r="F613" s="192">
        <v>17.2</v>
      </c>
      <c r="G613" s="190">
        <v>12</v>
      </c>
      <c r="H613" s="193">
        <v>0</v>
      </c>
      <c r="I613" s="190"/>
    </row>
    <row r="614" spans="1:9">
      <c r="A614" s="190" t="s">
        <v>666</v>
      </c>
      <c r="B614" s="190" t="s">
        <v>839</v>
      </c>
      <c r="C614" s="190" t="s">
        <v>802</v>
      </c>
      <c r="D614" s="191">
        <v>40583</v>
      </c>
      <c r="E614" s="190" t="s">
        <v>808</v>
      </c>
      <c r="F614" s="192">
        <v>18.600000000000001</v>
      </c>
      <c r="G614" s="190">
        <v>12</v>
      </c>
      <c r="H614" s="193">
        <v>0</v>
      </c>
      <c r="I614" s="190"/>
    </row>
    <row r="615" spans="1:9">
      <c r="A615" s="190" t="s">
        <v>666</v>
      </c>
      <c r="B615" s="190" t="s">
        <v>839</v>
      </c>
      <c r="C615" s="190" t="s">
        <v>802</v>
      </c>
      <c r="D615" s="191">
        <v>41565</v>
      </c>
      <c r="E615" s="190" t="s">
        <v>863</v>
      </c>
      <c r="F615" s="192">
        <v>36.4</v>
      </c>
      <c r="G615" s="190">
        <v>18</v>
      </c>
      <c r="H615" s="193">
        <v>0</v>
      </c>
      <c r="I615" s="190"/>
    </row>
    <row r="616" spans="1:9">
      <c r="A616" s="190" t="s">
        <v>666</v>
      </c>
      <c r="B616" s="190" t="s">
        <v>839</v>
      </c>
      <c r="C616" s="190" t="s">
        <v>802</v>
      </c>
      <c r="D616" s="191">
        <v>40951</v>
      </c>
      <c r="E616" s="190" t="s">
        <v>855</v>
      </c>
      <c r="F616" s="192">
        <v>14.7</v>
      </c>
      <c r="G616" s="190">
        <v>21</v>
      </c>
      <c r="H616" s="193">
        <v>0</v>
      </c>
      <c r="I616" s="190"/>
    </row>
    <row r="617" spans="1:9">
      <c r="A617" s="190" t="s">
        <v>666</v>
      </c>
      <c r="B617" s="190" t="s">
        <v>839</v>
      </c>
      <c r="C617" s="190" t="s">
        <v>802</v>
      </c>
      <c r="D617" s="191">
        <v>40427</v>
      </c>
      <c r="E617" s="190" t="s">
        <v>867</v>
      </c>
      <c r="F617" s="192">
        <v>6.2</v>
      </c>
      <c r="G617" s="190">
        <v>10</v>
      </c>
      <c r="H617" s="193">
        <v>0</v>
      </c>
      <c r="I617" s="190"/>
    </row>
    <row r="618" spans="1:9">
      <c r="A618" s="190" t="s">
        <v>423</v>
      </c>
      <c r="B618" s="190" t="s">
        <v>817</v>
      </c>
      <c r="C618" s="190" t="s">
        <v>828</v>
      </c>
      <c r="D618" s="191">
        <v>40408</v>
      </c>
      <c r="E618" s="190" t="s">
        <v>821</v>
      </c>
      <c r="F618" s="192">
        <v>10</v>
      </c>
      <c r="G618" s="190">
        <v>35</v>
      </c>
      <c r="H618" s="193">
        <v>0.15</v>
      </c>
      <c r="I618" s="190"/>
    </row>
    <row r="619" spans="1:9">
      <c r="A619" s="190" t="s">
        <v>423</v>
      </c>
      <c r="B619" s="190" t="s">
        <v>817</v>
      </c>
      <c r="C619" s="190" t="s">
        <v>828</v>
      </c>
      <c r="D619" s="191">
        <v>41499</v>
      </c>
      <c r="E619" s="190" t="s">
        <v>884</v>
      </c>
      <c r="F619" s="192">
        <v>13.6</v>
      </c>
      <c r="G619" s="190">
        <v>60</v>
      </c>
      <c r="H619" s="193">
        <v>0.15</v>
      </c>
      <c r="I619" s="190"/>
    </row>
    <row r="620" spans="1:9">
      <c r="A620" s="190" t="s">
        <v>423</v>
      </c>
      <c r="B620" s="190" t="s">
        <v>817</v>
      </c>
      <c r="C620" s="190" t="s">
        <v>828</v>
      </c>
      <c r="D620" s="191">
        <v>40758</v>
      </c>
      <c r="E620" s="190" t="s">
        <v>856</v>
      </c>
      <c r="F620" s="192">
        <v>14.4</v>
      </c>
      <c r="G620" s="190">
        <v>42</v>
      </c>
      <c r="H620" s="193">
        <v>0.15</v>
      </c>
      <c r="I620" s="190"/>
    </row>
    <row r="621" spans="1:9">
      <c r="A621" s="190" t="s">
        <v>702</v>
      </c>
      <c r="B621" s="190" t="s">
        <v>444</v>
      </c>
      <c r="C621" s="190" t="s">
        <v>846</v>
      </c>
      <c r="D621" s="191">
        <v>41691</v>
      </c>
      <c r="E621" s="190" t="s">
        <v>826</v>
      </c>
      <c r="F621" s="192">
        <v>19.2</v>
      </c>
      <c r="G621" s="190">
        <v>2</v>
      </c>
      <c r="H621" s="193">
        <v>0.05</v>
      </c>
      <c r="I621" s="190"/>
    </row>
    <row r="622" spans="1:9">
      <c r="A622" s="190" t="s">
        <v>702</v>
      </c>
      <c r="B622" s="190" t="s">
        <v>444</v>
      </c>
      <c r="C622" s="190" t="s">
        <v>846</v>
      </c>
      <c r="D622" s="191">
        <v>41476</v>
      </c>
      <c r="E622" s="190" t="s">
        <v>844</v>
      </c>
      <c r="F622" s="192">
        <v>12</v>
      </c>
      <c r="G622" s="190">
        <v>12</v>
      </c>
      <c r="H622" s="193">
        <v>0</v>
      </c>
      <c r="I622" s="190"/>
    </row>
    <row r="623" spans="1:9">
      <c r="A623" s="190" t="s">
        <v>681</v>
      </c>
      <c r="B623" s="190" t="s">
        <v>538</v>
      </c>
      <c r="C623" s="190" t="s">
        <v>802</v>
      </c>
      <c r="D623" s="191">
        <v>40636</v>
      </c>
      <c r="E623" s="190" t="s">
        <v>872</v>
      </c>
      <c r="F623" s="192">
        <v>14.4</v>
      </c>
      <c r="G623" s="190">
        <v>15</v>
      </c>
      <c r="H623" s="193">
        <v>0</v>
      </c>
      <c r="I623" s="190"/>
    </row>
    <row r="624" spans="1:9">
      <c r="A624" s="190" t="s">
        <v>681</v>
      </c>
      <c r="B624" s="190" t="s">
        <v>538</v>
      </c>
      <c r="C624" s="190" t="s">
        <v>802</v>
      </c>
      <c r="D624" s="191">
        <v>41319</v>
      </c>
      <c r="E624" s="190" t="s">
        <v>840</v>
      </c>
      <c r="F624" s="192">
        <v>8</v>
      </c>
      <c r="G624" s="190">
        <v>21</v>
      </c>
      <c r="H624" s="193">
        <v>0.25</v>
      </c>
      <c r="I624" s="190"/>
    </row>
    <row r="625" spans="1:9">
      <c r="A625" s="190" t="s">
        <v>681</v>
      </c>
      <c r="B625" s="190" t="s">
        <v>538</v>
      </c>
      <c r="C625" s="190" t="s">
        <v>802</v>
      </c>
      <c r="D625" s="191">
        <v>40832</v>
      </c>
      <c r="E625" s="190" t="s">
        <v>822</v>
      </c>
      <c r="F625" s="192">
        <v>14.4</v>
      </c>
      <c r="G625" s="190">
        <v>20</v>
      </c>
      <c r="H625" s="193">
        <v>0.25</v>
      </c>
      <c r="I625" s="190"/>
    </row>
    <row r="626" spans="1:9">
      <c r="A626" s="190" t="s">
        <v>335</v>
      </c>
      <c r="B626" s="190" t="s">
        <v>813</v>
      </c>
      <c r="C626" s="190" t="s">
        <v>851</v>
      </c>
      <c r="D626" s="191">
        <v>40868</v>
      </c>
      <c r="E626" s="190" t="s">
        <v>859</v>
      </c>
      <c r="F626" s="192">
        <v>24.8</v>
      </c>
      <c r="G626" s="190">
        <v>20</v>
      </c>
      <c r="H626" s="193">
        <v>0.05</v>
      </c>
      <c r="I626" s="190"/>
    </row>
    <row r="627" spans="1:9">
      <c r="A627" s="190" t="s">
        <v>639</v>
      </c>
      <c r="B627" s="190" t="s">
        <v>842</v>
      </c>
      <c r="C627" s="190" t="s">
        <v>814</v>
      </c>
      <c r="D627" s="191">
        <v>40865</v>
      </c>
      <c r="E627" s="190" t="s">
        <v>890</v>
      </c>
      <c r="F627" s="192">
        <v>210.8</v>
      </c>
      <c r="G627" s="190">
        <v>30</v>
      </c>
      <c r="H627" s="193">
        <v>0</v>
      </c>
      <c r="I627" s="190"/>
    </row>
    <row r="628" spans="1:9">
      <c r="A628" s="190" t="s">
        <v>639</v>
      </c>
      <c r="B628" s="190" t="s">
        <v>842</v>
      </c>
      <c r="C628" s="190" t="s">
        <v>814</v>
      </c>
      <c r="D628" s="191">
        <v>41157</v>
      </c>
      <c r="E628" s="190" t="s">
        <v>833</v>
      </c>
      <c r="F628" s="192">
        <v>26.2</v>
      </c>
      <c r="G628" s="190">
        <v>28</v>
      </c>
      <c r="H628" s="193">
        <v>0</v>
      </c>
      <c r="I628" s="190"/>
    </row>
    <row r="629" spans="1:9">
      <c r="A629" s="190" t="s">
        <v>639</v>
      </c>
      <c r="B629" s="190" t="s">
        <v>842</v>
      </c>
      <c r="C629" s="190" t="s">
        <v>814</v>
      </c>
      <c r="D629" s="191">
        <v>40909</v>
      </c>
      <c r="E629" s="190" t="s">
        <v>832</v>
      </c>
      <c r="F629" s="192">
        <v>44</v>
      </c>
      <c r="G629" s="190">
        <v>60</v>
      </c>
      <c r="H629" s="193">
        <v>0</v>
      </c>
      <c r="I629" s="190"/>
    </row>
    <row r="630" spans="1:9">
      <c r="A630" s="190" t="s">
        <v>639</v>
      </c>
      <c r="B630" s="190" t="s">
        <v>842</v>
      </c>
      <c r="C630" s="190" t="s">
        <v>814</v>
      </c>
      <c r="D630" s="191">
        <v>40732</v>
      </c>
      <c r="E630" s="190" t="s">
        <v>880</v>
      </c>
      <c r="F630" s="192">
        <v>26.6</v>
      </c>
      <c r="G630" s="190">
        <v>30</v>
      </c>
      <c r="H630" s="193">
        <v>0</v>
      </c>
      <c r="I630" s="190"/>
    </row>
    <row r="631" spans="1:9">
      <c r="A631" s="190" t="s">
        <v>350</v>
      </c>
      <c r="B631" s="190" t="s">
        <v>813</v>
      </c>
      <c r="C631" s="190" t="s">
        <v>807</v>
      </c>
      <c r="D631" s="191">
        <v>40401</v>
      </c>
      <c r="E631" s="190" t="s">
        <v>893</v>
      </c>
      <c r="F631" s="192">
        <v>7.6</v>
      </c>
      <c r="G631" s="190">
        <v>30</v>
      </c>
      <c r="H631" s="193">
        <v>0</v>
      </c>
      <c r="I631" s="190"/>
    </row>
    <row r="632" spans="1:9">
      <c r="A632" s="190" t="s">
        <v>350</v>
      </c>
      <c r="B632" s="190" t="s">
        <v>813</v>
      </c>
      <c r="C632" s="190" t="s">
        <v>807</v>
      </c>
      <c r="D632" s="191">
        <v>41297</v>
      </c>
      <c r="E632" s="190" t="s">
        <v>832</v>
      </c>
      <c r="F632" s="192">
        <v>44</v>
      </c>
      <c r="G632" s="190">
        <v>12</v>
      </c>
      <c r="H632" s="193">
        <v>0</v>
      </c>
      <c r="I632" s="190"/>
    </row>
    <row r="633" spans="1:9">
      <c r="A633" s="190" t="s">
        <v>356</v>
      </c>
      <c r="B633" s="190" t="s">
        <v>806</v>
      </c>
      <c r="C633" s="190" t="s">
        <v>846</v>
      </c>
      <c r="D633" s="191">
        <v>40630</v>
      </c>
      <c r="E633" s="190" t="s">
        <v>823</v>
      </c>
      <c r="F633" s="192">
        <v>16</v>
      </c>
      <c r="G633" s="190">
        <v>24</v>
      </c>
      <c r="H633" s="193">
        <v>0</v>
      </c>
      <c r="I633" s="190"/>
    </row>
    <row r="634" spans="1:9">
      <c r="A634" s="190" t="s">
        <v>356</v>
      </c>
      <c r="B634" s="190" t="s">
        <v>806</v>
      </c>
      <c r="C634" s="190" t="s">
        <v>846</v>
      </c>
      <c r="D634" s="191">
        <v>41596</v>
      </c>
      <c r="E634" s="190" t="s">
        <v>820</v>
      </c>
      <c r="F634" s="192">
        <v>27.2</v>
      </c>
      <c r="G634" s="190">
        <v>40</v>
      </c>
      <c r="H634" s="193">
        <v>0</v>
      </c>
      <c r="I634" s="190"/>
    </row>
    <row r="635" spans="1:9">
      <c r="A635" s="190" t="s">
        <v>500</v>
      </c>
      <c r="B635" s="190" t="s">
        <v>842</v>
      </c>
      <c r="C635" s="190" t="s">
        <v>836</v>
      </c>
      <c r="D635" s="191">
        <v>41470</v>
      </c>
      <c r="E635" s="190" t="s">
        <v>855</v>
      </c>
      <c r="F635" s="192">
        <v>14.7</v>
      </c>
      <c r="G635" s="190">
        <v>10</v>
      </c>
      <c r="H635" s="193">
        <v>0</v>
      </c>
      <c r="I635" s="190"/>
    </row>
    <row r="636" spans="1:9">
      <c r="A636" s="190" t="s">
        <v>630</v>
      </c>
      <c r="B636" s="190" t="s">
        <v>842</v>
      </c>
      <c r="C636" s="190" t="s">
        <v>878</v>
      </c>
      <c r="D636" s="191">
        <v>40329</v>
      </c>
      <c r="E636" s="190" t="s">
        <v>873</v>
      </c>
      <c r="F636" s="192">
        <v>11.2</v>
      </c>
      <c r="G636" s="190">
        <v>35</v>
      </c>
      <c r="H636" s="193">
        <v>0.05</v>
      </c>
      <c r="I636" s="190"/>
    </row>
    <row r="637" spans="1:9">
      <c r="A637" s="190" t="s">
        <v>630</v>
      </c>
      <c r="B637" s="190" t="s">
        <v>842</v>
      </c>
      <c r="C637" s="190" t="s">
        <v>878</v>
      </c>
      <c r="D637" s="191">
        <v>40530</v>
      </c>
      <c r="E637" s="190" t="s">
        <v>834</v>
      </c>
      <c r="F637" s="192">
        <v>10.4</v>
      </c>
      <c r="G637" s="190">
        <v>30</v>
      </c>
      <c r="H637" s="193">
        <v>0.05</v>
      </c>
      <c r="I637" s="190"/>
    </row>
    <row r="638" spans="1:9">
      <c r="A638" s="190" t="s">
        <v>656</v>
      </c>
      <c r="B638" s="190" t="s">
        <v>877</v>
      </c>
      <c r="C638" s="190" t="s">
        <v>814</v>
      </c>
      <c r="D638" s="191">
        <v>41042</v>
      </c>
      <c r="E638" s="190" t="s">
        <v>840</v>
      </c>
      <c r="F638" s="192">
        <v>8</v>
      </c>
      <c r="G638" s="190">
        <v>14</v>
      </c>
      <c r="H638" s="193">
        <v>0</v>
      </c>
      <c r="I638" s="190"/>
    </row>
    <row r="639" spans="1:9">
      <c r="A639" s="190" t="s">
        <v>656</v>
      </c>
      <c r="B639" s="190" t="s">
        <v>877</v>
      </c>
      <c r="C639" s="190" t="s">
        <v>814</v>
      </c>
      <c r="D639" s="191">
        <v>40506</v>
      </c>
      <c r="E639" s="190" t="s">
        <v>855</v>
      </c>
      <c r="F639" s="192">
        <v>14.7</v>
      </c>
      <c r="G639" s="190">
        <v>10</v>
      </c>
      <c r="H639" s="193">
        <v>0</v>
      </c>
      <c r="I639" s="190"/>
    </row>
    <row r="640" spans="1:9">
      <c r="A640" s="190" t="s">
        <v>656</v>
      </c>
      <c r="B640" s="190" t="s">
        <v>877</v>
      </c>
      <c r="C640" s="190" t="s">
        <v>814</v>
      </c>
      <c r="D640" s="191">
        <v>40936</v>
      </c>
      <c r="E640" s="190" t="s">
        <v>809</v>
      </c>
      <c r="F640" s="192">
        <v>42.4</v>
      </c>
      <c r="G640" s="190">
        <v>3</v>
      </c>
      <c r="H640" s="193">
        <v>0</v>
      </c>
      <c r="I640" s="190"/>
    </row>
    <row r="641" spans="1:9">
      <c r="A641" s="190" t="s">
        <v>606</v>
      </c>
      <c r="B641" s="190" t="s">
        <v>444</v>
      </c>
      <c r="C641" s="190" t="s">
        <v>810</v>
      </c>
      <c r="D641" s="191">
        <v>41366</v>
      </c>
      <c r="E641" s="190" t="s">
        <v>829</v>
      </c>
      <c r="F641" s="192">
        <v>15.2</v>
      </c>
      <c r="G641" s="190">
        <v>20</v>
      </c>
      <c r="H641" s="193">
        <v>0.10000000149011612</v>
      </c>
      <c r="I641" s="190"/>
    </row>
    <row r="642" spans="1:9">
      <c r="A642" s="190" t="s">
        <v>606</v>
      </c>
      <c r="B642" s="190" t="s">
        <v>444</v>
      </c>
      <c r="C642" s="190" t="s">
        <v>810</v>
      </c>
      <c r="D642" s="191">
        <v>41050</v>
      </c>
      <c r="E642" s="190" t="s">
        <v>879</v>
      </c>
      <c r="F642" s="192">
        <v>8</v>
      </c>
      <c r="G642" s="190">
        <v>20</v>
      </c>
      <c r="H642" s="193">
        <v>0.10000000149011612</v>
      </c>
      <c r="I642" s="190"/>
    </row>
    <row r="643" spans="1:9">
      <c r="A643" s="190" t="s">
        <v>606</v>
      </c>
      <c r="B643" s="190" t="s">
        <v>444</v>
      </c>
      <c r="C643" s="190" t="s">
        <v>810</v>
      </c>
      <c r="D643" s="191">
        <v>41306</v>
      </c>
      <c r="E643" s="190" t="s">
        <v>826</v>
      </c>
      <c r="F643" s="192">
        <v>19.2</v>
      </c>
      <c r="G643" s="190">
        <v>30</v>
      </c>
      <c r="H643" s="193">
        <v>0.10000000149011612</v>
      </c>
      <c r="I643" s="190"/>
    </row>
    <row r="644" spans="1:9">
      <c r="A644" s="190" t="s">
        <v>606</v>
      </c>
      <c r="B644" s="190" t="s">
        <v>444</v>
      </c>
      <c r="C644" s="190" t="s">
        <v>810</v>
      </c>
      <c r="D644" s="191">
        <v>40606</v>
      </c>
      <c r="E644" s="190" t="s">
        <v>844</v>
      </c>
      <c r="F644" s="192">
        <v>12</v>
      </c>
      <c r="G644" s="190">
        <v>60</v>
      </c>
      <c r="H644" s="193">
        <v>0.10000000149011612</v>
      </c>
      <c r="I644" s="190"/>
    </row>
    <row r="645" spans="1:9">
      <c r="A645" s="190" t="s">
        <v>702</v>
      </c>
      <c r="B645" s="190" t="s">
        <v>444</v>
      </c>
      <c r="C645" s="190" t="s">
        <v>836</v>
      </c>
      <c r="D645" s="191">
        <v>41543</v>
      </c>
      <c r="E645" s="190" t="s">
        <v>803</v>
      </c>
      <c r="F645" s="192">
        <v>16.8</v>
      </c>
      <c r="G645" s="190">
        <v>5</v>
      </c>
      <c r="H645" s="193">
        <v>0</v>
      </c>
      <c r="I645" s="190"/>
    </row>
    <row r="646" spans="1:9">
      <c r="A646" s="190" t="s">
        <v>702</v>
      </c>
      <c r="B646" s="190" t="s">
        <v>444</v>
      </c>
      <c r="C646" s="190" t="s">
        <v>836</v>
      </c>
      <c r="D646" s="191">
        <v>41049</v>
      </c>
      <c r="E646" s="190" t="s">
        <v>809</v>
      </c>
      <c r="F646" s="192">
        <v>42.4</v>
      </c>
      <c r="G646" s="190">
        <v>25</v>
      </c>
      <c r="H646" s="193">
        <v>0</v>
      </c>
      <c r="I646" s="190"/>
    </row>
    <row r="647" spans="1:9">
      <c r="A647" s="190" t="s">
        <v>702</v>
      </c>
      <c r="B647" s="190" t="s">
        <v>444</v>
      </c>
      <c r="C647" s="190" t="s">
        <v>836</v>
      </c>
      <c r="D647" s="191">
        <v>41694</v>
      </c>
      <c r="E647" s="190" t="s">
        <v>827</v>
      </c>
      <c r="F647" s="192">
        <v>8</v>
      </c>
      <c r="G647" s="190">
        <v>16</v>
      </c>
      <c r="H647" s="193">
        <v>0</v>
      </c>
      <c r="I647" s="190"/>
    </row>
    <row r="648" spans="1:9">
      <c r="A648" s="190" t="s">
        <v>387</v>
      </c>
      <c r="B648" s="190" t="s">
        <v>806</v>
      </c>
      <c r="C648" s="190" t="s">
        <v>851</v>
      </c>
      <c r="D648" s="191">
        <v>40949</v>
      </c>
      <c r="E648" s="190" t="s">
        <v>869</v>
      </c>
      <c r="F648" s="192">
        <v>7.3</v>
      </c>
      <c r="G648" s="190">
        <v>5</v>
      </c>
      <c r="H648" s="193">
        <v>0</v>
      </c>
      <c r="I648" s="190"/>
    </row>
    <row r="649" spans="1:9">
      <c r="A649" s="190" t="s">
        <v>387</v>
      </c>
      <c r="B649" s="190" t="s">
        <v>806</v>
      </c>
      <c r="C649" s="190" t="s">
        <v>851</v>
      </c>
      <c r="D649" s="191">
        <v>40181</v>
      </c>
      <c r="E649" s="190" t="s">
        <v>891</v>
      </c>
      <c r="F649" s="192">
        <v>24.9</v>
      </c>
      <c r="G649" s="190">
        <v>30</v>
      </c>
      <c r="H649" s="193">
        <v>0</v>
      </c>
      <c r="I649" s="190"/>
    </row>
    <row r="650" spans="1:9">
      <c r="A650" s="190" t="s">
        <v>387</v>
      </c>
      <c r="B650" s="190" t="s">
        <v>806</v>
      </c>
      <c r="C650" s="190" t="s">
        <v>851</v>
      </c>
      <c r="D650" s="191">
        <v>41545</v>
      </c>
      <c r="E650" s="190" t="s">
        <v>875</v>
      </c>
      <c r="F650" s="192">
        <v>5.9</v>
      </c>
      <c r="G650" s="190">
        <v>24</v>
      </c>
      <c r="H650" s="193">
        <v>0.25</v>
      </c>
      <c r="I650" s="190"/>
    </row>
    <row r="651" spans="1:9">
      <c r="A651" s="190" t="s">
        <v>492</v>
      </c>
      <c r="B651" s="190" t="s">
        <v>854</v>
      </c>
      <c r="C651" s="190" t="s">
        <v>846</v>
      </c>
      <c r="D651" s="191">
        <v>41387</v>
      </c>
      <c r="E651" s="190" t="s">
        <v>832</v>
      </c>
      <c r="F651" s="192">
        <v>44</v>
      </c>
      <c r="G651" s="190">
        <v>30</v>
      </c>
      <c r="H651" s="193">
        <v>0</v>
      </c>
      <c r="I651" s="190"/>
    </row>
    <row r="652" spans="1:9">
      <c r="A652" s="190" t="s">
        <v>492</v>
      </c>
      <c r="B652" s="190" t="s">
        <v>854</v>
      </c>
      <c r="C652" s="190" t="s">
        <v>846</v>
      </c>
      <c r="D652" s="191">
        <v>41628</v>
      </c>
      <c r="E652" s="190" t="s">
        <v>866</v>
      </c>
      <c r="F652" s="192">
        <v>12</v>
      </c>
      <c r="G652" s="190">
        <v>20</v>
      </c>
      <c r="H652" s="193">
        <v>0.2</v>
      </c>
      <c r="I652" s="190"/>
    </row>
    <row r="653" spans="1:9">
      <c r="A653" s="190" t="s">
        <v>521</v>
      </c>
      <c r="B653" s="190" t="s">
        <v>524</v>
      </c>
      <c r="C653" s="190" t="s">
        <v>807</v>
      </c>
      <c r="D653" s="191">
        <v>41548</v>
      </c>
      <c r="E653" s="190" t="s">
        <v>803</v>
      </c>
      <c r="F653" s="192">
        <v>16.8</v>
      </c>
      <c r="G653" s="190">
        <v>15</v>
      </c>
      <c r="H653" s="193">
        <v>0.25</v>
      </c>
      <c r="I653" s="190"/>
    </row>
    <row r="654" spans="1:9">
      <c r="A654" s="190" t="s">
        <v>521</v>
      </c>
      <c r="B654" s="190" t="s">
        <v>524</v>
      </c>
      <c r="C654" s="190" t="s">
        <v>807</v>
      </c>
      <c r="D654" s="191">
        <v>40352</v>
      </c>
      <c r="E654" s="190" t="s">
        <v>830</v>
      </c>
      <c r="F654" s="192">
        <v>13.9</v>
      </c>
      <c r="G654" s="190">
        <v>18</v>
      </c>
      <c r="H654" s="193">
        <v>0</v>
      </c>
      <c r="I654" s="190"/>
    </row>
    <row r="655" spans="1:9">
      <c r="A655" s="190" t="s">
        <v>702</v>
      </c>
      <c r="B655" s="190" t="s">
        <v>444</v>
      </c>
      <c r="C655" s="190" t="s">
        <v>878</v>
      </c>
      <c r="D655" s="191">
        <v>40539</v>
      </c>
      <c r="E655" s="190" t="s">
        <v>832</v>
      </c>
      <c r="F655" s="192">
        <v>44</v>
      </c>
      <c r="G655" s="190">
        <v>60</v>
      </c>
      <c r="H655" s="193">
        <v>0</v>
      </c>
      <c r="I655" s="190"/>
    </row>
    <row r="656" spans="1:9">
      <c r="A656" s="190" t="s">
        <v>702</v>
      </c>
      <c r="B656" s="190" t="s">
        <v>444</v>
      </c>
      <c r="C656" s="190" t="s">
        <v>878</v>
      </c>
      <c r="D656" s="191">
        <v>41439</v>
      </c>
      <c r="E656" s="190" t="s">
        <v>876</v>
      </c>
      <c r="F656" s="192">
        <v>10</v>
      </c>
      <c r="G656" s="190">
        <v>30</v>
      </c>
      <c r="H656" s="193">
        <v>0</v>
      </c>
      <c r="I656" s="190"/>
    </row>
    <row r="657" spans="1:9">
      <c r="A657" s="190" t="s">
        <v>702</v>
      </c>
      <c r="B657" s="190" t="s">
        <v>444</v>
      </c>
      <c r="C657" s="190" t="s">
        <v>878</v>
      </c>
      <c r="D657" s="191">
        <v>41109</v>
      </c>
      <c r="E657" s="190" t="s">
        <v>867</v>
      </c>
      <c r="F657" s="192">
        <v>6.2</v>
      </c>
      <c r="G657" s="190">
        <v>36</v>
      </c>
      <c r="H657" s="193">
        <v>0</v>
      </c>
      <c r="I657" s="190"/>
    </row>
    <row r="658" spans="1:9">
      <c r="A658" s="190" t="s">
        <v>535</v>
      </c>
      <c r="B658" s="190" t="s">
        <v>538</v>
      </c>
      <c r="C658" s="190" t="s">
        <v>846</v>
      </c>
      <c r="D658" s="191">
        <v>40188</v>
      </c>
      <c r="E658" s="190" t="s">
        <v>864</v>
      </c>
      <c r="F658" s="192">
        <v>15.5</v>
      </c>
      <c r="G658" s="190">
        <v>15</v>
      </c>
      <c r="H658" s="193">
        <v>0.15</v>
      </c>
      <c r="I658" s="190"/>
    </row>
    <row r="659" spans="1:9">
      <c r="A659" s="190" t="s">
        <v>535</v>
      </c>
      <c r="B659" s="190" t="s">
        <v>538</v>
      </c>
      <c r="C659" s="190" t="s">
        <v>846</v>
      </c>
      <c r="D659" s="191">
        <v>40272</v>
      </c>
      <c r="E659" s="190" t="s">
        <v>834</v>
      </c>
      <c r="F659" s="192">
        <v>10.4</v>
      </c>
      <c r="G659" s="190">
        <v>7</v>
      </c>
      <c r="H659" s="193">
        <v>0.15</v>
      </c>
      <c r="I659" s="190"/>
    </row>
    <row r="660" spans="1:9">
      <c r="A660" s="190" t="s">
        <v>462</v>
      </c>
      <c r="B660" s="190" t="s">
        <v>892</v>
      </c>
      <c r="C660" s="190" t="s">
        <v>814</v>
      </c>
      <c r="D660" s="191">
        <v>41110</v>
      </c>
      <c r="E660" s="190" t="s">
        <v>889</v>
      </c>
      <c r="F660" s="192">
        <v>11.2</v>
      </c>
      <c r="G660" s="190">
        <v>60</v>
      </c>
      <c r="H660" s="193">
        <v>0.05</v>
      </c>
      <c r="I660" s="190"/>
    </row>
    <row r="661" spans="1:9">
      <c r="A661" s="190" t="s">
        <v>462</v>
      </c>
      <c r="B661" s="190" t="s">
        <v>892</v>
      </c>
      <c r="C661" s="190" t="s">
        <v>814</v>
      </c>
      <c r="D661" s="191">
        <v>41352</v>
      </c>
      <c r="E661" s="190" t="s">
        <v>804</v>
      </c>
      <c r="F661" s="192">
        <v>11.2</v>
      </c>
      <c r="G661" s="190">
        <v>20</v>
      </c>
      <c r="H661" s="193">
        <v>0.05</v>
      </c>
      <c r="I661" s="190"/>
    </row>
    <row r="662" spans="1:9">
      <c r="A662" s="190" t="s">
        <v>548</v>
      </c>
      <c r="B662" s="190" t="s">
        <v>813</v>
      </c>
      <c r="C662" s="190" t="s">
        <v>810</v>
      </c>
      <c r="D662" s="191">
        <v>41547</v>
      </c>
      <c r="E662" s="190" t="s">
        <v>812</v>
      </c>
      <c r="F662" s="192">
        <v>16.8</v>
      </c>
      <c r="G662" s="190">
        <v>15</v>
      </c>
      <c r="H662" s="193">
        <v>0.10000000149011612</v>
      </c>
      <c r="I662" s="190"/>
    </row>
    <row r="663" spans="1:9">
      <c r="A663" s="190" t="s">
        <v>548</v>
      </c>
      <c r="B663" s="190" t="s">
        <v>813</v>
      </c>
      <c r="C663" s="190" t="s">
        <v>810</v>
      </c>
      <c r="D663" s="191">
        <v>40212</v>
      </c>
      <c r="E663" s="190" t="s">
        <v>884</v>
      </c>
      <c r="F663" s="192">
        <v>13.6</v>
      </c>
      <c r="G663" s="190">
        <v>10</v>
      </c>
      <c r="H663" s="193">
        <v>0.10000000149011612</v>
      </c>
      <c r="I663" s="190"/>
    </row>
    <row r="664" spans="1:9">
      <c r="A664" s="190" t="s">
        <v>548</v>
      </c>
      <c r="B664" s="190" t="s">
        <v>813</v>
      </c>
      <c r="C664" s="190" t="s">
        <v>810</v>
      </c>
      <c r="D664" s="191">
        <v>41401</v>
      </c>
      <c r="E664" s="190" t="s">
        <v>882</v>
      </c>
      <c r="F664" s="192">
        <v>28.8</v>
      </c>
      <c r="G664" s="190">
        <v>10</v>
      </c>
      <c r="H664" s="193">
        <v>0.10000000149011612</v>
      </c>
      <c r="I664" s="190"/>
    </row>
    <row r="665" spans="1:9">
      <c r="A665" s="190" t="s">
        <v>419</v>
      </c>
      <c r="B665" s="190" t="s">
        <v>806</v>
      </c>
      <c r="C665" s="190" t="s">
        <v>810</v>
      </c>
      <c r="D665" s="191">
        <v>40447</v>
      </c>
      <c r="E665" s="190" t="s">
        <v>848</v>
      </c>
      <c r="F665" s="192">
        <v>30.4</v>
      </c>
      <c r="G665" s="190">
        <v>30</v>
      </c>
      <c r="H665" s="193">
        <v>0</v>
      </c>
      <c r="I665" s="190"/>
    </row>
    <row r="666" spans="1:9">
      <c r="A666" s="190" t="s">
        <v>383</v>
      </c>
      <c r="B666" s="190" t="s">
        <v>892</v>
      </c>
      <c r="C666" s="190" t="s">
        <v>814</v>
      </c>
      <c r="D666" s="191">
        <v>41456</v>
      </c>
      <c r="E666" s="190" t="s">
        <v>894</v>
      </c>
      <c r="F666" s="192">
        <v>7.2</v>
      </c>
      <c r="G666" s="190">
        <v>10</v>
      </c>
      <c r="H666" s="193">
        <v>0</v>
      </c>
      <c r="I666" s="190"/>
    </row>
    <row r="667" spans="1:9">
      <c r="A667" s="190" t="s">
        <v>383</v>
      </c>
      <c r="B667" s="190" t="s">
        <v>892</v>
      </c>
      <c r="C667" s="190" t="s">
        <v>814</v>
      </c>
      <c r="D667" s="191">
        <v>41018</v>
      </c>
      <c r="E667" s="190" t="s">
        <v>811</v>
      </c>
      <c r="F667" s="192">
        <v>7.7</v>
      </c>
      <c r="G667" s="190">
        <v>20</v>
      </c>
      <c r="H667" s="193">
        <v>0</v>
      </c>
      <c r="I667" s="190"/>
    </row>
    <row r="668" spans="1:9">
      <c r="A668" s="190" t="s">
        <v>383</v>
      </c>
      <c r="B668" s="190" t="s">
        <v>892</v>
      </c>
      <c r="C668" s="190" t="s">
        <v>814</v>
      </c>
      <c r="D668" s="191">
        <v>41380</v>
      </c>
      <c r="E668" s="190" t="s">
        <v>834</v>
      </c>
      <c r="F668" s="192">
        <v>10.4</v>
      </c>
      <c r="G668" s="190">
        <v>5</v>
      </c>
      <c r="H668" s="193">
        <v>0</v>
      </c>
      <c r="I668" s="190"/>
    </row>
    <row r="669" spans="1:9">
      <c r="A669" s="190" t="s">
        <v>699</v>
      </c>
      <c r="B669" s="190" t="s">
        <v>806</v>
      </c>
      <c r="C669" s="190" t="s">
        <v>878</v>
      </c>
      <c r="D669" s="191">
        <v>40854</v>
      </c>
      <c r="E669" s="190" t="s">
        <v>821</v>
      </c>
      <c r="F669" s="192">
        <v>10</v>
      </c>
      <c r="G669" s="190">
        <v>20</v>
      </c>
      <c r="H669" s="193">
        <v>0.05</v>
      </c>
      <c r="I669" s="190"/>
    </row>
    <row r="670" spans="1:9">
      <c r="A670" s="190" t="s">
        <v>649</v>
      </c>
      <c r="B670" s="190" t="s">
        <v>854</v>
      </c>
      <c r="C670" s="190" t="s">
        <v>878</v>
      </c>
      <c r="D670" s="191">
        <v>40444</v>
      </c>
      <c r="E670" s="190" t="s">
        <v>848</v>
      </c>
      <c r="F670" s="192">
        <v>30.4</v>
      </c>
      <c r="G670" s="190">
        <v>14</v>
      </c>
      <c r="H670" s="193">
        <v>0</v>
      </c>
      <c r="I670" s="190"/>
    </row>
    <row r="671" spans="1:9">
      <c r="A671" s="190" t="s">
        <v>649</v>
      </c>
      <c r="B671" s="190" t="s">
        <v>854</v>
      </c>
      <c r="C671" s="190" t="s">
        <v>878</v>
      </c>
      <c r="D671" s="191">
        <v>41431</v>
      </c>
      <c r="E671" s="190" t="s">
        <v>805</v>
      </c>
      <c r="F671" s="192">
        <v>27.8</v>
      </c>
      <c r="G671" s="190">
        <v>25</v>
      </c>
      <c r="H671" s="193">
        <v>0</v>
      </c>
      <c r="I671" s="190"/>
    </row>
    <row r="672" spans="1:9">
      <c r="A672" s="190" t="s">
        <v>649</v>
      </c>
      <c r="B672" s="190" t="s">
        <v>854</v>
      </c>
      <c r="C672" s="190" t="s">
        <v>878</v>
      </c>
      <c r="D672" s="191">
        <v>40271</v>
      </c>
      <c r="E672" s="190" t="s">
        <v>834</v>
      </c>
      <c r="F672" s="192">
        <v>10.4</v>
      </c>
      <c r="G672" s="190">
        <v>25</v>
      </c>
      <c r="H672" s="193">
        <v>0</v>
      </c>
      <c r="I672" s="190"/>
    </row>
    <row r="673" spans="1:9">
      <c r="A673" s="190" t="s">
        <v>702</v>
      </c>
      <c r="B673" s="190" t="s">
        <v>444</v>
      </c>
      <c r="C673" s="190" t="s">
        <v>846</v>
      </c>
      <c r="D673" s="191">
        <v>41523</v>
      </c>
      <c r="E673" s="190" t="s">
        <v>825</v>
      </c>
      <c r="F673" s="192">
        <v>4.5</v>
      </c>
      <c r="G673" s="190">
        <v>14</v>
      </c>
      <c r="H673" s="193">
        <v>0</v>
      </c>
      <c r="I673" s="190"/>
    </row>
    <row r="674" spans="1:9">
      <c r="A674" s="190" t="s">
        <v>702</v>
      </c>
      <c r="B674" s="190" t="s">
        <v>444</v>
      </c>
      <c r="C674" s="190" t="s">
        <v>846</v>
      </c>
      <c r="D674" s="191">
        <v>40755</v>
      </c>
      <c r="E674" s="190" t="s">
        <v>855</v>
      </c>
      <c r="F674" s="192">
        <v>18.399999999999999</v>
      </c>
      <c r="G674" s="190">
        <v>5</v>
      </c>
      <c r="H674" s="193">
        <v>0</v>
      </c>
      <c r="I674" s="190"/>
    </row>
    <row r="675" spans="1:9">
      <c r="A675" s="190" t="s">
        <v>702</v>
      </c>
      <c r="B675" s="190" t="s">
        <v>444</v>
      </c>
      <c r="C675" s="190" t="s">
        <v>846</v>
      </c>
      <c r="D675" s="191">
        <v>40471</v>
      </c>
      <c r="E675" s="190" t="s">
        <v>804</v>
      </c>
      <c r="F675" s="192">
        <v>14</v>
      </c>
      <c r="G675" s="190">
        <v>30</v>
      </c>
      <c r="H675" s="193">
        <v>0</v>
      </c>
      <c r="I675" s="190"/>
    </row>
    <row r="676" spans="1:9">
      <c r="A676" s="190" t="s">
        <v>441</v>
      </c>
      <c r="B676" s="190" t="s">
        <v>444</v>
      </c>
      <c r="C676" s="190" t="s">
        <v>810</v>
      </c>
      <c r="D676" s="191">
        <v>41334</v>
      </c>
      <c r="E676" s="190" t="s">
        <v>863</v>
      </c>
      <c r="F676" s="192">
        <v>45.6</v>
      </c>
      <c r="G676" s="190">
        <v>20</v>
      </c>
      <c r="H676" s="193">
        <v>0</v>
      </c>
      <c r="I676" s="190"/>
    </row>
    <row r="677" spans="1:9">
      <c r="A677" s="190" t="s">
        <v>441</v>
      </c>
      <c r="B677" s="190" t="s">
        <v>444</v>
      </c>
      <c r="C677" s="190" t="s">
        <v>810</v>
      </c>
      <c r="D677" s="191">
        <v>41598</v>
      </c>
      <c r="E677" s="190" t="s">
        <v>823</v>
      </c>
      <c r="F677" s="192">
        <v>20</v>
      </c>
      <c r="G677" s="190">
        <v>25</v>
      </c>
      <c r="H677" s="193">
        <v>0</v>
      </c>
      <c r="I677" s="190"/>
    </row>
    <row r="678" spans="1:9">
      <c r="A678" s="190" t="s">
        <v>548</v>
      </c>
      <c r="B678" s="190" t="s">
        <v>813</v>
      </c>
      <c r="C678" s="190" t="s">
        <v>807</v>
      </c>
      <c r="D678" s="191">
        <v>40600</v>
      </c>
      <c r="E678" s="190" t="s">
        <v>870</v>
      </c>
      <c r="F678" s="192">
        <v>15.5</v>
      </c>
      <c r="G678" s="190">
        <v>12</v>
      </c>
      <c r="H678" s="193">
        <v>0.05</v>
      </c>
      <c r="I678" s="190"/>
    </row>
    <row r="679" spans="1:9">
      <c r="A679" s="190" t="s">
        <v>548</v>
      </c>
      <c r="B679" s="190" t="s">
        <v>813</v>
      </c>
      <c r="C679" s="190" t="s">
        <v>807</v>
      </c>
      <c r="D679" s="191">
        <v>41199</v>
      </c>
      <c r="E679" s="190" t="s">
        <v>863</v>
      </c>
      <c r="F679" s="192">
        <v>45.6</v>
      </c>
      <c r="G679" s="190">
        <v>8</v>
      </c>
      <c r="H679" s="193">
        <v>0.05</v>
      </c>
      <c r="I679" s="190"/>
    </row>
    <row r="680" spans="1:9">
      <c r="A680" s="190" t="s">
        <v>677</v>
      </c>
      <c r="B680" s="190" t="s">
        <v>854</v>
      </c>
      <c r="C680" s="190" t="s">
        <v>828</v>
      </c>
      <c r="D680" s="191">
        <v>40416</v>
      </c>
      <c r="E680" s="190" t="s">
        <v>875</v>
      </c>
      <c r="F680" s="192">
        <v>7.45</v>
      </c>
      <c r="G680" s="190">
        <v>20</v>
      </c>
      <c r="H680" s="193">
        <v>0</v>
      </c>
      <c r="I680" s="190"/>
    </row>
    <row r="681" spans="1:9">
      <c r="A681" s="190" t="s">
        <v>666</v>
      </c>
      <c r="B681" s="190" t="s">
        <v>839</v>
      </c>
      <c r="C681" s="190" t="s">
        <v>851</v>
      </c>
      <c r="D681" s="191">
        <v>41128</v>
      </c>
      <c r="E681" s="190" t="s">
        <v>900</v>
      </c>
      <c r="F681" s="192">
        <v>9.5</v>
      </c>
      <c r="G681" s="190">
        <v>21</v>
      </c>
      <c r="H681" s="193">
        <v>0</v>
      </c>
      <c r="I681" s="190"/>
    </row>
    <row r="682" spans="1:9">
      <c r="A682" s="190" t="s">
        <v>666</v>
      </c>
      <c r="B682" s="190" t="s">
        <v>839</v>
      </c>
      <c r="C682" s="190" t="s">
        <v>851</v>
      </c>
      <c r="D682" s="191">
        <v>41489</v>
      </c>
      <c r="E682" s="190" t="s">
        <v>833</v>
      </c>
      <c r="F682" s="192">
        <v>32.799999999999997</v>
      </c>
      <c r="G682" s="190">
        <v>6</v>
      </c>
      <c r="H682" s="193">
        <v>0</v>
      </c>
      <c r="I682" s="190"/>
    </row>
    <row r="683" spans="1:9">
      <c r="A683" s="190" t="s">
        <v>666</v>
      </c>
      <c r="B683" s="190" t="s">
        <v>839</v>
      </c>
      <c r="C683" s="190" t="s">
        <v>851</v>
      </c>
      <c r="D683" s="191">
        <v>40225</v>
      </c>
      <c r="E683" s="190" t="s">
        <v>871</v>
      </c>
      <c r="F683" s="192">
        <v>14</v>
      </c>
      <c r="G683" s="190">
        <v>30</v>
      </c>
      <c r="H683" s="193">
        <v>0</v>
      </c>
      <c r="I683" s="190"/>
    </row>
    <row r="684" spans="1:9">
      <c r="A684" s="190" t="s">
        <v>401</v>
      </c>
      <c r="B684" s="190" t="s">
        <v>883</v>
      </c>
      <c r="C684" s="190" t="s">
        <v>807</v>
      </c>
      <c r="D684" s="191">
        <v>41701</v>
      </c>
      <c r="E684" s="190" t="s">
        <v>808</v>
      </c>
      <c r="F684" s="192">
        <v>23.25</v>
      </c>
      <c r="G684" s="190">
        <v>70</v>
      </c>
      <c r="H684" s="193">
        <v>0</v>
      </c>
      <c r="I684" s="190"/>
    </row>
    <row r="685" spans="1:9">
      <c r="A685" s="190" t="s">
        <v>401</v>
      </c>
      <c r="B685" s="190" t="s">
        <v>883</v>
      </c>
      <c r="C685" s="190" t="s">
        <v>807</v>
      </c>
      <c r="D685" s="191">
        <v>41174</v>
      </c>
      <c r="E685" s="190" t="s">
        <v>812</v>
      </c>
      <c r="F685" s="192">
        <v>21.05</v>
      </c>
      <c r="G685" s="190">
        <v>20</v>
      </c>
      <c r="H685" s="193">
        <v>0</v>
      </c>
      <c r="I685" s="190"/>
    </row>
    <row r="686" spans="1:9">
      <c r="A686" s="190" t="s">
        <v>630</v>
      </c>
      <c r="B686" s="190" t="s">
        <v>842</v>
      </c>
      <c r="C686" s="190" t="s">
        <v>810</v>
      </c>
      <c r="D686" s="191">
        <v>40809</v>
      </c>
      <c r="E686" s="190" t="s">
        <v>829</v>
      </c>
      <c r="F686" s="192">
        <v>19</v>
      </c>
      <c r="G686" s="190">
        <v>12</v>
      </c>
      <c r="H686" s="193">
        <v>0</v>
      </c>
      <c r="I686" s="190"/>
    </row>
    <row r="687" spans="1:9">
      <c r="A687" s="190" t="s">
        <v>630</v>
      </c>
      <c r="B687" s="190" t="s">
        <v>842</v>
      </c>
      <c r="C687" s="190" t="s">
        <v>810</v>
      </c>
      <c r="D687" s="191">
        <v>41080</v>
      </c>
      <c r="E687" s="190" t="s">
        <v>840</v>
      </c>
      <c r="F687" s="192">
        <v>10</v>
      </c>
      <c r="G687" s="190">
        <v>12</v>
      </c>
      <c r="H687" s="193">
        <v>0</v>
      </c>
      <c r="I687" s="190"/>
    </row>
    <row r="688" spans="1:9">
      <c r="A688" s="190" t="s">
        <v>630</v>
      </c>
      <c r="B688" s="190" t="s">
        <v>842</v>
      </c>
      <c r="C688" s="190" t="s">
        <v>810</v>
      </c>
      <c r="D688" s="191">
        <v>40686</v>
      </c>
      <c r="E688" s="190" t="s">
        <v>833</v>
      </c>
      <c r="F688" s="192">
        <v>32.799999999999997</v>
      </c>
      <c r="G688" s="190">
        <v>10</v>
      </c>
      <c r="H688" s="193">
        <v>0</v>
      </c>
      <c r="I688" s="190"/>
    </row>
    <row r="689" spans="1:9">
      <c r="A689" s="190" t="s">
        <v>630</v>
      </c>
      <c r="B689" s="190" t="s">
        <v>842</v>
      </c>
      <c r="C689" s="190" t="s">
        <v>810</v>
      </c>
      <c r="D689" s="191">
        <v>40534</v>
      </c>
      <c r="E689" s="190" t="s">
        <v>902</v>
      </c>
      <c r="F689" s="192">
        <v>28.5</v>
      </c>
      <c r="G689" s="190">
        <v>25</v>
      </c>
      <c r="H689" s="193">
        <v>0</v>
      </c>
      <c r="I689" s="190"/>
    </row>
    <row r="690" spans="1:9">
      <c r="A690" s="190" t="s">
        <v>377</v>
      </c>
      <c r="B690" s="190" t="s">
        <v>892</v>
      </c>
      <c r="C690" s="190" t="s">
        <v>814</v>
      </c>
      <c r="D690" s="191">
        <v>41356</v>
      </c>
      <c r="E690" s="190" t="s">
        <v>843</v>
      </c>
      <c r="F690" s="192">
        <v>49.3</v>
      </c>
      <c r="G690" s="190">
        <v>3</v>
      </c>
      <c r="H690" s="193">
        <v>0</v>
      </c>
      <c r="I690" s="190"/>
    </row>
    <row r="691" spans="1:9">
      <c r="A691" s="190" t="s">
        <v>391</v>
      </c>
      <c r="B691" s="190" t="s">
        <v>854</v>
      </c>
      <c r="C691" s="190" t="s">
        <v>828</v>
      </c>
      <c r="D691" s="191">
        <v>40533</v>
      </c>
      <c r="E691" s="190" t="s">
        <v>889</v>
      </c>
      <c r="F691" s="192">
        <v>14</v>
      </c>
      <c r="G691" s="190">
        <v>18</v>
      </c>
      <c r="H691" s="193">
        <v>0.10000000149011612</v>
      </c>
      <c r="I691" s="190"/>
    </row>
    <row r="692" spans="1:9">
      <c r="A692" s="190" t="s">
        <v>391</v>
      </c>
      <c r="B692" s="190" t="s">
        <v>854</v>
      </c>
      <c r="C692" s="190" t="s">
        <v>828</v>
      </c>
      <c r="D692" s="191">
        <v>40398</v>
      </c>
      <c r="E692" s="190" t="s">
        <v>844</v>
      </c>
      <c r="F692" s="192">
        <v>15</v>
      </c>
      <c r="G692" s="190">
        <v>14</v>
      </c>
      <c r="H692" s="193">
        <v>0.10000000149011612</v>
      </c>
      <c r="I692" s="190"/>
    </row>
    <row r="693" spans="1:9">
      <c r="A693" s="190" t="s">
        <v>603</v>
      </c>
      <c r="B693" s="190" t="s">
        <v>839</v>
      </c>
      <c r="C693" s="190" t="s">
        <v>878</v>
      </c>
      <c r="D693" s="191">
        <v>41373</v>
      </c>
      <c r="E693" s="190" t="s">
        <v>858</v>
      </c>
      <c r="F693" s="192">
        <v>46</v>
      </c>
      <c r="G693" s="190">
        <v>15</v>
      </c>
      <c r="H693" s="193">
        <v>0.15</v>
      </c>
      <c r="I693" s="190"/>
    </row>
    <row r="694" spans="1:9">
      <c r="A694" s="190" t="s">
        <v>603</v>
      </c>
      <c r="B694" s="190" t="s">
        <v>839</v>
      </c>
      <c r="C694" s="190" t="s">
        <v>878</v>
      </c>
      <c r="D694" s="191">
        <v>40822</v>
      </c>
      <c r="E694" s="190" t="s">
        <v>901</v>
      </c>
      <c r="F694" s="192">
        <v>12.75</v>
      </c>
      <c r="G694" s="190">
        <v>15</v>
      </c>
      <c r="H694" s="193">
        <v>0.15</v>
      </c>
      <c r="I694" s="190"/>
    </row>
    <row r="695" spans="1:9">
      <c r="A695" s="190" t="s">
        <v>626</v>
      </c>
      <c r="B695" s="190" t="s">
        <v>854</v>
      </c>
      <c r="C695" s="190" t="s">
        <v>836</v>
      </c>
      <c r="D695" s="191">
        <v>40705</v>
      </c>
      <c r="E695" s="190" t="s">
        <v>862</v>
      </c>
      <c r="F695" s="192">
        <v>6</v>
      </c>
      <c r="G695" s="190">
        <v>10</v>
      </c>
      <c r="H695" s="193">
        <v>0</v>
      </c>
      <c r="I695" s="190"/>
    </row>
    <row r="696" spans="1:9">
      <c r="A696" s="190" t="s">
        <v>626</v>
      </c>
      <c r="B696" s="190" t="s">
        <v>854</v>
      </c>
      <c r="C696" s="190" t="s">
        <v>836</v>
      </c>
      <c r="D696" s="191">
        <v>40465</v>
      </c>
      <c r="E696" s="190" t="s">
        <v>822</v>
      </c>
      <c r="F696" s="192">
        <v>18</v>
      </c>
      <c r="G696" s="190">
        <v>10</v>
      </c>
      <c r="H696" s="193">
        <v>0</v>
      </c>
      <c r="I696" s="190"/>
    </row>
    <row r="697" spans="1:9">
      <c r="A697" s="190" t="s">
        <v>677</v>
      </c>
      <c r="B697" s="190" t="s">
        <v>854</v>
      </c>
      <c r="C697" s="190" t="s">
        <v>810</v>
      </c>
      <c r="D697" s="191">
        <v>40202</v>
      </c>
      <c r="E697" s="190" t="s">
        <v>863</v>
      </c>
      <c r="F697" s="192">
        <v>45.6</v>
      </c>
      <c r="G697" s="190">
        <v>3</v>
      </c>
      <c r="H697" s="193">
        <v>0</v>
      </c>
      <c r="I697" s="190"/>
    </row>
    <row r="698" spans="1:9">
      <c r="A698" s="190" t="s">
        <v>688</v>
      </c>
      <c r="B698" s="190" t="s">
        <v>842</v>
      </c>
      <c r="C698" s="190" t="s">
        <v>807</v>
      </c>
      <c r="D698" s="191">
        <v>40227</v>
      </c>
      <c r="E698" s="190" t="s">
        <v>857</v>
      </c>
      <c r="F698" s="192">
        <v>123.79</v>
      </c>
      <c r="G698" s="190">
        <v>36</v>
      </c>
      <c r="H698" s="193">
        <v>0</v>
      </c>
      <c r="I698" s="190"/>
    </row>
    <row r="699" spans="1:9">
      <c r="A699" s="190" t="s">
        <v>688</v>
      </c>
      <c r="B699" s="190" t="s">
        <v>842</v>
      </c>
      <c r="C699" s="190" t="s">
        <v>807</v>
      </c>
      <c r="D699" s="191">
        <v>40554</v>
      </c>
      <c r="E699" s="190" t="s">
        <v>867</v>
      </c>
      <c r="F699" s="192">
        <v>7.75</v>
      </c>
      <c r="G699" s="190">
        <v>36</v>
      </c>
      <c r="H699" s="193">
        <v>0.10000000149011612</v>
      </c>
      <c r="I699" s="190"/>
    </row>
    <row r="700" spans="1:9">
      <c r="A700" s="190" t="s">
        <v>586</v>
      </c>
      <c r="B700" s="190" t="s">
        <v>813</v>
      </c>
      <c r="C700" s="190" t="s">
        <v>810</v>
      </c>
      <c r="D700" s="191">
        <v>40675</v>
      </c>
      <c r="E700" s="190" t="s">
        <v>885</v>
      </c>
      <c r="F700" s="192">
        <v>22</v>
      </c>
      <c r="G700" s="190">
        <v>50</v>
      </c>
      <c r="H700" s="193">
        <v>0.15</v>
      </c>
      <c r="I700" s="190"/>
    </row>
    <row r="701" spans="1:9">
      <c r="A701" s="190" t="s">
        <v>586</v>
      </c>
      <c r="B701" s="190" t="s">
        <v>813</v>
      </c>
      <c r="C701" s="190" t="s">
        <v>810</v>
      </c>
      <c r="D701" s="191">
        <v>40415</v>
      </c>
      <c r="E701" s="190" t="s">
        <v>847</v>
      </c>
      <c r="F701" s="192">
        <v>30</v>
      </c>
      <c r="G701" s="190">
        <v>50</v>
      </c>
      <c r="H701" s="193">
        <v>0.15</v>
      </c>
      <c r="I701" s="190"/>
    </row>
    <row r="702" spans="1:9">
      <c r="A702" s="190" t="s">
        <v>586</v>
      </c>
      <c r="B702" s="190" t="s">
        <v>813</v>
      </c>
      <c r="C702" s="190" t="s">
        <v>810</v>
      </c>
      <c r="D702" s="191">
        <v>41434</v>
      </c>
      <c r="E702" s="190" t="s">
        <v>896</v>
      </c>
      <c r="F702" s="192">
        <v>40</v>
      </c>
      <c r="G702" s="190">
        <v>10</v>
      </c>
      <c r="H702" s="193">
        <v>0.15</v>
      </c>
      <c r="I702" s="190"/>
    </row>
    <row r="703" spans="1:9">
      <c r="A703" s="190" t="s">
        <v>368</v>
      </c>
      <c r="B703" s="190" t="s">
        <v>806</v>
      </c>
      <c r="C703" s="190" t="s">
        <v>878</v>
      </c>
      <c r="D703" s="191">
        <v>41117</v>
      </c>
      <c r="E703" s="190" t="s">
        <v>825</v>
      </c>
      <c r="F703" s="192">
        <v>4.5</v>
      </c>
      <c r="G703" s="190">
        <v>10</v>
      </c>
      <c r="H703" s="193">
        <v>0.15</v>
      </c>
      <c r="I703" s="190"/>
    </row>
    <row r="704" spans="1:9">
      <c r="A704" s="190" t="s">
        <v>368</v>
      </c>
      <c r="B704" s="190" t="s">
        <v>806</v>
      </c>
      <c r="C704" s="190" t="s">
        <v>878</v>
      </c>
      <c r="D704" s="191">
        <v>41093</v>
      </c>
      <c r="E704" s="190" t="s">
        <v>874</v>
      </c>
      <c r="F704" s="192">
        <v>12</v>
      </c>
      <c r="G704" s="190">
        <v>9</v>
      </c>
      <c r="H704" s="193">
        <v>0.15</v>
      </c>
      <c r="I704" s="190"/>
    </row>
    <row r="705" spans="1:9">
      <c r="A705" s="190" t="s">
        <v>368</v>
      </c>
      <c r="B705" s="190" t="s">
        <v>806</v>
      </c>
      <c r="C705" s="190" t="s">
        <v>878</v>
      </c>
      <c r="D705" s="191">
        <v>41565</v>
      </c>
      <c r="E705" s="190" t="s">
        <v>893</v>
      </c>
      <c r="F705" s="192">
        <v>9.5</v>
      </c>
      <c r="G705" s="190">
        <v>6</v>
      </c>
      <c r="H705" s="193">
        <v>0.15</v>
      </c>
      <c r="I705" s="190"/>
    </row>
    <row r="706" spans="1:9">
      <c r="A706" s="190" t="s">
        <v>368</v>
      </c>
      <c r="B706" s="190" t="s">
        <v>806</v>
      </c>
      <c r="C706" s="190" t="s">
        <v>878</v>
      </c>
      <c r="D706" s="191">
        <v>40928</v>
      </c>
      <c r="E706" s="190" t="s">
        <v>820</v>
      </c>
      <c r="F706" s="192">
        <v>34</v>
      </c>
      <c r="G706" s="190">
        <v>12</v>
      </c>
      <c r="H706" s="193">
        <v>0.15</v>
      </c>
      <c r="I706" s="190"/>
    </row>
    <row r="707" spans="1:9">
      <c r="A707" s="190" t="s">
        <v>673</v>
      </c>
      <c r="B707" s="190" t="s">
        <v>854</v>
      </c>
      <c r="C707" s="190" t="s">
        <v>878</v>
      </c>
      <c r="D707" s="191">
        <v>40416</v>
      </c>
      <c r="E707" s="190" t="s">
        <v>840</v>
      </c>
      <c r="F707" s="192">
        <v>10</v>
      </c>
      <c r="G707" s="190">
        <v>40</v>
      </c>
      <c r="H707" s="193">
        <v>0.2</v>
      </c>
      <c r="I707" s="190"/>
    </row>
    <row r="708" spans="1:9">
      <c r="A708" s="190" t="s">
        <v>673</v>
      </c>
      <c r="B708" s="190" t="s">
        <v>854</v>
      </c>
      <c r="C708" s="190" t="s">
        <v>878</v>
      </c>
      <c r="D708" s="191">
        <v>41327</v>
      </c>
      <c r="E708" s="190" t="s">
        <v>838</v>
      </c>
      <c r="F708" s="192">
        <v>32</v>
      </c>
      <c r="G708" s="190">
        <v>50</v>
      </c>
      <c r="H708" s="193">
        <v>0.2</v>
      </c>
      <c r="I708" s="190"/>
    </row>
    <row r="709" spans="1:9">
      <c r="A709" s="190" t="s">
        <v>673</v>
      </c>
      <c r="B709" s="190" t="s">
        <v>854</v>
      </c>
      <c r="C709" s="190" t="s">
        <v>878</v>
      </c>
      <c r="D709" s="191">
        <v>41130</v>
      </c>
      <c r="E709" s="190" t="s">
        <v>902</v>
      </c>
      <c r="F709" s="192">
        <v>28.5</v>
      </c>
      <c r="G709" s="190">
        <v>15</v>
      </c>
      <c r="H709" s="193">
        <v>0.2</v>
      </c>
      <c r="I709" s="190"/>
    </row>
    <row r="710" spans="1:9">
      <c r="A710" s="190" t="s">
        <v>555</v>
      </c>
      <c r="B710" s="190" t="s">
        <v>524</v>
      </c>
      <c r="C710" s="190" t="s">
        <v>814</v>
      </c>
      <c r="D710" s="191">
        <v>40325</v>
      </c>
      <c r="E710" s="190" t="s">
        <v>818</v>
      </c>
      <c r="F710" s="192">
        <v>81</v>
      </c>
      <c r="G710" s="190">
        <v>39</v>
      </c>
      <c r="H710" s="193">
        <v>0</v>
      </c>
      <c r="I710" s="190"/>
    </row>
    <row r="711" spans="1:9">
      <c r="A711" s="190" t="s">
        <v>555</v>
      </c>
      <c r="B711" s="190" t="s">
        <v>524</v>
      </c>
      <c r="C711" s="190" t="s">
        <v>814</v>
      </c>
      <c r="D711" s="191">
        <v>40224</v>
      </c>
      <c r="E711" s="190" t="s">
        <v>863</v>
      </c>
      <c r="F711" s="192">
        <v>45.6</v>
      </c>
      <c r="G711" s="190">
        <v>35</v>
      </c>
      <c r="H711" s="193">
        <v>0</v>
      </c>
      <c r="I711" s="190"/>
    </row>
    <row r="712" spans="1:9">
      <c r="A712" s="190" t="s">
        <v>555</v>
      </c>
      <c r="B712" s="190" t="s">
        <v>524</v>
      </c>
      <c r="C712" s="190" t="s">
        <v>814</v>
      </c>
      <c r="D712" s="191">
        <v>40182</v>
      </c>
      <c r="E712" s="190" t="s">
        <v>848</v>
      </c>
      <c r="F712" s="192">
        <v>38</v>
      </c>
      <c r="G712" s="190">
        <v>70</v>
      </c>
      <c r="H712" s="193">
        <v>0</v>
      </c>
      <c r="I712" s="190"/>
    </row>
    <row r="713" spans="1:9">
      <c r="A713" s="190" t="s">
        <v>555</v>
      </c>
      <c r="B713" s="190" t="s">
        <v>524</v>
      </c>
      <c r="C713" s="190" t="s">
        <v>814</v>
      </c>
      <c r="D713" s="191">
        <v>41635</v>
      </c>
      <c r="E713" s="190" t="s">
        <v>812</v>
      </c>
      <c r="F713" s="192">
        <v>21.05</v>
      </c>
      <c r="G713" s="190">
        <v>39</v>
      </c>
      <c r="H713" s="193">
        <v>0</v>
      </c>
      <c r="I713" s="190"/>
    </row>
    <row r="714" spans="1:9">
      <c r="A714" s="190" t="s">
        <v>555</v>
      </c>
      <c r="B714" s="190" t="s">
        <v>524</v>
      </c>
      <c r="C714" s="190" t="s">
        <v>814</v>
      </c>
      <c r="D714" s="191">
        <v>41366</v>
      </c>
      <c r="E714" s="190" t="s">
        <v>867</v>
      </c>
      <c r="F714" s="192">
        <v>7.75</v>
      </c>
      <c r="G714" s="190">
        <v>50</v>
      </c>
      <c r="H714" s="193">
        <v>0</v>
      </c>
      <c r="I714" s="190"/>
    </row>
    <row r="715" spans="1:9">
      <c r="A715" s="190" t="s">
        <v>446</v>
      </c>
      <c r="B715" s="190" t="s">
        <v>854</v>
      </c>
      <c r="C715" s="190" t="s">
        <v>851</v>
      </c>
      <c r="D715" s="191">
        <v>40666</v>
      </c>
      <c r="E715" s="190" t="s">
        <v>903</v>
      </c>
      <c r="F715" s="192">
        <v>97</v>
      </c>
      <c r="G715" s="190">
        <v>16</v>
      </c>
      <c r="H715" s="193">
        <v>0.15</v>
      </c>
      <c r="I715" s="190"/>
    </row>
    <row r="716" spans="1:9">
      <c r="A716" s="190" t="s">
        <v>446</v>
      </c>
      <c r="B716" s="190" t="s">
        <v>854</v>
      </c>
      <c r="C716" s="190" t="s">
        <v>851</v>
      </c>
      <c r="D716" s="191">
        <v>40874</v>
      </c>
      <c r="E716" s="190" t="s">
        <v>830</v>
      </c>
      <c r="F716" s="192">
        <v>17.45</v>
      </c>
      <c r="G716" s="190">
        <v>50</v>
      </c>
      <c r="H716" s="193">
        <v>0</v>
      </c>
      <c r="I716" s="190"/>
    </row>
    <row r="717" spans="1:9">
      <c r="A717" s="190" t="s">
        <v>446</v>
      </c>
      <c r="B717" s="190" t="s">
        <v>854</v>
      </c>
      <c r="C717" s="190" t="s">
        <v>851</v>
      </c>
      <c r="D717" s="191">
        <v>41017</v>
      </c>
      <c r="E717" s="190" t="s">
        <v>835</v>
      </c>
      <c r="F717" s="192">
        <v>43.9</v>
      </c>
      <c r="G717" s="190">
        <v>120</v>
      </c>
      <c r="H717" s="193">
        <v>0</v>
      </c>
      <c r="I717" s="190"/>
    </row>
    <row r="718" spans="1:9">
      <c r="A718" s="190" t="s">
        <v>446</v>
      </c>
      <c r="B718" s="190" t="s">
        <v>854</v>
      </c>
      <c r="C718" s="190" t="s">
        <v>851</v>
      </c>
      <c r="D718" s="191">
        <v>40385</v>
      </c>
      <c r="E718" s="190" t="s">
        <v>819</v>
      </c>
      <c r="F718" s="192">
        <v>2.5</v>
      </c>
      <c r="G718" s="190">
        <v>16</v>
      </c>
      <c r="H718" s="193">
        <v>0.15</v>
      </c>
      <c r="I718" s="190"/>
    </row>
    <row r="719" spans="1:9">
      <c r="A719" s="190" t="s">
        <v>446</v>
      </c>
      <c r="B719" s="190" t="s">
        <v>854</v>
      </c>
      <c r="C719" s="190" t="s">
        <v>851</v>
      </c>
      <c r="D719" s="191">
        <v>40322</v>
      </c>
      <c r="E719" s="190" t="s">
        <v>820</v>
      </c>
      <c r="F719" s="192">
        <v>34</v>
      </c>
      <c r="G719" s="190">
        <v>84</v>
      </c>
      <c r="H719" s="193">
        <v>0.15</v>
      </c>
      <c r="I719" s="190"/>
    </row>
    <row r="720" spans="1:9">
      <c r="A720" s="190" t="s">
        <v>401</v>
      </c>
      <c r="B720" s="190" t="s">
        <v>883</v>
      </c>
      <c r="C720" s="190" t="s">
        <v>851</v>
      </c>
      <c r="D720" s="191">
        <v>40694</v>
      </c>
      <c r="E720" s="190" t="s">
        <v>881</v>
      </c>
      <c r="F720" s="192">
        <v>62.5</v>
      </c>
      <c r="G720" s="190">
        <v>25</v>
      </c>
      <c r="H720" s="193">
        <v>0.10000000149011612</v>
      </c>
      <c r="I720" s="190"/>
    </row>
    <row r="721" spans="1:9">
      <c r="A721" s="190" t="s">
        <v>401</v>
      </c>
      <c r="B721" s="190" t="s">
        <v>883</v>
      </c>
      <c r="C721" s="190" t="s">
        <v>851</v>
      </c>
      <c r="D721" s="191">
        <v>41525</v>
      </c>
      <c r="E721" s="190" t="s">
        <v>811</v>
      </c>
      <c r="F721" s="192">
        <v>9.65</v>
      </c>
      <c r="G721" s="190">
        <v>80</v>
      </c>
      <c r="H721" s="193">
        <v>0.10000000149011612</v>
      </c>
      <c r="I721" s="190"/>
    </row>
    <row r="722" spans="1:9">
      <c r="A722" s="190" t="s">
        <v>401</v>
      </c>
      <c r="B722" s="190" t="s">
        <v>883</v>
      </c>
      <c r="C722" s="190" t="s">
        <v>851</v>
      </c>
      <c r="D722" s="191">
        <v>41193</v>
      </c>
      <c r="E722" s="190" t="s">
        <v>804</v>
      </c>
      <c r="F722" s="192">
        <v>14</v>
      </c>
      <c r="G722" s="190">
        <v>20</v>
      </c>
      <c r="H722" s="193">
        <v>0</v>
      </c>
      <c r="I722" s="190"/>
    </row>
    <row r="723" spans="1:9">
      <c r="A723" s="190" t="s">
        <v>406</v>
      </c>
      <c r="B723" s="190" t="s">
        <v>877</v>
      </c>
      <c r="C723" s="190" t="s">
        <v>814</v>
      </c>
      <c r="D723" s="191">
        <v>40994</v>
      </c>
      <c r="E723" s="190" t="s">
        <v>888</v>
      </c>
      <c r="F723" s="192">
        <v>7</v>
      </c>
      <c r="G723" s="190">
        <v>6</v>
      </c>
      <c r="H723" s="193">
        <v>0</v>
      </c>
      <c r="I723" s="190"/>
    </row>
    <row r="724" spans="1:9">
      <c r="A724" s="190" t="s">
        <v>406</v>
      </c>
      <c r="B724" s="190" t="s">
        <v>877</v>
      </c>
      <c r="C724" s="190" t="s">
        <v>814</v>
      </c>
      <c r="D724" s="191">
        <v>40820</v>
      </c>
      <c r="E724" s="190" t="s">
        <v>832</v>
      </c>
      <c r="F724" s="192">
        <v>55</v>
      </c>
      <c r="G724" s="190">
        <v>4</v>
      </c>
      <c r="H724" s="193">
        <v>0</v>
      </c>
      <c r="I724" s="190"/>
    </row>
    <row r="725" spans="1:9">
      <c r="A725" s="190" t="s">
        <v>406</v>
      </c>
      <c r="B725" s="190" t="s">
        <v>877</v>
      </c>
      <c r="C725" s="190" t="s">
        <v>814</v>
      </c>
      <c r="D725" s="191">
        <v>41123</v>
      </c>
      <c r="E725" s="190" t="s">
        <v>844</v>
      </c>
      <c r="F725" s="192">
        <v>15</v>
      </c>
      <c r="G725" s="190">
        <v>6</v>
      </c>
      <c r="H725" s="193">
        <v>0</v>
      </c>
      <c r="I725" s="190"/>
    </row>
    <row r="726" spans="1:9">
      <c r="A726" s="190" t="s">
        <v>594</v>
      </c>
      <c r="B726" s="190" t="s">
        <v>839</v>
      </c>
      <c r="C726" s="190" t="s">
        <v>810</v>
      </c>
      <c r="D726" s="191">
        <v>40291</v>
      </c>
      <c r="E726" s="190" t="s">
        <v>825</v>
      </c>
      <c r="F726" s="192">
        <v>4.5</v>
      </c>
      <c r="G726" s="190">
        <v>5</v>
      </c>
      <c r="H726" s="193">
        <v>0</v>
      </c>
      <c r="I726" s="190"/>
    </row>
    <row r="727" spans="1:9">
      <c r="A727" s="190" t="s">
        <v>594</v>
      </c>
      <c r="B727" s="190" t="s">
        <v>839</v>
      </c>
      <c r="C727" s="190" t="s">
        <v>810</v>
      </c>
      <c r="D727" s="191">
        <v>40393</v>
      </c>
      <c r="E727" s="190" t="s">
        <v>890</v>
      </c>
      <c r="F727" s="192">
        <v>263.5</v>
      </c>
      <c r="G727" s="190">
        <v>15</v>
      </c>
      <c r="H727" s="193">
        <v>0</v>
      </c>
      <c r="I727" s="190"/>
    </row>
    <row r="728" spans="1:9">
      <c r="A728" s="190" t="s">
        <v>594</v>
      </c>
      <c r="B728" s="190" t="s">
        <v>839</v>
      </c>
      <c r="C728" s="190" t="s">
        <v>810</v>
      </c>
      <c r="D728" s="191">
        <v>41718</v>
      </c>
      <c r="E728" s="190" t="s">
        <v>864</v>
      </c>
      <c r="F728" s="192">
        <v>19.45</v>
      </c>
      <c r="G728" s="190">
        <v>9</v>
      </c>
      <c r="H728" s="193">
        <v>0</v>
      </c>
      <c r="I728" s="190"/>
    </row>
    <row r="729" spans="1:9">
      <c r="A729" s="190" t="s">
        <v>582</v>
      </c>
      <c r="B729" s="190" t="s">
        <v>824</v>
      </c>
      <c r="C729" s="190" t="s">
        <v>807</v>
      </c>
      <c r="D729" s="191">
        <v>40925</v>
      </c>
      <c r="E729" s="190" t="s">
        <v>859</v>
      </c>
      <c r="F729" s="192">
        <v>31</v>
      </c>
      <c r="G729" s="190">
        <v>16</v>
      </c>
      <c r="H729" s="193">
        <v>0.05</v>
      </c>
      <c r="I729" s="190"/>
    </row>
    <row r="730" spans="1:9">
      <c r="A730" s="190" t="s">
        <v>582</v>
      </c>
      <c r="B730" s="190" t="s">
        <v>824</v>
      </c>
      <c r="C730" s="190" t="s">
        <v>807</v>
      </c>
      <c r="D730" s="191">
        <v>41121</v>
      </c>
      <c r="E730" s="190" t="s">
        <v>848</v>
      </c>
      <c r="F730" s="192">
        <v>38</v>
      </c>
      <c r="G730" s="190">
        <v>40</v>
      </c>
      <c r="H730" s="193">
        <v>0</v>
      </c>
      <c r="I730" s="190"/>
    </row>
    <row r="731" spans="1:9">
      <c r="A731" s="190" t="s">
        <v>582</v>
      </c>
      <c r="B731" s="190" t="s">
        <v>824</v>
      </c>
      <c r="C731" s="190" t="s">
        <v>807</v>
      </c>
      <c r="D731" s="191">
        <v>40779</v>
      </c>
      <c r="E731" s="190" t="s">
        <v>820</v>
      </c>
      <c r="F731" s="192">
        <v>34</v>
      </c>
      <c r="G731" s="190">
        <v>10</v>
      </c>
      <c r="H731" s="193">
        <v>0.05</v>
      </c>
      <c r="I731" s="190"/>
    </row>
    <row r="732" spans="1:9">
      <c r="A732" s="190" t="s">
        <v>634</v>
      </c>
      <c r="B732" s="190" t="s">
        <v>899</v>
      </c>
      <c r="C732" s="190" t="s">
        <v>878</v>
      </c>
      <c r="D732" s="191">
        <v>40378</v>
      </c>
      <c r="E732" s="190" t="s">
        <v>825</v>
      </c>
      <c r="F732" s="192">
        <v>4.5</v>
      </c>
      <c r="G732" s="190">
        <v>8</v>
      </c>
      <c r="H732" s="193">
        <v>0</v>
      </c>
      <c r="I732" s="190"/>
    </row>
    <row r="733" spans="1:9">
      <c r="A733" s="190" t="s">
        <v>634</v>
      </c>
      <c r="B733" s="190" t="s">
        <v>899</v>
      </c>
      <c r="C733" s="190" t="s">
        <v>878</v>
      </c>
      <c r="D733" s="191">
        <v>40432</v>
      </c>
      <c r="E733" s="190" t="s">
        <v>833</v>
      </c>
      <c r="F733" s="192">
        <v>32.799999999999997</v>
      </c>
      <c r="G733" s="190">
        <v>5</v>
      </c>
      <c r="H733" s="193">
        <v>0</v>
      </c>
      <c r="I733" s="190"/>
    </row>
    <row r="734" spans="1:9">
      <c r="A734" s="190" t="s">
        <v>347</v>
      </c>
      <c r="B734" s="190" t="s">
        <v>345</v>
      </c>
      <c r="C734" s="190" t="s">
        <v>846</v>
      </c>
      <c r="D734" s="191">
        <v>41005</v>
      </c>
      <c r="E734" s="190" t="s">
        <v>845</v>
      </c>
      <c r="F734" s="192">
        <v>18</v>
      </c>
      <c r="G734" s="190">
        <v>3</v>
      </c>
      <c r="H734" s="193">
        <v>0</v>
      </c>
      <c r="I734" s="190"/>
    </row>
    <row r="735" spans="1:9">
      <c r="A735" s="190" t="s">
        <v>347</v>
      </c>
      <c r="B735" s="190" t="s">
        <v>345</v>
      </c>
      <c r="C735" s="190" t="s">
        <v>846</v>
      </c>
      <c r="D735" s="191">
        <v>40517</v>
      </c>
      <c r="E735" s="190" t="s">
        <v>811</v>
      </c>
      <c r="F735" s="192">
        <v>9.65</v>
      </c>
      <c r="G735" s="190">
        <v>10</v>
      </c>
      <c r="H735" s="193">
        <v>0</v>
      </c>
      <c r="I735" s="190"/>
    </row>
    <row r="736" spans="1:9">
      <c r="A736" s="190" t="s">
        <v>347</v>
      </c>
      <c r="B736" s="190" t="s">
        <v>345</v>
      </c>
      <c r="C736" s="190" t="s">
        <v>846</v>
      </c>
      <c r="D736" s="191">
        <v>41236</v>
      </c>
      <c r="E736" s="190" t="s">
        <v>876</v>
      </c>
      <c r="F736" s="192">
        <v>12.5</v>
      </c>
      <c r="G736" s="190">
        <v>6</v>
      </c>
      <c r="H736" s="193">
        <v>0</v>
      </c>
      <c r="I736" s="190"/>
    </row>
    <row r="737" spans="1:9">
      <c r="A737" s="190" t="s">
        <v>649</v>
      </c>
      <c r="B737" s="190" t="s">
        <v>854</v>
      </c>
      <c r="C737" s="190" t="s">
        <v>810</v>
      </c>
      <c r="D737" s="191">
        <v>40244</v>
      </c>
      <c r="E737" s="190" t="s">
        <v>872</v>
      </c>
      <c r="F737" s="192">
        <v>18</v>
      </c>
      <c r="G737" s="190">
        <v>40</v>
      </c>
      <c r="H737" s="193">
        <v>0.2</v>
      </c>
      <c r="I737" s="190"/>
    </row>
    <row r="738" spans="1:9">
      <c r="A738" s="190" t="s">
        <v>649</v>
      </c>
      <c r="B738" s="190" t="s">
        <v>854</v>
      </c>
      <c r="C738" s="190" t="s">
        <v>810</v>
      </c>
      <c r="D738" s="191">
        <v>40778</v>
      </c>
      <c r="E738" s="190" t="s">
        <v>896</v>
      </c>
      <c r="F738" s="192">
        <v>40</v>
      </c>
      <c r="G738" s="190">
        <v>24</v>
      </c>
      <c r="H738" s="193">
        <v>0</v>
      </c>
      <c r="I738" s="190"/>
    </row>
    <row r="739" spans="1:9">
      <c r="A739" s="190" t="s">
        <v>649</v>
      </c>
      <c r="B739" s="190" t="s">
        <v>854</v>
      </c>
      <c r="C739" s="190" t="s">
        <v>810</v>
      </c>
      <c r="D739" s="191">
        <v>41173</v>
      </c>
      <c r="E739" s="190" t="s">
        <v>849</v>
      </c>
      <c r="F739" s="192">
        <v>25.89</v>
      </c>
      <c r="G739" s="190">
        <v>20</v>
      </c>
      <c r="H739" s="193">
        <v>0.2</v>
      </c>
      <c r="I739" s="190"/>
    </row>
    <row r="740" spans="1:9">
      <c r="A740" s="190" t="s">
        <v>649</v>
      </c>
      <c r="B740" s="190" t="s">
        <v>854</v>
      </c>
      <c r="C740" s="190" t="s">
        <v>810</v>
      </c>
      <c r="D740" s="191">
        <v>40558</v>
      </c>
      <c r="E740" s="190" t="s">
        <v>855</v>
      </c>
      <c r="F740" s="192">
        <v>18.399999999999999</v>
      </c>
      <c r="G740" s="190">
        <v>25</v>
      </c>
      <c r="H740" s="193">
        <v>0.2</v>
      </c>
      <c r="I740" s="190"/>
    </row>
    <row r="741" spans="1:9">
      <c r="A741" s="190" t="s">
        <v>517</v>
      </c>
      <c r="B741" s="190" t="s">
        <v>877</v>
      </c>
      <c r="C741" s="190" t="s">
        <v>878</v>
      </c>
      <c r="D741" s="191">
        <v>40981</v>
      </c>
      <c r="E741" s="190" t="s">
        <v>852</v>
      </c>
      <c r="F741" s="192">
        <v>39</v>
      </c>
      <c r="G741" s="190">
        <v>25</v>
      </c>
      <c r="H741" s="193">
        <v>0.10000000149011612</v>
      </c>
      <c r="I741" s="190"/>
    </row>
    <row r="742" spans="1:9">
      <c r="A742" s="190" t="s">
        <v>517</v>
      </c>
      <c r="B742" s="190" t="s">
        <v>877</v>
      </c>
      <c r="C742" s="190" t="s">
        <v>878</v>
      </c>
      <c r="D742" s="191">
        <v>40933</v>
      </c>
      <c r="E742" s="190" t="s">
        <v>818</v>
      </c>
      <c r="F742" s="192">
        <v>81</v>
      </c>
      <c r="G742" s="190">
        <v>15</v>
      </c>
      <c r="H742" s="193">
        <v>0.10000000149011612</v>
      </c>
      <c r="I742" s="190"/>
    </row>
    <row r="743" spans="1:9">
      <c r="A743" s="190" t="s">
        <v>517</v>
      </c>
      <c r="B743" s="190" t="s">
        <v>877</v>
      </c>
      <c r="C743" s="190" t="s">
        <v>878</v>
      </c>
      <c r="D743" s="191">
        <v>40393</v>
      </c>
      <c r="E743" s="190" t="s">
        <v>841</v>
      </c>
      <c r="F743" s="192">
        <v>26</v>
      </c>
      <c r="G743" s="190">
        <v>18</v>
      </c>
      <c r="H743" s="193">
        <v>0.10000000149011612</v>
      </c>
      <c r="I743" s="190"/>
    </row>
    <row r="744" spans="1:9">
      <c r="A744" s="190" t="s">
        <v>517</v>
      </c>
      <c r="B744" s="190" t="s">
        <v>877</v>
      </c>
      <c r="C744" s="190" t="s">
        <v>878</v>
      </c>
      <c r="D744" s="191">
        <v>41358</v>
      </c>
      <c r="E744" s="190" t="s">
        <v>811</v>
      </c>
      <c r="F744" s="192">
        <v>9.65</v>
      </c>
      <c r="G744" s="190">
        <v>6</v>
      </c>
      <c r="H744" s="193">
        <v>0.10000000149011612</v>
      </c>
      <c r="I744" s="190"/>
    </row>
    <row r="745" spans="1:9">
      <c r="A745" s="190" t="s">
        <v>318</v>
      </c>
      <c r="B745" s="190" t="s">
        <v>850</v>
      </c>
      <c r="C745" s="190" t="s">
        <v>836</v>
      </c>
      <c r="D745" s="191">
        <v>40730</v>
      </c>
      <c r="E745" s="190" t="s">
        <v>859</v>
      </c>
      <c r="F745" s="192">
        <v>31</v>
      </c>
      <c r="G745" s="190">
        <v>2</v>
      </c>
      <c r="H745" s="193">
        <v>0</v>
      </c>
      <c r="I745" s="190"/>
    </row>
    <row r="746" spans="1:9">
      <c r="A746" s="190" t="s">
        <v>318</v>
      </c>
      <c r="B746" s="190" t="s">
        <v>850</v>
      </c>
      <c r="C746" s="190" t="s">
        <v>836</v>
      </c>
      <c r="D746" s="191">
        <v>41746</v>
      </c>
      <c r="E746" s="190" t="s">
        <v>849</v>
      </c>
      <c r="F746" s="192">
        <v>25.89</v>
      </c>
      <c r="G746" s="190">
        <v>10</v>
      </c>
      <c r="H746" s="193">
        <v>0</v>
      </c>
      <c r="I746" s="190"/>
    </row>
    <row r="747" spans="1:9">
      <c r="A747" s="190" t="s">
        <v>318</v>
      </c>
      <c r="B747" s="190" t="s">
        <v>850</v>
      </c>
      <c r="C747" s="190" t="s">
        <v>836</v>
      </c>
      <c r="D747" s="191">
        <v>41296</v>
      </c>
      <c r="E747" s="190" t="s">
        <v>858</v>
      </c>
      <c r="F747" s="192">
        <v>46</v>
      </c>
      <c r="G747" s="190">
        <v>60</v>
      </c>
      <c r="H747" s="193">
        <v>0</v>
      </c>
      <c r="I747" s="190"/>
    </row>
    <row r="748" spans="1:9">
      <c r="A748" s="190" t="s">
        <v>318</v>
      </c>
      <c r="B748" s="190" t="s">
        <v>850</v>
      </c>
      <c r="C748" s="190" t="s">
        <v>836</v>
      </c>
      <c r="D748" s="191">
        <v>41106</v>
      </c>
      <c r="E748" s="190" t="s">
        <v>875</v>
      </c>
      <c r="F748" s="192">
        <v>7.45</v>
      </c>
      <c r="G748" s="190">
        <v>15</v>
      </c>
      <c r="H748" s="193">
        <v>0</v>
      </c>
      <c r="I748" s="190"/>
    </row>
    <row r="749" spans="1:9">
      <c r="A749" s="190" t="s">
        <v>586</v>
      </c>
      <c r="B749" s="190" t="s">
        <v>813</v>
      </c>
      <c r="C749" s="190" t="s">
        <v>836</v>
      </c>
      <c r="D749" s="191">
        <v>40910</v>
      </c>
      <c r="E749" s="190" t="s">
        <v>831</v>
      </c>
      <c r="F749" s="192">
        <v>19</v>
      </c>
      <c r="G749" s="190">
        <v>30</v>
      </c>
      <c r="H749" s="193">
        <v>0</v>
      </c>
      <c r="I749" s="190"/>
    </row>
    <row r="750" spans="1:9">
      <c r="A750" s="190" t="s">
        <v>586</v>
      </c>
      <c r="B750" s="190" t="s">
        <v>813</v>
      </c>
      <c r="C750" s="190" t="s">
        <v>836</v>
      </c>
      <c r="D750" s="191">
        <v>41280</v>
      </c>
      <c r="E750" s="190" t="s">
        <v>855</v>
      </c>
      <c r="F750" s="192">
        <v>18.399999999999999</v>
      </c>
      <c r="G750" s="190">
        <v>15</v>
      </c>
      <c r="H750" s="193">
        <v>0.10000000149011612</v>
      </c>
      <c r="I750" s="190"/>
    </row>
    <row r="751" spans="1:9">
      <c r="A751" s="190" t="s">
        <v>428</v>
      </c>
      <c r="B751" s="190" t="s">
        <v>801</v>
      </c>
      <c r="C751" s="190" t="s">
        <v>810</v>
      </c>
      <c r="D751" s="191">
        <v>40845</v>
      </c>
      <c r="E751" s="190" t="s">
        <v>872</v>
      </c>
      <c r="F751" s="192">
        <v>18</v>
      </c>
      <c r="G751" s="190">
        <v>8</v>
      </c>
      <c r="H751" s="193">
        <v>0.15</v>
      </c>
      <c r="I751" s="190"/>
    </row>
    <row r="752" spans="1:9">
      <c r="A752" s="190" t="s">
        <v>428</v>
      </c>
      <c r="B752" s="190" t="s">
        <v>801</v>
      </c>
      <c r="C752" s="190" t="s">
        <v>810</v>
      </c>
      <c r="D752" s="191">
        <v>40551</v>
      </c>
      <c r="E752" s="190" t="s">
        <v>862</v>
      </c>
      <c r="F752" s="192">
        <v>6</v>
      </c>
      <c r="G752" s="190">
        <v>10</v>
      </c>
      <c r="H752" s="193">
        <v>0</v>
      </c>
      <c r="I752" s="190"/>
    </row>
    <row r="753" spans="1:9">
      <c r="A753" s="190" t="s">
        <v>428</v>
      </c>
      <c r="B753" s="190" t="s">
        <v>801</v>
      </c>
      <c r="C753" s="190" t="s">
        <v>810</v>
      </c>
      <c r="D753" s="191">
        <v>41438</v>
      </c>
      <c r="E753" s="190" t="s">
        <v>848</v>
      </c>
      <c r="F753" s="192">
        <v>38</v>
      </c>
      <c r="G753" s="190">
        <v>30</v>
      </c>
      <c r="H753" s="193">
        <v>0.15</v>
      </c>
      <c r="I753" s="190"/>
    </row>
    <row r="754" spans="1:9">
      <c r="A754" s="190" t="s">
        <v>446</v>
      </c>
      <c r="B754" s="190" t="s">
        <v>854</v>
      </c>
      <c r="C754" s="190" t="s">
        <v>878</v>
      </c>
      <c r="D754" s="191">
        <v>40632</v>
      </c>
      <c r="E754" s="190" t="s">
        <v>885</v>
      </c>
      <c r="F754" s="192">
        <v>22</v>
      </c>
      <c r="G754" s="190">
        <v>50</v>
      </c>
      <c r="H754" s="193">
        <v>0.10000000149011612</v>
      </c>
      <c r="I754" s="190"/>
    </row>
    <row r="755" spans="1:9">
      <c r="A755" s="190" t="s">
        <v>446</v>
      </c>
      <c r="B755" s="190" t="s">
        <v>854</v>
      </c>
      <c r="C755" s="190" t="s">
        <v>878</v>
      </c>
      <c r="D755" s="191">
        <v>41648</v>
      </c>
      <c r="E755" s="190" t="s">
        <v>831</v>
      </c>
      <c r="F755" s="192">
        <v>19</v>
      </c>
      <c r="G755" s="190">
        <v>30</v>
      </c>
      <c r="H755" s="193">
        <v>0.10000000149011612</v>
      </c>
      <c r="I755" s="190"/>
    </row>
    <row r="756" spans="1:9">
      <c r="A756" s="190" t="s">
        <v>509</v>
      </c>
      <c r="B756" s="190" t="s">
        <v>842</v>
      </c>
      <c r="C756" s="190" t="s">
        <v>807</v>
      </c>
      <c r="D756" s="191">
        <v>40635</v>
      </c>
      <c r="E756" s="190" t="s">
        <v>803</v>
      </c>
      <c r="F756" s="192">
        <v>21</v>
      </c>
      <c r="G756" s="190">
        <v>3</v>
      </c>
      <c r="H756" s="193">
        <v>0</v>
      </c>
      <c r="I756" s="190"/>
    </row>
    <row r="757" spans="1:9">
      <c r="A757" s="190" t="s">
        <v>509</v>
      </c>
      <c r="B757" s="190" t="s">
        <v>842</v>
      </c>
      <c r="C757" s="190" t="s">
        <v>807</v>
      </c>
      <c r="D757" s="191">
        <v>41009</v>
      </c>
      <c r="E757" s="190" t="s">
        <v>819</v>
      </c>
      <c r="F757" s="192">
        <v>2.5</v>
      </c>
      <c r="G757" s="190">
        <v>8</v>
      </c>
      <c r="H757" s="193">
        <v>0.2</v>
      </c>
      <c r="I757" s="190"/>
    </row>
    <row r="758" spans="1:9">
      <c r="A758" s="190" t="s">
        <v>509</v>
      </c>
      <c r="B758" s="190" t="s">
        <v>842</v>
      </c>
      <c r="C758" s="190" t="s">
        <v>807</v>
      </c>
      <c r="D758" s="191">
        <v>41357</v>
      </c>
      <c r="E758" s="190" t="s">
        <v>805</v>
      </c>
      <c r="F758" s="192">
        <v>34.799999999999997</v>
      </c>
      <c r="G758" s="190">
        <v>9</v>
      </c>
      <c r="H758" s="193">
        <v>0</v>
      </c>
      <c r="I758" s="190"/>
    </row>
    <row r="759" spans="1:9">
      <c r="A759" s="190" t="s">
        <v>330</v>
      </c>
      <c r="B759" s="190" t="s">
        <v>817</v>
      </c>
      <c r="C759" s="190" t="s">
        <v>802</v>
      </c>
      <c r="D759" s="191">
        <v>41110</v>
      </c>
      <c r="E759" s="190" t="s">
        <v>826</v>
      </c>
      <c r="F759" s="192">
        <v>24</v>
      </c>
      <c r="G759" s="190">
        <v>14</v>
      </c>
      <c r="H759" s="193">
        <v>0</v>
      </c>
      <c r="I759" s="190"/>
    </row>
    <row r="760" spans="1:9">
      <c r="A760" s="190" t="s">
        <v>330</v>
      </c>
      <c r="B760" s="190" t="s">
        <v>817</v>
      </c>
      <c r="C760" s="190" t="s">
        <v>802</v>
      </c>
      <c r="D760" s="191">
        <v>40567</v>
      </c>
      <c r="E760" s="190" t="s">
        <v>876</v>
      </c>
      <c r="F760" s="192">
        <v>12.5</v>
      </c>
      <c r="G760" s="190">
        <v>20</v>
      </c>
      <c r="H760" s="193">
        <v>0</v>
      </c>
      <c r="I760" s="190"/>
    </row>
    <row r="761" spans="1:9">
      <c r="A761" s="190" t="s">
        <v>330</v>
      </c>
      <c r="B761" s="190" t="s">
        <v>817</v>
      </c>
      <c r="C761" s="190" t="s">
        <v>802</v>
      </c>
      <c r="D761" s="191">
        <v>41464</v>
      </c>
      <c r="E761" s="190" t="s">
        <v>882</v>
      </c>
      <c r="F761" s="192">
        <v>36</v>
      </c>
      <c r="G761" s="190">
        <v>10</v>
      </c>
      <c r="H761" s="193">
        <v>0</v>
      </c>
      <c r="I761" s="190"/>
    </row>
    <row r="762" spans="1:9">
      <c r="A762" s="190" t="s">
        <v>521</v>
      </c>
      <c r="B762" s="190" t="s">
        <v>524</v>
      </c>
      <c r="C762" s="190" t="s">
        <v>814</v>
      </c>
      <c r="D762" s="191">
        <v>40439</v>
      </c>
      <c r="E762" s="190" t="s">
        <v>852</v>
      </c>
      <c r="F762" s="192">
        <v>39</v>
      </c>
      <c r="G762" s="190">
        <v>40</v>
      </c>
      <c r="H762" s="193">
        <v>0</v>
      </c>
      <c r="I762" s="190"/>
    </row>
    <row r="763" spans="1:9">
      <c r="A763" s="190" t="s">
        <v>521</v>
      </c>
      <c r="B763" s="190" t="s">
        <v>524</v>
      </c>
      <c r="C763" s="190" t="s">
        <v>814</v>
      </c>
      <c r="D763" s="191">
        <v>40250</v>
      </c>
      <c r="E763" s="190" t="s">
        <v>858</v>
      </c>
      <c r="F763" s="192">
        <v>46</v>
      </c>
      <c r="G763" s="190">
        <v>25</v>
      </c>
      <c r="H763" s="193">
        <v>0</v>
      </c>
      <c r="I763" s="190"/>
    </row>
    <row r="764" spans="1:9">
      <c r="A764" s="190" t="s">
        <v>521</v>
      </c>
      <c r="B764" s="190" t="s">
        <v>524</v>
      </c>
      <c r="C764" s="190" t="s">
        <v>814</v>
      </c>
      <c r="D764" s="191">
        <v>40404</v>
      </c>
      <c r="E764" s="190" t="s">
        <v>902</v>
      </c>
      <c r="F764" s="192">
        <v>28.5</v>
      </c>
      <c r="G764" s="190">
        <v>20</v>
      </c>
      <c r="H764" s="193">
        <v>0</v>
      </c>
      <c r="I764" s="190"/>
    </row>
    <row r="765" spans="1:9">
      <c r="A765" s="190" t="s">
        <v>521</v>
      </c>
      <c r="B765" s="190" t="s">
        <v>524</v>
      </c>
      <c r="C765" s="190" t="s">
        <v>814</v>
      </c>
      <c r="D765" s="191">
        <v>40796</v>
      </c>
      <c r="E765" s="190" t="s">
        <v>856</v>
      </c>
      <c r="F765" s="192">
        <v>18</v>
      </c>
      <c r="G765" s="190">
        <v>50</v>
      </c>
      <c r="H765" s="193">
        <v>0</v>
      </c>
      <c r="I765" s="190"/>
    </row>
    <row r="766" spans="1:9">
      <c r="A766" s="190" t="s">
        <v>341</v>
      </c>
      <c r="B766" s="190" t="s">
        <v>345</v>
      </c>
      <c r="C766" s="190" t="s">
        <v>878</v>
      </c>
      <c r="D766" s="191">
        <v>40634</v>
      </c>
      <c r="E766" s="190" t="s">
        <v>832</v>
      </c>
      <c r="F766" s="192">
        <v>55</v>
      </c>
      <c r="G766" s="190">
        <v>2</v>
      </c>
      <c r="H766" s="193">
        <v>0</v>
      </c>
      <c r="I766" s="190"/>
    </row>
    <row r="767" spans="1:9">
      <c r="A767" s="190" t="s">
        <v>324</v>
      </c>
      <c r="B767" s="190" t="s">
        <v>877</v>
      </c>
      <c r="C767" s="190" t="s">
        <v>878</v>
      </c>
      <c r="D767" s="191">
        <v>40288</v>
      </c>
      <c r="E767" s="190" t="s">
        <v>849</v>
      </c>
      <c r="F767" s="192">
        <v>25.89</v>
      </c>
      <c r="G767" s="190">
        <v>15</v>
      </c>
      <c r="H767" s="193">
        <v>0</v>
      </c>
      <c r="I767" s="190"/>
    </row>
    <row r="768" spans="1:9">
      <c r="A768" s="190" t="s">
        <v>324</v>
      </c>
      <c r="B768" s="190" t="s">
        <v>877</v>
      </c>
      <c r="C768" s="190" t="s">
        <v>878</v>
      </c>
      <c r="D768" s="191">
        <v>40576</v>
      </c>
      <c r="E768" s="190" t="s">
        <v>884</v>
      </c>
      <c r="F768" s="192">
        <v>17</v>
      </c>
      <c r="G768" s="190">
        <v>24</v>
      </c>
      <c r="H768" s="193">
        <v>0</v>
      </c>
      <c r="I768" s="190"/>
    </row>
    <row r="769" spans="1:9">
      <c r="A769" s="190" t="s">
        <v>590</v>
      </c>
      <c r="B769" s="190" t="s">
        <v>850</v>
      </c>
      <c r="C769" s="190" t="s">
        <v>846</v>
      </c>
      <c r="D769" s="191">
        <v>40428</v>
      </c>
      <c r="E769" s="190" t="s">
        <v>885</v>
      </c>
      <c r="F769" s="192">
        <v>22</v>
      </c>
      <c r="G769" s="190">
        <v>50</v>
      </c>
      <c r="H769" s="193">
        <v>0.05</v>
      </c>
      <c r="I769" s="190"/>
    </row>
    <row r="770" spans="1:9">
      <c r="A770" s="190" t="s">
        <v>590</v>
      </c>
      <c r="B770" s="190" t="s">
        <v>850</v>
      </c>
      <c r="C770" s="190" t="s">
        <v>846</v>
      </c>
      <c r="D770" s="191">
        <v>40750</v>
      </c>
      <c r="E770" s="190" t="s">
        <v>805</v>
      </c>
      <c r="F770" s="192">
        <v>34.799999999999997</v>
      </c>
      <c r="G770" s="190">
        <v>24</v>
      </c>
      <c r="H770" s="193">
        <v>0</v>
      </c>
      <c r="I770" s="190"/>
    </row>
    <row r="771" spans="1:9">
      <c r="A771" s="190" t="s">
        <v>590</v>
      </c>
      <c r="B771" s="190" t="s">
        <v>850</v>
      </c>
      <c r="C771" s="190" t="s">
        <v>846</v>
      </c>
      <c r="D771" s="191">
        <v>41656</v>
      </c>
      <c r="E771" s="190" t="s">
        <v>866</v>
      </c>
      <c r="F771" s="192">
        <v>15</v>
      </c>
      <c r="G771" s="190">
        <v>24</v>
      </c>
      <c r="H771" s="193">
        <v>0.05</v>
      </c>
      <c r="I771" s="190"/>
    </row>
    <row r="772" spans="1:9">
      <c r="A772" s="190" t="s">
        <v>649</v>
      </c>
      <c r="B772" s="190" t="s">
        <v>854</v>
      </c>
      <c r="C772" s="190" t="s">
        <v>846</v>
      </c>
      <c r="D772" s="191">
        <v>41117</v>
      </c>
      <c r="E772" s="190" t="s">
        <v>849</v>
      </c>
      <c r="F772" s="192">
        <v>25.89</v>
      </c>
      <c r="G772" s="190">
        <v>10</v>
      </c>
      <c r="H772" s="193">
        <v>0</v>
      </c>
      <c r="I772" s="190"/>
    </row>
    <row r="773" spans="1:9">
      <c r="A773" s="190" t="s">
        <v>649</v>
      </c>
      <c r="B773" s="190" t="s">
        <v>854</v>
      </c>
      <c r="C773" s="190" t="s">
        <v>846</v>
      </c>
      <c r="D773" s="191">
        <v>41629</v>
      </c>
      <c r="E773" s="190" t="s">
        <v>855</v>
      </c>
      <c r="F773" s="192">
        <v>18.399999999999999</v>
      </c>
      <c r="G773" s="190">
        <v>10</v>
      </c>
      <c r="H773" s="193">
        <v>0.2</v>
      </c>
      <c r="I773" s="190"/>
    </row>
    <row r="774" spans="1:9">
      <c r="A774" s="190" t="s">
        <v>649</v>
      </c>
      <c r="B774" s="190" t="s">
        <v>854</v>
      </c>
      <c r="C774" s="190" t="s">
        <v>846</v>
      </c>
      <c r="D774" s="191">
        <v>41636</v>
      </c>
      <c r="E774" s="190" t="s">
        <v>875</v>
      </c>
      <c r="F774" s="192">
        <v>7.45</v>
      </c>
      <c r="G774" s="190">
        <v>10</v>
      </c>
      <c r="H774" s="193">
        <v>0.2</v>
      </c>
      <c r="I774" s="190"/>
    </row>
    <row r="775" spans="1:9">
      <c r="A775" s="190" t="s">
        <v>603</v>
      </c>
      <c r="B775" s="190" t="s">
        <v>839</v>
      </c>
      <c r="C775" s="190" t="s">
        <v>810</v>
      </c>
      <c r="D775" s="191">
        <v>40476</v>
      </c>
      <c r="E775" s="190" t="s">
        <v>803</v>
      </c>
      <c r="F775" s="192">
        <v>21</v>
      </c>
      <c r="G775" s="190">
        <v>50</v>
      </c>
      <c r="H775" s="193">
        <v>0.10000000149011612</v>
      </c>
      <c r="I775" s="190"/>
    </row>
    <row r="776" spans="1:9">
      <c r="A776" s="190" t="s">
        <v>603</v>
      </c>
      <c r="B776" s="190" t="s">
        <v>839</v>
      </c>
      <c r="C776" s="190" t="s">
        <v>810</v>
      </c>
      <c r="D776" s="191">
        <v>40457</v>
      </c>
      <c r="E776" s="190" t="s">
        <v>855</v>
      </c>
      <c r="F776" s="192">
        <v>18.399999999999999</v>
      </c>
      <c r="G776" s="190">
        <v>10</v>
      </c>
      <c r="H776" s="193">
        <v>0.10000000149011612</v>
      </c>
      <c r="I776" s="190"/>
    </row>
    <row r="777" spans="1:9">
      <c r="A777" s="190" t="s">
        <v>603</v>
      </c>
      <c r="B777" s="190" t="s">
        <v>839</v>
      </c>
      <c r="C777" s="190" t="s">
        <v>810</v>
      </c>
      <c r="D777" s="191">
        <v>41412</v>
      </c>
      <c r="E777" s="190" t="s">
        <v>816</v>
      </c>
      <c r="F777" s="192">
        <v>19.5</v>
      </c>
      <c r="G777" s="190">
        <v>5</v>
      </c>
      <c r="H777" s="193">
        <v>0.10000000149011612</v>
      </c>
      <c r="I777" s="190"/>
    </row>
    <row r="778" spans="1:9">
      <c r="A778" s="190" t="s">
        <v>603</v>
      </c>
      <c r="B778" s="190" t="s">
        <v>839</v>
      </c>
      <c r="C778" s="190" t="s">
        <v>810</v>
      </c>
      <c r="D778" s="191">
        <v>40757</v>
      </c>
      <c r="E778" s="190" t="s">
        <v>832</v>
      </c>
      <c r="F778" s="192">
        <v>55</v>
      </c>
      <c r="G778" s="190">
        <v>15</v>
      </c>
      <c r="H778" s="193">
        <v>0.10000000149011612</v>
      </c>
      <c r="I778" s="190"/>
    </row>
    <row r="779" spans="1:9">
      <c r="A779" s="190" t="s">
        <v>649</v>
      </c>
      <c r="B779" s="190" t="s">
        <v>854</v>
      </c>
      <c r="C779" s="190" t="s">
        <v>814</v>
      </c>
      <c r="D779" s="191">
        <v>40884</v>
      </c>
      <c r="E779" s="190" t="s">
        <v>853</v>
      </c>
      <c r="F779" s="192">
        <v>38</v>
      </c>
      <c r="G779" s="190">
        <v>15</v>
      </c>
      <c r="H779" s="193">
        <v>0.25</v>
      </c>
      <c r="I779" s="190"/>
    </row>
    <row r="780" spans="1:9">
      <c r="A780" s="190" t="s">
        <v>649</v>
      </c>
      <c r="B780" s="190" t="s">
        <v>854</v>
      </c>
      <c r="C780" s="190" t="s">
        <v>814</v>
      </c>
      <c r="D780" s="191">
        <v>40368</v>
      </c>
      <c r="E780" s="190" t="s">
        <v>821</v>
      </c>
      <c r="F780" s="192">
        <v>12.5</v>
      </c>
      <c r="G780" s="190">
        <v>20</v>
      </c>
      <c r="H780" s="193">
        <v>0</v>
      </c>
      <c r="I780" s="190"/>
    </row>
    <row r="781" spans="1:9">
      <c r="A781" s="190" t="s">
        <v>649</v>
      </c>
      <c r="B781" s="190" t="s">
        <v>854</v>
      </c>
      <c r="C781" s="190" t="s">
        <v>814</v>
      </c>
      <c r="D781" s="191">
        <v>41494</v>
      </c>
      <c r="E781" s="190" t="s">
        <v>819</v>
      </c>
      <c r="F781" s="192">
        <v>2.5</v>
      </c>
      <c r="G781" s="190">
        <v>30</v>
      </c>
      <c r="H781" s="193">
        <v>0</v>
      </c>
      <c r="I781" s="190"/>
    </row>
    <row r="782" spans="1:9">
      <c r="A782" s="190" t="s">
        <v>649</v>
      </c>
      <c r="B782" s="190" t="s">
        <v>854</v>
      </c>
      <c r="C782" s="190" t="s">
        <v>814</v>
      </c>
      <c r="D782" s="191">
        <v>40539</v>
      </c>
      <c r="E782" s="190" t="s">
        <v>820</v>
      </c>
      <c r="F782" s="192">
        <v>34</v>
      </c>
      <c r="G782" s="190">
        <v>35</v>
      </c>
      <c r="H782" s="193">
        <v>0.25</v>
      </c>
      <c r="I782" s="190"/>
    </row>
    <row r="783" spans="1:9">
      <c r="A783" s="190" t="s">
        <v>531</v>
      </c>
      <c r="B783" s="190" t="s">
        <v>824</v>
      </c>
      <c r="C783" s="190" t="s">
        <v>836</v>
      </c>
      <c r="D783" s="191">
        <v>41497</v>
      </c>
      <c r="E783" s="190" t="s">
        <v>821</v>
      </c>
      <c r="F783" s="192">
        <v>12.5</v>
      </c>
      <c r="G783" s="190">
        <v>30</v>
      </c>
      <c r="H783" s="193">
        <v>0</v>
      </c>
      <c r="I783" s="190"/>
    </row>
    <row r="784" spans="1:9">
      <c r="A784" s="190" t="s">
        <v>531</v>
      </c>
      <c r="B784" s="190" t="s">
        <v>824</v>
      </c>
      <c r="C784" s="190" t="s">
        <v>836</v>
      </c>
      <c r="D784" s="191">
        <v>40557</v>
      </c>
      <c r="E784" s="190" t="s">
        <v>809</v>
      </c>
      <c r="F784" s="192">
        <v>53</v>
      </c>
      <c r="G784" s="190">
        <v>6</v>
      </c>
      <c r="H784" s="193">
        <v>0</v>
      </c>
      <c r="I784" s="190"/>
    </row>
    <row r="785" spans="1:9">
      <c r="A785" s="190" t="s">
        <v>531</v>
      </c>
      <c r="B785" s="190" t="s">
        <v>824</v>
      </c>
      <c r="C785" s="190" t="s">
        <v>836</v>
      </c>
      <c r="D785" s="191">
        <v>41141</v>
      </c>
      <c r="E785" s="190" t="s">
        <v>887</v>
      </c>
      <c r="F785" s="192">
        <v>13.25</v>
      </c>
      <c r="G785" s="190">
        <v>20</v>
      </c>
      <c r="H785" s="193">
        <v>0</v>
      </c>
      <c r="I785" s="190"/>
    </row>
    <row r="786" spans="1:9">
      <c r="A786" s="190" t="s">
        <v>531</v>
      </c>
      <c r="B786" s="190" t="s">
        <v>824</v>
      </c>
      <c r="C786" s="190" t="s">
        <v>836</v>
      </c>
      <c r="D786" s="191">
        <v>40869</v>
      </c>
      <c r="E786" s="190" t="s">
        <v>805</v>
      </c>
      <c r="F786" s="192">
        <v>34.799999999999997</v>
      </c>
      <c r="G786" s="190">
        <v>21</v>
      </c>
      <c r="H786" s="193">
        <v>0</v>
      </c>
      <c r="I786" s="190"/>
    </row>
    <row r="787" spans="1:9">
      <c r="A787" s="190" t="s">
        <v>531</v>
      </c>
      <c r="B787" s="190" t="s">
        <v>824</v>
      </c>
      <c r="C787" s="190" t="s">
        <v>836</v>
      </c>
      <c r="D787" s="191">
        <v>41582</v>
      </c>
      <c r="E787" s="190" t="s">
        <v>866</v>
      </c>
      <c r="F787" s="192">
        <v>15</v>
      </c>
      <c r="G787" s="190">
        <v>9</v>
      </c>
      <c r="H787" s="193">
        <v>0</v>
      </c>
      <c r="I787" s="190"/>
    </row>
    <row r="788" spans="1:9">
      <c r="A788" s="190" t="s">
        <v>656</v>
      </c>
      <c r="B788" s="190" t="s">
        <v>877</v>
      </c>
      <c r="C788" s="190" t="s">
        <v>828</v>
      </c>
      <c r="D788" s="191">
        <v>41743</v>
      </c>
      <c r="E788" s="190" t="s">
        <v>844</v>
      </c>
      <c r="F788" s="192">
        <v>15</v>
      </c>
      <c r="G788" s="190">
        <v>7</v>
      </c>
      <c r="H788" s="193">
        <v>0</v>
      </c>
      <c r="I788" s="190"/>
    </row>
    <row r="789" spans="1:9">
      <c r="A789" s="190" t="s">
        <v>656</v>
      </c>
      <c r="B789" s="190" t="s">
        <v>877</v>
      </c>
      <c r="C789" s="190" t="s">
        <v>828</v>
      </c>
      <c r="D789" s="191">
        <v>41302</v>
      </c>
      <c r="E789" s="190" t="s">
        <v>805</v>
      </c>
      <c r="F789" s="192">
        <v>34.799999999999997</v>
      </c>
      <c r="G789" s="190">
        <v>1</v>
      </c>
      <c r="H789" s="193">
        <v>0</v>
      </c>
      <c r="I789" s="190"/>
    </row>
    <row r="790" spans="1:9">
      <c r="A790" s="190" t="s">
        <v>656</v>
      </c>
      <c r="B790" s="190" t="s">
        <v>877</v>
      </c>
      <c r="C790" s="190" t="s">
        <v>807</v>
      </c>
      <c r="D790" s="191">
        <v>41013</v>
      </c>
      <c r="E790" s="190" t="s">
        <v>862</v>
      </c>
      <c r="F790" s="192">
        <v>6</v>
      </c>
      <c r="G790" s="190">
        <v>8</v>
      </c>
      <c r="H790" s="193">
        <v>0</v>
      </c>
      <c r="I790" s="190"/>
    </row>
    <row r="791" spans="1:9">
      <c r="A791" s="190" t="s">
        <v>656</v>
      </c>
      <c r="B791" s="190" t="s">
        <v>877</v>
      </c>
      <c r="C791" s="190" t="s">
        <v>807</v>
      </c>
      <c r="D791" s="191">
        <v>40684</v>
      </c>
      <c r="E791" s="190" t="s">
        <v>840</v>
      </c>
      <c r="F791" s="192">
        <v>10</v>
      </c>
      <c r="G791" s="190">
        <v>15</v>
      </c>
      <c r="H791" s="193">
        <v>0</v>
      </c>
      <c r="I791" s="190"/>
    </row>
    <row r="792" spans="1:9">
      <c r="A792" s="190" t="s">
        <v>656</v>
      </c>
      <c r="B792" s="190" t="s">
        <v>877</v>
      </c>
      <c r="C792" s="190" t="s">
        <v>807</v>
      </c>
      <c r="D792" s="191">
        <v>41310</v>
      </c>
      <c r="E792" s="190" t="s">
        <v>819</v>
      </c>
      <c r="F792" s="192">
        <v>2.5</v>
      </c>
      <c r="G792" s="190">
        <v>15</v>
      </c>
      <c r="H792" s="193">
        <v>0</v>
      </c>
      <c r="I792" s="190"/>
    </row>
    <row r="793" spans="1:9">
      <c r="A793" s="190" t="s">
        <v>656</v>
      </c>
      <c r="B793" s="190" t="s">
        <v>877</v>
      </c>
      <c r="C793" s="190" t="s">
        <v>807</v>
      </c>
      <c r="D793" s="191">
        <v>41326</v>
      </c>
      <c r="E793" s="190" t="s">
        <v>823</v>
      </c>
      <c r="F793" s="192">
        <v>20</v>
      </c>
      <c r="G793" s="190">
        <v>6</v>
      </c>
      <c r="H793" s="193">
        <v>0</v>
      </c>
      <c r="I793" s="190"/>
    </row>
    <row r="794" spans="1:9">
      <c r="A794" s="190" t="s">
        <v>446</v>
      </c>
      <c r="B794" s="190" t="s">
        <v>854</v>
      </c>
      <c r="C794" s="190" t="s">
        <v>814</v>
      </c>
      <c r="D794" s="191">
        <v>40222</v>
      </c>
      <c r="E794" s="190" t="s">
        <v>879</v>
      </c>
      <c r="F794" s="192">
        <v>10</v>
      </c>
      <c r="G794" s="190">
        <v>60</v>
      </c>
      <c r="H794" s="193">
        <v>0</v>
      </c>
      <c r="I794" s="190"/>
    </row>
    <row r="795" spans="1:9">
      <c r="A795" s="190" t="s">
        <v>446</v>
      </c>
      <c r="B795" s="190" t="s">
        <v>854</v>
      </c>
      <c r="C795" s="190" t="s">
        <v>814</v>
      </c>
      <c r="D795" s="191">
        <v>41409</v>
      </c>
      <c r="E795" s="190" t="s">
        <v>891</v>
      </c>
      <c r="F795" s="192">
        <v>31.23</v>
      </c>
      <c r="G795" s="190">
        <v>40</v>
      </c>
      <c r="H795" s="193">
        <v>0</v>
      </c>
      <c r="I795" s="190"/>
    </row>
    <row r="796" spans="1:9">
      <c r="A796" s="190" t="s">
        <v>446</v>
      </c>
      <c r="B796" s="190" t="s">
        <v>854</v>
      </c>
      <c r="C796" s="190" t="s">
        <v>814</v>
      </c>
      <c r="D796" s="191">
        <v>41396</v>
      </c>
      <c r="E796" s="190" t="s">
        <v>890</v>
      </c>
      <c r="F796" s="192">
        <v>263.5</v>
      </c>
      <c r="G796" s="190">
        <v>30</v>
      </c>
      <c r="H796" s="193">
        <v>0</v>
      </c>
      <c r="I796" s="190"/>
    </row>
    <row r="797" spans="1:9">
      <c r="A797" s="190" t="s">
        <v>446</v>
      </c>
      <c r="B797" s="190" t="s">
        <v>854</v>
      </c>
      <c r="C797" s="190" t="s">
        <v>814</v>
      </c>
      <c r="D797" s="191">
        <v>41029</v>
      </c>
      <c r="E797" s="190" t="s">
        <v>876</v>
      </c>
      <c r="F797" s="192">
        <v>12.5</v>
      </c>
      <c r="G797" s="190">
        <v>35</v>
      </c>
      <c r="H797" s="193">
        <v>0</v>
      </c>
      <c r="I797" s="190"/>
    </row>
    <row r="798" spans="1:9">
      <c r="A798" s="190" t="s">
        <v>438</v>
      </c>
      <c r="B798" s="190" t="s">
        <v>806</v>
      </c>
      <c r="C798" s="190" t="s">
        <v>851</v>
      </c>
      <c r="D798" s="191">
        <v>40305</v>
      </c>
      <c r="E798" s="190" t="s">
        <v>825</v>
      </c>
      <c r="F798" s="192">
        <v>4.5</v>
      </c>
      <c r="G798" s="190">
        <v>35</v>
      </c>
      <c r="H798" s="193">
        <v>0.10000000149011612</v>
      </c>
      <c r="I798" s="190"/>
    </row>
    <row r="799" spans="1:9">
      <c r="A799" s="190" t="s">
        <v>438</v>
      </c>
      <c r="B799" s="190" t="s">
        <v>806</v>
      </c>
      <c r="C799" s="190" t="s">
        <v>851</v>
      </c>
      <c r="D799" s="191">
        <v>41125</v>
      </c>
      <c r="E799" s="190" t="s">
        <v>890</v>
      </c>
      <c r="F799" s="192">
        <v>263.5</v>
      </c>
      <c r="G799" s="190">
        <v>4</v>
      </c>
      <c r="H799" s="193">
        <v>0.10000000149011612</v>
      </c>
      <c r="I799" s="190"/>
    </row>
    <row r="800" spans="1:9">
      <c r="A800" s="190" t="s">
        <v>438</v>
      </c>
      <c r="B800" s="190" t="s">
        <v>806</v>
      </c>
      <c r="C800" s="190" t="s">
        <v>851</v>
      </c>
      <c r="D800" s="191">
        <v>41004</v>
      </c>
      <c r="E800" s="190" t="s">
        <v>812</v>
      </c>
      <c r="F800" s="192">
        <v>21.05</v>
      </c>
      <c r="G800" s="190">
        <v>36</v>
      </c>
      <c r="H800" s="193">
        <v>0.10000000149011612</v>
      </c>
      <c r="I800" s="190"/>
    </row>
    <row r="801" spans="1:9">
      <c r="A801" s="190" t="s">
        <v>438</v>
      </c>
      <c r="B801" s="190" t="s">
        <v>806</v>
      </c>
      <c r="C801" s="190" t="s">
        <v>851</v>
      </c>
      <c r="D801" s="191">
        <v>40973</v>
      </c>
      <c r="E801" s="190" t="s">
        <v>860</v>
      </c>
      <c r="F801" s="192">
        <v>21.5</v>
      </c>
      <c r="G801" s="190">
        <v>9</v>
      </c>
      <c r="H801" s="193">
        <v>0.10000000149011612</v>
      </c>
      <c r="I801" s="190"/>
    </row>
    <row r="802" spans="1:9">
      <c r="A802" s="190" t="s">
        <v>391</v>
      </c>
      <c r="B802" s="190" t="s">
        <v>854</v>
      </c>
      <c r="C802" s="190" t="s">
        <v>836</v>
      </c>
      <c r="D802" s="191">
        <v>40945</v>
      </c>
      <c r="E802" s="190" t="s">
        <v>803</v>
      </c>
      <c r="F802" s="192">
        <v>21</v>
      </c>
      <c r="G802" s="190">
        <v>15</v>
      </c>
      <c r="H802" s="193">
        <v>0.05</v>
      </c>
      <c r="I802" s="190"/>
    </row>
    <row r="803" spans="1:9">
      <c r="A803" s="190" t="s">
        <v>391</v>
      </c>
      <c r="B803" s="190" t="s">
        <v>854</v>
      </c>
      <c r="C803" s="190" t="s">
        <v>836</v>
      </c>
      <c r="D803" s="191">
        <v>40658</v>
      </c>
      <c r="E803" s="190" t="s">
        <v>875</v>
      </c>
      <c r="F803" s="192">
        <v>7.45</v>
      </c>
      <c r="G803" s="190">
        <v>24</v>
      </c>
      <c r="H803" s="193">
        <v>0.05</v>
      </c>
      <c r="I803" s="190"/>
    </row>
    <row r="804" spans="1:9">
      <c r="A804" s="190" t="s">
        <v>441</v>
      </c>
      <c r="B804" s="190" t="s">
        <v>444</v>
      </c>
      <c r="C804" s="190" t="s">
        <v>846</v>
      </c>
      <c r="D804" s="191">
        <v>40409</v>
      </c>
      <c r="E804" s="190" t="s">
        <v>853</v>
      </c>
      <c r="F804" s="192">
        <v>38</v>
      </c>
      <c r="G804" s="190">
        <v>30</v>
      </c>
      <c r="H804" s="193">
        <v>0.15</v>
      </c>
      <c r="I804" s="190"/>
    </row>
    <row r="805" spans="1:9">
      <c r="A805" s="190" t="s">
        <v>441</v>
      </c>
      <c r="B805" s="190" t="s">
        <v>444</v>
      </c>
      <c r="C805" s="190" t="s">
        <v>846</v>
      </c>
      <c r="D805" s="191">
        <v>40700</v>
      </c>
      <c r="E805" s="190" t="s">
        <v>894</v>
      </c>
      <c r="F805" s="192">
        <v>9</v>
      </c>
      <c r="G805" s="190">
        <v>70</v>
      </c>
      <c r="H805" s="193">
        <v>0.15</v>
      </c>
      <c r="I805" s="190"/>
    </row>
    <row r="806" spans="1:9">
      <c r="A806" s="190" t="s">
        <v>552</v>
      </c>
      <c r="B806" s="190" t="s">
        <v>842</v>
      </c>
      <c r="C806" s="190" t="s">
        <v>810</v>
      </c>
      <c r="D806" s="191">
        <v>41303</v>
      </c>
      <c r="E806" s="190" t="s">
        <v>863</v>
      </c>
      <c r="F806" s="192">
        <v>45.6</v>
      </c>
      <c r="G806" s="190">
        <v>7</v>
      </c>
      <c r="H806" s="193">
        <v>0</v>
      </c>
      <c r="I806" s="190"/>
    </row>
    <row r="807" spans="1:9">
      <c r="A807" s="190" t="s">
        <v>552</v>
      </c>
      <c r="B807" s="190" t="s">
        <v>842</v>
      </c>
      <c r="C807" s="190" t="s">
        <v>810</v>
      </c>
      <c r="D807" s="191">
        <v>40694</v>
      </c>
      <c r="E807" s="190" t="s">
        <v>871</v>
      </c>
      <c r="F807" s="192">
        <v>14</v>
      </c>
      <c r="G807" s="190">
        <v>7</v>
      </c>
      <c r="H807" s="193">
        <v>0</v>
      </c>
      <c r="I807" s="190"/>
    </row>
    <row r="808" spans="1:9">
      <c r="A808" s="190" t="s">
        <v>500</v>
      </c>
      <c r="B808" s="190" t="s">
        <v>842</v>
      </c>
      <c r="C808" s="190" t="s">
        <v>846</v>
      </c>
      <c r="D808" s="191">
        <v>40907</v>
      </c>
      <c r="E808" s="190" t="s">
        <v>803</v>
      </c>
      <c r="F808" s="192">
        <v>21</v>
      </c>
      <c r="G808" s="190">
        <v>10</v>
      </c>
      <c r="H808" s="193">
        <v>0</v>
      </c>
      <c r="I808" s="190"/>
    </row>
    <row r="809" spans="1:9">
      <c r="A809" s="190" t="s">
        <v>335</v>
      </c>
      <c r="B809" s="190" t="s">
        <v>813</v>
      </c>
      <c r="C809" s="190" t="s">
        <v>836</v>
      </c>
      <c r="D809" s="191">
        <v>41481</v>
      </c>
      <c r="E809" s="190" t="s">
        <v>847</v>
      </c>
      <c r="F809" s="192">
        <v>30</v>
      </c>
      <c r="G809" s="190">
        <v>10</v>
      </c>
      <c r="H809" s="193">
        <v>0</v>
      </c>
      <c r="I809" s="190"/>
    </row>
    <row r="810" spans="1:9">
      <c r="A810" s="190" t="s">
        <v>335</v>
      </c>
      <c r="B810" s="190" t="s">
        <v>813</v>
      </c>
      <c r="C810" s="190" t="s">
        <v>836</v>
      </c>
      <c r="D810" s="191">
        <v>41186</v>
      </c>
      <c r="E810" s="190" t="s">
        <v>845</v>
      </c>
      <c r="F810" s="192">
        <v>18</v>
      </c>
      <c r="G810" s="190">
        <v>30</v>
      </c>
      <c r="H810" s="193">
        <v>0</v>
      </c>
      <c r="I810" s="190"/>
    </row>
    <row r="811" spans="1:9">
      <c r="A811" s="190" t="s">
        <v>335</v>
      </c>
      <c r="B811" s="190" t="s">
        <v>813</v>
      </c>
      <c r="C811" s="190" t="s">
        <v>836</v>
      </c>
      <c r="D811" s="191">
        <v>40958</v>
      </c>
      <c r="E811" s="190" t="s">
        <v>843</v>
      </c>
      <c r="F811" s="192">
        <v>49.3</v>
      </c>
      <c r="G811" s="190">
        <v>40</v>
      </c>
      <c r="H811" s="193">
        <v>0</v>
      </c>
      <c r="I811" s="190"/>
    </row>
    <row r="812" spans="1:9">
      <c r="A812" s="190" t="s">
        <v>517</v>
      </c>
      <c r="B812" s="190" t="s">
        <v>877</v>
      </c>
      <c r="C812" s="190" t="s">
        <v>814</v>
      </c>
      <c r="D812" s="191">
        <v>40648</v>
      </c>
      <c r="E812" s="190" t="s">
        <v>838</v>
      </c>
      <c r="F812" s="192">
        <v>32</v>
      </c>
      <c r="G812" s="190">
        <v>24</v>
      </c>
      <c r="H812" s="193">
        <v>0.15</v>
      </c>
      <c r="I812" s="190"/>
    </row>
    <row r="813" spans="1:9">
      <c r="A813" s="190" t="s">
        <v>517</v>
      </c>
      <c r="B813" s="190" t="s">
        <v>877</v>
      </c>
      <c r="C813" s="190" t="s">
        <v>814</v>
      </c>
      <c r="D813" s="191">
        <v>40581</v>
      </c>
      <c r="E813" s="190" t="s">
        <v>831</v>
      </c>
      <c r="F813" s="192">
        <v>19</v>
      </c>
      <c r="G813" s="190">
        <v>60</v>
      </c>
      <c r="H813" s="193">
        <v>0</v>
      </c>
      <c r="I813" s="190"/>
    </row>
    <row r="814" spans="1:9">
      <c r="A814" s="190" t="s">
        <v>513</v>
      </c>
      <c r="B814" s="190" t="s">
        <v>854</v>
      </c>
      <c r="C814" s="190" t="s">
        <v>814</v>
      </c>
      <c r="D814" s="191">
        <v>41147</v>
      </c>
      <c r="E814" s="190" t="s">
        <v>873</v>
      </c>
      <c r="F814" s="192">
        <v>14</v>
      </c>
      <c r="G814" s="190">
        <v>10</v>
      </c>
      <c r="H814" s="193">
        <v>0.25</v>
      </c>
      <c r="I814" s="190"/>
    </row>
    <row r="815" spans="1:9">
      <c r="A815" s="190" t="s">
        <v>513</v>
      </c>
      <c r="B815" s="190" t="s">
        <v>854</v>
      </c>
      <c r="C815" s="190" t="s">
        <v>814</v>
      </c>
      <c r="D815" s="191">
        <v>41601</v>
      </c>
      <c r="E815" s="190" t="s">
        <v>811</v>
      </c>
      <c r="F815" s="192">
        <v>9.65</v>
      </c>
      <c r="G815" s="190">
        <v>14</v>
      </c>
      <c r="H815" s="193">
        <v>0</v>
      </c>
      <c r="I815" s="190"/>
    </row>
    <row r="816" spans="1:9">
      <c r="A816" s="190" t="s">
        <v>446</v>
      </c>
      <c r="B816" s="190" t="s">
        <v>854</v>
      </c>
      <c r="C816" s="190" t="s">
        <v>802</v>
      </c>
      <c r="D816" s="191">
        <v>40775</v>
      </c>
      <c r="E816" s="190" t="s">
        <v>821</v>
      </c>
      <c r="F816" s="192">
        <v>12.5</v>
      </c>
      <c r="G816" s="190">
        <v>55</v>
      </c>
      <c r="H816" s="193">
        <v>0.15</v>
      </c>
      <c r="I816" s="190"/>
    </row>
    <row r="817" spans="1:9">
      <c r="A817" s="190" t="s">
        <v>446</v>
      </c>
      <c r="B817" s="190" t="s">
        <v>854</v>
      </c>
      <c r="C817" s="190" t="s">
        <v>802</v>
      </c>
      <c r="D817" s="191">
        <v>41688</v>
      </c>
      <c r="E817" s="190" t="s">
        <v>900</v>
      </c>
      <c r="F817" s="192">
        <v>9.5</v>
      </c>
      <c r="G817" s="190">
        <v>100</v>
      </c>
      <c r="H817" s="193">
        <v>0.15</v>
      </c>
      <c r="I817" s="190"/>
    </row>
    <row r="818" spans="1:9">
      <c r="A818" s="190" t="s">
        <v>446</v>
      </c>
      <c r="B818" s="190" t="s">
        <v>854</v>
      </c>
      <c r="C818" s="190" t="s">
        <v>802</v>
      </c>
      <c r="D818" s="191">
        <v>40832</v>
      </c>
      <c r="E818" s="190" t="s">
        <v>809</v>
      </c>
      <c r="F818" s="192">
        <v>53</v>
      </c>
      <c r="G818" s="190">
        <v>48</v>
      </c>
      <c r="H818" s="193">
        <v>0.15</v>
      </c>
      <c r="I818" s="190"/>
    </row>
    <row r="819" spans="1:9">
      <c r="A819" s="190" t="s">
        <v>559</v>
      </c>
      <c r="B819" s="190" t="s">
        <v>868</v>
      </c>
      <c r="C819" s="190" t="s">
        <v>878</v>
      </c>
      <c r="D819" s="191">
        <v>40549</v>
      </c>
      <c r="E819" s="190" t="s">
        <v>852</v>
      </c>
      <c r="F819" s="192">
        <v>39</v>
      </c>
      <c r="G819" s="190">
        <v>8</v>
      </c>
      <c r="H819" s="193">
        <v>0.10000000149011612</v>
      </c>
      <c r="I819" s="190"/>
    </row>
    <row r="820" spans="1:9">
      <c r="A820" s="190" t="s">
        <v>559</v>
      </c>
      <c r="B820" s="190" t="s">
        <v>868</v>
      </c>
      <c r="C820" s="190" t="s">
        <v>878</v>
      </c>
      <c r="D820" s="191">
        <v>41363</v>
      </c>
      <c r="E820" s="190" t="s">
        <v>869</v>
      </c>
      <c r="F820" s="192">
        <v>9.1999999999999993</v>
      </c>
      <c r="G820" s="190">
        <v>10</v>
      </c>
      <c r="H820" s="193">
        <v>0</v>
      </c>
      <c r="I820" s="190"/>
    </row>
    <row r="821" spans="1:9">
      <c r="A821" s="190" t="s">
        <v>559</v>
      </c>
      <c r="B821" s="190" t="s">
        <v>868</v>
      </c>
      <c r="C821" s="190" t="s">
        <v>878</v>
      </c>
      <c r="D821" s="191">
        <v>40490</v>
      </c>
      <c r="E821" s="190" t="s">
        <v>840</v>
      </c>
      <c r="F821" s="192">
        <v>10</v>
      </c>
      <c r="G821" s="190">
        <v>6</v>
      </c>
      <c r="H821" s="193">
        <v>0.10000000149011612</v>
      </c>
      <c r="I821" s="190"/>
    </row>
    <row r="822" spans="1:9">
      <c r="A822" s="190" t="s">
        <v>559</v>
      </c>
      <c r="B822" s="190" t="s">
        <v>868</v>
      </c>
      <c r="C822" s="190" t="s">
        <v>878</v>
      </c>
      <c r="D822" s="191">
        <v>41474</v>
      </c>
      <c r="E822" s="190" t="s">
        <v>902</v>
      </c>
      <c r="F822" s="192">
        <v>28.5</v>
      </c>
      <c r="G822" s="190">
        <v>10</v>
      </c>
      <c r="H822" s="193">
        <v>0.10000000149011612</v>
      </c>
      <c r="I822" s="190"/>
    </row>
    <row r="823" spans="1:9">
      <c r="A823" s="190" t="s">
        <v>535</v>
      </c>
      <c r="B823" s="190" t="s">
        <v>538</v>
      </c>
      <c r="C823" s="190" t="s">
        <v>810</v>
      </c>
      <c r="D823" s="191">
        <v>40892</v>
      </c>
      <c r="E823" s="190" t="s">
        <v>830</v>
      </c>
      <c r="F823" s="192">
        <v>17.45</v>
      </c>
      <c r="G823" s="190">
        <v>40</v>
      </c>
      <c r="H823" s="193">
        <v>0.15</v>
      </c>
      <c r="I823" s="190"/>
    </row>
    <row r="824" spans="1:9">
      <c r="A824" s="190" t="s">
        <v>535</v>
      </c>
      <c r="B824" s="190" t="s">
        <v>538</v>
      </c>
      <c r="C824" s="190" t="s">
        <v>810</v>
      </c>
      <c r="D824" s="191">
        <v>40204</v>
      </c>
      <c r="E824" s="190" t="s">
        <v>845</v>
      </c>
      <c r="F824" s="192">
        <v>18</v>
      </c>
      <c r="G824" s="190">
        <v>20</v>
      </c>
      <c r="H824" s="193">
        <v>0.15</v>
      </c>
      <c r="I824" s="190"/>
    </row>
    <row r="825" spans="1:9">
      <c r="A825" s="190" t="s">
        <v>535</v>
      </c>
      <c r="B825" s="190" t="s">
        <v>538</v>
      </c>
      <c r="C825" s="190" t="s">
        <v>810</v>
      </c>
      <c r="D825" s="191">
        <v>41523</v>
      </c>
      <c r="E825" s="190" t="s">
        <v>864</v>
      </c>
      <c r="F825" s="192">
        <v>19.45</v>
      </c>
      <c r="G825" s="190">
        <v>40</v>
      </c>
      <c r="H825" s="193">
        <v>0</v>
      </c>
      <c r="I825" s="190"/>
    </row>
    <row r="826" spans="1:9">
      <c r="A826" s="190" t="s">
        <v>702</v>
      </c>
      <c r="B826" s="190" t="s">
        <v>444</v>
      </c>
      <c r="C826" s="190" t="s">
        <v>851</v>
      </c>
      <c r="D826" s="191">
        <v>41377</v>
      </c>
      <c r="E826" s="190" t="s">
        <v>882</v>
      </c>
      <c r="F826" s="192">
        <v>36</v>
      </c>
      <c r="G826" s="190">
        <v>18</v>
      </c>
      <c r="H826" s="193">
        <v>0</v>
      </c>
      <c r="I826" s="190"/>
    </row>
    <row r="827" spans="1:9">
      <c r="A827" s="190" t="s">
        <v>702</v>
      </c>
      <c r="B827" s="190" t="s">
        <v>444</v>
      </c>
      <c r="C827" s="190" t="s">
        <v>851</v>
      </c>
      <c r="D827" s="191">
        <v>41099</v>
      </c>
      <c r="E827" s="190" t="s">
        <v>867</v>
      </c>
      <c r="F827" s="192">
        <v>7.75</v>
      </c>
      <c r="G827" s="190">
        <v>30</v>
      </c>
      <c r="H827" s="193">
        <v>0</v>
      </c>
      <c r="I827" s="190"/>
    </row>
    <row r="828" spans="1:9">
      <c r="A828" s="190" t="s">
        <v>428</v>
      </c>
      <c r="B828" s="190" t="s">
        <v>801</v>
      </c>
      <c r="C828" s="190" t="s">
        <v>851</v>
      </c>
      <c r="D828" s="191">
        <v>41389</v>
      </c>
      <c r="E828" s="190" t="s">
        <v>803</v>
      </c>
      <c r="F828" s="192">
        <v>21</v>
      </c>
      <c r="G828" s="190">
        <v>15</v>
      </c>
      <c r="H828" s="193">
        <v>0</v>
      </c>
      <c r="I828" s="190"/>
    </row>
    <row r="829" spans="1:9">
      <c r="A829" s="190" t="s">
        <v>428</v>
      </c>
      <c r="B829" s="190" t="s">
        <v>801</v>
      </c>
      <c r="C829" s="190" t="s">
        <v>851</v>
      </c>
      <c r="D829" s="191">
        <v>41587</v>
      </c>
      <c r="E829" s="190" t="s">
        <v>830</v>
      </c>
      <c r="F829" s="192">
        <v>17.45</v>
      </c>
      <c r="G829" s="190">
        <v>14</v>
      </c>
      <c r="H829" s="193">
        <v>0</v>
      </c>
      <c r="I829" s="190"/>
    </row>
    <row r="830" spans="1:9">
      <c r="A830" s="190" t="s">
        <v>428</v>
      </c>
      <c r="B830" s="190" t="s">
        <v>801</v>
      </c>
      <c r="C830" s="190" t="s">
        <v>851</v>
      </c>
      <c r="D830" s="191">
        <v>40287</v>
      </c>
      <c r="E830" s="190" t="s">
        <v>815</v>
      </c>
      <c r="F830" s="192">
        <v>21</v>
      </c>
      <c r="G830" s="190">
        <v>24</v>
      </c>
      <c r="H830" s="193">
        <v>0</v>
      </c>
      <c r="I830" s="190"/>
    </row>
    <row r="831" spans="1:9">
      <c r="A831" s="190" t="s">
        <v>428</v>
      </c>
      <c r="B831" s="190" t="s">
        <v>801</v>
      </c>
      <c r="C831" s="190" t="s">
        <v>851</v>
      </c>
      <c r="D831" s="191">
        <v>41182</v>
      </c>
      <c r="E831" s="190" t="s">
        <v>821</v>
      </c>
      <c r="F831" s="192">
        <v>12.5</v>
      </c>
      <c r="G831" s="190">
        <v>30</v>
      </c>
      <c r="H831" s="193">
        <v>0</v>
      </c>
      <c r="I831" s="190"/>
    </row>
    <row r="832" spans="1:9">
      <c r="A832" s="190" t="s">
        <v>428</v>
      </c>
      <c r="B832" s="190" t="s">
        <v>801</v>
      </c>
      <c r="C832" s="190" t="s">
        <v>851</v>
      </c>
      <c r="D832" s="191">
        <v>41166</v>
      </c>
      <c r="E832" s="190" t="s">
        <v>845</v>
      </c>
      <c r="F832" s="192">
        <v>18</v>
      </c>
      <c r="G832" s="190">
        <v>6</v>
      </c>
      <c r="H832" s="193">
        <v>0</v>
      </c>
      <c r="I832" s="190"/>
    </row>
    <row r="833" spans="1:9">
      <c r="A833" s="190" t="s">
        <v>626</v>
      </c>
      <c r="B833" s="190" t="s">
        <v>854</v>
      </c>
      <c r="C833" s="190" t="s">
        <v>810</v>
      </c>
      <c r="D833" s="191">
        <v>40843</v>
      </c>
      <c r="E833" s="190" t="s">
        <v>830</v>
      </c>
      <c r="F833" s="192">
        <v>17.45</v>
      </c>
      <c r="G833" s="190">
        <v>30</v>
      </c>
      <c r="H833" s="193">
        <v>0.05</v>
      </c>
      <c r="I833" s="190"/>
    </row>
    <row r="834" spans="1:9">
      <c r="A834" s="190" t="s">
        <v>626</v>
      </c>
      <c r="B834" s="190" t="s">
        <v>854</v>
      </c>
      <c r="C834" s="190" t="s">
        <v>810</v>
      </c>
      <c r="D834" s="191">
        <v>40816</v>
      </c>
      <c r="E834" s="190" t="s">
        <v>894</v>
      </c>
      <c r="F834" s="192">
        <v>9</v>
      </c>
      <c r="G834" s="190">
        <v>20</v>
      </c>
      <c r="H834" s="193">
        <v>0.05</v>
      </c>
      <c r="I834" s="190"/>
    </row>
    <row r="835" spans="1:9">
      <c r="A835" s="190" t="s">
        <v>626</v>
      </c>
      <c r="B835" s="190" t="s">
        <v>854</v>
      </c>
      <c r="C835" s="190" t="s">
        <v>810</v>
      </c>
      <c r="D835" s="191">
        <v>41354</v>
      </c>
      <c r="E835" s="190" t="s">
        <v>843</v>
      </c>
      <c r="F835" s="192">
        <v>49.3</v>
      </c>
      <c r="G835" s="190">
        <v>20</v>
      </c>
      <c r="H835" s="193">
        <v>0.05</v>
      </c>
      <c r="I835" s="190"/>
    </row>
    <row r="836" spans="1:9">
      <c r="A836" s="190" t="s">
        <v>626</v>
      </c>
      <c r="B836" s="190" t="s">
        <v>854</v>
      </c>
      <c r="C836" s="190" t="s">
        <v>810</v>
      </c>
      <c r="D836" s="191">
        <v>40354</v>
      </c>
      <c r="E836" s="190" t="s">
        <v>834</v>
      </c>
      <c r="F836" s="192">
        <v>13</v>
      </c>
      <c r="G836" s="190">
        <v>10</v>
      </c>
      <c r="H836" s="193">
        <v>0.05</v>
      </c>
      <c r="I836" s="190"/>
    </row>
    <row r="837" spans="1:9">
      <c r="A837" s="190" t="s">
        <v>688</v>
      </c>
      <c r="B837" s="190" t="s">
        <v>842</v>
      </c>
      <c r="C837" s="190" t="s">
        <v>807</v>
      </c>
      <c r="D837" s="191">
        <v>41220</v>
      </c>
      <c r="E837" s="190" t="s">
        <v>808</v>
      </c>
      <c r="F837" s="192">
        <v>23.25</v>
      </c>
      <c r="G837" s="190">
        <v>30</v>
      </c>
      <c r="H837" s="193">
        <v>0.2</v>
      </c>
      <c r="I837" s="190"/>
    </row>
    <row r="838" spans="1:9">
      <c r="A838" s="190" t="s">
        <v>688</v>
      </c>
      <c r="B838" s="190" t="s">
        <v>842</v>
      </c>
      <c r="C838" s="190" t="s">
        <v>807</v>
      </c>
      <c r="D838" s="191">
        <v>40190</v>
      </c>
      <c r="E838" s="190" t="s">
        <v>869</v>
      </c>
      <c r="F838" s="192">
        <v>9.1999999999999993</v>
      </c>
      <c r="G838" s="190">
        <v>35</v>
      </c>
      <c r="H838" s="193">
        <v>0.2</v>
      </c>
      <c r="I838" s="190"/>
    </row>
    <row r="839" spans="1:9">
      <c r="A839" s="190" t="s">
        <v>688</v>
      </c>
      <c r="B839" s="190" t="s">
        <v>842</v>
      </c>
      <c r="C839" s="190" t="s">
        <v>807</v>
      </c>
      <c r="D839" s="191">
        <v>41539</v>
      </c>
      <c r="E839" s="190" t="s">
        <v>825</v>
      </c>
      <c r="F839" s="192">
        <v>4.5</v>
      </c>
      <c r="G839" s="190">
        <v>18</v>
      </c>
      <c r="H839" s="193">
        <v>0.2</v>
      </c>
      <c r="I839" s="190"/>
    </row>
    <row r="840" spans="1:9">
      <c r="A840" s="190" t="s">
        <v>688</v>
      </c>
      <c r="B840" s="190" t="s">
        <v>842</v>
      </c>
      <c r="C840" s="190" t="s">
        <v>807</v>
      </c>
      <c r="D840" s="191">
        <v>40310</v>
      </c>
      <c r="E840" s="190" t="s">
        <v>809</v>
      </c>
      <c r="F840" s="192">
        <v>53</v>
      </c>
      <c r="G840" s="190">
        <v>20</v>
      </c>
      <c r="H840" s="193">
        <v>0.2</v>
      </c>
      <c r="I840" s="190"/>
    </row>
    <row r="841" spans="1:9">
      <c r="A841" s="190" t="s">
        <v>688</v>
      </c>
      <c r="B841" s="190" t="s">
        <v>842</v>
      </c>
      <c r="C841" s="190" t="s">
        <v>807</v>
      </c>
      <c r="D841" s="191">
        <v>41037</v>
      </c>
      <c r="E841" s="190" t="s">
        <v>848</v>
      </c>
      <c r="F841" s="192">
        <v>38</v>
      </c>
      <c r="G841" s="190">
        <v>40</v>
      </c>
      <c r="H841" s="193">
        <v>0.2</v>
      </c>
      <c r="I841" s="190"/>
    </row>
    <row r="842" spans="1:9">
      <c r="A842" s="190" t="s">
        <v>574</v>
      </c>
      <c r="B842" s="190" t="s">
        <v>895</v>
      </c>
      <c r="C842" s="190" t="s">
        <v>851</v>
      </c>
      <c r="D842" s="191">
        <v>40224</v>
      </c>
      <c r="E842" s="190" t="s">
        <v>805</v>
      </c>
      <c r="F842" s="192">
        <v>34.799999999999997</v>
      </c>
      <c r="G842" s="190">
        <v>24</v>
      </c>
      <c r="H842" s="193">
        <v>0</v>
      </c>
      <c r="I842" s="190"/>
    </row>
    <row r="843" spans="1:9">
      <c r="A843" s="190" t="s">
        <v>649</v>
      </c>
      <c r="B843" s="190" t="s">
        <v>854</v>
      </c>
      <c r="C843" s="190" t="s">
        <v>828</v>
      </c>
      <c r="D843" s="191">
        <v>41370</v>
      </c>
      <c r="E843" s="190" t="s">
        <v>880</v>
      </c>
      <c r="F843" s="192">
        <v>33.25</v>
      </c>
      <c r="G843" s="190">
        <v>30</v>
      </c>
      <c r="H843" s="193">
        <v>0</v>
      </c>
      <c r="I843" s="190"/>
    </row>
    <row r="844" spans="1:9">
      <c r="A844" s="190" t="s">
        <v>649</v>
      </c>
      <c r="B844" s="190" t="s">
        <v>854</v>
      </c>
      <c r="C844" s="190" t="s">
        <v>828</v>
      </c>
      <c r="D844" s="191">
        <v>40382</v>
      </c>
      <c r="E844" s="190" t="s">
        <v>867</v>
      </c>
      <c r="F844" s="192">
        <v>7.75</v>
      </c>
      <c r="G844" s="190">
        <v>20</v>
      </c>
      <c r="H844" s="193">
        <v>0</v>
      </c>
      <c r="I844" s="190"/>
    </row>
    <row r="845" spans="1:9">
      <c r="A845" s="190" t="s">
        <v>653</v>
      </c>
      <c r="B845" s="190" t="s">
        <v>877</v>
      </c>
      <c r="C845" s="190" t="s">
        <v>836</v>
      </c>
      <c r="D845" s="191">
        <v>41705</v>
      </c>
      <c r="E845" s="190" t="s">
        <v>893</v>
      </c>
      <c r="F845" s="192">
        <v>9.5</v>
      </c>
      <c r="G845" s="190">
        <v>25</v>
      </c>
      <c r="H845" s="193">
        <v>0</v>
      </c>
      <c r="I845" s="190"/>
    </row>
    <row r="846" spans="1:9">
      <c r="A846" s="190" t="s">
        <v>653</v>
      </c>
      <c r="B846" s="190" t="s">
        <v>877</v>
      </c>
      <c r="C846" s="190" t="s">
        <v>836</v>
      </c>
      <c r="D846" s="191">
        <v>40880</v>
      </c>
      <c r="E846" s="190" t="s">
        <v>809</v>
      </c>
      <c r="F846" s="192">
        <v>53</v>
      </c>
      <c r="G846" s="190">
        <v>20</v>
      </c>
      <c r="H846" s="193">
        <v>0</v>
      </c>
      <c r="I846" s="190"/>
    </row>
    <row r="847" spans="1:9">
      <c r="A847" s="190" t="s">
        <v>653</v>
      </c>
      <c r="B847" s="190" t="s">
        <v>877</v>
      </c>
      <c r="C847" s="190" t="s">
        <v>836</v>
      </c>
      <c r="D847" s="191">
        <v>40775</v>
      </c>
      <c r="E847" s="190" t="s">
        <v>888</v>
      </c>
      <c r="F847" s="192">
        <v>7</v>
      </c>
      <c r="G847" s="190">
        <v>30</v>
      </c>
      <c r="H847" s="193">
        <v>0</v>
      </c>
      <c r="I847" s="190"/>
    </row>
    <row r="848" spans="1:9">
      <c r="A848" s="190" t="s">
        <v>653</v>
      </c>
      <c r="B848" s="190" t="s">
        <v>877</v>
      </c>
      <c r="C848" s="190" t="s">
        <v>836</v>
      </c>
      <c r="D848" s="191">
        <v>41051</v>
      </c>
      <c r="E848" s="190" t="s">
        <v>833</v>
      </c>
      <c r="F848" s="192">
        <v>32.799999999999997</v>
      </c>
      <c r="G848" s="190">
        <v>18</v>
      </c>
      <c r="H848" s="193">
        <v>0</v>
      </c>
      <c r="I848" s="190"/>
    </row>
    <row r="849" spans="1:9">
      <c r="A849" s="190" t="s">
        <v>653</v>
      </c>
      <c r="B849" s="190" t="s">
        <v>877</v>
      </c>
      <c r="C849" s="190" t="s">
        <v>836</v>
      </c>
      <c r="D849" s="191">
        <v>41633</v>
      </c>
      <c r="E849" s="190" t="s">
        <v>866</v>
      </c>
      <c r="F849" s="192">
        <v>15</v>
      </c>
      <c r="G849" s="190">
        <v>3</v>
      </c>
      <c r="H849" s="193">
        <v>0</v>
      </c>
      <c r="I849" s="190"/>
    </row>
    <row r="850" spans="1:9">
      <c r="A850" s="190" t="s">
        <v>496</v>
      </c>
      <c r="B850" s="190" t="s">
        <v>813</v>
      </c>
      <c r="C850" s="190" t="s">
        <v>807</v>
      </c>
      <c r="D850" s="191">
        <v>40231</v>
      </c>
      <c r="E850" s="190" t="s">
        <v>811</v>
      </c>
      <c r="F850" s="192">
        <v>9.65</v>
      </c>
      <c r="G850" s="190">
        <v>12</v>
      </c>
      <c r="H850" s="193">
        <v>0.05</v>
      </c>
      <c r="I850" s="190"/>
    </row>
    <row r="851" spans="1:9">
      <c r="A851" s="190" t="s">
        <v>496</v>
      </c>
      <c r="B851" s="190" t="s">
        <v>813</v>
      </c>
      <c r="C851" s="190" t="s">
        <v>807</v>
      </c>
      <c r="D851" s="191">
        <v>40936</v>
      </c>
      <c r="E851" s="190" t="s">
        <v>826</v>
      </c>
      <c r="F851" s="192">
        <v>24</v>
      </c>
      <c r="G851" s="190">
        <v>18</v>
      </c>
      <c r="H851" s="193">
        <v>0.05</v>
      </c>
      <c r="I851" s="190"/>
    </row>
    <row r="852" spans="1:9">
      <c r="A852" s="190" t="s">
        <v>492</v>
      </c>
      <c r="B852" s="190" t="s">
        <v>854</v>
      </c>
      <c r="C852" s="190" t="s">
        <v>846</v>
      </c>
      <c r="D852" s="191">
        <v>41535</v>
      </c>
      <c r="E852" s="190" t="s">
        <v>849</v>
      </c>
      <c r="F852" s="192">
        <v>25.89</v>
      </c>
      <c r="G852" s="190">
        <v>20</v>
      </c>
      <c r="H852" s="193">
        <v>0</v>
      </c>
      <c r="I852" s="190"/>
    </row>
    <row r="853" spans="1:9">
      <c r="A853" s="190" t="s">
        <v>492</v>
      </c>
      <c r="B853" s="190" t="s">
        <v>854</v>
      </c>
      <c r="C853" s="190" t="s">
        <v>846</v>
      </c>
      <c r="D853" s="191">
        <v>41696</v>
      </c>
      <c r="E853" s="190" t="s">
        <v>843</v>
      </c>
      <c r="F853" s="192">
        <v>49.3</v>
      </c>
      <c r="G853" s="190">
        <v>15</v>
      </c>
      <c r="H853" s="193">
        <v>0.25</v>
      </c>
      <c r="I853" s="190"/>
    </row>
    <row r="854" spans="1:9">
      <c r="A854" s="190" t="s">
        <v>590</v>
      </c>
      <c r="B854" s="190" t="s">
        <v>850</v>
      </c>
      <c r="C854" s="190" t="s">
        <v>851</v>
      </c>
      <c r="D854" s="191">
        <v>41451</v>
      </c>
      <c r="E854" s="190" t="s">
        <v>864</v>
      </c>
      <c r="F854" s="192">
        <v>19.45</v>
      </c>
      <c r="G854" s="190">
        <v>10</v>
      </c>
      <c r="H854" s="193">
        <v>0</v>
      </c>
      <c r="I854" s="190"/>
    </row>
    <row r="855" spans="1:9">
      <c r="A855" s="190" t="s">
        <v>590</v>
      </c>
      <c r="B855" s="190" t="s">
        <v>850</v>
      </c>
      <c r="C855" s="190" t="s">
        <v>851</v>
      </c>
      <c r="D855" s="191">
        <v>40906</v>
      </c>
      <c r="E855" s="190" t="s">
        <v>809</v>
      </c>
      <c r="F855" s="192">
        <v>53</v>
      </c>
      <c r="G855" s="190">
        <v>50</v>
      </c>
      <c r="H855" s="193">
        <v>0</v>
      </c>
      <c r="I855" s="190"/>
    </row>
    <row r="856" spans="1:9">
      <c r="A856" s="190" t="s">
        <v>396</v>
      </c>
      <c r="B856" s="190" t="s">
        <v>861</v>
      </c>
      <c r="C856" s="190" t="s">
        <v>836</v>
      </c>
      <c r="D856" s="191">
        <v>41189</v>
      </c>
      <c r="E856" s="190" t="s">
        <v>819</v>
      </c>
      <c r="F856" s="192">
        <v>2.5</v>
      </c>
      <c r="G856" s="190">
        <v>20</v>
      </c>
      <c r="H856" s="193">
        <v>0.10000000149011612</v>
      </c>
      <c r="I856" s="190"/>
    </row>
    <row r="857" spans="1:9">
      <c r="A857" s="190" t="s">
        <v>396</v>
      </c>
      <c r="B857" s="190" t="s">
        <v>861</v>
      </c>
      <c r="C857" s="190" t="s">
        <v>836</v>
      </c>
      <c r="D857" s="191">
        <v>40298</v>
      </c>
      <c r="E857" s="190" t="s">
        <v>843</v>
      </c>
      <c r="F857" s="192">
        <v>49.3</v>
      </c>
      <c r="G857" s="190">
        <v>10</v>
      </c>
      <c r="H857" s="193">
        <v>0.10000000149011612</v>
      </c>
      <c r="I857" s="190"/>
    </row>
    <row r="858" spans="1:9">
      <c r="A858" s="190" t="s">
        <v>356</v>
      </c>
      <c r="B858" s="190" t="s">
        <v>806</v>
      </c>
      <c r="C858" s="190" t="s">
        <v>851</v>
      </c>
      <c r="D858" s="191">
        <v>40490</v>
      </c>
      <c r="E858" s="190" t="s">
        <v>831</v>
      </c>
      <c r="F858" s="192">
        <v>19</v>
      </c>
      <c r="G858" s="190">
        <v>25</v>
      </c>
      <c r="H858" s="193">
        <v>0</v>
      </c>
      <c r="I858" s="190"/>
    </row>
    <row r="859" spans="1:9">
      <c r="A859" s="190" t="s">
        <v>356</v>
      </c>
      <c r="B859" s="190" t="s">
        <v>806</v>
      </c>
      <c r="C859" s="190" t="s">
        <v>851</v>
      </c>
      <c r="D859" s="191">
        <v>41368</v>
      </c>
      <c r="E859" s="190" t="s">
        <v>888</v>
      </c>
      <c r="F859" s="192">
        <v>7</v>
      </c>
      <c r="G859" s="190">
        <v>70</v>
      </c>
      <c r="H859" s="193">
        <v>0</v>
      </c>
      <c r="I859" s="190"/>
    </row>
    <row r="860" spans="1:9">
      <c r="A860" s="190" t="s">
        <v>639</v>
      </c>
      <c r="B860" s="190" t="s">
        <v>842</v>
      </c>
      <c r="C860" s="190" t="s">
        <v>810</v>
      </c>
      <c r="D860" s="191">
        <v>41494</v>
      </c>
      <c r="E860" s="190" t="s">
        <v>852</v>
      </c>
      <c r="F860" s="192">
        <v>39</v>
      </c>
      <c r="G860" s="190">
        <v>16</v>
      </c>
      <c r="H860" s="193">
        <v>0.05</v>
      </c>
      <c r="I860" s="190"/>
    </row>
    <row r="861" spans="1:9">
      <c r="A861" s="190" t="s">
        <v>639</v>
      </c>
      <c r="B861" s="190" t="s">
        <v>842</v>
      </c>
      <c r="C861" s="190" t="s">
        <v>810</v>
      </c>
      <c r="D861" s="191">
        <v>41495</v>
      </c>
      <c r="E861" s="190" t="s">
        <v>821</v>
      </c>
      <c r="F861" s="192">
        <v>12.5</v>
      </c>
      <c r="G861" s="190">
        <v>6</v>
      </c>
      <c r="H861" s="193">
        <v>0.05</v>
      </c>
      <c r="I861" s="190"/>
    </row>
    <row r="862" spans="1:9">
      <c r="A862" s="190" t="s">
        <v>639</v>
      </c>
      <c r="B862" s="190" t="s">
        <v>842</v>
      </c>
      <c r="C862" s="190" t="s">
        <v>810</v>
      </c>
      <c r="D862" s="191">
        <v>40428</v>
      </c>
      <c r="E862" s="190" t="s">
        <v>826</v>
      </c>
      <c r="F862" s="192">
        <v>24</v>
      </c>
      <c r="G862" s="190">
        <v>25</v>
      </c>
      <c r="H862" s="193">
        <v>0.05</v>
      </c>
      <c r="I862" s="190"/>
    </row>
    <row r="863" spans="1:9">
      <c r="A863" s="190" t="s">
        <v>377</v>
      </c>
      <c r="B863" s="190" t="s">
        <v>892</v>
      </c>
      <c r="C863" s="190" t="s">
        <v>846</v>
      </c>
      <c r="D863" s="191">
        <v>40417</v>
      </c>
      <c r="E863" s="190" t="s">
        <v>825</v>
      </c>
      <c r="F863" s="192">
        <v>4.5</v>
      </c>
      <c r="G863" s="190">
        <v>25</v>
      </c>
      <c r="H863" s="193">
        <v>0.10000000149011612</v>
      </c>
      <c r="I863" s="190"/>
    </row>
    <row r="864" spans="1:9">
      <c r="A864" s="190" t="s">
        <v>377</v>
      </c>
      <c r="B864" s="190" t="s">
        <v>892</v>
      </c>
      <c r="C864" s="190" t="s">
        <v>846</v>
      </c>
      <c r="D864" s="191">
        <v>40338</v>
      </c>
      <c r="E864" s="190" t="s">
        <v>880</v>
      </c>
      <c r="F864" s="192">
        <v>33.25</v>
      </c>
      <c r="G864" s="190">
        <v>18</v>
      </c>
      <c r="H864" s="193">
        <v>0.10000000149011612</v>
      </c>
      <c r="I864" s="190"/>
    </row>
    <row r="865" spans="1:9">
      <c r="A865" s="190" t="s">
        <v>496</v>
      </c>
      <c r="B865" s="190" t="s">
        <v>813</v>
      </c>
      <c r="C865" s="190" t="s">
        <v>828</v>
      </c>
      <c r="D865" s="191">
        <v>41441</v>
      </c>
      <c r="E865" s="190" t="s">
        <v>803</v>
      </c>
      <c r="F865" s="192">
        <v>21</v>
      </c>
      <c r="G865" s="190">
        <v>35</v>
      </c>
      <c r="H865" s="193">
        <v>0.15</v>
      </c>
      <c r="I865" s="190"/>
    </row>
    <row r="866" spans="1:9">
      <c r="A866" s="190" t="s">
        <v>496</v>
      </c>
      <c r="B866" s="190" t="s">
        <v>813</v>
      </c>
      <c r="C866" s="190" t="s">
        <v>828</v>
      </c>
      <c r="D866" s="191">
        <v>40282</v>
      </c>
      <c r="E866" s="190" t="s">
        <v>881</v>
      </c>
      <c r="F866" s="192">
        <v>62.5</v>
      </c>
      <c r="G866" s="190">
        <v>18</v>
      </c>
      <c r="H866" s="193">
        <v>0.15</v>
      </c>
      <c r="I866" s="190"/>
    </row>
    <row r="867" spans="1:9">
      <c r="A867" s="190" t="s">
        <v>496</v>
      </c>
      <c r="B867" s="190" t="s">
        <v>813</v>
      </c>
      <c r="C867" s="190" t="s">
        <v>828</v>
      </c>
      <c r="D867" s="191">
        <v>40254</v>
      </c>
      <c r="E867" s="190" t="s">
        <v>856</v>
      </c>
      <c r="F867" s="192">
        <v>18</v>
      </c>
      <c r="G867" s="190">
        <v>10</v>
      </c>
      <c r="H867" s="193">
        <v>0</v>
      </c>
      <c r="I867" s="190"/>
    </row>
    <row r="868" spans="1:9">
      <c r="A868" s="190" t="s">
        <v>401</v>
      </c>
      <c r="B868" s="190" t="s">
        <v>883</v>
      </c>
      <c r="C868" s="190" t="s">
        <v>836</v>
      </c>
      <c r="D868" s="191">
        <v>40961</v>
      </c>
      <c r="E868" s="190" t="s">
        <v>821</v>
      </c>
      <c r="F868" s="192">
        <v>12.5</v>
      </c>
      <c r="G868" s="190">
        <v>60</v>
      </c>
      <c r="H868" s="193">
        <v>0.2</v>
      </c>
      <c r="I868" s="190"/>
    </row>
    <row r="869" spans="1:9">
      <c r="A869" s="190" t="s">
        <v>401</v>
      </c>
      <c r="B869" s="190" t="s">
        <v>883</v>
      </c>
      <c r="C869" s="190" t="s">
        <v>836</v>
      </c>
      <c r="D869" s="191">
        <v>41057</v>
      </c>
      <c r="E869" s="190" t="s">
        <v>809</v>
      </c>
      <c r="F869" s="192">
        <v>53</v>
      </c>
      <c r="G869" s="190">
        <v>3</v>
      </c>
      <c r="H869" s="193">
        <v>0</v>
      </c>
      <c r="I869" s="190"/>
    </row>
    <row r="870" spans="1:9">
      <c r="A870" s="190" t="s">
        <v>401</v>
      </c>
      <c r="B870" s="190" t="s">
        <v>883</v>
      </c>
      <c r="C870" s="190" t="s">
        <v>836</v>
      </c>
      <c r="D870" s="191">
        <v>41494</v>
      </c>
      <c r="E870" s="190" t="s">
        <v>832</v>
      </c>
      <c r="F870" s="192">
        <v>55</v>
      </c>
      <c r="G870" s="190">
        <v>40</v>
      </c>
      <c r="H870" s="193">
        <v>0.2</v>
      </c>
      <c r="I870" s="190"/>
    </row>
    <row r="871" spans="1:9">
      <c r="A871" s="190" t="s">
        <v>505</v>
      </c>
      <c r="B871" s="190" t="s">
        <v>868</v>
      </c>
      <c r="C871" s="190" t="s">
        <v>814</v>
      </c>
      <c r="D871" s="191">
        <v>40890</v>
      </c>
      <c r="E871" s="190" t="s">
        <v>859</v>
      </c>
      <c r="F871" s="192">
        <v>31</v>
      </c>
      <c r="G871" s="190">
        <v>5</v>
      </c>
      <c r="H871" s="193">
        <v>0</v>
      </c>
      <c r="I871" s="190"/>
    </row>
    <row r="872" spans="1:9">
      <c r="A872" s="190" t="s">
        <v>639</v>
      </c>
      <c r="B872" s="190" t="s">
        <v>842</v>
      </c>
      <c r="C872" s="190" t="s">
        <v>802</v>
      </c>
      <c r="D872" s="191">
        <v>41551</v>
      </c>
      <c r="E872" s="190" t="s">
        <v>821</v>
      </c>
      <c r="F872" s="192">
        <v>12.5</v>
      </c>
      <c r="G872" s="190">
        <v>35</v>
      </c>
      <c r="H872" s="193">
        <v>0.2</v>
      </c>
      <c r="I872" s="190"/>
    </row>
    <row r="873" spans="1:9">
      <c r="A873" s="190" t="s">
        <v>639</v>
      </c>
      <c r="B873" s="190" t="s">
        <v>842</v>
      </c>
      <c r="C873" s="190" t="s">
        <v>802</v>
      </c>
      <c r="D873" s="191">
        <v>40866</v>
      </c>
      <c r="E873" s="190" t="s">
        <v>856</v>
      </c>
      <c r="F873" s="192">
        <v>18</v>
      </c>
      <c r="G873" s="190">
        <v>30</v>
      </c>
      <c r="H873" s="193">
        <v>0</v>
      </c>
      <c r="I873" s="190"/>
    </row>
    <row r="874" spans="1:9">
      <c r="A874" s="190" t="s">
        <v>377</v>
      </c>
      <c r="B874" s="190" t="s">
        <v>892</v>
      </c>
      <c r="C874" s="190" t="s">
        <v>814</v>
      </c>
      <c r="D874" s="191">
        <v>40953</v>
      </c>
      <c r="E874" s="190" t="s">
        <v>803</v>
      </c>
      <c r="F874" s="192">
        <v>21</v>
      </c>
      <c r="G874" s="190">
        <v>15</v>
      </c>
      <c r="H874" s="193">
        <v>0.05</v>
      </c>
      <c r="I874" s="190"/>
    </row>
    <row r="875" spans="1:9">
      <c r="A875" s="190" t="s">
        <v>377</v>
      </c>
      <c r="B875" s="190" t="s">
        <v>892</v>
      </c>
      <c r="C875" s="190" t="s">
        <v>814</v>
      </c>
      <c r="D875" s="191">
        <v>41049</v>
      </c>
      <c r="E875" s="190" t="s">
        <v>848</v>
      </c>
      <c r="F875" s="192">
        <v>38</v>
      </c>
      <c r="G875" s="190">
        <v>60</v>
      </c>
      <c r="H875" s="193">
        <v>0.05</v>
      </c>
      <c r="I875" s="190"/>
    </row>
    <row r="876" spans="1:9">
      <c r="A876" s="190" t="s">
        <v>555</v>
      </c>
      <c r="B876" s="190" t="s">
        <v>524</v>
      </c>
      <c r="C876" s="190" t="s">
        <v>846</v>
      </c>
      <c r="D876" s="191">
        <v>41300</v>
      </c>
      <c r="E876" s="190" t="s">
        <v>808</v>
      </c>
      <c r="F876" s="192">
        <v>23.25</v>
      </c>
      <c r="G876" s="190">
        <v>11</v>
      </c>
      <c r="H876" s="193">
        <v>0.15</v>
      </c>
      <c r="I876" s="190"/>
    </row>
    <row r="877" spans="1:9">
      <c r="A877" s="190" t="s">
        <v>555</v>
      </c>
      <c r="B877" s="190" t="s">
        <v>524</v>
      </c>
      <c r="C877" s="190" t="s">
        <v>846</v>
      </c>
      <c r="D877" s="191">
        <v>40467</v>
      </c>
      <c r="E877" s="190" t="s">
        <v>804</v>
      </c>
      <c r="F877" s="192">
        <v>14</v>
      </c>
      <c r="G877" s="190">
        <v>28</v>
      </c>
      <c r="H877" s="193">
        <v>0.15</v>
      </c>
      <c r="I877" s="190"/>
    </row>
    <row r="878" spans="1:9">
      <c r="A878" s="190" t="s">
        <v>318</v>
      </c>
      <c r="B878" s="190" t="s">
        <v>850</v>
      </c>
      <c r="C878" s="190" t="s">
        <v>814</v>
      </c>
      <c r="D878" s="191">
        <v>41685</v>
      </c>
      <c r="E878" s="190" t="s">
        <v>830</v>
      </c>
      <c r="F878" s="192">
        <v>17.45</v>
      </c>
      <c r="G878" s="190">
        <v>12</v>
      </c>
      <c r="H878" s="193">
        <v>0.10000000149011612</v>
      </c>
      <c r="I878" s="190"/>
    </row>
    <row r="879" spans="1:9">
      <c r="A879" s="190" t="s">
        <v>318</v>
      </c>
      <c r="B879" s="190" t="s">
        <v>850</v>
      </c>
      <c r="C879" s="190" t="s">
        <v>814</v>
      </c>
      <c r="D879" s="191">
        <v>41299</v>
      </c>
      <c r="E879" s="190" t="s">
        <v>838</v>
      </c>
      <c r="F879" s="192">
        <v>32</v>
      </c>
      <c r="G879" s="190">
        <v>10</v>
      </c>
      <c r="H879" s="193">
        <v>0.10000000149011612</v>
      </c>
      <c r="I879" s="190"/>
    </row>
    <row r="880" spans="1:9">
      <c r="A880" s="190" t="s">
        <v>318</v>
      </c>
      <c r="B880" s="190" t="s">
        <v>850</v>
      </c>
      <c r="C880" s="190" t="s">
        <v>814</v>
      </c>
      <c r="D880" s="191">
        <v>40204</v>
      </c>
      <c r="E880" s="190" t="s">
        <v>855</v>
      </c>
      <c r="F880" s="192">
        <v>18.399999999999999</v>
      </c>
      <c r="G880" s="190">
        <v>50</v>
      </c>
      <c r="H880" s="193">
        <v>0</v>
      </c>
      <c r="I880" s="190"/>
    </row>
    <row r="881" spans="1:9">
      <c r="A881" s="190" t="s">
        <v>318</v>
      </c>
      <c r="B881" s="190" t="s">
        <v>850</v>
      </c>
      <c r="C881" s="190" t="s">
        <v>814</v>
      </c>
      <c r="D881" s="191">
        <v>40445</v>
      </c>
      <c r="E881" s="190" t="s">
        <v>867</v>
      </c>
      <c r="F881" s="192">
        <v>7.75</v>
      </c>
      <c r="G881" s="190">
        <v>15</v>
      </c>
      <c r="H881" s="193">
        <v>0.10000000149011612</v>
      </c>
      <c r="I881" s="190"/>
    </row>
    <row r="882" spans="1:9">
      <c r="A882" s="190" t="s">
        <v>603</v>
      </c>
      <c r="B882" s="190" t="s">
        <v>839</v>
      </c>
      <c r="C882" s="190" t="s">
        <v>878</v>
      </c>
      <c r="D882" s="191">
        <v>41703</v>
      </c>
      <c r="E882" s="190" t="s">
        <v>852</v>
      </c>
      <c r="F882" s="192">
        <v>39</v>
      </c>
      <c r="G882" s="190">
        <v>18</v>
      </c>
      <c r="H882" s="193">
        <v>0</v>
      </c>
      <c r="I882" s="190"/>
    </row>
    <row r="883" spans="1:9">
      <c r="A883" s="190" t="s">
        <v>603</v>
      </c>
      <c r="B883" s="190" t="s">
        <v>839</v>
      </c>
      <c r="C883" s="190" t="s">
        <v>878</v>
      </c>
      <c r="D883" s="191">
        <v>41020</v>
      </c>
      <c r="E883" s="190" t="s">
        <v>873</v>
      </c>
      <c r="F883" s="192">
        <v>14</v>
      </c>
      <c r="G883" s="190">
        <v>40</v>
      </c>
      <c r="H883" s="193">
        <v>0</v>
      </c>
      <c r="I883" s="190"/>
    </row>
    <row r="884" spans="1:9">
      <c r="A884" s="190" t="s">
        <v>603</v>
      </c>
      <c r="B884" s="190" t="s">
        <v>839</v>
      </c>
      <c r="C884" s="190" t="s">
        <v>878</v>
      </c>
      <c r="D884" s="191">
        <v>40994</v>
      </c>
      <c r="E884" s="190" t="s">
        <v>833</v>
      </c>
      <c r="F884" s="192">
        <v>32.799999999999997</v>
      </c>
      <c r="G884" s="190">
        <v>25</v>
      </c>
      <c r="H884" s="193">
        <v>0</v>
      </c>
      <c r="I884" s="190"/>
    </row>
    <row r="885" spans="1:9">
      <c r="A885" s="190" t="s">
        <v>409</v>
      </c>
      <c r="B885" s="190" t="s">
        <v>842</v>
      </c>
      <c r="C885" s="190" t="s">
        <v>810</v>
      </c>
      <c r="D885" s="191">
        <v>40717</v>
      </c>
      <c r="E885" s="190" t="s">
        <v>819</v>
      </c>
      <c r="F885" s="192">
        <v>2.5</v>
      </c>
      <c r="G885" s="190">
        <v>14</v>
      </c>
      <c r="H885" s="193">
        <v>0</v>
      </c>
      <c r="I885" s="190"/>
    </row>
    <row r="886" spans="1:9">
      <c r="A886" s="190" t="s">
        <v>409</v>
      </c>
      <c r="B886" s="190" t="s">
        <v>842</v>
      </c>
      <c r="C886" s="190" t="s">
        <v>810</v>
      </c>
      <c r="D886" s="191">
        <v>41132</v>
      </c>
      <c r="E886" s="190" t="s">
        <v>855</v>
      </c>
      <c r="F886" s="192">
        <v>18.399999999999999</v>
      </c>
      <c r="G886" s="190">
        <v>2</v>
      </c>
      <c r="H886" s="193">
        <v>0</v>
      </c>
      <c r="I886" s="190"/>
    </row>
    <row r="887" spans="1:9">
      <c r="A887" s="190" t="s">
        <v>409</v>
      </c>
      <c r="B887" s="190" t="s">
        <v>842</v>
      </c>
      <c r="C887" s="190" t="s">
        <v>810</v>
      </c>
      <c r="D887" s="191">
        <v>41540</v>
      </c>
      <c r="E887" s="190" t="s">
        <v>843</v>
      </c>
      <c r="F887" s="192">
        <v>49.3</v>
      </c>
      <c r="G887" s="190">
        <v>10</v>
      </c>
      <c r="H887" s="193">
        <v>0</v>
      </c>
      <c r="I887" s="190"/>
    </row>
    <row r="888" spans="1:9">
      <c r="A888" s="190" t="s">
        <v>409</v>
      </c>
      <c r="B888" s="190" t="s">
        <v>842</v>
      </c>
      <c r="C888" s="190" t="s">
        <v>810</v>
      </c>
      <c r="D888" s="191">
        <v>40584</v>
      </c>
      <c r="E888" s="190" t="s">
        <v>880</v>
      </c>
      <c r="F888" s="192">
        <v>33.25</v>
      </c>
      <c r="G888" s="190">
        <v>6</v>
      </c>
      <c r="H888" s="193">
        <v>0</v>
      </c>
      <c r="I888" s="190"/>
    </row>
    <row r="889" spans="1:9">
      <c r="A889" s="190" t="s">
        <v>373</v>
      </c>
      <c r="B889" s="190" t="s">
        <v>854</v>
      </c>
      <c r="C889" s="190" t="s">
        <v>802</v>
      </c>
      <c r="D889" s="191">
        <v>40673</v>
      </c>
      <c r="E889" s="190" t="s">
        <v>832</v>
      </c>
      <c r="F889" s="192">
        <v>55</v>
      </c>
      <c r="G889" s="190">
        <v>12</v>
      </c>
      <c r="H889" s="193">
        <v>0</v>
      </c>
      <c r="I889" s="190"/>
    </row>
    <row r="890" spans="1:9">
      <c r="A890" s="190" t="s">
        <v>373</v>
      </c>
      <c r="B890" s="190" t="s">
        <v>854</v>
      </c>
      <c r="C890" s="190" t="s">
        <v>802</v>
      </c>
      <c r="D890" s="191">
        <v>41549</v>
      </c>
      <c r="E890" s="190" t="s">
        <v>865</v>
      </c>
      <c r="F890" s="192">
        <v>43.9</v>
      </c>
      <c r="G890" s="190">
        <v>6</v>
      </c>
      <c r="H890" s="193">
        <v>0</v>
      </c>
      <c r="I890" s="190"/>
    </row>
    <row r="891" spans="1:9">
      <c r="A891" s="190" t="s">
        <v>373</v>
      </c>
      <c r="B891" s="190" t="s">
        <v>854</v>
      </c>
      <c r="C891" s="190" t="s">
        <v>802</v>
      </c>
      <c r="D891" s="191">
        <v>41554</v>
      </c>
      <c r="E891" s="190" t="s">
        <v>805</v>
      </c>
      <c r="F891" s="192">
        <v>34.799999999999997</v>
      </c>
      <c r="G891" s="190">
        <v>30</v>
      </c>
      <c r="H891" s="193">
        <v>0</v>
      </c>
      <c r="I891" s="190"/>
    </row>
    <row r="892" spans="1:9">
      <c r="A892" s="190" t="s">
        <v>373</v>
      </c>
      <c r="B892" s="190" t="s">
        <v>854</v>
      </c>
      <c r="C892" s="190" t="s">
        <v>802</v>
      </c>
      <c r="D892" s="191">
        <v>41390</v>
      </c>
      <c r="E892" s="190" t="s">
        <v>856</v>
      </c>
      <c r="F892" s="192">
        <v>18</v>
      </c>
      <c r="G892" s="190">
        <v>10</v>
      </c>
      <c r="H892" s="193">
        <v>0</v>
      </c>
      <c r="I892" s="190"/>
    </row>
    <row r="893" spans="1:9">
      <c r="A893" s="190" t="s">
        <v>594</v>
      </c>
      <c r="B893" s="190" t="s">
        <v>839</v>
      </c>
      <c r="C893" s="190" t="s">
        <v>814</v>
      </c>
      <c r="D893" s="191">
        <v>40313</v>
      </c>
      <c r="E893" s="190" t="s">
        <v>872</v>
      </c>
      <c r="F893" s="192">
        <v>18</v>
      </c>
      <c r="G893" s="190">
        <v>10</v>
      </c>
      <c r="H893" s="193">
        <v>0</v>
      </c>
      <c r="I893" s="190"/>
    </row>
    <row r="894" spans="1:9">
      <c r="A894" s="190" t="s">
        <v>594</v>
      </c>
      <c r="B894" s="190" t="s">
        <v>839</v>
      </c>
      <c r="C894" s="190" t="s">
        <v>814</v>
      </c>
      <c r="D894" s="191">
        <v>40824</v>
      </c>
      <c r="E894" s="190" t="s">
        <v>821</v>
      </c>
      <c r="F894" s="192">
        <v>12.5</v>
      </c>
      <c r="G894" s="190">
        <v>20</v>
      </c>
      <c r="H894" s="193">
        <v>0</v>
      </c>
      <c r="I894" s="190"/>
    </row>
    <row r="895" spans="1:9">
      <c r="A895" s="190" t="s">
        <v>594</v>
      </c>
      <c r="B895" s="190" t="s">
        <v>839</v>
      </c>
      <c r="C895" s="190" t="s">
        <v>814</v>
      </c>
      <c r="D895" s="191">
        <v>41404</v>
      </c>
      <c r="E895" s="190" t="s">
        <v>864</v>
      </c>
      <c r="F895" s="192">
        <v>19.45</v>
      </c>
      <c r="G895" s="190">
        <v>21</v>
      </c>
      <c r="H895" s="193">
        <v>0</v>
      </c>
      <c r="I895" s="190"/>
    </row>
    <row r="896" spans="1:9">
      <c r="A896" s="190" t="s">
        <v>409</v>
      </c>
      <c r="B896" s="190" t="s">
        <v>842</v>
      </c>
      <c r="C896" s="190" t="s">
        <v>828</v>
      </c>
      <c r="D896" s="191">
        <v>40966</v>
      </c>
      <c r="E896" s="190" t="s">
        <v>822</v>
      </c>
      <c r="F896" s="192">
        <v>18</v>
      </c>
      <c r="G896" s="190">
        <v>10</v>
      </c>
      <c r="H896" s="193">
        <v>0</v>
      </c>
      <c r="I896" s="190"/>
    </row>
    <row r="897" spans="1:9">
      <c r="A897" s="190" t="s">
        <v>409</v>
      </c>
      <c r="B897" s="190" t="s">
        <v>842</v>
      </c>
      <c r="C897" s="190" t="s">
        <v>828</v>
      </c>
      <c r="D897" s="191">
        <v>40385</v>
      </c>
      <c r="E897" s="190" t="s">
        <v>867</v>
      </c>
      <c r="F897" s="192">
        <v>7.75</v>
      </c>
      <c r="G897" s="190">
        <v>20</v>
      </c>
      <c r="H897" s="193">
        <v>0</v>
      </c>
      <c r="I897" s="190"/>
    </row>
    <row r="898" spans="1:9">
      <c r="A898" s="190" t="s">
        <v>409</v>
      </c>
      <c r="B898" s="190" t="s">
        <v>842</v>
      </c>
      <c r="C898" s="190" t="s">
        <v>828</v>
      </c>
      <c r="D898" s="191">
        <v>40864</v>
      </c>
      <c r="E898" s="190" t="s">
        <v>834</v>
      </c>
      <c r="F898" s="192">
        <v>13</v>
      </c>
      <c r="G898" s="190">
        <v>18</v>
      </c>
      <c r="H898" s="193">
        <v>0</v>
      </c>
      <c r="I898" s="190"/>
    </row>
    <row r="899" spans="1:9">
      <c r="A899" s="190" t="s">
        <v>656</v>
      </c>
      <c r="B899" s="190" t="s">
        <v>877</v>
      </c>
      <c r="C899" s="190" t="s">
        <v>810</v>
      </c>
      <c r="D899" s="191">
        <v>41185</v>
      </c>
      <c r="E899" s="190" t="s">
        <v>845</v>
      </c>
      <c r="F899" s="192">
        <v>18</v>
      </c>
      <c r="G899" s="190">
        <v>20</v>
      </c>
      <c r="H899" s="193">
        <v>0</v>
      </c>
      <c r="I899" s="190"/>
    </row>
    <row r="900" spans="1:9">
      <c r="A900" s="190" t="s">
        <v>656</v>
      </c>
      <c r="B900" s="190" t="s">
        <v>877</v>
      </c>
      <c r="C900" s="190" t="s">
        <v>810</v>
      </c>
      <c r="D900" s="191">
        <v>41591</v>
      </c>
      <c r="E900" s="190" t="s">
        <v>816</v>
      </c>
      <c r="F900" s="192">
        <v>19.5</v>
      </c>
      <c r="G900" s="190">
        <v>6</v>
      </c>
      <c r="H900" s="193">
        <v>0</v>
      </c>
      <c r="I900" s="190"/>
    </row>
    <row r="901" spans="1:9">
      <c r="A901" s="190" t="s">
        <v>613</v>
      </c>
      <c r="B901" s="190" t="s">
        <v>842</v>
      </c>
      <c r="C901" s="190" t="s">
        <v>836</v>
      </c>
      <c r="D901" s="191">
        <v>40771</v>
      </c>
      <c r="E901" s="190" t="s">
        <v>870</v>
      </c>
      <c r="F901" s="192">
        <v>15.5</v>
      </c>
      <c r="G901" s="190">
        <v>10</v>
      </c>
      <c r="H901" s="193">
        <v>0</v>
      </c>
      <c r="I901" s="190"/>
    </row>
    <row r="902" spans="1:9">
      <c r="A902" s="190" t="s">
        <v>613</v>
      </c>
      <c r="B902" s="190" t="s">
        <v>842</v>
      </c>
      <c r="C902" s="190" t="s">
        <v>836</v>
      </c>
      <c r="D902" s="191">
        <v>40697</v>
      </c>
      <c r="E902" s="190" t="s">
        <v>867</v>
      </c>
      <c r="F902" s="192">
        <v>7.75</v>
      </c>
      <c r="G902" s="190">
        <v>21</v>
      </c>
      <c r="H902" s="193">
        <v>0</v>
      </c>
      <c r="I902" s="190"/>
    </row>
    <row r="903" spans="1:9">
      <c r="A903" s="190" t="s">
        <v>626</v>
      </c>
      <c r="B903" s="190" t="s">
        <v>854</v>
      </c>
      <c r="C903" s="190" t="s">
        <v>810</v>
      </c>
      <c r="D903" s="191">
        <v>41367</v>
      </c>
      <c r="E903" s="190" t="s">
        <v>808</v>
      </c>
      <c r="F903" s="192">
        <v>23.25</v>
      </c>
      <c r="G903" s="190">
        <v>15</v>
      </c>
      <c r="H903" s="193">
        <v>0.05</v>
      </c>
      <c r="I903" s="190"/>
    </row>
    <row r="904" spans="1:9">
      <c r="A904" s="190" t="s">
        <v>626</v>
      </c>
      <c r="B904" s="190" t="s">
        <v>854</v>
      </c>
      <c r="C904" s="190" t="s">
        <v>810</v>
      </c>
      <c r="D904" s="191">
        <v>40983</v>
      </c>
      <c r="E904" s="190" t="s">
        <v>811</v>
      </c>
      <c r="F904" s="192">
        <v>9.65</v>
      </c>
      <c r="G904" s="190">
        <v>9</v>
      </c>
      <c r="H904" s="193">
        <v>0.05</v>
      </c>
      <c r="I904" s="190"/>
    </row>
    <row r="905" spans="1:9">
      <c r="A905" s="190" t="s">
        <v>626</v>
      </c>
      <c r="B905" s="190" t="s">
        <v>854</v>
      </c>
      <c r="C905" s="190" t="s">
        <v>810</v>
      </c>
      <c r="D905" s="191">
        <v>41202</v>
      </c>
      <c r="E905" s="190" t="s">
        <v>812</v>
      </c>
      <c r="F905" s="192">
        <v>21.05</v>
      </c>
      <c r="G905" s="190">
        <v>30</v>
      </c>
      <c r="H905" s="193">
        <v>0.05</v>
      </c>
      <c r="I905" s="190"/>
    </row>
    <row r="906" spans="1:9">
      <c r="A906" s="190" t="s">
        <v>368</v>
      </c>
      <c r="B906" s="190" t="s">
        <v>806</v>
      </c>
      <c r="C906" s="190" t="s">
        <v>814</v>
      </c>
      <c r="D906" s="191">
        <v>40564</v>
      </c>
      <c r="E906" s="190" t="s">
        <v>867</v>
      </c>
      <c r="F906" s="192">
        <v>7.75</v>
      </c>
      <c r="G906" s="190">
        <v>50</v>
      </c>
      <c r="H906" s="193">
        <v>0.2</v>
      </c>
      <c r="I906" s="190"/>
    </row>
    <row r="907" spans="1:9">
      <c r="A907" s="190" t="s">
        <v>677</v>
      </c>
      <c r="B907" s="190" t="s">
        <v>854</v>
      </c>
      <c r="C907" s="190" t="s">
        <v>814</v>
      </c>
      <c r="D907" s="191">
        <v>41315</v>
      </c>
      <c r="E907" s="190" t="s">
        <v>816</v>
      </c>
      <c r="F907" s="192">
        <v>19.5</v>
      </c>
      <c r="G907" s="190">
        <v>4</v>
      </c>
      <c r="H907" s="193">
        <v>0</v>
      </c>
      <c r="I907" s="190"/>
    </row>
    <row r="908" spans="1:9">
      <c r="A908" s="190" t="s">
        <v>677</v>
      </c>
      <c r="B908" s="190" t="s">
        <v>854</v>
      </c>
      <c r="C908" s="190" t="s">
        <v>814</v>
      </c>
      <c r="D908" s="191">
        <v>41293</v>
      </c>
      <c r="E908" s="190" t="s">
        <v>856</v>
      </c>
      <c r="F908" s="192">
        <v>18</v>
      </c>
      <c r="G908" s="190">
        <v>14</v>
      </c>
      <c r="H908" s="193">
        <v>0</v>
      </c>
      <c r="I908" s="190"/>
    </row>
    <row r="909" spans="1:9">
      <c r="A909" s="190" t="s">
        <v>428</v>
      </c>
      <c r="B909" s="190" t="s">
        <v>801</v>
      </c>
      <c r="C909" s="190" t="s">
        <v>851</v>
      </c>
      <c r="D909" s="191">
        <v>41708</v>
      </c>
      <c r="E909" s="190" t="s">
        <v>857</v>
      </c>
      <c r="F909" s="192">
        <v>123.79</v>
      </c>
      <c r="G909" s="190">
        <v>10</v>
      </c>
      <c r="H909" s="193">
        <v>0</v>
      </c>
      <c r="I909" s="190"/>
    </row>
    <row r="910" spans="1:9">
      <c r="A910" s="190" t="s">
        <v>428</v>
      </c>
      <c r="B910" s="190" t="s">
        <v>801</v>
      </c>
      <c r="C910" s="190" t="s">
        <v>851</v>
      </c>
      <c r="D910" s="191">
        <v>41646</v>
      </c>
      <c r="E910" s="190" t="s">
        <v>820</v>
      </c>
      <c r="F910" s="192">
        <v>34</v>
      </c>
      <c r="G910" s="190">
        <v>24</v>
      </c>
      <c r="H910" s="193">
        <v>0.15</v>
      </c>
      <c r="I910" s="190"/>
    </row>
    <row r="911" spans="1:9">
      <c r="A911" s="190" t="s">
        <v>428</v>
      </c>
      <c r="B911" s="190" t="s">
        <v>801</v>
      </c>
      <c r="C911" s="190" t="s">
        <v>851</v>
      </c>
      <c r="D911" s="191">
        <v>41437</v>
      </c>
      <c r="E911" s="190" t="s">
        <v>882</v>
      </c>
      <c r="F911" s="192">
        <v>36</v>
      </c>
      <c r="G911" s="190">
        <v>10</v>
      </c>
      <c r="H911" s="193">
        <v>0.15</v>
      </c>
      <c r="I911" s="190"/>
    </row>
    <row r="912" spans="1:9">
      <c r="A912" s="190" t="s">
        <v>496</v>
      </c>
      <c r="B912" s="190" t="s">
        <v>813</v>
      </c>
      <c r="C912" s="190" t="s">
        <v>810</v>
      </c>
      <c r="D912" s="191">
        <v>41735</v>
      </c>
      <c r="E912" s="190" t="s">
        <v>821</v>
      </c>
      <c r="F912" s="192">
        <v>12.5</v>
      </c>
      <c r="G912" s="190">
        <v>50</v>
      </c>
      <c r="H912" s="193">
        <v>0.05</v>
      </c>
      <c r="I912" s="190"/>
    </row>
    <row r="913" spans="1:9">
      <c r="A913" s="190" t="s">
        <v>544</v>
      </c>
      <c r="B913" s="190" t="s">
        <v>806</v>
      </c>
      <c r="C913" s="190" t="s">
        <v>878</v>
      </c>
      <c r="D913" s="191">
        <v>40437</v>
      </c>
      <c r="E913" s="190" t="s">
        <v>893</v>
      </c>
      <c r="F913" s="192">
        <v>9.5</v>
      </c>
      <c r="G913" s="190">
        <v>15</v>
      </c>
      <c r="H913" s="193">
        <v>0</v>
      </c>
      <c r="I913" s="190"/>
    </row>
    <row r="914" spans="1:9">
      <c r="A914" s="190" t="s">
        <v>396</v>
      </c>
      <c r="B914" s="190" t="s">
        <v>861</v>
      </c>
      <c r="C914" s="190" t="s">
        <v>828</v>
      </c>
      <c r="D914" s="191">
        <v>40523</v>
      </c>
      <c r="E914" s="190" t="s">
        <v>888</v>
      </c>
      <c r="F914" s="192">
        <v>7</v>
      </c>
      <c r="G914" s="190">
        <v>4</v>
      </c>
      <c r="H914" s="193">
        <v>0.15</v>
      </c>
      <c r="I914" s="190"/>
    </row>
    <row r="915" spans="1:9">
      <c r="A915" s="190" t="s">
        <v>450</v>
      </c>
      <c r="B915" s="190" t="s">
        <v>806</v>
      </c>
      <c r="C915" s="190" t="s">
        <v>836</v>
      </c>
      <c r="D915" s="191">
        <v>41674</v>
      </c>
      <c r="E915" s="190" t="s">
        <v>891</v>
      </c>
      <c r="F915" s="192">
        <v>31.23</v>
      </c>
      <c r="G915" s="190">
        <v>6</v>
      </c>
      <c r="H915" s="193">
        <v>0</v>
      </c>
      <c r="I915" s="190"/>
    </row>
    <row r="916" spans="1:9">
      <c r="A916" s="190" t="s">
        <v>450</v>
      </c>
      <c r="B916" s="190" t="s">
        <v>806</v>
      </c>
      <c r="C916" s="190" t="s">
        <v>836</v>
      </c>
      <c r="D916" s="191">
        <v>41577</v>
      </c>
      <c r="E916" s="190" t="s">
        <v>845</v>
      </c>
      <c r="F916" s="192">
        <v>18</v>
      </c>
      <c r="G916" s="190">
        <v>20</v>
      </c>
      <c r="H916" s="193">
        <v>0</v>
      </c>
      <c r="I916" s="190"/>
    </row>
    <row r="917" spans="1:9">
      <c r="A917" s="190" t="s">
        <v>450</v>
      </c>
      <c r="B917" s="190" t="s">
        <v>806</v>
      </c>
      <c r="C917" s="190" t="s">
        <v>836</v>
      </c>
      <c r="D917" s="191">
        <v>40954</v>
      </c>
      <c r="E917" s="190" t="s">
        <v>834</v>
      </c>
      <c r="F917" s="192">
        <v>13</v>
      </c>
      <c r="G917" s="190">
        <v>20</v>
      </c>
      <c r="H917" s="193">
        <v>0</v>
      </c>
      <c r="I917" s="190"/>
    </row>
    <row r="918" spans="1:9">
      <c r="A918" s="190" t="s">
        <v>446</v>
      </c>
      <c r="B918" s="190" t="s">
        <v>854</v>
      </c>
      <c r="C918" s="190" t="s">
        <v>851</v>
      </c>
      <c r="D918" s="191">
        <v>40979</v>
      </c>
      <c r="E918" s="190" t="s">
        <v>881</v>
      </c>
      <c r="F918" s="192">
        <v>62.5</v>
      </c>
      <c r="G918" s="190">
        <v>40</v>
      </c>
      <c r="H918" s="193">
        <v>0.2</v>
      </c>
      <c r="I918" s="190"/>
    </row>
    <row r="919" spans="1:9">
      <c r="A919" s="190" t="s">
        <v>446</v>
      </c>
      <c r="B919" s="190" t="s">
        <v>854</v>
      </c>
      <c r="C919" s="190" t="s">
        <v>851</v>
      </c>
      <c r="D919" s="191">
        <v>41241</v>
      </c>
      <c r="E919" s="190" t="s">
        <v>804</v>
      </c>
      <c r="F919" s="192">
        <v>14</v>
      </c>
      <c r="G919" s="190">
        <v>100</v>
      </c>
      <c r="H919" s="193">
        <v>0.2</v>
      </c>
      <c r="I919" s="190"/>
    </row>
    <row r="920" spans="1:9">
      <c r="A920" s="190" t="s">
        <v>509</v>
      </c>
      <c r="B920" s="190" t="s">
        <v>842</v>
      </c>
      <c r="C920" s="190" t="s">
        <v>846</v>
      </c>
      <c r="D920" s="191">
        <v>41437</v>
      </c>
      <c r="E920" s="190" t="s">
        <v>845</v>
      </c>
      <c r="F920" s="192">
        <v>18</v>
      </c>
      <c r="G920" s="190">
        <v>4</v>
      </c>
      <c r="H920" s="193">
        <v>0</v>
      </c>
      <c r="I920" s="190"/>
    </row>
    <row r="921" spans="1:9">
      <c r="A921" s="190" t="s">
        <v>377</v>
      </c>
      <c r="B921" s="190" t="s">
        <v>892</v>
      </c>
      <c r="C921" s="190" t="s">
        <v>810</v>
      </c>
      <c r="D921" s="191">
        <v>41660</v>
      </c>
      <c r="E921" s="190" t="s">
        <v>872</v>
      </c>
      <c r="F921" s="192">
        <v>18</v>
      </c>
      <c r="G921" s="190">
        <v>20</v>
      </c>
      <c r="H921" s="193">
        <v>0</v>
      </c>
      <c r="I921" s="190"/>
    </row>
    <row r="922" spans="1:9">
      <c r="A922" s="190" t="s">
        <v>377</v>
      </c>
      <c r="B922" s="190" t="s">
        <v>892</v>
      </c>
      <c r="C922" s="190" t="s">
        <v>810</v>
      </c>
      <c r="D922" s="191">
        <v>40542</v>
      </c>
      <c r="E922" s="190" t="s">
        <v>834</v>
      </c>
      <c r="F922" s="192">
        <v>13</v>
      </c>
      <c r="G922" s="190">
        <v>60</v>
      </c>
      <c r="H922" s="193">
        <v>0.05</v>
      </c>
      <c r="I922" s="190"/>
    </row>
    <row r="923" spans="1:9">
      <c r="A923" s="190" t="s">
        <v>526</v>
      </c>
      <c r="B923" s="190" t="s">
        <v>895</v>
      </c>
      <c r="C923" s="190" t="s">
        <v>836</v>
      </c>
      <c r="D923" s="191">
        <v>41089</v>
      </c>
      <c r="E923" s="190" t="s">
        <v>879</v>
      </c>
      <c r="F923" s="192">
        <v>10</v>
      </c>
      <c r="G923" s="190">
        <v>14</v>
      </c>
      <c r="H923" s="193">
        <v>0</v>
      </c>
      <c r="I923" s="190"/>
    </row>
    <row r="924" spans="1:9">
      <c r="A924" s="190" t="s">
        <v>526</v>
      </c>
      <c r="B924" s="190" t="s">
        <v>895</v>
      </c>
      <c r="C924" s="190" t="s">
        <v>836</v>
      </c>
      <c r="D924" s="191">
        <v>40798</v>
      </c>
      <c r="E924" s="190" t="s">
        <v>847</v>
      </c>
      <c r="F924" s="192">
        <v>30</v>
      </c>
      <c r="G924" s="190">
        <v>10</v>
      </c>
      <c r="H924" s="193">
        <v>0</v>
      </c>
      <c r="I924" s="190"/>
    </row>
    <row r="925" spans="1:9">
      <c r="A925" s="190" t="s">
        <v>526</v>
      </c>
      <c r="B925" s="190" t="s">
        <v>895</v>
      </c>
      <c r="C925" s="190" t="s">
        <v>836</v>
      </c>
      <c r="D925" s="191">
        <v>41065</v>
      </c>
      <c r="E925" s="190" t="s">
        <v>875</v>
      </c>
      <c r="F925" s="192">
        <v>7.45</v>
      </c>
      <c r="G925" s="190">
        <v>50</v>
      </c>
      <c r="H925" s="193">
        <v>0</v>
      </c>
      <c r="I925" s="190"/>
    </row>
    <row r="926" spans="1:9">
      <c r="A926" s="190" t="s">
        <v>649</v>
      </c>
      <c r="B926" s="190" t="s">
        <v>854</v>
      </c>
      <c r="C926" s="190" t="s">
        <v>814</v>
      </c>
      <c r="D926" s="191">
        <v>40275</v>
      </c>
      <c r="E926" s="190" t="s">
        <v>870</v>
      </c>
      <c r="F926" s="192">
        <v>15.5</v>
      </c>
      <c r="G926" s="190">
        <v>25</v>
      </c>
      <c r="H926" s="193">
        <v>0.05</v>
      </c>
      <c r="I926" s="190"/>
    </row>
    <row r="927" spans="1:9">
      <c r="A927" s="190" t="s">
        <v>649</v>
      </c>
      <c r="B927" s="190" t="s">
        <v>854</v>
      </c>
      <c r="C927" s="190" t="s">
        <v>814</v>
      </c>
      <c r="D927" s="191">
        <v>40659</v>
      </c>
      <c r="E927" s="190" t="s">
        <v>891</v>
      </c>
      <c r="F927" s="192">
        <v>31.23</v>
      </c>
      <c r="G927" s="190">
        <v>5</v>
      </c>
      <c r="H927" s="193">
        <v>0.05</v>
      </c>
      <c r="I927" s="190"/>
    </row>
    <row r="928" spans="1:9">
      <c r="A928" s="190" t="s">
        <v>649</v>
      </c>
      <c r="B928" s="190" t="s">
        <v>854</v>
      </c>
      <c r="C928" s="190" t="s">
        <v>878</v>
      </c>
      <c r="D928" s="191">
        <v>40537</v>
      </c>
      <c r="E928" s="190" t="s">
        <v>818</v>
      </c>
      <c r="F928" s="192">
        <v>81</v>
      </c>
      <c r="G928" s="190">
        <v>21</v>
      </c>
      <c r="H928" s="193">
        <v>0.2</v>
      </c>
      <c r="I928" s="190"/>
    </row>
    <row r="929" spans="1:9">
      <c r="A929" s="190" t="s">
        <v>649</v>
      </c>
      <c r="B929" s="190" t="s">
        <v>854</v>
      </c>
      <c r="C929" s="190" t="s">
        <v>878</v>
      </c>
      <c r="D929" s="191">
        <v>41319</v>
      </c>
      <c r="E929" s="190" t="s">
        <v>882</v>
      </c>
      <c r="F929" s="192">
        <v>36</v>
      </c>
      <c r="G929" s="190">
        <v>20</v>
      </c>
      <c r="H929" s="193">
        <v>0.2</v>
      </c>
      <c r="I929" s="190"/>
    </row>
    <row r="930" spans="1:9">
      <c r="A930" s="190" t="s">
        <v>649</v>
      </c>
      <c r="B930" s="190" t="s">
        <v>854</v>
      </c>
      <c r="C930" s="190" t="s">
        <v>878</v>
      </c>
      <c r="D930" s="191">
        <v>40915</v>
      </c>
      <c r="E930" s="190" t="s">
        <v>856</v>
      </c>
      <c r="F930" s="192">
        <v>18</v>
      </c>
      <c r="G930" s="190">
        <v>4</v>
      </c>
      <c r="H930" s="193">
        <v>0.2</v>
      </c>
      <c r="I930" s="190"/>
    </row>
    <row r="931" spans="1:9">
      <c r="A931" s="190" t="s">
        <v>644</v>
      </c>
      <c r="B931" s="190" t="s">
        <v>842</v>
      </c>
      <c r="C931" s="190" t="s">
        <v>814</v>
      </c>
      <c r="D931" s="191">
        <v>41292</v>
      </c>
      <c r="E931" s="190" t="s">
        <v>888</v>
      </c>
      <c r="F931" s="192">
        <v>7</v>
      </c>
      <c r="G931" s="190">
        <v>24</v>
      </c>
      <c r="H931" s="193">
        <v>0</v>
      </c>
      <c r="I931" s="190"/>
    </row>
    <row r="932" spans="1:9">
      <c r="A932" s="190" t="s">
        <v>644</v>
      </c>
      <c r="B932" s="190" t="s">
        <v>842</v>
      </c>
      <c r="C932" s="190" t="s">
        <v>814</v>
      </c>
      <c r="D932" s="191">
        <v>41263</v>
      </c>
      <c r="E932" s="190" t="s">
        <v>887</v>
      </c>
      <c r="F932" s="192">
        <v>13.25</v>
      </c>
      <c r="G932" s="190">
        <v>30</v>
      </c>
      <c r="H932" s="193">
        <v>0</v>
      </c>
      <c r="I932" s="190"/>
    </row>
    <row r="933" spans="1:9">
      <c r="A933" s="190" t="s">
        <v>555</v>
      </c>
      <c r="B933" s="190" t="s">
        <v>524</v>
      </c>
      <c r="C933" s="190" t="s">
        <v>851</v>
      </c>
      <c r="D933" s="191">
        <v>41290</v>
      </c>
      <c r="E933" s="190" t="s">
        <v>845</v>
      </c>
      <c r="F933" s="192">
        <v>18</v>
      </c>
      <c r="G933" s="190">
        <v>30</v>
      </c>
      <c r="H933" s="193">
        <v>0.25</v>
      </c>
      <c r="I933" s="190"/>
    </row>
    <row r="934" spans="1:9">
      <c r="A934" s="190" t="s">
        <v>555</v>
      </c>
      <c r="B934" s="190" t="s">
        <v>524</v>
      </c>
      <c r="C934" s="190" t="s">
        <v>851</v>
      </c>
      <c r="D934" s="191">
        <v>40193</v>
      </c>
      <c r="E934" s="190" t="s">
        <v>902</v>
      </c>
      <c r="F934" s="192">
        <v>28.5</v>
      </c>
      <c r="G934" s="190">
        <v>120</v>
      </c>
      <c r="H934" s="193">
        <v>0.25</v>
      </c>
      <c r="I934" s="190"/>
    </row>
    <row r="935" spans="1:9">
      <c r="A935" s="190" t="s">
        <v>555</v>
      </c>
      <c r="B935" s="190" t="s">
        <v>524</v>
      </c>
      <c r="C935" s="190" t="s">
        <v>851</v>
      </c>
      <c r="D935" s="191">
        <v>41082</v>
      </c>
      <c r="E935" s="190" t="s">
        <v>882</v>
      </c>
      <c r="F935" s="192">
        <v>36</v>
      </c>
      <c r="G935" s="190">
        <v>65</v>
      </c>
      <c r="H935" s="193">
        <v>0.25</v>
      </c>
      <c r="I935" s="190"/>
    </row>
    <row r="936" spans="1:9">
      <c r="A936" s="190" t="s">
        <v>630</v>
      </c>
      <c r="B936" s="190" t="s">
        <v>842</v>
      </c>
      <c r="C936" s="190" t="s">
        <v>846</v>
      </c>
      <c r="D936" s="191">
        <v>40543</v>
      </c>
      <c r="E936" s="190" t="s">
        <v>848</v>
      </c>
      <c r="F936" s="192">
        <v>38</v>
      </c>
      <c r="G936" s="190">
        <v>5</v>
      </c>
      <c r="H936" s="193">
        <v>0.2</v>
      </c>
      <c r="I936" s="190"/>
    </row>
    <row r="937" spans="1:9">
      <c r="A937" s="190" t="s">
        <v>630</v>
      </c>
      <c r="B937" s="190" t="s">
        <v>842</v>
      </c>
      <c r="C937" s="190" t="s">
        <v>846</v>
      </c>
      <c r="D937" s="191">
        <v>40536</v>
      </c>
      <c r="E937" s="190" t="s">
        <v>865</v>
      </c>
      <c r="F937" s="192">
        <v>43.9</v>
      </c>
      <c r="G937" s="190">
        <v>24</v>
      </c>
      <c r="H937" s="193">
        <v>0.2</v>
      </c>
      <c r="I937" s="190"/>
    </row>
    <row r="938" spans="1:9">
      <c r="A938" s="190" t="s">
        <v>630</v>
      </c>
      <c r="B938" s="190" t="s">
        <v>842</v>
      </c>
      <c r="C938" s="190" t="s">
        <v>846</v>
      </c>
      <c r="D938" s="191">
        <v>40346</v>
      </c>
      <c r="E938" s="190" t="s">
        <v>867</v>
      </c>
      <c r="F938" s="192">
        <v>7.75</v>
      </c>
      <c r="G938" s="190">
        <v>30</v>
      </c>
      <c r="H938" s="193">
        <v>0.2</v>
      </c>
      <c r="I938" s="190"/>
    </row>
    <row r="939" spans="1:9">
      <c r="A939" s="190" t="s">
        <v>521</v>
      </c>
      <c r="B939" s="190" t="s">
        <v>524</v>
      </c>
      <c r="C939" s="190" t="s">
        <v>878</v>
      </c>
      <c r="D939" s="191">
        <v>41141</v>
      </c>
      <c r="E939" s="190" t="s">
        <v>825</v>
      </c>
      <c r="F939" s="192">
        <v>4.5</v>
      </c>
      <c r="G939" s="190">
        <v>35</v>
      </c>
      <c r="H939" s="193">
        <v>0.2</v>
      </c>
      <c r="I939" s="190"/>
    </row>
    <row r="940" spans="1:9">
      <c r="A940" s="190" t="s">
        <v>521</v>
      </c>
      <c r="B940" s="190" t="s">
        <v>524</v>
      </c>
      <c r="C940" s="190" t="s">
        <v>878</v>
      </c>
      <c r="D940" s="191">
        <v>40548</v>
      </c>
      <c r="E940" s="190" t="s">
        <v>816</v>
      </c>
      <c r="F940" s="192">
        <v>19.5</v>
      </c>
      <c r="G940" s="190">
        <v>20</v>
      </c>
      <c r="H940" s="193">
        <v>0</v>
      </c>
      <c r="I940" s="190"/>
    </row>
    <row r="941" spans="1:9">
      <c r="A941" s="190" t="s">
        <v>521</v>
      </c>
      <c r="B941" s="190" t="s">
        <v>524</v>
      </c>
      <c r="C941" s="190" t="s">
        <v>878</v>
      </c>
      <c r="D941" s="191">
        <v>41525</v>
      </c>
      <c r="E941" s="190" t="s">
        <v>812</v>
      </c>
      <c r="F941" s="192">
        <v>21.05</v>
      </c>
      <c r="G941" s="190">
        <v>12</v>
      </c>
      <c r="H941" s="193">
        <v>0.2</v>
      </c>
      <c r="I941" s="190"/>
    </row>
    <row r="942" spans="1:9">
      <c r="A942" s="190" t="s">
        <v>639</v>
      </c>
      <c r="B942" s="190" t="s">
        <v>842</v>
      </c>
      <c r="C942" s="190" t="s">
        <v>836</v>
      </c>
      <c r="D942" s="191">
        <v>41552</v>
      </c>
      <c r="E942" s="190" t="s">
        <v>835</v>
      </c>
      <c r="F942" s="192">
        <v>43.9</v>
      </c>
      <c r="G942" s="190">
        <v>50</v>
      </c>
      <c r="H942" s="193">
        <v>0</v>
      </c>
      <c r="I942" s="190"/>
    </row>
    <row r="943" spans="1:9">
      <c r="A943" s="190" t="s">
        <v>639</v>
      </c>
      <c r="B943" s="190" t="s">
        <v>842</v>
      </c>
      <c r="C943" s="190" t="s">
        <v>836</v>
      </c>
      <c r="D943" s="191">
        <v>41371</v>
      </c>
      <c r="E943" s="190" t="s">
        <v>860</v>
      </c>
      <c r="F943" s="192">
        <v>21.5</v>
      </c>
      <c r="G943" s="190">
        <v>9</v>
      </c>
      <c r="H943" s="193">
        <v>0</v>
      </c>
      <c r="I943" s="190"/>
    </row>
    <row r="944" spans="1:9">
      <c r="A944" s="190" t="s">
        <v>656</v>
      </c>
      <c r="B944" s="190" t="s">
        <v>877</v>
      </c>
      <c r="C944" s="190" t="s">
        <v>807</v>
      </c>
      <c r="D944" s="191">
        <v>41514</v>
      </c>
      <c r="E944" s="190" t="s">
        <v>843</v>
      </c>
      <c r="F944" s="192">
        <v>49.3</v>
      </c>
      <c r="G944" s="190">
        <v>10</v>
      </c>
      <c r="H944" s="193">
        <v>0</v>
      </c>
      <c r="I944" s="190"/>
    </row>
    <row r="945" spans="1:9">
      <c r="A945" s="190" t="s">
        <v>695</v>
      </c>
      <c r="B945" s="190" t="s">
        <v>842</v>
      </c>
      <c r="C945" s="190" t="s">
        <v>810</v>
      </c>
      <c r="D945" s="191">
        <v>41193</v>
      </c>
      <c r="E945" s="190" t="s">
        <v>875</v>
      </c>
      <c r="F945" s="192">
        <v>7.45</v>
      </c>
      <c r="G945" s="190">
        <v>4</v>
      </c>
      <c r="H945" s="193">
        <v>0</v>
      </c>
      <c r="I945" s="190"/>
    </row>
    <row r="946" spans="1:9">
      <c r="A946" s="190" t="s">
        <v>695</v>
      </c>
      <c r="B946" s="190" t="s">
        <v>842</v>
      </c>
      <c r="C946" s="190" t="s">
        <v>810</v>
      </c>
      <c r="D946" s="191">
        <v>40407</v>
      </c>
      <c r="E946" s="190" t="s">
        <v>866</v>
      </c>
      <c r="F946" s="192">
        <v>15</v>
      </c>
      <c r="G946" s="190">
        <v>30</v>
      </c>
      <c r="H946" s="193">
        <v>0</v>
      </c>
      <c r="I946" s="190"/>
    </row>
    <row r="947" spans="1:9">
      <c r="A947" s="190" t="s">
        <v>702</v>
      </c>
      <c r="B947" s="190" t="s">
        <v>444</v>
      </c>
      <c r="C947" s="190" t="s">
        <v>878</v>
      </c>
      <c r="D947" s="191">
        <v>41091</v>
      </c>
      <c r="E947" s="190" t="s">
        <v>862</v>
      </c>
      <c r="F947" s="192">
        <v>6</v>
      </c>
      <c r="G947" s="190">
        <v>60</v>
      </c>
      <c r="H947" s="193">
        <v>0</v>
      </c>
      <c r="I947" s="190"/>
    </row>
    <row r="948" spans="1:9">
      <c r="A948" s="190" t="s">
        <v>702</v>
      </c>
      <c r="B948" s="190" t="s">
        <v>444</v>
      </c>
      <c r="C948" s="190" t="s">
        <v>878</v>
      </c>
      <c r="D948" s="191">
        <v>40787</v>
      </c>
      <c r="E948" s="190" t="s">
        <v>832</v>
      </c>
      <c r="F948" s="192">
        <v>55</v>
      </c>
      <c r="G948" s="190">
        <v>35</v>
      </c>
      <c r="H948" s="193">
        <v>0</v>
      </c>
      <c r="I948" s="190"/>
    </row>
    <row r="949" spans="1:9">
      <c r="A949" s="190" t="s">
        <v>526</v>
      </c>
      <c r="B949" s="190" t="s">
        <v>895</v>
      </c>
      <c r="C949" s="190" t="s">
        <v>846</v>
      </c>
      <c r="D949" s="191">
        <v>41561</v>
      </c>
      <c r="E949" s="190" t="s">
        <v>834</v>
      </c>
      <c r="F949" s="192">
        <v>13</v>
      </c>
      <c r="G949" s="190">
        <v>5</v>
      </c>
      <c r="H949" s="193">
        <v>0.25</v>
      </c>
      <c r="I949" s="190"/>
    </row>
    <row r="950" spans="1:9">
      <c r="A950" s="190" t="s">
        <v>688</v>
      </c>
      <c r="B950" s="190" t="s">
        <v>842</v>
      </c>
      <c r="C950" s="190" t="s">
        <v>846</v>
      </c>
      <c r="D950" s="191">
        <v>40957</v>
      </c>
      <c r="E950" s="190" t="s">
        <v>815</v>
      </c>
      <c r="F950" s="192">
        <v>21</v>
      </c>
      <c r="G950" s="190">
        <v>48</v>
      </c>
      <c r="H950" s="193">
        <v>0</v>
      </c>
      <c r="I950" s="190"/>
    </row>
    <row r="951" spans="1:9">
      <c r="A951" s="190" t="s">
        <v>688</v>
      </c>
      <c r="B951" s="190" t="s">
        <v>842</v>
      </c>
      <c r="C951" s="190" t="s">
        <v>846</v>
      </c>
      <c r="D951" s="191">
        <v>40888</v>
      </c>
      <c r="E951" s="190" t="s">
        <v>823</v>
      </c>
      <c r="F951" s="192">
        <v>20</v>
      </c>
      <c r="G951" s="190">
        <v>25</v>
      </c>
      <c r="H951" s="193">
        <v>0.05</v>
      </c>
      <c r="I951" s="190"/>
    </row>
    <row r="952" spans="1:9">
      <c r="A952" s="190" t="s">
        <v>535</v>
      </c>
      <c r="B952" s="190" t="s">
        <v>538</v>
      </c>
      <c r="C952" s="190" t="s">
        <v>836</v>
      </c>
      <c r="D952" s="191">
        <v>40592</v>
      </c>
      <c r="E952" s="190" t="s">
        <v>901</v>
      </c>
      <c r="F952" s="192">
        <v>12.75</v>
      </c>
      <c r="G952" s="190">
        <v>6</v>
      </c>
      <c r="H952" s="193">
        <v>0.10000000149011612</v>
      </c>
      <c r="I952" s="190"/>
    </row>
    <row r="953" spans="1:9">
      <c r="A953" s="190" t="s">
        <v>535</v>
      </c>
      <c r="B953" s="190" t="s">
        <v>538</v>
      </c>
      <c r="C953" s="190" t="s">
        <v>836</v>
      </c>
      <c r="D953" s="191">
        <v>41463</v>
      </c>
      <c r="E953" s="190" t="s">
        <v>856</v>
      </c>
      <c r="F953" s="192">
        <v>18</v>
      </c>
      <c r="G953" s="190">
        <v>10</v>
      </c>
      <c r="H953" s="193">
        <v>0.10000000149011612</v>
      </c>
      <c r="I953" s="190"/>
    </row>
    <row r="954" spans="1:9">
      <c r="A954" s="190" t="s">
        <v>377</v>
      </c>
      <c r="B954" s="190" t="s">
        <v>892</v>
      </c>
      <c r="C954" s="190" t="s">
        <v>836</v>
      </c>
      <c r="D954" s="191">
        <v>40285</v>
      </c>
      <c r="E954" s="190" t="s">
        <v>830</v>
      </c>
      <c r="F954" s="192">
        <v>17.45</v>
      </c>
      <c r="G954" s="190">
        <v>30</v>
      </c>
      <c r="H954" s="193">
        <v>0.05</v>
      </c>
      <c r="I954" s="190"/>
    </row>
    <row r="955" spans="1:9">
      <c r="A955" s="190" t="s">
        <v>377</v>
      </c>
      <c r="B955" s="190" t="s">
        <v>892</v>
      </c>
      <c r="C955" s="190" t="s">
        <v>836</v>
      </c>
      <c r="D955" s="191">
        <v>40719</v>
      </c>
      <c r="E955" s="190" t="s">
        <v>832</v>
      </c>
      <c r="F955" s="192">
        <v>55</v>
      </c>
      <c r="G955" s="190">
        <v>20</v>
      </c>
      <c r="H955" s="193">
        <v>0.05</v>
      </c>
      <c r="I955" s="190"/>
    </row>
    <row r="956" spans="1:9">
      <c r="A956" s="190" t="s">
        <v>377</v>
      </c>
      <c r="B956" s="190" t="s">
        <v>892</v>
      </c>
      <c r="C956" s="190" t="s">
        <v>836</v>
      </c>
      <c r="D956" s="191">
        <v>41750</v>
      </c>
      <c r="E956" s="190" t="s">
        <v>820</v>
      </c>
      <c r="F956" s="192">
        <v>34</v>
      </c>
      <c r="G956" s="190">
        <v>70</v>
      </c>
      <c r="H956" s="193">
        <v>0.05</v>
      </c>
      <c r="I956" s="190"/>
    </row>
    <row r="957" spans="1:9">
      <c r="A957" s="190" t="s">
        <v>377</v>
      </c>
      <c r="B957" s="190" t="s">
        <v>892</v>
      </c>
      <c r="C957" s="190" t="s">
        <v>836</v>
      </c>
      <c r="D957" s="191">
        <v>40777</v>
      </c>
      <c r="E957" s="190" t="s">
        <v>860</v>
      </c>
      <c r="F957" s="192">
        <v>21.5</v>
      </c>
      <c r="G957" s="190">
        <v>15</v>
      </c>
      <c r="H957" s="193">
        <v>0.05</v>
      </c>
      <c r="I957" s="190"/>
    </row>
    <row r="958" spans="1:9">
      <c r="A958" s="190" t="s">
        <v>699</v>
      </c>
      <c r="B958" s="190" t="s">
        <v>806</v>
      </c>
      <c r="C958" s="190" t="s">
        <v>810</v>
      </c>
      <c r="D958" s="191">
        <v>41674</v>
      </c>
      <c r="E958" s="190" t="s">
        <v>885</v>
      </c>
      <c r="F958" s="192">
        <v>22</v>
      </c>
      <c r="G958" s="190">
        <v>20</v>
      </c>
      <c r="H958" s="193">
        <v>0.2</v>
      </c>
      <c r="I958" s="190"/>
    </row>
    <row r="959" spans="1:9">
      <c r="A959" s="190" t="s">
        <v>699</v>
      </c>
      <c r="B959" s="190" t="s">
        <v>806</v>
      </c>
      <c r="C959" s="190" t="s">
        <v>810</v>
      </c>
      <c r="D959" s="191">
        <v>40710</v>
      </c>
      <c r="E959" s="190" t="s">
        <v>826</v>
      </c>
      <c r="F959" s="192">
        <v>24</v>
      </c>
      <c r="G959" s="190">
        <v>20</v>
      </c>
      <c r="H959" s="193">
        <v>0.2</v>
      </c>
      <c r="I959" s="190"/>
    </row>
    <row r="960" spans="1:9">
      <c r="A960" s="190" t="s">
        <v>699</v>
      </c>
      <c r="B960" s="190" t="s">
        <v>806</v>
      </c>
      <c r="C960" s="190" t="s">
        <v>810</v>
      </c>
      <c r="D960" s="191">
        <v>40644</v>
      </c>
      <c r="E960" s="190" t="s">
        <v>843</v>
      </c>
      <c r="F960" s="192">
        <v>49.3</v>
      </c>
      <c r="G960" s="190">
        <v>10</v>
      </c>
      <c r="H960" s="193">
        <v>0.2</v>
      </c>
      <c r="I960" s="190"/>
    </row>
    <row r="961" spans="1:9">
      <c r="A961" s="190" t="s">
        <v>688</v>
      </c>
      <c r="B961" s="190" t="s">
        <v>842</v>
      </c>
      <c r="C961" s="190" t="s">
        <v>802</v>
      </c>
      <c r="D961" s="191">
        <v>41208</v>
      </c>
      <c r="E961" s="190" t="s">
        <v>847</v>
      </c>
      <c r="F961" s="192">
        <v>30</v>
      </c>
      <c r="G961" s="190">
        <v>45</v>
      </c>
      <c r="H961" s="193">
        <v>0</v>
      </c>
      <c r="I961" s="190"/>
    </row>
    <row r="962" spans="1:9">
      <c r="A962" s="190" t="s">
        <v>688</v>
      </c>
      <c r="B962" s="190" t="s">
        <v>842</v>
      </c>
      <c r="C962" s="190" t="s">
        <v>802</v>
      </c>
      <c r="D962" s="191">
        <v>40372</v>
      </c>
      <c r="E962" s="190" t="s">
        <v>852</v>
      </c>
      <c r="F962" s="192">
        <v>39</v>
      </c>
      <c r="G962" s="190">
        <v>100</v>
      </c>
      <c r="H962" s="193">
        <v>0</v>
      </c>
      <c r="I962" s="190"/>
    </row>
    <row r="963" spans="1:9">
      <c r="A963" s="190" t="s">
        <v>688</v>
      </c>
      <c r="B963" s="190" t="s">
        <v>842</v>
      </c>
      <c r="C963" s="190" t="s">
        <v>802</v>
      </c>
      <c r="D963" s="191">
        <v>40425</v>
      </c>
      <c r="E963" s="190" t="s">
        <v>819</v>
      </c>
      <c r="F963" s="192">
        <v>2.5</v>
      </c>
      <c r="G963" s="190">
        <v>14</v>
      </c>
      <c r="H963" s="193">
        <v>0</v>
      </c>
      <c r="I963" s="190"/>
    </row>
    <row r="964" spans="1:9">
      <c r="A964" s="190" t="s">
        <v>688</v>
      </c>
      <c r="B964" s="190" t="s">
        <v>842</v>
      </c>
      <c r="C964" s="190" t="s">
        <v>802</v>
      </c>
      <c r="D964" s="191">
        <v>40814</v>
      </c>
      <c r="E964" s="190" t="s">
        <v>855</v>
      </c>
      <c r="F964" s="192">
        <v>18.399999999999999</v>
      </c>
      <c r="G964" s="190">
        <v>42</v>
      </c>
      <c r="H964" s="193">
        <v>0</v>
      </c>
      <c r="I964" s="190"/>
    </row>
    <row r="965" spans="1:9">
      <c r="A965" s="190" t="s">
        <v>688</v>
      </c>
      <c r="B965" s="190" t="s">
        <v>842</v>
      </c>
      <c r="C965" s="190" t="s">
        <v>802</v>
      </c>
      <c r="D965" s="191">
        <v>40533</v>
      </c>
      <c r="E965" s="190" t="s">
        <v>805</v>
      </c>
      <c r="F965" s="192">
        <v>34.799999999999997</v>
      </c>
      <c r="G965" s="190">
        <v>12</v>
      </c>
      <c r="H965" s="193">
        <v>0</v>
      </c>
      <c r="I965" s="190"/>
    </row>
    <row r="966" spans="1:9">
      <c r="A966" s="190" t="s">
        <v>513</v>
      </c>
      <c r="B966" s="190" t="s">
        <v>854</v>
      </c>
      <c r="C966" s="190" t="s">
        <v>810</v>
      </c>
      <c r="D966" s="191">
        <v>41618</v>
      </c>
      <c r="E966" s="190" t="s">
        <v>848</v>
      </c>
      <c r="F966" s="192">
        <v>38</v>
      </c>
      <c r="G966" s="190">
        <v>28</v>
      </c>
      <c r="H966" s="193">
        <v>0</v>
      </c>
      <c r="I966" s="190"/>
    </row>
    <row r="967" spans="1:9">
      <c r="A967" s="190" t="s">
        <v>597</v>
      </c>
      <c r="B967" s="190" t="s">
        <v>813</v>
      </c>
      <c r="C967" s="190" t="s">
        <v>878</v>
      </c>
      <c r="D967" s="191">
        <v>41670</v>
      </c>
      <c r="E967" s="190" t="s">
        <v>872</v>
      </c>
      <c r="F967" s="192">
        <v>18</v>
      </c>
      <c r="G967" s="190">
        <v>3</v>
      </c>
      <c r="H967" s="193">
        <v>0</v>
      </c>
      <c r="I967" s="190"/>
    </row>
    <row r="968" spans="1:9">
      <c r="A968" s="190" t="s">
        <v>597</v>
      </c>
      <c r="B968" s="190" t="s">
        <v>813</v>
      </c>
      <c r="C968" s="190" t="s">
        <v>878</v>
      </c>
      <c r="D968" s="191">
        <v>40418</v>
      </c>
      <c r="E968" s="190" t="s">
        <v>859</v>
      </c>
      <c r="F968" s="192">
        <v>31</v>
      </c>
      <c r="G968" s="190">
        <v>10</v>
      </c>
      <c r="H968" s="193">
        <v>0</v>
      </c>
      <c r="I968" s="190"/>
    </row>
    <row r="969" spans="1:9">
      <c r="A969" s="190" t="s">
        <v>597</v>
      </c>
      <c r="B969" s="190" t="s">
        <v>813</v>
      </c>
      <c r="C969" s="190" t="s">
        <v>878</v>
      </c>
      <c r="D969" s="191">
        <v>40644</v>
      </c>
      <c r="E969" s="190" t="s">
        <v>840</v>
      </c>
      <c r="F969" s="192">
        <v>10</v>
      </c>
      <c r="G969" s="190">
        <v>6</v>
      </c>
      <c r="H969" s="193">
        <v>0</v>
      </c>
      <c r="I969" s="190"/>
    </row>
    <row r="970" spans="1:9">
      <c r="A970" s="190" t="s">
        <v>548</v>
      </c>
      <c r="B970" s="190" t="s">
        <v>813</v>
      </c>
      <c r="C970" s="190" t="s">
        <v>846</v>
      </c>
      <c r="D970" s="191">
        <v>40769</v>
      </c>
      <c r="E970" s="190" t="s">
        <v>831</v>
      </c>
      <c r="F970" s="192">
        <v>19</v>
      </c>
      <c r="G970" s="190">
        <v>21</v>
      </c>
      <c r="H970" s="193">
        <v>0.25</v>
      </c>
      <c r="I970" s="190"/>
    </row>
    <row r="971" spans="1:9">
      <c r="A971" s="190" t="s">
        <v>621</v>
      </c>
      <c r="B971" s="190" t="s">
        <v>898</v>
      </c>
      <c r="C971" s="190" t="s">
        <v>807</v>
      </c>
      <c r="D971" s="191">
        <v>41322</v>
      </c>
      <c r="E971" s="190" t="s">
        <v>872</v>
      </c>
      <c r="F971" s="192">
        <v>18</v>
      </c>
      <c r="G971" s="190">
        <v>6</v>
      </c>
      <c r="H971" s="193">
        <v>0</v>
      </c>
      <c r="I971" s="190"/>
    </row>
    <row r="972" spans="1:9">
      <c r="A972" s="190" t="s">
        <v>621</v>
      </c>
      <c r="B972" s="190" t="s">
        <v>898</v>
      </c>
      <c r="C972" s="190" t="s">
        <v>807</v>
      </c>
      <c r="D972" s="191">
        <v>41511</v>
      </c>
      <c r="E972" s="190" t="s">
        <v>829</v>
      </c>
      <c r="F972" s="192">
        <v>19</v>
      </c>
      <c r="G972" s="190">
        <v>10</v>
      </c>
      <c r="H972" s="193">
        <v>0</v>
      </c>
      <c r="I972" s="190"/>
    </row>
    <row r="973" spans="1:9">
      <c r="A973" s="190" t="s">
        <v>621</v>
      </c>
      <c r="B973" s="190" t="s">
        <v>898</v>
      </c>
      <c r="C973" s="190" t="s">
        <v>807</v>
      </c>
      <c r="D973" s="191">
        <v>41205</v>
      </c>
      <c r="E973" s="190" t="s">
        <v>820</v>
      </c>
      <c r="F973" s="192">
        <v>34</v>
      </c>
      <c r="G973" s="190">
        <v>15</v>
      </c>
      <c r="H973" s="193">
        <v>0</v>
      </c>
      <c r="I973" s="190"/>
    </row>
    <row r="974" spans="1:9">
      <c r="A974" s="190" t="s">
        <v>688</v>
      </c>
      <c r="B974" s="190" t="s">
        <v>842</v>
      </c>
      <c r="C974" s="190" t="s">
        <v>836</v>
      </c>
      <c r="D974" s="191">
        <v>40573</v>
      </c>
      <c r="E974" s="190" t="s">
        <v>859</v>
      </c>
      <c r="F974" s="192">
        <v>31</v>
      </c>
      <c r="G974" s="190">
        <v>70</v>
      </c>
      <c r="H974" s="193">
        <v>0</v>
      </c>
      <c r="I974" s="190"/>
    </row>
    <row r="975" spans="1:9">
      <c r="A975" s="190" t="s">
        <v>688</v>
      </c>
      <c r="B975" s="190" t="s">
        <v>842</v>
      </c>
      <c r="C975" s="190" t="s">
        <v>836</v>
      </c>
      <c r="D975" s="191">
        <v>41506</v>
      </c>
      <c r="E975" s="190" t="s">
        <v>831</v>
      </c>
      <c r="F975" s="192">
        <v>19</v>
      </c>
      <c r="G975" s="190">
        <v>55</v>
      </c>
      <c r="H975" s="193">
        <v>0</v>
      </c>
      <c r="I975" s="190"/>
    </row>
    <row r="976" spans="1:9">
      <c r="A976" s="190" t="s">
        <v>688</v>
      </c>
      <c r="B976" s="190" t="s">
        <v>842</v>
      </c>
      <c r="C976" s="190" t="s">
        <v>836</v>
      </c>
      <c r="D976" s="191">
        <v>40952</v>
      </c>
      <c r="E976" s="190" t="s">
        <v>823</v>
      </c>
      <c r="F976" s="192">
        <v>20</v>
      </c>
      <c r="G976" s="190">
        <v>18</v>
      </c>
      <c r="H976" s="193">
        <v>0</v>
      </c>
      <c r="I976" s="190"/>
    </row>
    <row r="977" spans="1:9">
      <c r="A977" s="190" t="s">
        <v>688</v>
      </c>
      <c r="B977" s="190" t="s">
        <v>842</v>
      </c>
      <c r="C977" s="190" t="s">
        <v>836</v>
      </c>
      <c r="D977" s="191">
        <v>41179</v>
      </c>
      <c r="E977" s="190" t="s">
        <v>820</v>
      </c>
      <c r="F977" s="192">
        <v>34</v>
      </c>
      <c r="G977" s="190">
        <v>40</v>
      </c>
      <c r="H977" s="193">
        <v>0</v>
      </c>
      <c r="I977" s="190"/>
    </row>
    <row r="978" spans="1:9">
      <c r="A978" s="190" t="s">
        <v>688</v>
      </c>
      <c r="B978" s="190" t="s">
        <v>842</v>
      </c>
      <c r="C978" s="190" t="s">
        <v>836</v>
      </c>
      <c r="D978" s="191">
        <v>40886</v>
      </c>
      <c r="E978" s="190" t="s">
        <v>856</v>
      </c>
      <c r="F978" s="192">
        <v>18</v>
      </c>
      <c r="G978" s="190">
        <v>80</v>
      </c>
      <c r="H978" s="193">
        <v>0</v>
      </c>
      <c r="I978" s="190"/>
    </row>
    <row r="979" spans="1:9">
      <c r="A979" s="190" t="s">
        <v>702</v>
      </c>
      <c r="B979" s="190" t="s">
        <v>444</v>
      </c>
      <c r="C979" s="190" t="s">
        <v>810</v>
      </c>
      <c r="D979" s="191">
        <v>40522</v>
      </c>
      <c r="E979" s="190" t="s">
        <v>862</v>
      </c>
      <c r="F979" s="192">
        <v>6</v>
      </c>
      <c r="G979" s="190">
        <v>8</v>
      </c>
      <c r="H979" s="193">
        <v>0.10000000149011612</v>
      </c>
      <c r="I979" s="190"/>
    </row>
    <row r="980" spans="1:9">
      <c r="A980" s="190" t="s">
        <v>702</v>
      </c>
      <c r="B980" s="190" t="s">
        <v>444</v>
      </c>
      <c r="C980" s="190" t="s">
        <v>810</v>
      </c>
      <c r="D980" s="191">
        <v>40945</v>
      </c>
      <c r="E980" s="190" t="s">
        <v>867</v>
      </c>
      <c r="F980" s="192">
        <v>7.75</v>
      </c>
      <c r="G980" s="190">
        <v>40</v>
      </c>
      <c r="H980" s="193">
        <v>0</v>
      </c>
      <c r="I980" s="190"/>
    </row>
    <row r="981" spans="1:9">
      <c r="A981" s="190" t="s">
        <v>677</v>
      </c>
      <c r="B981" s="190" t="s">
        <v>854</v>
      </c>
      <c r="C981" s="190" t="s">
        <v>846</v>
      </c>
      <c r="D981" s="191">
        <v>41342</v>
      </c>
      <c r="E981" s="190" t="s">
        <v>803</v>
      </c>
      <c r="F981" s="192">
        <v>21</v>
      </c>
      <c r="G981" s="190">
        <v>14</v>
      </c>
      <c r="H981" s="193">
        <v>0</v>
      </c>
      <c r="I981" s="190"/>
    </row>
    <row r="982" spans="1:9">
      <c r="A982" s="190" t="s">
        <v>677</v>
      </c>
      <c r="B982" s="190" t="s">
        <v>854</v>
      </c>
      <c r="C982" s="190" t="s">
        <v>846</v>
      </c>
      <c r="D982" s="191">
        <v>41703</v>
      </c>
      <c r="E982" s="190" t="s">
        <v>840</v>
      </c>
      <c r="F982" s="192">
        <v>10</v>
      </c>
      <c r="G982" s="190">
        <v>8</v>
      </c>
      <c r="H982" s="193">
        <v>0</v>
      </c>
      <c r="I982" s="190"/>
    </row>
    <row r="983" spans="1:9">
      <c r="A983" s="190" t="s">
        <v>677</v>
      </c>
      <c r="B983" s="190" t="s">
        <v>854</v>
      </c>
      <c r="C983" s="190" t="s">
        <v>846</v>
      </c>
      <c r="D983" s="191">
        <v>41574</v>
      </c>
      <c r="E983" s="190" t="s">
        <v>822</v>
      </c>
      <c r="F983" s="192">
        <v>18</v>
      </c>
      <c r="G983" s="190">
        <v>5</v>
      </c>
      <c r="H983" s="193">
        <v>0</v>
      </c>
      <c r="I983" s="190"/>
    </row>
    <row r="984" spans="1:9">
      <c r="A984" s="190" t="s">
        <v>569</v>
      </c>
      <c r="B984" s="190" t="s">
        <v>801</v>
      </c>
      <c r="C984" s="190" t="s">
        <v>851</v>
      </c>
      <c r="D984" s="191">
        <v>41126</v>
      </c>
      <c r="E984" s="190" t="s">
        <v>826</v>
      </c>
      <c r="F984" s="192">
        <v>24</v>
      </c>
      <c r="G984" s="190">
        <v>5</v>
      </c>
      <c r="H984" s="193">
        <v>0</v>
      </c>
      <c r="I984" s="190"/>
    </row>
    <row r="985" spans="1:9">
      <c r="A985" s="190" t="s">
        <v>509</v>
      </c>
      <c r="B985" s="190" t="s">
        <v>842</v>
      </c>
      <c r="C985" s="190" t="s">
        <v>836</v>
      </c>
      <c r="D985" s="191">
        <v>40811</v>
      </c>
      <c r="E985" s="190" t="s">
        <v>890</v>
      </c>
      <c r="F985" s="192">
        <v>263.5</v>
      </c>
      <c r="G985" s="190">
        <v>15</v>
      </c>
      <c r="H985" s="193">
        <v>0.05</v>
      </c>
      <c r="I985" s="190"/>
    </row>
    <row r="986" spans="1:9">
      <c r="A986" s="190" t="s">
        <v>509</v>
      </c>
      <c r="B986" s="190" t="s">
        <v>842</v>
      </c>
      <c r="C986" s="190" t="s">
        <v>836</v>
      </c>
      <c r="D986" s="191">
        <v>41012</v>
      </c>
      <c r="E986" s="190" t="s">
        <v>848</v>
      </c>
      <c r="F986" s="192">
        <v>38</v>
      </c>
      <c r="G986" s="190">
        <v>14</v>
      </c>
      <c r="H986" s="193">
        <v>0</v>
      </c>
      <c r="I986" s="190"/>
    </row>
    <row r="987" spans="1:9">
      <c r="A987" s="190" t="s">
        <v>509</v>
      </c>
      <c r="B987" s="190" t="s">
        <v>842</v>
      </c>
      <c r="C987" s="190" t="s">
        <v>836</v>
      </c>
      <c r="D987" s="191">
        <v>41461</v>
      </c>
      <c r="E987" s="190" t="s">
        <v>844</v>
      </c>
      <c r="F987" s="192">
        <v>15</v>
      </c>
      <c r="G987" s="190">
        <v>15</v>
      </c>
      <c r="H987" s="193">
        <v>0.05</v>
      </c>
      <c r="I987" s="190"/>
    </row>
    <row r="988" spans="1:9">
      <c r="A988" s="190" t="s">
        <v>509</v>
      </c>
      <c r="B988" s="190" t="s">
        <v>842</v>
      </c>
      <c r="C988" s="190" t="s">
        <v>836</v>
      </c>
      <c r="D988" s="191">
        <v>41531</v>
      </c>
      <c r="E988" s="190" t="s">
        <v>860</v>
      </c>
      <c r="F988" s="192">
        <v>21.5</v>
      </c>
      <c r="G988" s="190">
        <v>15</v>
      </c>
      <c r="H988" s="193">
        <v>0.05</v>
      </c>
      <c r="I988" s="190"/>
    </row>
    <row r="989" spans="1:9">
      <c r="A989" s="190" t="s">
        <v>509</v>
      </c>
      <c r="B989" s="190" t="s">
        <v>842</v>
      </c>
      <c r="C989" s="190" t="s">
        <v>810</v>
      </c>
      <c r="D989" s="191">
        <v>41061</v>
      </c>
      <c r="E989" s="190" t="s">
        <v>832</v>
      </c>
      <c r="F989" s="192">
        <v>55</v>
      </c>
      <c r="G989" s="190">
        <v>30</v>
      </c>
      <c r="H989" s="193">
        <v>0.15</v>
      </c>
      <c r="I989" s="190"/>
    </row>
    <row r="990" spans="1:9">
      <c r="A990" s="190" t="s">
        <v>377</v>
      </c>
      <c r="B990" s="190" t="s">
        <v>892</v>
      </c>
      <c r="C990" s="190" t="s">
        <v>836</v>
      </c>
      <c r="D990" s="191">
        <v>41742</v>
      </c>
      <c r="E990" s="190" t="s">
        <v>886</v>
      </c>
      <c r="F990" s="192">
        <v>25</v>
      </c>
      <c r="G990" s="190">
        <v>70</v>
      </c>
      <c r="H990" s="193">
        <v>0</v>
      </c>
      <c r="I990" s="190"/>
    </row>
    <row r="991" spans="1:9">
      <c r="A991" s="190" t="s">
        <v>377</v>
      </c>
      <c r="B991" s="190" t="s">
        <v>892</v>
      </c>
      <c r="C991" s="190" t="s">
        <v>836</v>
      </c>
      <c r="D991" s="191">
        <v>40591</v>
      </c>
      <c r="E991" s="190" t="s">
        <v>848</v>
      </c>
      <c r="F991" s="192">
        <v>38</v>
      </c>
      <c r="G991" s="190">
        <v>20</v>
      </c>
      <c r="H991" s="193">
        <v>0</v>
      </c>
      <c r="I991" s="190"/>
    </row>
    <row r="992" spans="1:9">
      <c r="A992" s="190" t="s">
        <v>377</v>
      </c>
      <c r="B992" s="190" t="s">
        <v>892</v>
      </c>
      <c r="C992" s="190" t="s">
        <v>836</v>
      </c>
      <c r="D992" s="191">
        <v>40778</v>
      </c>
      <c r="E992" s="190" t="s">
        <v>876</v>
      </c>
      <c r="F992" s="192">
        <v>12.5</v>
      </c>
      <c r="G992" s="190">
        <v>15</v>
      </c>
      <c r="H992" s="193">
        <v>0</v>
      </c>
      <c r="I992" s="190"/>
    </row>
    <row r="993" spans="1:9">
      <c r="A993" s="190" t="s">
        <v>377</v>
      </c>
      <c r="B993" s="190" t="s">
        <v>892</v>
      </c>
      <c r="C993" s="190" t="s">
        <v>814</v>
      </c>
      <c r="D993" s="191">
        <v>40842</v>
      </c>
      <c r="E993" s="190" t="s">
        <v>840</v>
      </c>
      <c r="F993" s="192">
        <v>10</v>
      </c>
      <c r="G993" s="190">
        <v>42</v>
      </c>
      <c r="H993" s="193">
        <v>0</v>
      </c>
      <c r="I993" s="190"/>
    </row>
    <row r="994" spans="1:9">
      <c r="A994" s="190" t="s">
        <v>377</v>
      </c>
      <c r="B994" s="190" t="s">
        <v>892</v>
      </c>
      <c r="C994" s="190" t="s">
        <v>814</v>
      </c>
      <c r="D994" s="191">
        <v>41019</v>
      </c>
      <c r="E994" s="190" t="s">
        <v>815</v>
      </c>
      <c r="F994" s="192">
        <v>21</v>
      </c>
      <c r="G994" s="190">
        <v>40</v>
      </c>
      <c r="H994" s="193">
        <v>0</v>
      </c>
      <c r="I994" s="190"/>
    </row>
    <row r="995" spans="1:9">
      <c r="A995" s="190" t="s">
        <v>383</v>
      </c>
      <c r="B995" s="190" t="s">
        <v>892</v>
      </c>
      <c r="C995" s="190" t="s">
        <v>851</v>
      </c>
      <c r="D995" s="191">
        <v>41683</v>
      </c>
      <c r="E995" s="190" t="s">
        <v>825</v>
      </c>
      <c r="F995" s="192">
        <v>4.5</v>
      </c>
      <c r="G995" s="190">
        <v>5</v>
      </c>
      <c r="H995" s="193">
        <v>0</v>
      </c>
      <c r="I995" s="190"/>
    </row>
    <row r="996" spans="1:9">
      <c r="A996" s="190" t="s">
        <v>383</v>
      </c>
      <c r="B996" s="190" t="s">
        <v>892</v>
      </c>
      <c r="C996" s="190" t="s">
        <v>851</v>
      </c>
      <c r="D996" s="191">
        <v>41347</v>
      </c>
      <c r="E996" s="190" t="s">
        <v>888</v>
      </c>
      <c r="F996" s="192">
        <v>7</v>
      </c>
      <c r="G996" s="190">
        <v>5</v>
      </c>
      <c r="H996" s="193">
        <v>0</v>
      </c>
      <c r="I996" s="190"/>
    </row>
    <row r="997" spans="1:9">
      <c r="A997" s="190" t="s">
        <v>471</v>
      </c>
      <c r="B997" s="190" t="s">
        <v>877</v>
      </c>
      <c r="C997" s="190" t="s">
        <v>810</v>
      </c>
      <c r="D997" s="191">
        <v>40907</v>
      </c>
      <c r="E997" s="190" t="s">
        <v>869</v>
      </c>
      <c r="F997" s="192">
        <v>9.1999999999999993</v>
      </c>
      <c r="G997" s="190">
        <v>5</v>
      </c>
      <c r="H997" s="193">
        <v>0</v>
      </c>
      <c r="I997" s="190"/>
    </row>
    <row r="998" spans="1:9">
      <c r="A998" s="190" t="s">
        <v>471</v>
      </c>
      <c r="B998" s="190" t="s">
        <v>877</v>
      </c>
      <c r="C998" s="190" t="s">
        <v>810</v>
      </c>
      <c r="D998" s="191">
        <v>40243</v>
      </c>
      <c r="E998" s="190" t="s">
        <v>894</v>
      </c>
      <c r="F998" s="192">
        <v>9</v>
      </c>
      <c r="G998" s="190">
        <v>10</v>
      </c>
      <c r="H998" s="193">
        <v>0</v>
      </c>
      <c r="I998" s="190"/>
    </row>
    <row r="999" spans="1:9">
      <c r="A999" s="190" t="s">
        <v>471</v>
      </c>
      <c r="B999" s="190" t="s">
        <v>877</v>
      </c>
      <c r="C999" s="190" t="s">
        <v>810</v>
      </c>
      <c r="D999" s="191">
        <v>41733</v>
      </c>
      <c r="E999" s="190" t="s">
        <v>844</v>
      </c>
      <c r="F999" s="192">
        <v>15</v>
      </c>
      <c r="G999" s="190">
        <v>20</v>
      </c>
      <c r="H999" s="193">
        <v>0</v>
      </c>
      <c r="I999" s="190"/>
    </row>
    <row r="1000" spans="1:9">
      <c r="A1000" s="190" t="s">
        <v>471</v>
      </c>
      <c r="B1000" s="190" t="s">
        <v>877</v>
      </c>
      <c r="C1000" s="190" t="s">
        <v>810</v>
      </c>
      <c r="D1000" s="191">
        <v>40339</v>
      </c>
      <c r="E1000" s="190" t="s">
        <v>860</v>
      </c>
      <c r="F1000" s="192">
        <v>21.5</v>
      </c>
      <c r="G1000" s="190">
        <v>15</v>
      </c>
      <c r="H1000" s="193">
        <v>0</v>
      </c>
      <c r="I1000" s="190"/>
    </row>
    <row r="1001" spans="1:9">
      <c r="A1001" s="190" t="s">
        <v>356</v>
      </c>
      <c r="B1001" s="190" t="s">
        <v>806</v>
      </c>
      <c r="C1001" s="190" t="s">
        <v>810</v>
      </c>
      <c r="D1001" s="191">
        <v>41646</v>
      </c>
      <c r="E1001" s="190" t="s">
        <v>829</v>
      </c>
      <c r="F1001" s="192">
        <v>19</v>
      </c>
      <c r="G1001" s="190">
        <v>20</v>
      </c>
      <c r="H1001" s="193">
        <v>0</v>
      </c>
      <c r="I1001" s="190"/>
    </row>
    <row r="1002" spans="1:9">
      <c r="A1002" s="190" t="s">
        <v>356</v>
      </c>
      <c r="B1002" s="190" t="s">
        <v>806</v>
      </c>
      <c r="C1002" s="190" t="s">
        <v>810</v>
      </c>
      <c r="D1002" s="191">
        <v>40874</v>
      </c>
      <c r="E1002" s="190" t="s">
        <v>876</v>
      </c>
      <c r="F1002" s="192">
        <v>12.5</v>
      </c>
      <c r="G1002" s="190">
        <v>18</v>
      </c>
      <c r="H1002" s="193">
        <v>0.2</v>
      </c>
      <c r="I1002" s="190"/>
    </row>
    <row r="1003" spans="1:9">
      <c r="A1003" s="190" t="s">
        <v>492</v>
      </c>
      <c r="B1003" s="190" t="s">
        <v>854</v>
      </c>
      <c r="C1003" s="190" t="s">
        <v>846</v>
      </c>
      <c r="D1003" s="191">
        <v>40288</v>
      </c>
      <c r="E1003" s="190" t="s">
        <v>808</v>
      </c>
      <c r="F1003" s="192">
        <v>23.25</v>
      </c>
      <c r="G1003" s="190">
        <v>21</v>
      </c>
      <c r="H1003" s="193">
        <v>0</v>
      </c>
      <c r="I1003" s="190"/>
    </row>
    <row r="1004" spans="1:9">
      <c r="A1004" s="190" t="s">
        <v>492</v>
      </c>
      <c r="B1004" s="190" t="s">
        <v>854</v>
      </c>
      <c r="C1004" s="190" t="s">
        <v>846</v>
      </c>
      <c r="D1004" s="191">
        <v>41380</v>
      </c>
      <c r="E1004" s="190" t="s">
        <v>869</v>
      </c>
      <c r="F1004" s="192">
        <v>9.1999999999999993</v>
      </c>
      <c r="G1004" s="190">
        <v>15</v>
      </c>
      <c r="H1004" s="193">
        <v>0.10000000149011612</v>
      </c>
      <c r="I1004" s="190"/>
    </row>
    <row r="1005" spans="1:9">
      <c r="A1005" s="190" t="s">
        <v>492</v>
      </c>
      <c r="B1005" s="190" t="s">
        <v>854</v>
      </c>
      <c r="C1005" s="190" t="s">
        <v>846</v>
      </c>
      <c r="D1005" s="191">
        <v>40294</v>
      </c>
      <c r="E1005" s="190" t="s">
        <v>840</v>
      </c>
      <c r="F1005" s="192">
        <v>10</v>
      </c>
      <c r="G1005" s="190">
        <v>25</v>
      </c>
      <c r="H1005" s="193">
        <v>0.10000000149011612</v>
      </c>
      <c r="I1005" s="190"/>
    </row>
    <row r="1006" spans="1:9">
      <c r="A1006" s="190" t="s">
        <v>492</v>
      </c>
      <c r="B1006" s="190" t="s">
        <v>854</v>
      </c>
      <c r="C1006" s="190" t="s">
        <v>846</v>
      </c>
      <c r="D1006" s="191">
        <v>40264</v>
      </c>
      <c r="E1006" s="190" t="s">
        <v>825</v>
      </c>
      <c r="F1006" s="192">
        <v>4.5</v>
      </c>
      <c r="G1006" s="190">
        <v>3</v>
      </c>
      <c r="H1006" s="193">
        <v>0</v>
      </c>
      <c r="I1006" s="190"/>
    </row>
    <row r="1007" spans="1:9">
      <c r="A1007" s="190" t="s">
        <v>492</v>
      </c>
      <c r="B1007" s="190" t="s">
        <v>854</v>
      </c>
      <c r="C1007" s="190" t="s">
        <v>846</v>
      </c>
      <c r="D1007" s="191">
        <v>40905</v>
      </c>
      <c r="E1007" s="190" t="s">
        <v>845</v>
      </c>
      <c r="F1007" s="192">
        <v>18</v>
      </c>
      <c r="G1007" s="190">
        <v>30</v>
      </c>
      <c r="H1007" s="193">
        <v>0.10000000149011612</v>
      </c>
      <c r="I1007" s="190"/>
    </row>
    <row r="1008" spans="1:9">
      <c r="A1008" s="190" t="s">
        <v>361</v>
      </c>
      <c r="B1008" s="190" t="s">
        <v>842</v>
      </c>
      <c r="C1008" s="190" t="s">
        <v>810</v>
      </c>
      <c r="D1008" s="191">
        <v>41027</v>
      </c>
      <c r="E1008" s="190" t="s">
        <v>863</v>
      </c>
      <c r="F1008" s="192">
        <v>45.6</v>
      </c>
      <c r="G1008" s="190">
        <v>10</v>
      </c>
      <c r="H1008" s="193">
        <v>0</v>
      </c>
      <c r="I1008" s="190"/>
    </row>
    <row r="1009" spans="1:9">
      <c r="A1009" s="190" t="s">
        <v>361</v>
      </c>
      <c r="B1009" s="190" t="s">
        <v>842</v>
      </c>
      <c r="C1009" s="190" t="s">
        <v>810</v>
      </c>
      <c r="D1009" s="191">
        <v>41418</v>
      </c>
      <c r="E1009" s="190" t="s">
        <v>857</v>
      </c>
      <c r="F1009" s="192">
        <v>123.79</v>
      </c>
      <c r="G1009" s="190">
        <v>6</v>
      </c>
      <c r="H1009" s="193">
        <v>0</v>
      </c>
      <c r="I1009" s="190"/>
    </row>
    <row r="1010" spans="1:9">
      <c r="A1010" s="190" t="s">
        <v>361</v>
      </c>
      <c r="B1010" s="190" t="s">
        <v>842</v>
      </c>
      <c r="C1010" s="190" t="s">
        <v>810</v>
      </c>
      <c r="D1010" s="191">
        <v>40220</v>
      </c>
      <c r="E1010" s="190" t="s">
        <v>864</v>
      </c>
      <c r="F1010" s="192">
        <v>19.45</v>
      </c>
      <c r="G1010" s="190">
        <v>10</v>
      </c>
      <c r="H1010" s="193">
        <v>0</v>
      </c>
      <c r="I1010" s="190"/>
    </row>
    <row r="1011" spans="1:9">
      <c r="A1011" s="190" t="s">
        <v>579</v>
      </c>
      <c r="B1011" s="190" t="s">
        <v>839</v>
      </c>
      <c r="C1011" s="190" t="s">
        <v>814</v>
      </c>
      <c r="D1011" s="191">
        <v>40713</v>
      </c>
      <c r="E1011" s="190" t="s">
        <v>808</v>
      </c>
      <c r="F1011" s="192">
        <v>23.25</v>
      </c>
      <c r="G1011" s="190">
        <v>3</v>
      </c>
      <c r="H1011" s="193">
        <v>0</v>
      </c>
      <c r="I1011" s="190"/>
    </row>
    <row r="1012" spans="1:9">
      <c r="A1012" s="190" t="s">
        <v>579</v>
      </c>
      <c r="B1012" s="190" t="s">
        <v>839</v>
      </c>
      <c r="C1012" s="190" t="s">
        <v>814</v>
      </c>
      <c r="D1012" s="191">
        <v>40207</v>
      </c>
      <c r="E1012" s="190" t="s">
        <v>804</v>
      </c>
      <c r="F1012" s="192">
        <v>14</v>
      </c>
      <c r="G1012" s="190">
        <v>5</v>
      </c>
      <c r="H1012" s="193">
        <v>0</v>
      </c>
      <c r="I1012" s="190"/>
    </row>
    <row r="1013" spans="1:9">
      <c r="A1013" s="190" t="s">
        <v>579</v>
      </c>
      <c r="B1013" s="190" t="s">
        <v>839</v>
      </c>
      <c r="C1013" s="190" t="s">
        <v>814</v>
      </c>
      <c r="D1013" s="191">
        <v>40741</v>
      </c>
      <c r="E1013" s="190" t="s">
        <v>820</v>
      </c>
      <c r="F1013" s="190">
        <v>34</v>
      </c>
      <c r="G1013" s="190">
        <v>10</v>
      </c>
      <c r="H1013" s="193">
        <v>0</v>
      </c>
      <c r="I1013" s="190"/>
    </row>
    <row r="1014" spans="1:9">
      <c r="A1014" s="190" t="s">
        <v>318</v>
      </c>
      <c r="B1014" s="190" t="s">
        <v>850</v>
      </c>
      <c r="C1014" s="190" t="s">
        <v>836</v>
      </c>
      <c r="D1014" s="191">
        <v>41466</v>
      </c>
      <c r="E1014" s="190" t="s">
        <v>833</v>
      </c>
      <c r="F1014" s="190">
        <v>32.799999999999997</v>
      </c>
      <c r="G1014" s="190">
        <v>12</v>
      </c>
      <c r="H1014" s="193">
        <v>0</v>
      </c>
      <c r="I1014" s="190"/>
    </row>
    <row r="1015" spans="1:9">
      <c r="A1015" s="190" t="s">
        <v>318</v>
      </c>
      <c r="B1015" s="190" t="s">
        <v>850</v>
      </c>
      <c r="C1015" s="190" t="s">
        <v>836</v>
      </c>
      <c r="D1015" s="191">
        <v>41398</v>
      </c>
      <c r="E1015" s="190" t="s">
        <v>820</v>
      </c>
      <c r="F1015" s="190">
        <v>34</v>
      </c>
      <c r="G1015" s="190">
        <v>20</v>
      </c>
      <c r="H1015" s="193">
        <v>0</v>
      </c>
      <c r="I1015" s="190"/>
    </row>
    <row r="1016" spans="1:9">
      <c r="A1016" s="190" t="s">
        <v>318</v>
      </c>
      <c r="B1016" s="190" t="s">
        <v>850</v>
      </c>
      <c r="C1016" s="192" t="s">
        <v>836</v>
      </c>
      <c r="D1016" s="191">
        <v>41628</v>
      </c>
      <c r="E1016" s="190" t="s">
        <v>860</v>
      </c>
      <c r="F1016" s="190">
        <v>21.5</v>
      </c>
      <c r="G1016" s="190">
        <v>20</v>
      </c>
      <c r="H1016" s="193">
        <v>0</v>
      </c>
      <c r="I1016" s="190"/>
    </row>
    <row r="1017" spans="1:9">
      <c r="A1017" s="190" t="s">
        <v>688</v>
      </c>
      <c r="B1017" s="190" t="s">
        <v>842</v>
      </c>
      <c r="C1017" s="192" t="s">
        <v>846</v>
      </c>
      <c r="D1017" s="191">
        <v>41752</v>
      </c>
      <c r="E1017" s="190" t="s">
        <v>843</v>
      </c>
      <c r="F1017" s="190">
        <v>49.3</v>
      </c>
      <c r="G1017" s="190">
        <v>15</v>
      </c>
      <c r="H1017" s="193">
        <v>0</v>
      </c>
      <c r="I1017" s="190"/>
    </row>
    <row r="1018" spans="1:9">
      <c r="A1018" s="190" t="s">
        <v>688</v>
      </c>
      <c r="B1018" s="190" t="s">
        <v>842</v>
      </c>
      <c r="C1018" s="192" t="s">
        <v>846</v>
      </c>
      <c r="D1018" s="191">
        <v>40923</v>
      </c>
      <c r="E1018" s="190" t="s">
        <v>866</v>
      </c>
      <c r="F1018" s="190">
        <v>15</v>
      </c>
      <c r="G1018" s="190">
        <v>35</v>
      </c>
      <c r="H1018" s="193">
        <v>0.15</v>
      </c>
      <c r="I1018" s="190"/>
    </row>
    <row r="1019" spans="1:9">
      <c r="A1019" s="190" t="s">
        <v>496</v>
      </c>
      <c r="B1019" s="190" t="s">
        <v>813</v>
      </c>
      <c r="C1019" s="190" t="s">
        <v>810</v>
      </c>
      <c r="D1019" s="191">
        <v>40995</v>
      </c>
      <c r="E1019" s="190" t="s">
        <v>872</v>
      </c>
      <c r="F1019" s="190">
        <v>18</v>
      </c>
      <c r="G1019" s="190">
        <v>25</v>
      </c>
      <c r="H1019" s="193">
        <v>0</v>
      </c>
      <c r="I1019" s="190"/>
    </row>
    <row r="1020" spans="1:9">
      <c r="A1020" s="190" t="s">
        <v>559</v>
      </c>
      <c r="B1020" s="190" t="s">
        <v>868</v>
      </c>
      <c r="C1020" s="190" t="s">
        <v>810</v>
      </c>
      <c r="D1020" s="191">
        <v>41739</v>
      </c>
      <c r="E1020" s="190" t="s">
        <v>857</v>
      </c>
      <c r="F1020" s="190">
        <v>123.79</v>
      </c>
      <c r="G1020" s="190">
        <v>20</v>
      </c>
      <c r="H1020" s="193">
        <v>0</v>
      </c>
      <c r="I1020" s="190"/>
    </row>
    <row r="1021" spans="1:9">
      <c r="A1021" s="190" t="s">
        <v>559</v>
      </c>
      <c r="B1021" s="190" t="s">
        <v>868</v>
      </c>
      <c r="C1021" s="190" t="s">
        <v>810</v>
      </c>
      <c r="D1021" s="191">
        <v>40720</v>
      </c>
      <c r="E1021" s="190" t="s">
        <v>880</v>
      </c>
      <c r="F1021" s="190">
        <v>33.25</v>
      </c>
      <c r="G1021" s="190">
        <v>9</v>
      </c>
      <c r="H1021" s="193">
        <v>0</v>
      </c>
      <c r="I1021" s="190"/>
    </row>
    <row r="1022" spans="1:9">
      <c r="A1022" s="190" t="s">
        <v>391</v>
      </c>
      <c r="B1022" s="190" t="s">
        <v>854</v>
      </c>
      <c r="C1022" s="190" t="s">
        <v>836</v>
      </c>
      <c r="D1022" s="191">
        <v>41746</v>
      </c>
      <c r="E1022" s="190" t="s">
        <v>826</v>
      </c>
      <c r="F1022" s="190">
        <v>24</v>
      </c>
      <c r="G1022" s="190">
        <v>12</v>
      </c>
      <c r="H1022" s="193">
        <v>0.05</v>
      </c>
      <c r="I1022" s="190"/>
    </row>
    <row r="1023" spans="1:9">
      <c r="A1023" s="190" t="s">
        <v>391</v>
      </c>
      <c r="B1023" s="190" t="s">
        <v>854</v>
      </c>
      <c r="C1023" s="190" t="s">
        <v>836</v>
      </c>
      <c r="D1023" s="191">
        <v>40812</v>
      </c>
      <c r="E1023" s="190" t="s">
        <v>856</v>
      </c>
      <c r="F1023" s="190">
        <v>18</v>
      </c>
      <c r="G1023" s="190">
        <v>35</v>
      </c>
      <c r="H1023" s="193">
        <v>0</v>
      </c>
      <c r="I1023" s="190"/>
    </row>
    <row r="1024" spans="1:9">
      <c r="A1024" s="190" t="s">
        <v>548</v>
      </c>
      <c r="B1024" s="190" t="s">
        <v>813</v>
      </c>
      <c r="C1024" s="190" t="s">
        <v>846</v>
      </c>
      <c r="D1024" s="191">
        <v>40767</v>
      </c>
      <c r="E1024" s="190" t="s">
        <v>867</v>
      </c>
      <c r="F1024" s="190">
        <v>7.75</v>
      </c>
      <c r="G1024" s="190">
        <v>8</v>
      </c>
      <c r="H1024" s="193">
        <v>0.10000000149011612</v>
      </c>
      <c r="I1024" s="190"/>
    </row>
    <row r="1025" spans="1:9">
      <c r="A1025" s="190" t="s">
        <v>673</v>
      </c>
      <c r="B1025" s="190" t="s">
        <v>854</v>
      </c>
      <c r="C1025" s="190" t="s">
        <v>846</v>
      </c>
      <c r="D1025" s="191">
        <v>40183</v>
      </c>
      <c r="E1025" s="190" t="s">
        <v>829</v>
      </c>
      <c r="F1025" s="190">
        <v>19</v>
      </c>
      <c r="G1025" s="190">
        <v>30</v>
      </c>
      <c r="H1025" s="193">
        <v>0.05</v>
      </c>
      <c r="I1025" s="190"/>
    </row>
    <row r="1026" spans="1:9">
      <c r="A1026" s="190" t="s">
        <v>673</v>
      </c>
      <c r="B1026" s="190" t="s">
        <v>854</v>
      </c>
      <c r="C1026" s="190" t="s">
        <v>846</v>
      </c>
      <c r="D1026" s="191">
        <v>41219</v>
      </c>
      <c r="E1026" s="190" t="s">
        <v>819</v>
      </c>
      <c r="F1026" s="190">
        <v>2.5</v>
      </c>
      <c r="G1026" s="190">
        <v>20</v>
      </c>
      <c r="H1026" s="193">
        <v>0.05</v>
      </c>
      <c r="I1026" s="190"/>
    </row>
    <row r="1027" spans="1:9">
      <c r="A1027" s="190" t="s">
        <v>555</v>
      </c>
      <c r="B1027" s="190" t="s">
        <v>524</v>
      </c>
      <c r="C1027" s="190" t="s">
        <v>878</v>
      </c>
      <c r="D1027" s="191">
        <v>40821</v>
      </c>
      <c r="E1027" s="190" t="s">
        <v>853</v>
      </c>
      <c r="F1027" s="190">
        <v>38</v>
      </c>
      <c r="G1027" s="190">
        <v>36</v>
      </c>
      <c r="H1027" s="193">
        <v>0.15</v>
      </c>
      <c r="I1027" s="190"/>
    </row>
    <row r="1028" spans="1:9">
      <c r="A1028" s="190" t="s">
        <v>555</v>
      </c>
      <c r="B1028" s="190" t="s">
        <v>524</v>
      </c>
      <c r="C1028" s="190" t="s">
        <v>878</v>
      </c>
      <c r="D1028" s="191">
        <v>40819</v>
      </c>
      <c r="E1028" s="190" t="s">
        <v>862</v>
      </c>
      <c r="F1028" s="190">
        <v>6</v>
      </c>
      <c r="G1028" s="190">
        <v>13</v>
      </c>
      <c r="H1028" s="193">
        <v>0.15</v>
      </c>
      <c r="I1028" s="190"/>
    </row>
    <row r="1029" spans="1:9">
      <c r="A1029" s="190" t="s">
        <v>555</v>
      </c>
      <c r="B1029" s="190" t="s">
        <v>524</v>
      </c>
      <c r="C1029" s="190" t="s">
        <v>878</v>
      </c>
      <c r="D1029" s="191">
        <v>40823</v>
      </c>
      <c r="E1029" s="190" t="s">
        <v>891</v>
      </c>
      <c r="F1029" s="190">
        <v>31.23</v>
      </c>
      <c r="G1029" s="190">
        <v>35</v>
      </c>
      <c r="H1029" s="193">
        <v>0.15</v>
      </c>
      <c r="I1029" s="190"/>
    </row>
    <row r="1030" spans="1:9">
      <c r="A1030" s="190" t="s">
        <v>555</v>
      </c>
      <c r="B1030" s="190" t="s">
        <v>524</v>
      </c>
      <c r="C1030" s="190" t="s">
        <v>878</v>
      </c>
      <c r="D1030" s="191">
        <v>40347</v>
      </c>
      <c r="E1030" s="190" t="s">
        <v>843</v>
      </c>
      <c r="F1030" s="190">
        <v>49.3</v>
      </c>
      <c r="G1030" s="190">
        <v>80</v>
      </c>
      <c r="H1030" s="193">
        <v>0.15</v>
      </c>
      <c r="I1030" s="190"/>
    </row>
    <row r="1031" spans="1:9">
      <c r="A1031" s="190" t="s">
        <v>350</v>
      </c>
      <c r="B1031" s="190" t="s">
        <v>813</v>
      </c>
      <c r="C1031" s="190" t="s">
        <v>810</v>
      </c>
      <c r="D1031" s="191">
        <v>40618</v>
      </c>
      <c r="E1031" s="190" t="s">
        <v>847</v>
      </c>
      <c r="F1031" s="190">
        <v>30</v>
      </c>
      <c r="G1031" s="190">
        <v>35</v>
      </c>
      <c r="H1031" s="193">
        <v>0</v>
      </c>
      <c r="I1031" s="190"/>
    </row>
    <row r="1032" spans="1:9">
      <c r="A1032" s="190" t="s">
        <v>350</v>
      </c>
      <c r="B1032" s="190" t="s">
        <v>813</v>
      </c>
      <c r="C1032" s="190" t="s">
        <v>810</v>
      </c>
      <c r="D1032" s="191">
        <v>40382</v>
      </c>
      <c r="E1032" s="190" t="s">
        <v>881</v>
      </c>
      <c r="F1032" s="190">
        <v>62.5</v>
      </c>
      <c r="G1032" s="190">
        <v>50</v>
      </c>
      <c r="H1032" s="193">
        <v>0</v>
      </c>
      <c r="I1032" s="190"/>
    </row>
    <row r="1033" spans="1:9">
      <c r="A1033" s="190" t="s">
        <v>350</v>
      </c>
      <c r="B1033" s="190" t="s">
        <v>813</v>
      </c>
      <c r="C1033" s="190" t="s">
        <v>810</v>
      </c>
      <c r="D1033" s="191">
        <v>40754</v>
      </c>
      <c r="E1033" s="190" t="s">
        <v>809</v>
      </c>
      <c r="F1033" s="190">
        <v>53</v>
      </c>
      <c r="G1033" s="190">
        <v>15</v>
      </c>
      <c r="H1033" s="193">
        <v>0</v>
      </c>
      <c r="I1033" s="190"/>
    </row>
    <row r="1034" spans="1:9">
      <c r="A1034" s="190" t="s">
        <v>350</v>
      </c>
      <c r="B1034" s="190" t="s">
        <v>813</v>
      </c>
      <c r="C1034" s="190" t="s">
        <v>810</v>
      </c>
      <c r="D1034" s="191">
        <v>41261</v>
      </c>
      <c r="E1034" s="190" t="s">
        <v>867</v>
      </c>
      <c r="F1034" s="190">
        <v>7.75</v>
      </c>
      <c r="G1034" s="190">
        <v>2</v>
      </c>
      <c r="H1034" s="193">
        <v>0</v>
      </c>
      <c r="I1034" s="190"/>
    </row>
    <row r="1035" spans="1:9">
      <c r="A1035" s="190" t="s">
        <v>480</v>
      </c>
      <c r="B1035" s="190" t="s">
        <v>861</v>
      </c>
      <c r="C1035" s="190" t="s">
        <v>846</v>
      </c>
      <c r="D1035" s="191">
        <v>40485</v>
      </c>
      <c r="E1035" s="190" t="s">
        <v>885</v>
      </c>
      <c r="F1035" s="190">
        <v>22</v>
      </c>
      <c r="G1035" s="190">
        <v>10</v>
      </c>
      <c r="H1035" s="193">
        <v>0.10000000149011612</v>
      </c>
      <c r="I1035" s="190"/>
    </row>
    <row r="1036" spans="1:9">
      <c r="A1036" s="190" t="s">
        <v>480</v>
      </c>
      <c r="B1036" s="190" t="s">
        <v>861</v>
      </c>
      <c r="C1036" s="190" t="s">
        <v>846</v>
      </c>
      <c r="D1036" s="191">
        <v>40963</v>
      </c>
      <c r="E1036" s="190" t="s">
        <v>837</v>
      </c>
      <c r="F1036" s="190">
        <v>21.35</v>
      </c>
      <c r="G1036" s="190">
        <v>15</v>
      </c>
      <c r="H1036" s="193">
        <v>0.10000000149011612</v>
      </c>
      <c r="I1036" s="190"/>
    </row>
    <row r="1037" spans="1:9">
      <c r="A1037" s="190" t="s">
        <v>480</v>
      </c>
      <c r="B1037" s="190" t="s">
        <v>861</v>
      </c>
      <c r="C1037" s="190" t="s">
        <v>846</v>
      </c>
      <c r="D1037" s="191">
        <v>40834</v>
      </c>
      <c r="E1037" s="190" t="s">
        <v>815</v>
      </c>
      <c r="F1037" s="190">
        <v>21</v>
      </c>
      <c r="G1037" s="190">
        <v>40</v>
      </c>
      <c r="H1037" s="193">
        <v>0</v>
      </c>
      <c r="I1037" s="190"/>
    </row>
    <row r="1038" spans="1:9">
      <c r="A1038" s="190" t="s">
        <v>428</v>
      </c>
      <c r="B1038" s="190" t="s">
        <v>801</v>
      </c>
      <c r="C1038" s="190" t="s">
        <v>810</v>
      </c>
      <c r="D1038" s="191">
        <v>41522</v>
      </c>
      <c r="E1038" s="190" t="s">
        <v>885</v>
      </c>
      <c r="F1038" s="190">
        <v>22</v>
      </c>
      <c r="G1038" s="190">
        <v>25</v>
      </c>
      <c r="H1038" s="193">
        <v>0</v>
      </c>
      <c r="I1038" s="190"/>
    </row>
    <row r="1039" spans="1:9">
      <c r="A1039" s="190" t="s">
        <v>428</v>
      </c>
      <c r="B1039" s="190" t="s">
        <v>801</v>
      </c>
      <c r="C1039" s="190" t="s">
        <v>810</v>
      </c>
      <c r="D1039" s="191">
        <v>41304</v>
      </c>
      <c r="E1039" s="190" t="s">
        <v>887</v>
      </c>
      <c r="F1039" s="190">
        <v>13.25</v>
      </c>
      <c r="G1039" s="190">
        <v>6</v>
      </c>
      <c r="H1039" s="193">
        <v>0</v>
      </c>
      <c r="I1039" s="190"/>
    </row>
    <row r="1040" spans="1:9">
      <c r="A1040" s="190" t="s">
        <v>387</v>
      </c>
      <c r="B1040" s="190" t="s">
        <v>806</v>
      </c>
      <c r="C1040" s="190" t="s">
        <v>807</v>
      </c>
      <c r="D1040" s="191">
        <v>41273</v>
      </c>
      <c r="E1040" s="190" t="s">
        <v>803</v>
      </c>
      <c r="F1040" s="190">
        <v>21</v>
      </c>
      <c r="G1040" s="190">
        <v>10</v>
      </c>
      <c r="H1040" s="193">
        <v>0</v>
      </c>
      <c r="I1040" s="190"/>
    </row>
    <row r="1041" spans="1:9">
      <c r="A1041" s="190" t="s">
        <v>387</v>
      </c>
      <c r="B1041" s="190" t="s">
        <v>806</v>
      </c>
      <c r="C1041" s="190" t="s">
        <v>807</v>
      </c>
      <c r="D1041" s="191">
        <v>40559</v>
      </c>
      <c r="E1041" s="190" t="s">
        <v>897</v>
      </c>
      <c r="F1041" s="190">
        <v>16.25</v>
      </c>
      <c r="G1041" s="190">
        <v>25</v>
      </c>
      <c r="H1041" s="193">
        <v>0.05</v>
      </c>
      <c r="I1041" s="190"/>
    </row>
    <row r="1042" spans="1:9">
      <c r="A1042" s="190" t="s">
        <v>387</v>
      </c>
      <c r="B1042" s="190" t="s">
        <v>806</v>
      </c>
      <c r="C1042" s="190" t="s">
        <v>807</v>
      </c>
      <c r="D1042" s="191">
        <v>41143</v>
      </c>
      <c r="E1042" s="190" t="s">
        <v>848</v>
      </c>
      <c r="F1042" s="190">
        <v>38</v>
      </c>
      <c r="G1042" s="190">
        <v>60</v>
      </c>
      <c r="H1042" s="193">
        <v>0.05</v>
      </c>
      <c r="I1042" s="190"/>
    </row>
    <row r="1043" spans="1:9">
      <c r="A1043" s="190" t="s">
        <v>606</v>
      </c>
      <c r="B1043" s="190" t="s">
        <v>444</v>
      </c>
      <c r="C1043" s="190" t="s">
        <v>814</v>
      </c>
      <c r="D1043" s="191">
        <v>41397</v>
      </c>
      <c r="E1043" s="190" t="s">
        <v>900</v>
      </c>
      <c r="F1043" s="190">
        <v>9.5</v>
      </c>
      <c r="G1043" s="190">
        <v>20</v>
      </c>
      <c r="H1043" s="193">
        <v>0</v>
      </c>
      <c r="I1043" s="190"/>
    </row>
    <row r="1044" spans="1:9">
      <c r="A1044" s="190" t="s">
        <v>606</v>
      </c>
      <c r="B1044" s="190" t="s">
        <v>444</v>
      </c>
      <c r="C1044" s="190" t="s">
        <v>814</v>
      </c>
      <c r="D1044" s="191">
        <v>41168</v>
      </c>
      <c r="E1044" s="190" t="s">
        <v>812</v>
      </c>
      <c r="F1044" s="190">
        <v>21.05</v>
      </c>
      <c r="G1044" s="190">
        <v>21</v>
      </c>
      <c r="H1044" s="193">
        <v>0</v>
      </c>
      <c r="I1044" s="190"/>
    </row>
    <row r="1045" spans="1:9">
      <c r="A1045" s="190" t="s">
        <v>606</v>
      </c>
      <c r="B1045" s="190" t="s">
        <v>444</v>
      </c>
      <c r="C1045" s="190" t="s">
        <v>814</v>
      </c>
      <c r="D1045" s="191">
        <v>41450</v>
      </c>
      <c r="E1045" s="190" t="s">
        <v>805</v>
      </c>
      <c r="F1045" s="190">
        <v>34.799999999999997</v>
      </c>
      <c r="G1045" s="190">
        <v>60</v>
      </c>
      <c r="H1045" s="193">
        <v>0</v>
      </c>
      <c r="I1045" s="190"/>
    </row>
    <row r="1046" spans="1:9">
      <c r="A1046" s="190" t="s">
        <v>634</v>
      </c>
      <c r="B1046" s="190" t="s">
        <v>899</v>
      </c>
      <c r="C1046" s="190" t="s">
        <v>878</v>
      </c>
      <c r="D1046" s="191">
        <v>41392</v>
      </c>
      <c r="E1046" s="190" t="s">
        <v>881</v>
      </c>
      <c r="F1046" s="190">
        <v>62.5</v>
      </c>
      <c r="G1046" s="190">
        <v>8</v>
      </c>
      <c r="H1046" s="193">
        <v>0</v>
      </c>
      <c r="I1046" s="190"/>
    </row>
    <row r="1047" spans="1:9">
      <c r="A1047" s="190" t="s">
        <v>673</v>
      </c>
      <c r="B1047" s="190" t="s">
        <v>854</v>
      </c>
      <c r="C1047" s="190" t="s">
        <v>810</v>
      </c>
      <c r="D1047" s="191">
        <v>41603</v>
      </c>
      <c r="E1047" s="190" t="s">
        <v>882</v>
      </c>
      <c r="F1047" s="190">
        <v>36</v>
      </c>
      <c r="G1047" s="190">
        <v>20</v>
      </c>
      <c r="H1047" s="193">
        <v>0.25</v>
      </c>
      <c r="I1047" s="190"/>
    </row>
    <row r="1048" spans="1:9">
      <c r="A1048" s="190" t="s">
        <v>673</v>
      </c>
      <c r="B1048" s="190" t="s">
        <v>854</v>
      </c>
      <c r="C1048" s="190" t="s">
        <v>810</v>
      </c>
      <c r="D1048" s="191">
        <v>41578</v>
      </c>
      <c r="E1048" s="190" t="s">
        <v>844</v>
      </c>
      <c r="F1048" s="190">
        <v>15</v>
      </c>
      <c r="G1048" s="190">
        <v>15</v>
      </c>
      <c r="H1048" s="193">
        <v>0.25</v>
      </c>
      <c r="I1048" s="190"/>
    </row>
    <row r="1049" spans="1:9">
      <c r="A1049" s="190" t="s">
        <v>702</v>
      </c>
      <c r="B1049" s="190" t="s">
        <v>444</v>
      </c>
      <c r="C1049" s="190" t="s">
        <v>810</v>
      </c>
      <c r="D1049" s="191">
        <v>40807</v>
      </c>
      <c r="E1049" s="190" t="s">
        <v>829</v>
      </c>
      <c r="F1049" s="190">
        <v>19</v>
      </c>
      <c r="G1049" s="190">
        <v>50</v>
      </c>
      <c r="H1049" s="193">
        <v>0</v>
      </c>
      <c r="I1049" s="190"/>
    </row>
    <row r="1050" spans="1:9">
      <c r="A1050" s="190" t="s">
        <v>702</v>
      </c>
      <c r="B1050" s="190" t="s">
        <v>444</v>
      </c>
      <c r="C1050" s="190" t="s">
        <v>810</v>
      </c>
      <c r="D1050" s="191">
        <v>40954</v>
      </c>
      <c r="E1050" s="190" t="s">
        <v>855</v>
      </c>
      <c r="F1050" s="190">
        <v>18.399999999999999</v>
      </c>
      <c r="G1050" s="190">
        <v>60</v>
      </c>
      <c r="H1050" s="193">
        <v>0</v>
      </c>
      <c r="I1050" s="190"/>
    </row>
    <row r="1051" spans="1:9">
      <c r="A1051" s="190" t="s">
        <v>574</v>
      </c>
      <c r="B1051" s="190" t="s">
        <v>895</v>
      </c>
      <c r="C1051" s="190" t="s">
        <v>878</v>
      </c>
      <c r="D1051" s="191">
        <v>40616</v>
      </c>
      <c r="E1051" s="190" t="s">
        <v>840</v>
      </c>
      <c r="F1051" s="190">
        <v>10</v>
      </c>
      <c r="G1051" s="190">
        <v>30</v>
      </c>
      <c r="H1051" s="193">
        <v>0.2</v>
      </c>
      <c r="I1051" s="190"/>
    </row>
    <row r="1052" spans="1:9">
      <c r="A1052" s="190" t="s">
        <v>574</v>
      </c>
      <c r="B1052" s="190" t="s">
        <v>895</v>
      </c>
      <c r="C1052" s="190" t="s">
        <v>878</v>
      </c>
      <c r="D1052" s="191">
        <v>40337</v>
      </c>
      <c r="E1052" s="190" t="s">
        <v>902</v>
      </c>
      <c r="F1052" s="190">
        <v>28.5</v>
      </c>
      <c r="G1052" s="190">
        <v>20</v>
      </c>
      <c r="H1052" s="193">
        <v>0.2</v>
      </c>
      <c r="I1052" s="190"/>
    </row>
    <row r="1053" spans="1:9">
      <c r="A1053" s="190" t="s">
        <v>669</v>
      </c>
      <c r="B1053" s="190" t="s">
        <v>854</v>
      </c>
      <c r="C1053" s="190" t="s">
        <v>807</v>
      </c>
      <c r="D1053" s="191">
        <v>40953</v>
      </c>
      <c r="E1053" s="190" t="s">
        <v>863</v>
      </c>
      <c r="F1053" s="190">
        <v>45.6</v>
      </c>
      <c r="G1053" s="190">
        <v>15</v>
      </c>
      <c r="H1053" s="193">
        <v>0.25</v>
      </c>
      <c r="I1053" s="190"/>
    </row>
    <row r="1054" spans="1:9">
      <c r="A1054" s="190" t="s">
        <v>669</v>
      </c>
      <c r="B1054" s="190" t="s">
        <v>854</v>
      </c>
      <c r="C1054" s="190" t="s">
        <v>807</v>
      </c>
      <c r="D1054" s="191">
        <v>40753</v>
      </c>
      <c r="E1054" s="190" t="s">
        <v>822</v>
      </c>
      <c r="F1054" s="190">
        <v>18</v>
      </c>
      <c r="G1054" s="190">
        <v>21</v>
      </c>
      <c r="H1054" s="193">
        <v>0.25</v>
      </c>
      <c r="I1054" s="190"/>
    </row>
    <row r="1055" spans="1:9">
      <c r="A1055" s="190" t="s">
        <v>669</v>
      </c>
      <c r="B1055" s="190" t="s">
        <v>854</v>
      </c>
      <c r="C1055" s="190" t="s">
        <v>807</v>
      </c>
      <c r="D1055" s="191">
        <v>41636</v>
      </c>
      <c r="E1055" s="190" t="s">
        <v>874</v>
      </c>
      <c r="F1055" s="190">
        <v>12</v>
      </c>
      <c r="G1055" s="190">
        <v>2</v>
      </c>
      <c r="H1055" s="193">
        <v>0.25</v>
      </c>
      <c r="I1055" s="190"/>
    </row>
    <row r="1056" spans="1:9">
      <c r="A1056" s="190" t="s">
        <v>544</v>
      </c>
      <c r="B1056" s="190" t="s">
        <v>806</v>
      </c>
      <c r="C1056" s="190" t="s">
        <v>814</v>
      </c>
      <c r="D1056" s="191">
        <v>40283</v>
      </c>
      <c r="E1056" s="190" t="s">
        <v>881</v>
      </c>
      <c r="F1056" s="190">
        <v>62.5</v>
      </c>
      <c r="G1056" s="190">
        <v>4</v>
      </c>
      <c r="H1056" s="193">
        <v>0.10000000149011612</v>
      </c>
      <c r="I1056" s="190"/>
    </row>
    <row r="1057" spans="1:9">
      <c r="A1057" s="190" t="s">
        <v>544</v>
      </c>
      <c r="B1057" s="190" t="s">
        <v>806</v>
      </c>
      <c r="C1057" s="190" t="s">
        <v>814</v>
      </c>
      <c r="D1057" s="191">
        <v>40382</v>
      </c>
      <c r="E1057" s="190" t="s">
        <v>858</v>
      </c>
      <c r="F1057" s="190">
        <v>46</v>
      </c>
      <c r="G1057" s="190">
        <v>20</v>
      </c>
      <c r="H1057" s="193">
        <v>0</v>
      </c>
      <c r="I1057" s="190"/>
    </row>
    <row r="1058" spans="1:9">
      <c r="A1058" s="190" t="s">
        <v>544</v>
      </c>
      <c r="B1058" s="190" t="s">
        <v>806</v>
      </c>
      <c r="C1058" s="190" t="s">
        <v>814</v>
      </c>
      <c r="D1058" s="191">
        <v>40415</v>
      </c>
      <c r="E1058" s="190" t="s">
        <v>874</v>
      </c>
      <c r="F1058" s="190">
        <v>12</v>
      </c>
      <c r="G1058" s="190">
        <v>21</v>
      </c>
      <c r="H1058" s="193">
        <v>0.10000000149011612</v>
      </c>
      <c r="I1058" s="190"/>
    </row>
    <row r="1059" spans="1:9">
      <c r="A1059" s="190" t="s">
        <v>438</v>
      </c>
      <c r="B1059" s="190" t="s">
        <v>806</v>
      </c>
      <c r="C1059" s="190" t="s">
        <v>810</v>
      </c>
      <c r="D1059" s="191">
        <v>41639</v>
      </c>
      <c r="E1059" s="190" t="s">
        <v>881</v>
      </c>
      <c r="F1059" s="190">
        <v>62.5</v>
      </c>
      <c r="G1059" s="190">
        <v>20</v>
      </c>
      <c r="H1059" s="193">
        <v>0</v>
      </c>
      <c r="I1059" s="190"/>
    </row>
    <row r="1060" spans="1:9">
      <c r="A1060" s="190" t="s">
        <v>438</v>
      </c>
      <c r="B1060" s="190" t="s">
        <v>806</v>
      </c>
      <c r="C1060" s="190" t="s">
        <v>810</v>
      </c>
      <c r="D1060" s="191">
        <v>41121</v>
      </c>
      <c r="E1060" s="190" t="s">
        <v>831</v>
      </c>
      <c r="F1060" s="190">
        <v>19</v>
      </c>
      <c r="G1060" s="190">
        <v>15</v>
      </c>
      <c r="H1060" s="193">
        <v>0</v>
      </c>
      <c r="I1060" s="190"/>
    </row>
    <row r="1061" spans="1:9">
      <c r="A1061" s="190" t="s">
        <v>401</v>
      </c>
      <c r="B1061" s="190" t="s">
        <v>883</v>
      </c>
      <c r="C1061" s="190" t="s">
        <v>828</v>
      </c>
      <c r="D1061" s="191">
        <v>40203</v>
      </c>
      <c r="E1061" s="190" t="s">
        <v>872</v>
      </c>
      <c r="F1061" s="190">
        <v>18</v>
      </c>
      <c r="G1061" s="190">
        <v>15</v>
      </c>
      <c r="H1061" s="193">
        <v>0.25</v>
      </c>
      <c r="I1061" s="190"/>
    </row>
    <row r="1062" spans="1:9">
      <c r="A1062" s="190" t="s">
        <v>401</v>
      </c>
      <c r="B1062" s="190" t="s">
        <v>883</v>
      </c>
      <c r="C1062" s="190" t="s">
        <v>828</v>
      </c>
      <c r="D1062" s="191">
        <v>40466</v>
      </c>
      <c r="E1062" s="190" t="s">
        <v>859</v>
      </c>
      <c r="F1062" s="190">
        <v>31</v>
      </c>
      <c r="G1062" s="190">
        <v>18</v>
      </c>
      <c r="H1062" s="193">
        <v>0.25</v>
      </c>
      <c r="I1062" s="190"/>
    </row>
    <row r="1063" spans="1:9">
      <c r="A1063" s="190" t="s">
        <v>401</v>
      </c>
      <c r="B1063" s="190" t="s">
        <v>883</v>
      </c>
      <c r="C1063" s="190" t="s">
        <v>828</v>
      </c>
      <c r="D1063" s="191">
        <v>41550</v>
      </c>
      <c r="E1063" s="190" t="s">
        <v>860</v>
      </c>
      <c r="F1063" s="190">
        <v>21.5</v>
      </c>
      <c r="G1063" s="190">
        <v>30</v>
      </c>
      <c r="H1063" s="193">
        <v>0.25</v>
      </c>
      <c r="I1063" s="190"/>
    </row>
    <row r="1064" spans="1:9">
      <c r="A1064" s="190" t="s">
        <v>401</v>
      </c>
      <c r="B1064" s="190" t="s">
        <v>883</v>
      </c>
      <c r="C1064" s="190" t="s">
        <v>828</v>
      </c>
      <c r="D1064" s="191">
        <v>40985</v>
      </c>
      <c r="E1064" s="190" t="s">
        <v>834</v>
      </c>
      <c r="F1064" s="190">
        <v>13</v>
      </c>
      <c r="G1064" s="190">
        <v>35</v>
      </c>
      <c r="H1064" s="193">
        <v>0.25</v>
      </c>
      <c r="I1064" s="190"/>
    </row>
    <row r="1065" spans="1:9">
      <c r="A1065" s="190" t="s">
        <v>450</v>
      </c>
      <c r="B1065" s="190" t="s">
        <v>806</v>
      </c>
      <c r="C1065" s="190" t="s">
        <v>810</v>
      </c>
      <c r="D1065" s="191">
        <v>40958</v>
      </c>
      <c r="E1065" s="190" t="s">
        <v>869</v>
      </c>
      <c r="F1065" s="190">
        <v>9.1999999999999993</v>
      </c>
      <c r="G1065" s="190">
        <v>30</v>
      </c>
      <c r="H1065" s="193">
        <v>0</v>
      </c>
      <c r="I1065" s="190"/>
    </row>
    <row r="1066" spans="1:9">
      <c r="A1066" s="190" t="s">
        <v>450</v>
      </c>
      <c r="B1066" s="190" t="s">
        <v>806</v>
      </c>
      <c r="C1066" s="190" t="s">
        <v>810</v>
      </c>
      <c r="D1066" s="191">
        <v>41129</v>
      </c>
      <c r="E1066" s="190" t="s">
        <v>822</v>
      </c>
      <c r="F1066" s="190">
        <v>18</v>
      </c>
      <c r="G1066" s="190">
        <v>20</v>
      </c>
      <c r="H1066" s="193">
        <v>0</v>
      </c>
      <c r="I1066" s="190"/>
    </row>
    <row r="1067" spans="1:9">
      <c r="A1067" s="190" t="s">
        <v>356</v>
      </c>
      <c r="B1067" s="190" t="s">
        <v>806</v>
      </c>
      <c r="C1067" s="190" t="s">
        <v>802</v>
      </c>
      <c r="D1067" s="191">
        <v>41176</v>
      </c>
      <c r="E1067" s="190" t="s">
        <v>815</v>
      </c>
      <c r="F1067" s="190">
        <v>21</v>
      </c>
      <c r="G1067" s="190">
        <v>15</v>
      </c>
      <c r="H1067" s="193">
        <v>0</v>
      </c>
      <c r="I1067" s="190"/>
    </row>
    <row r="1068" spans="1:9">
      <c r="A1068" s="190" t="s">
        <v>356</v>
      </c>
      <c r="B1068" s="190" t="s">
        <v>806</v>
      </c>
      <c r="C1068" s="190" t="s">
        <v>802</v>
      </c>
      <c r="D1068" s="191">
        <v>40413</v>
      </c>
      <c r="E1068" s="190" t="s">
        <v>825</v>
      </c>
      <c r="F1068" s="190">
        <v>4.5</v>
      </c>
      <c r="G1068" s="190">
        <v>15</v>
      </c>
      <c r="H1068" s="193">
        <v>0.15</v>
      </c>
      <c r="I1068" s="190"/>
    </row>
    <row r="1069" spans="1:9">
      <c r="A1069" s="190" t="s">
        <v>330</v>
      </c>
      <c r="B1069" s="190" t="s">
        <v>817</v>
      </c>
      <c r="C1069" s="190" t="s">
        <v>802</v>
      </c>
      <c r="D1069" s="191">
        <v>41146</v>
      </c>
      <c r="E1069" s="190" t="s">
        <v>863</v>
      </c>
      <c r="F1069" s="190">
        <v>45.6</v>
      </c>
      <c r="G1069" s="190">
        <v>20</v>
      </c>
      <c r="H1069" s="193">
        <v>0</v>
      </c>
      <c r="I1069" s="190"/>
    </row>
    <row r="1070" spans="1:9">
      <c r="A1070" s="190" t="s">
        <v>330</v>
      </c>
      <c r="B1070" s="190" t="s">
        <v>817</v>
      </c>
      <c r="C1070" s="190" t="s">
        <v>802</v>
      </c>
      <c r="D1070" s="191">
        <v>40409</v>
      </c>
      <c r="E1070" s="190" t="s">
        <v>805</v>
      </c>
      <c r="F1070" s="190">
        <v>34.799999999999997</v>
      </c>
      <c r="G1070" s="190">
        <v>15</v>
      </c>
      <c r="H1070" s="193">
        <v>0</v>
      </c>
      <c r="I1070" s="190"/>
    </row>
    <row r="1071" spans="1:9">
      <c r="A1071" s="190" t="s">
        <v>368</v>
      </c>
      <c r="B1071" s="190" t="s">
        <v>806</v>
      </c>
      <c r="C1071" s="190" t="s">
        <v>802</v>
      </c>
      <c r="D1071" s="191">
        <v>40254</v>
      </c>
      <c r="E1071" s="190" t="s">
        <v>849</v>
      </c>
      <c r="F1071" s="190">
        <v>25.89</v>
      </c>
      <c r="G1071" s="190">
        <v>30</v>
      </c>
      <c r="H1071" s="193">
        <v>0</v>
      </c>
      <c r="I1071" s="190"/>
    </row>
    <row r="1072" spans="1:9">
      <c r="A1072" s="190" t="s">
        <v>368</v>
      </c>
      <c r="B1072" s="190" t="s">
        <v>806</v>
      </c>
      <c r="C1072" s="190" t="s">
        <v>802</v>
      </c>
      <c r="D1072" s="191">
        <v>40588</v>
      </c>
      <c r="E1072" s="190" t="s">
        <v>833</v>
      </c>
      <c r="F1072" s="190">
        <v>32.799999999999997</v>
      </c>
      <c r="G1072" s="190">
        <v>25</v>
      </c>
      <c r="H1072" s="193">
        <v>0.05</v>
      </c>
      <c r="I1072" s="190"/>
    </row>
    <row r="1073" spans="1:9">
      <c r="A1073" s="190" t="s">
        <v>368</v>
      </c>
      <c r="B1073" s="190" t="s">
        <v>806</v>
      </c>
      <c r="C1073" s="190" t="s">
        <v>802</v>
      </c>
      <c r="D1073" s="191">
        <v>40849</v>
      </c>
      <c r="E1073" s="190" t="s">
        <v>875</v>
      </c>
      <c r="F1073" s="190">
        <v>7.45</v>
      </c>
      <c r="G1073" s="190">
        <v>30</v>
      </c>
      <c r="H1073" s="193">
        <v>0</v>
      </c>
      <c r="I1073" s="190"/>
    </row>
    <row r="1074" spans="1:9">
      <c r="A1074" s="190" t="s">
        <v>673</v>
      </c>
      <c r="B1074" s="190" t="s">
        <v>854</v>
      </c>
      <c r="C1074" s="190" t="s">
        <v>846</v>
      </c>
      <c r="D1074" s="191">
        <v>41495</v>
      </c>
      <c r="E1074" s="190" t="s">
        <v>869</v>
      </c>
      <c r="F1074" s="190">
        <v>9.1999999999999993</v>
      </c>
      <c r="G1074" s="190">
        <v>12</v>
      </c>
      <c r="H1074" s="193">
        <v>0.25</v>
      </c>
      <c r="I1074" s="190"/>
    </row>
    <row r="1075" spans="1:9">
      <c r="A1075" s="190" t="s">
        <v>673</v>
      </c>
      <c r="B1075" s="190" t="s">
        <v>854</v>
      </c>
      <c r="C1075" s="190" t="s">
        <v>846</v>
      </c>
      <c r="D1075" s="191">
        <v>41255</v>
      </c>
      <c r="E1075" s="190" t="s">
        <v>815</v>
      </c>
      <c r="F1075" s="190">
        <v>21</v>
      </c>
      <c r="G1075" s="190">
        <v>20</v>
      </c>
      <c r="H1075" s="193">
        <v>0.25</v>
      </c>
      <c r="I1075" s="190"/>
    </row>
    <row r="1076" spans="1:9">
      <c r="A1076" s="190" t="s">
        <v>414</v>
      </c>
      <c r="B1076" s="190" t="s">
        <v>806</v>
      </c>
      <c r="C1076" s="190" t="s">
        <v>810</v>
      </c>
      <c r="D1076" s="191">
        <v>41759</v>
      </c>
      <c r="E1076" s="190" t="s">
        <v>849</v>
      </c>
      <c r="F1076" s="190">
        <v>25.89</v>
      </c>
      <c r="G1076" s="190">
        <v>2</v>
      </c>
      <c r="H1076" s="193">
        <v>0.25</v>
      </c>
      <c r="I1076" s="190"/>
    </row>
    <row r="1077" spans="1:9">
      <c r="A1077" s="190" t="s">
        <v>414</v>
      </c>
      <c r="B1077" s="190" t="s">
        <v>806</v>
      </c>
      <c r="C1077" s="190" t="s">
        <v>810</v>
      </c>
      <c r="D1077" s="191">
        <v>41702</v>
      </c>
      <c r="E1077" s="190" t="s">
        <v>804</v>
      </c>
      <c r="F1077" s="190">
        <v>14</v>
      </c>
      <c r="G1077" s="190">
        <v>20</v>
      </c>
      <c r="H1077" s="193">
        <v>0</v>
      </c>
      <c r="I1077" s="190"/>
    </row>
    <row r="1078" spans="1:9">
      <c r="A1078" s="190" t="s">
        <v>492</v>
      </c>
      <c r="B1078" s="190" t="s">
        <v>854</v>
      </c>
      <c r="C1078" s="190" t="s">
        <v>836</v>
      </c>
      <c r="D1078" s="191">
        <v>41625</v>
      </c>
      <c r="E1078" s="190" t="s">
        <v>830</v>
      </c>
      <c r="F1078" s="190">
        <v>17.45</v>
      </c>
      <c r="G1078" s="190">
        <v>30</v>
      </c>
      <c r="H1078" s="193">
        <v>0.10000000149011612</v>
      </c>
      <c r="I1078" s="190"/>
    </row>
    <row r="1079" spans="1:9">
      <c r="A1079" s="190" t="s">
        <v>492</v>
      </c>
      <c r="B1079" s="190" t="s">
        <v>854</v>
      </c>
      <c r="C1079" s="190" t="s">
        <v>836</v>
      </c>
      <c r="D1079" s="191">
        <v>40934</v>
      </c>
      <c r="E1079" s="190" t="s">
        <v>820</v>
      </c>
      <c r="F1079" s="190">
        <v>34</v>
      </c>
      <c r="G1079" s="190">
        <v>20</v>
      </c>
      <c r="H1079" s="193">
        <v>0.10000000149011612</v>
      </c>
      <c r="I1079" s="190"/>
    </row>
    <row r="1080" spans="1:9">
      <c r="A1080" s="190" t="s">
        <v>318</v>
      </c>
      <c r="B1080" s="190" t="s">
        <v>850</v>
      </c>
      <c r="C1080" s="190" t="s">
        <v>802</v>
      </c>
      <c r="D1080" s="191">
        <v>41266</v>
      </c>
      <c r="E1080" s="190" t="s">
        <v>885</v>
      </c>
      <c r="F1080" s="190">
        <v>22</v>
      </c>
      <c r="G1080" s="190">
        <v>12</v>
      </c>
      <c r="H1080" s="193">
        <v>0.10000000149011612</v>
      </c>
      <c r="I1080" s="190"/>
    </row>
    <row r="1081" spans="1:9">
      <c r="A1081" s="190" t="s">
        <v>318</v>
      </c>
      <c r="B1081" s="190" t="s">
        <v>850</v>
      </c>
      <c r="C1081" s="190" t="s">
        <v>802</v>
      </c>
      <c r="D1081" s="191">
        <v>40223</v>
      </c>
      <c r="E1081" s="190" t="s">
        <v>822</v>
      </c>
      <c r="F1081" s="190">
        <v>18</v>
      </c>
      <c r="G1081" s="190">
        <v>20</v>
      </c>
      <c r="H1081" s="193">
        <v>0.10000000149011612</v>
      </c>
      <c r="I1081" s="190"/>
    </row>
    <row r="1082" spans="1:9">
      <c r="A1082" s="190" t="s">
        <v>318</v>
      </c>
      <c r="B1082" s="190" t="s">
        <v>850</v>
      </c>
      <c r="C1082" s="190" t="s">
        <v>802</v>
      </c>
      <c r="D1082" s="191">
        <v>41367</v>
      </c>
      <c r="E1082" s="190" t="s">
        <v>875</v>
      </c>
      <c r="F1082" s="190">
        <v>7.45</v>
      </c>
      <c r="G1082" s="190">
        <v>6</v>
      </c>
      <c r="H1082" s="193">
        <v>0.10000000149011612</v>
      </c>
      <c r="I1082" s="190"/>
    </row>
    <row r="1083" spans="1:9">
      <c r="A1083" s="190" t="s">
        <v>396</v>
      </c>
      <c r="B1083" s="190" t="s">
        <v>861</v>
      </c>
      <c r="C1083" s="190" t="s">
        <v>836</v>
      </c>
      <c r="D1083" s="191">
        <v>40857</v>
      </c>
      <c r="E1083" s="190" t="s">
        <v>811</v>
      </c>
      <c r="F1083" s="190">
        <v>9.65</v>
      </c>
      <c r="G1083" s="190">
        <v>20</v>
      </c>
      <c r="H1083" s="193">
        <v>0.2</v>
      </c>
      <c r="I1083" s="190"/>
    </row>
    <row r="1084" spans="1:9">
      <c r="A1084" s="190" t="s">
        <v>509</v>
      </c>
      <c r="B1084" s="190" t="s">
        <v>842</v>
      </c>
      <c r="C1084" s="190" t="s">
        <v>807</v>
      </c>
      <c r="D1084" s="191">
        <v>41412</v>
      </c>
      <c r="E1084" s="190" t="s">
        <v>808</v>
      </c>
      <c r="F1084" s="190">
        <v>23.25</v>
      </c>
      <c r="G1084" s="190">
        <v>3</v>
      </c>
      <c r="H1084" s="193">
        <v>0.10000000149011612</v>
      </c>
      <c r="I1084" s="190"/>
    </row>
    <row r="1085" spans="1:9">
      <c r="A1085" s="190" t="s">
        <v>509</v>
      </c>
      <c r="B1085" s="190" t="s">
        <v>842</v>
      </c>
      <c r="C1085" s="190" t="s">
        <v>807</v>
      </c>
      <c r="D1085" s="191">
        <v>40423</v>
      </c>
      <c r="E1085" s="190" t="s">
        <v>864</v>
      </c>
      <c r="F1085" s="190">
        <v>19.45</v>
      </c>
      <c r="G1085" s="190">
        <v>28</v>
      </c>
      <c r="H1085" s="193">
        <v>0.10000000149011612</v>
      </c>
      <c r="I1085" s="190"/>
    </row>
    <row r="1086" spans="1:9">
      <c r="A1086" s="190" t="s">
        <v>509</v>
      </c>
      <c r="B1086" s="190" t="s">
        <v>842</v>
      </c>
      <c r="C1086" s="190" t="s">
        <v>807</v>
      </c>
      <c r="D1086" s="191">
        <v>40233</v>
      </c>
      <c r="E1086" s="190" t="s">
        <v>893</v>
      </c>
      <c r="F1086" s="190">
        <v>9.5</v>
      </c>
      <c r="G1086" s="190">
        <v>6</v>
      </c>
      <c r="H1086" s="193">
        <v>0.10000000149011612</v>
      </c>
      <c r="I1086" s="190"/>
    </row>
    <row r="1087" spans="1:9">
      <c r="A1087" s="190" t="s">
        <v>688</v>
      </c>
      <c r="B1087" s="190" t="s">
        <v>842</v>
      </c>
      <c r="C1087" s="190" t="s">
        <v>851</v>
      </c>
      <c r="D1087" s="191">
        <v>41096</v>
      </c>
      <c r="E1087" s="190" t="s">
        <v>870</v>
      </c>
      <c r="F1087" s="190">
        <v>15.5</v>
      </c>
      <c r="G1087" s="190">
        <v>50</v>
      </c>
      <c r="H1087" s="193">
        <v>0</v>
      </c>
      <c r="I1087" s="190"/>
    </row>
    <row r="1088" spans="1:9">
      <c r="A1088" s="190" t="s">
        <v>688</v>
      </c>
      <c r="B1088" s="190" t="s">
        <v>842</v>
      </c>
      <c r="C1088" s="190" t="s">
        <v>851</v>
      </c>
      <c r="D1088" s="191">
        <v>40501</v>
      </c>
      <c r="E1088" s="190" t="s">
        <v>811</v>
      </c>
      <c r="F1088" s="190">
        <v>9.65</v>
      </c>
      <c r="G1088" s="190">
        <v>24</v>
      </c>
      <c r="H1088" s="193">
        <v>0</v>
      </c>
      <c r="I1088" s="190"/>
    </row>
    <row r="1089" spans="1:9">
      <c r="A1089" s="190" t="s">
        <v>688</v>
      </c>
      <c r="B1089" s="190" t="s">
        <v>842</v>
      </c>
      <c r="C1089" s="190" t="s">
        <v>851</v>
      </c>
      <c r="D1089" s="191">
        <v>40693</v>
      </c>
      <c r="E1089" s="190" t="s">
        <v>874</v>
      </c>
      <c r="F1089" s="190">
        <v>12</v>
      </c>
      <c r="G1089" s="190">
        <v>45</v>
      </c>
      <c r="H1089" s="193">
        <v>0</v>
      </c>
      <c r="I1089" s="190"/>
    </row>
    <row r="1090" spans="1:9">
      <c r="A1090" s="190" t="s">
        <v>688</v>
      </c>
      <c r="B1090" s="190" t="s">
        <v>842</v>
      </c>
      <c r="C1090" s="190" t="s">
        <v>851</v>
      </c>
      <c r="D1090" s="191">
        <v>41081</v>
      </c>
      <c r="E1090" s="190" t="s">
        <v>893</v>
      </c>
      <c r="F1090" s="190">
        <v>9.5</v>
      </c>
      <c r="G1090" s="190">
        <v>10</v>
      </c>
      <c r="H1090" s="193">
        <v>0</v>
      </c>
      <c r="I1090" s="190"/>
    </row>
    <row r="1091" spans="1:9">
      <c r="A1091" s="190" t="s">
        <v>688</v>
      </c>
      <c r="B1091" s="190" t="s">
        <v>842</v>
      </c>
      <c r="C1091" s="190" t="s">
        <v>851</v>
      </c>
      <c r="D1091" s="191">
        <v>41450</v>
      </c>
      <c r="E1091" s="190" t="s">
        <v>848</v>
      </c>
      <c r="F1091" s="190">
        <v>38</v>
      </c>
      <c r="G1091" s="190">
        <v>45</v>
      </c>
      <c r="H1091" s="193">
        <v>0</v>
      </c>
      <c r="I1091" s="190"/>
    </row>
    <row r="1092" spans="1:9">
      <c r="A1092" s="190" t="s">
        <v>688</v>
      </c>
      <c r="B1092" s="190" t="s">
        <v>842</v>
      </c>
      <c r="C1092" s="190" t="s">
        <v>851</v>
      </c>
      <c r="D1092" s="191">
        <v>40741</v>
      </c>
      <c r="E1092" s="190" t="s">
        <v>820</v>
      </c>
      <c r="F1092" s="190">
        <v>34</v>
      </c>
      <c r="G1092" s="190">
        <v>30</v>
      </c>
      <c r="H1092" s="193">
        <v>0</v>
      </c>
      <c r="I1092" s="190"/>
    </row>
    <row r="1093" spans="1:9">
      <c r="A1093" s="190" t="s">
        <v>446</v>
      </c>
      <c r="B1093" s="190" t="s">
        <v>854</v>
      </c>
      <c r="C1093" s="190" t="s">
        <v>810</v>
      </c>
      <c r="D1093" s="191">
        <v>41054</v>
      </c>
      <c r="E1093" s="190" t="s">
        <v>840</v>
      </c>
      <c r="F1093" s="190">
        <v>10</v>
      </c>
      <c r="G1093" s="190">
        <v>60</v>
      </c>
      <c r="H1093" s="193">
        <v>0</v>
      </c>
      <c r="I1093" s="190"/>
    </row>
    <row r="1094" spans="1:9">
      <c r="A1094" s="190" t="s">
        <v>446</v>
      </c>
      <c r="B1094" s="190" t="s">
        <v>854</v>
      </c>
      <c r="C1094" s="190" t="s">
        <v>810</v>
      </c>
      <c r="D1094" s="191">
        <v>40424</v>
      </c>
      <c r="E1094" s="190" t="s">
        <v>855</v>
      </c>
      <c r="F1094" s="190">
        <v>18.399999999999999</v>
      </c>
      <c r="G1094" s="190">
        <v>70</v>
      </c>
      <c r="H1094" s="193">
        <v>0.05</v>
      </c>
      <c r="I1094" s="190"/>
    </row>
    <row r="1095" spans="1:9">
      <c r="A1095" s="190" t="s">
        <v>446</v>
      </c>
      <c r="B1095" s="190" t="s">
        <v>854</v>
      </c>
      <c r="C1095" s="190" t="s">
        <v>810</v>
      </c>
      <c r="D1095" s="191">
        <v>40192</v>
      </c>
      <c r="E1095" s="190" t="s">
        <v>820</v>
      </c>
      <c r="F1095" s="190">
        <v>34</v>
      </c>
      <c r="G1095" s="190">
        <v>55</v>
      </c>
      <c r="H1095" s="193">
        <v>0.05</v>
      </c>
      <c r="I1095" s="190"/>
    </row>
    <row r="1096" spans="1:9">
      <c r="A1096" s="190" t="s">
        <v>446</v>
      </c>
      <c r="B1096" s="190" t="s">
        <v>854</v>
      </c>
      <c r="C1096" s="190" t="s">
        <v>810</v>
      </c>
      <c r="D1096" s="191">
        <v>40783</v>
      </c>
      <c r="E1096" s="190" t="s">
        <v>834</v>
      </c>
      <c r="F1096" s="190">
        <v>13</v>
      </c>
      <c r="G1096" s="190">
        <v>70</v>
      </c>
      <c r="H1096" s="193">
        <v>0.05</v>
      </c>
      <c r="I1096" s="190"/>
    </row>
    <row r="1097" spans="1:9">
      <c r="A1097" s="190" t="s">
        <v>387</v>
      </c>
      <c r="B1097" s="190" t="s">
        <v>806</v>
      </c>
      <c r="C1097" s="190" t="s">
        <v>878</v>
      </c>
      <c r="D1097" s="191">
        <v>41648</v>
      </c>
      <c r="E1097" s="190" t="s">
        <v>821</v>
      </c>
      <c r="F1097" s="190">
        <v>12.5</v>
      </c>
      <c r="G1097" s="190">
        <v>20</v>
      </c>
      <c r="H1097" s="193">
        <v>0.05</v>
      </c>
      <c r="I1097" s="190"/>
    </row>
    <row r="1098" spans="1:9">
      <c r="A1098" s="190" t="s">
        <v>387</v>
      </c>
      <c r="B1098" s="190" t="s">
        <v>806</v>
      </c>
      <c r="C1098" s="190" t="s">
        <v>878</v>
      </c>
      <c r="D1098" s="191">
        <v>41734</v>
      </c>
      <c r="E1098" s="190" t="s">
        <v>855</v>
      </c>
      <c r="F1098" s="190">
        <v>18.399999999999999</v>
      </c>
      <c r="G1098" s="190">
        <v>24</v>
      </c>
      <c r="H1098" s="193">
        <v>0.05</v>
      </c>
      <c r="I1098" s="190"/>
    </row>
    <row r="1099" spans="1:9">
      <c r="A1099" s="190" t="s">
        <v>387</v>
      </c>
      <c r="B1099" s="190" t="s">
        <v>806</v>
      </c>
      <c r="C1099" s="190" t="s">
        <v>878</v>
      </c>
      <c r="D1099" s="191">
        <v>41638</v>
      </c>
      <c r="E1099" s="190" t="s">
        <v>844</v>
      </c>
      <c r="F1099" s="190">
        <v>15</v>
      </c>
      <c r="G1099" s="190">
        <v>40</v>
      </c>
      <c r="H1099" s="193">
        <v>0.05</v>
      </c>
      <c r="I1099" s="190"/>
    </row>
    <row r="1100" spans="1:9">
      <c r="A1100" s="190" t="s">
        <v>695</v>
      </c>
      <c r="B1100" s="190" t="s">
        <v>842</v>
      </c>
      <c r="C1100" s="190" t="s">
        <v>846</v>
      </c>
      <c r="D1100" s="191">
        <v>40393</v>
      </c>
      <c r="E1100" s="190" t="s">
        <v>818</v>
      </c>
      <c r="F1100" s="190">
        <v>81</v>
      </c>
      <c r="G1100" s="190">
        <v>21</v>
      </c>
      <c r="H1100" s="193">
        <v>0</v>
      </c>
      <c r="I1100" s="190"/>
    </row>
    <row r="1101" spans="1:9">
      <c r="A1101" s="190" t="s">
        <v>401</v>
      </c>
      <c r="B1101" s="190" t="s">
        <v>883</v>
      </c>
      <c r="C1101" s="190" t="s">
        <v>878</v>
      </c>
      <c r="D1101" s="191">
        <v>41219</v>
      </c>
      <c r="E1101" s="190" t="s">
        <v>822</v>
      </c>
      <c r="F1101" s="190">
        <v>18</v>
      </c>
      <c r="G1101" s="190">
        <v>3</v>
      </c>
      <c r="H1101" s="193">
        <v>0.2</v>
      </c>
      <c r="I1101" s="190"/>
    </row>
    <row r="1102" spans="1:9">
      <c r="A1102" s="190" t="s">
        <v>401</v>
      </c>
      <c r="B1102" s="190" t="s">
        <v>883</v>
      </c>
      <c r="C1102" s="190" t="s">
        <v>878</v>
      </c>
      <c r="D1102" s="191">
        <v>40407</v>
      </c>
      <c r="E1102" s="190" t="s">
        <v>887</v>
      </c>
      <c r="F1102" s="190">
        <v>13.25</v>
      </c>
      <c r="G1102" s="190">
        <v>49</v>
      </c>
      <c r="H1102" s="193">
        <v>0.2</v>
      </c>
      <c r="I1102" s="190"/>
    </row>
    <row r="1103" spans="1:9">
      <c r="A1103" s="190" t="s">
        <v>552</v>
      </c>
      <c r="B1103" s="190" t="s">
        <v>842</v>
      </c>
      <c r="C1103" s="190" t="s">
        <v>814</v>
      </c>
      <c r="D1103" s="191">
        <v>41015</v>
      </c>
      <c r="E1103" s="190" t="s">
        <v>876</v>
      </c>
      <c r="F1103" s="190">
        <v>12.5</v>
      </c>
      <c r="G1103" s="190">
        <v>10</v>
      </c>
      <c r="H1103" s="193">
        <v>0</v>
      </c>
      <c r="I1103" s="190"/>
    </row>
    <row r="1104" spans="1:9">
      <c r="A1104" s="190" t="s">
        <v>586</v>
      </c>
      <c r="B1104" s="190" t="s">
        <v>813</v>
      </c>
      <c r="C1104" s="190" t="s">
        <v>851</v>
      </c>
      <c r="D1104" s="191">
        <v>40527</v>
      </c>
      <c r="E1104" s="190" t="s">
        <v>855</v>
      </c>
      <c r="F1104" s="190">
        <v>18.399999999999999</v>
      </c>
      <c r="G1104" s="190">
        <v>30</v>
      </c>
      <c r="H1104" s="193">
        <v>0.05</v>
      </c>
      <c r="I1104" s="190"/>
    </row>
    <row r="1105" spans="1:9">
      <c r="A1105" s="190" t="s">
        <v>586</v>
      </c>
      <c r="B1105" s="190" t="s">
        <v>813</v>
      </c>
      <c r="C1105" s="190" t="s">
        <v>851</v>
      </c>
      <c r="D1105" s="191">
        <v>41674</v>
      </c>
      <c r="E1105" s="190" t="s">
        <v>804</v>
      </c>
      <c r="F1105" s="190">
        <v>14</v>
      </c>
      <c r="G1105" s="190">
        <v>30</v>
      </c>
      <c r="H1105" s="193">
        <v>0.05</v>
      </c>
      <c r="I1105" s="190"/>
    </row>
    <row r="1106" spans="1:9">
      <c r="A1106" s="190" t="s">
        <v>586</v>
      </c>
      <c r="B1106" s="190" t="s">
        <v>813</v>
      </c>
      <c r="C1106" s="190" t="s">
        <v>851</v>
      </c>
      <c r="D1106" s="191">
        <v>41325</v>
      </c>
      <c r="E1106" s="190" t="s">
        <v>809</v>
      </c>
      <c r="F1106" s="190">
        <v>53</v>
      </c>
      <c r="G1106" s="190">
        <v>20</v>
      </c>
      <c r="H1106" s="193">
        <v>0.05</v>
      </c>
      <c r="I1106" s="190"/>
    </row>
    <row r="1107" spans="1:9">
      <c r="A1107" s="190" t="s">
        <v>535</v>
      </c>
      <c r="B1107" s="190" t="s">
        <v>538</v>
      </c>
      <c r="C1107" s="190" t="s">
        <v>836</v>
      </c>
      <c r="D1107" s="191">
        <v>40389</v>
      </c>
      <c r="E1107" s="190" t="s">
        <v>859</v>
      </c>
      <c r="F1107" s="190">
        <v>31</v>
      </c>
      <c r="G1107" s="190">
        <v>24</v>
      </c>
      <c r="H1107" s="193">
        <v>0.15</v>
      </c>
      <c r="I1107" s="190"/>
    </row>
    <row r="1108" spans="1:9">
      <c r="A1108" s="190" t="s">
        <v>535</v>
      </c>
      <c r="B1108" s="190" t="s">
        <v>538</v>
      </c>
      <c r="C1108" s="190" t="s">
        <v>836</v>
      </c>
      <c r="D1108" s="191">
        <v>40901</v>
      </c>
      <c r="E1108" s="190" t="s">
        <v>848</v>
      </c>
      <c r="F1108" s="190">
        <v>38</v>
      </c>
      <c r="G1108" s="190">
        <v>12</v>
      </c>
      <c r="H1108" s="193">
        <v>0.15</v>
      </c>
      <c r="I1108" s="190"/>
    </row>
    <row r="1109" spans="1:9">
      <c r="A1109" s="190" t="s">
        <v>535</v>
      </c>
      <c r="B1109" s="190" t="s">
        <v>538</v>
      </c>
      <c r="C1109" s="190" t="s">
        <v>836</v>
      </c>
      <c r="D1109" s="191">
        <v>41504</v>
      </c>
      <c r="E1109" s="190" t="s">
        <v>812</v>
      </c>
      <c r="F1109" s="190">
        <v>21.05</v>
      </c>
      <c r="G1109" s="190">
        <v>15</v>
      </c>
      <c r="H1109" s="193">
        <v>0.15</v>
      </c>
      <c r="I1109" s="190"/>
    </row>
    <row r="1110" spans="1:9">
      <c r="A1110" s="190" t="s">
        <v>552</v>
      </c>
      <c r="B1110" s="190" t="s">
        <v>842</v>
      </c>
      <c r="C1110" s="190" t="s">
        <v>836</v>
      </c>
      <c r="D1110" s="191">
        <v>40356</v>
      </c>
      <c r="E1110" s="190" t="s">
        <v>809</v>
      </c>
      <c r="F1110" s="190">
        <v>53</v>
      </c>
      <c r="G1110" s="190">
        <v>20</v>
      </c>
      <c r="H1110" s="193">
        <v>0</v>
      </c>
      <c r="I1110" s="190"/>
    </row>
    <row r="1111" spans="1:9">
      <c r="A1111" s="190" t="s">
        <v>552</v>
      </c>
      <c r="B1111" s="190" t="s">
        <v>842</v>
      </c>
      <c r="C1111" s="190" t="s">
        <v>836</v>
      </c>
      <c r="D1111" s="191">
        <v>41527</v>
      </c>
      <c r="E1111" s="190" t="s">
        <v>832</v>
      </c>
      <c r="F1111" s="190">
        <v>55</v>
      </c>
      <c r="G1111" s="190">
        <v>1</v>
      </c>
      <c r="H1111" s="193">
        <v>0</v>
      </c>
      <c r="I1111" s="190"/>
    </row>
    <row r="1112" spans="1:9">
      <c r="A1112" s="190" t="s">
        <v>552</v>
      </c>
      <c r="B1112" s="190" t="s">
        <v>842</v>
      </c>
      <c r="C1112" s="190" t="s">
        <v>836</v>
      </c>
      <c r="D1112" s="191">
        <v>41545</v>
      </c>
      <c r="E1112" s="190" t="s">
        <v>856</v>
      </c>
      <c r="F1112" s="190">
        <v>18</v>
      </c>
      <c r="G1112" s="190">
        <v>10</v>
      </c>
      <c r="H1112" s="193">
        <v>0</v>
      </c>
      <c r="I1112" s="190"/>
    </row>
    <row r="1113" spans="1:9">
      <c r="A1113" s="190" t="s">
        <v>531</v>
      </c>
      <c r="B1113" s="190" t="s">
        <v>824</v>
      </c>
      <c r="C1113" s="190" t="s">
        <v>878</v>
      </c>
      <c r="D1113" s="191">
        <v>40686</v>
      </c>
      <c r="E1113" s="190" t="s">
        <v>857</v>
      </c>
      <c r="F1113" s="190">
        <v>123.79</v>
      </c>
      <c r="G1113" s="190">
        <v>36</v>
      </c>
      <c r="H1113" s="193">
        <v>0</v>
      </c>
      <c r="I1113" s="190"/>
    </row>
    <row r="1114" spans="1:9">
      <c r="A1114" s="190" t="s">
        <v>531</v>
      </c>
      <c r="B1114" s="190" t="s">
        <v>824</v>
      </c>
      <c r="C1114" s="190" t="s">
        <v>878</v>
      </c>
      <c r="D1114" s="191">
        <v>40448</v>
      </c>
      <c r="E1114" s="190" t="s">
        <v>812</v>
      </c>
      <c r="F1114" s="190">
        <v>21.05</v>
      </c>
      <c r="G1114" s="190">
        <v>10</v>
      </c>
      <c r="H1114" s="193">
        <v>0</v>
      </c>
      <c r="I1114" s="190"/>
    </row>
    <row r="1115" spans="1:9">
      <c r="A1115" s="190" t="s">
        <v>555</v>
      </c>
      <c r="B1115" s="190" t="s">
        <v>524</v>
      </c>
      <c r="C1115" s="190" t="s">
        <v>878</v>
      </c>
      <c r="D1115" s="191">
        <v>41267</v>
      </c>
      <c r="E1115" s="190" t="s">
        <v>882</v>
      </c>
      <c r="F1115" s="190">
        <v>36</v>
      </c>
      <c r="G1115" s="190">
        <v>45</v>
      </c>
      <c r="H1115" s="193">
        <v>0.2</v>
      </c>
      <c r="I1115" s="190"/>
    </row>
    <row r="1116" spans="1:9">
      <c r="A1116" s="190" t="s">
        <v>555</v>
      </c>
      <c r="B1116" s="190" t="s">
        <v>524</v>
      </c>
      <c r="C1116" s="190" t="s">
        <v>878</v>
      </c>
      <c r="D1116" s="191">
        <v>41545</v>
      </c>
      <c r="E1116" s="190" t="s">
        <v>860</v>
      </c>
      <c r="F1116" s="190">
        <v>21.5</v>
      </c>
      <c r="G1116" s="190">
        <v>14</v>
      </c>
      <c r="H1116" s="193">
        <v>0.2</v>
      </c>
      <c r="I1116" s="190"/>
    </row>
    <row r="1117" spans="1:9">
      <c r="A1117" s="190" t="s">
        <v>673</v>
      </c>
      <c r="B1117" s="190" t="s">
        <v>854</v>
      </c>
      <c r="C1117" s="190" t="s">
        <v>836</v>
      </c>
      <c r="D1117" s="191">
        <v>41461</v>
      </c>
      <c r="E1117" s="190" t="s">
        <v>821</v>
      </c>
      <c r="F1117" s="190">
        <v>12.5</v>
      </c>
      <c r="G1117" s="190">
        <v>8</v>
      </c>
      <c r="H1117" s="193">
        <v>0.10000000149011612</v>
      </c>
      <c r="I1117" s="190"/>
    </row>
    <row r="1118" spans="1:9">
      <c r="A1118" s="190" t="s">
        <v>673</v>
      </c>
      <c r="B1118" s="190" t="s">
        <v>854</v>
      </c>
      <c r="C1118" s="190" t="s">
        <v>836</v>
      </c>
      <c r="D1118" s="191">
        <v>41311</v>
      </c>
      <c r="E1118" s="190" t="s">
        <v>826</v>
      </c>
      <c r="F1118" s="190">
        <v>24</v>
      </c>
      <c r="G1118" s="190">
        <v>4</v>
      </c>
      <c r="H1118" s="193">
        <v>0.10000000149011612</v>
      </c>
      <c r="I1118" s="190"/>
    </row>
    <row r="1119" spans="1:9">
      <c r="A1119" s="190" t="s">
        <v>673</v>
      </c>
      <c r="B1119" s="190" t="s">
        <v>854</v>
      </c>
      <c r="C1119" s="190" t="s">
        <v>836</v>
      </c>
      <c r="D1119" s="191">
        <v>41304</v>
      </c>
      <c r="E1119" s="190" t="s">
        <v>880</v>
      </c>
      <c r="F1119" s="190">
        <v>33.25</v>
      </c>
      <c r="G1119" s="190">
        <v>15</v>
      </c>
      <c r="H1119" s="193">
        <v>0.10000000149011612</v>
      </c>
      <c r="I1119" s="190"/>
    </row>
    <row r="1120" spans="1:9">
      <c r="A1120" s="190" t="s">
        <v>574</v>
      </c>
      <c r="B1120" s="190" t="s">
        <v>895</v>
      </c>
      <c r="C1120" s="190" t="s">
        <v>851</v>
      </c>
      <c r="D1120" s="191">
        <v>41476</v>
      </c>
      <c r="E1120" s="190" t="s">
        <v>831</v>
      </c>
      <c r="F1120" s="190">
        <v>19</v>
      </c>
      <c r="G1120" s="190">
        <v>30</v>
      </c>
      <c r="H1120" s="193">
        <v>0</v>
      </c>
      <c r="I1120" s="190"/>
    </row>
    <row r="1121" spans="1:9">
      <c r="A1121" s="190" t="s">
        <v>492</v>
      </c>
      <c r="B1121" s="190" t="s">
        <v>854</v>
      </c>
      <c r="C1121" s="190" t="s">
        <v>810</v>
      </c>
      <c r="D1121" s="191">
        <v>40560</v>
      </c>
      <c r="E1121" s="190" t="s">
        <v>894</v>
      </c>
      <c r="F1121" s="190">
        <v>9</v>
      </c>
      <c r="G1121" s="190">
        <v>32</v>
      </c>
      <c r="H1121" s="193">
        <v>0</v>
      </c>
      <c r="I1121" s="190"/>
    </row>
    <row r="1122" spans="1:9">
      <c r="A1122" s="190" t="s">
        <v>492</v>
      </c>
      <c r="B1122" s="190" t="s">
        <v>854</v>
      </c>
      <c r="C1122" s="190" t="s">
        <v>810</v>
      </c>
      <c r="D1122" s="191">
        <v>40981</v>
      </c>
      <c r="E1122" s="190" t="s">
        <v>874</v>
      </c>
      <c r="F1122" s="190">
        <v>12</v>
      </c>
      <c r="G1122" s="190">
        <v>60</v>
      </c>
      <c r="H1122" s="193">
        <v>0</v>
      </c>
      <c r="I1122" s="190"/>
    </row>
    <row r="1123" spans="1:9">
      <c r="A1123" s="190" t="s">
        <v>492</v>
      </c>
      <c r="B1123" s="190" t="s">
        <v>854</v>
      </c>
      <c r="C1123" s="190" t="s">
        <v>810</v>
      </c>
      <c r="D1123" s="191">
        <v>41614</v>
      </c>
      <c r="E1123" s="190" t="s">
        <v>871</v>
      </c>
      <c r="F1123" s="190">
        <v>14</v>
      </c>
      <c r="G1123" s="190">
        <v>25</v>
      </c>
      <c r="H1123" s="193">
        <v>0</v>
      </c>
      <c r="I1123" s="190"/>
    </row>
    <row r="1124" spans="1:9">
      <c r="A1124" s="190" t="s">
        <v>492</v>
      </c>
      <c r="B1124" s="190" t="s">
        <v>854</v>
      </c>
      <c r="C1124" s="190" t="s">
        <v>810</v>
      </c>
      <c r="D1124" s="191">
        <v>40950</v>
      </c>
      <c r="E1124" s="190" t="s">
        <v>866</v>
      </c>
      <c r="F1124" s="190">
        <v>15</v>
      </c>
      <c r="G1124" s="190">
        <v>50</v>
      </c>
      <c r="H1124" s="193">
        <v>0</v>
      </c>
      <c r="I1124" s="190"/>
    </row>
    <row r="1125" spans="1:9">
      <c r="A1125" s="190" t="s">
        <v>492</v>
      </c>
      <c r="B1125" s="190" t="s">
        <v>854</v>
      </c>
      <c r="C1125" s="190" t="s">
        <v>810</v>
      </c>
      <c r="D1125" s="191">
        <v>40602</v>
      </c>
      <c r="E1125" s="190" t="s">
        <v>867</v>
      </c>
      <c r="F1125" s="190">
        <v>7.75</v>
      </c>
      <c r="G1125" s="190">
        <v>25</v>
      </c>
      <c r="H1125" s="193">
        <v>0</v>
      </c>
      <c r="I1125" s="190"/>
    </row>
    <row r="1126" spans="1:9">
      <c r="A1126" s="190" t="s">
        <v>484</v>
      </c>
      <c r="B1126" s="190" t="s">
        <v>813</v>
      </c>
      <c r="C1126" s="190" t="s">
        <v>836</v>
      </c>
      <c r="D1126" s="191">
        <v>41112</v>
      </c>
      <c r="E1126" s="190" t="s">
        <v>830</v>
      </c>
      <c r="F1126" s="190">
        <v>17.45</v>
      </c>
      <c r="G1126" s="190">
        <v>10</v>
      </c>
      <c r="H1126" s="193">
        <v>0</v>
      </c>
      <c r="I1126" s="190"/>
    </row>
    <row r="1127" spans="1:9">
      <c r="A1127" s="190" t="s">
        <v>484</v>
      </c>
      <c r="B1127" s="190" t="s">
        <v>813</v>
      </c>
      <c r="C1127" s="190" t="s">
        <v>836</v>
      </c>
      <c r="D1127" s="191">
        <v>41099</v>
      </c>
      <c r="E1127" s="190" t="s">
        <v>843</v>
      </c>
      <c r="F1127" s="190">
        <v>49.3</v>
      </c>
      <c r="G1127" s="190">
        <v>10</v>
      </c>
      <c r="H1127" s="193">
        <v>0</v>
      </c>
      <c r="I1127" s="190"/>
    </row>
    <row r="1128" spans="1:9">
      <c r="A1128" s="190" t="s">
        <v>484</v>
      </c>
      <c r="B1128" s="190" t="s">
        <v>813</v>
      </c>
      <c r="C1128" s="190" t="s">
        <v>836</v>
      </c>
      <c r="D1128" s="191">
        <v>40535</v>
      </c>
      <c r="E1128" s="190" t="s">
        <v>812</v>
      </c>
      <c r="F1128" s="190">
        <v>21.05</v>
      </c>
      <c r="G1128" s="190">
        <v>12</v>
      </c>
      <c r="H1128" s="193">
        <v>0</v>
      </c>
      <c r="I1128" s="190"/>
    </row>
    <row r="1129" spans="1:9">
      <c r="A1129" s="190" t="s">
        <v>318</v>
      </c>
      <c r="B1129" s="190" t="s">
        <v>850</v>
      </c>
      <c r="C1129" s="190" t="s">
        <v>828</v>
      </c>
      <c r="D1129" s="191">
        <v>40612</v>
      </c>
      <c r="E1129" s="190" t="s">
        <v>890</v>
      </c>
      <c r="F1129" s="190">
        <v>263.5</v>
      </c>
      <c r="G1129" s="190">
        <v>15</v>
      </c>
      <c r="H1129" s="193">
        <v>0.10000000149011612</v>
      </c>
      <c r="I1129" s="190"/>
    </row>
    <row r="1130" spans="1:9">
      <c r="A1130" s="190" t="s">
        <v>318</v>
      </c>
      <c r="B1130" s="190" t="s">
        <v>850</v>
      </c>
      <c r="C1130" s="190" t="s">
        <v>828</v>
      </c>
      <c r="D1130" s="191">
        <v>41675</v>
      </c>
      <c r="E1130" s="190" t="s">
        <v>860</v>
      </c>
      <c r="F1130" s="190">
        <v>21.5</v>
      </c>
      <c r="G1130" s="190">
        <v>12</v>
      </c>
      <c r="H1130" s="193">
        <v>0</v>
      </c>
      <c r="I1130" s="190"/>
    </row>
    <row r="1131" spans="1:9">
      <c r="A1131" s="190" t="s">
        <v>569</v>
      </c>
      <c r="B1131" s="190" t="s">
        <v>801</v>
      </c>
      <c r="C1131" s="190" t="s">
        <v>851</v>
      </c>
      <c r="D1131" s="191">
        <v>41643</v>
      </c>
      <c r="E1131" s="190" t="s">
        <v>830</v>
      </c>
      <c r="F1131" s="190">
        <v>17.45</v>
      </c>
      <c r="G1131" s="190">
        <v>3</v>
      </c>
      <c r="H1131" s="193">
        <v>0</v>
      </c>
      <c r="I1131" s="190"/>
    </row>
    <row r="1132" spans="1:9">
      <c r="A1132" s="190" t="s">
        <v>569</v>
      </c>
      <c r="B1132" s="190" t="s">
        <v>801</v>
      </c>
      <c r="C1132" s="190" t="s">
        <v>851</v>
      </c>
      <c r="D1132" s="191">
        <v>41394</v>
      </c>
      <c r="E1132" s="190" t="s">
        <v>804</v>
      </c>
      <c r="F1132" s="190">
        <v>14</v>
      </c>
      <c r="G1132" s="190">
        <v>6</v>
      </c>
      <c r="H1132" s="193">
        <v>0</v>
      </c>
      <c r="I1132" s="190"/>
    </row>
    <row r="1133" spans="1:9">
      <c r="A1133" s="190" t="s">
        <v>569</v>
      </c>
      <c r="B1133" s="190" t="s">
        <v>801</v>
      </c>
      <c r="C1133" s="190" t="s">
        <v>851</v>
      </c>
      <c r="D1133" s="191">
        <v>41426</v>
      </c>
      <c r="E1133" s="190" t="s">
        <v>858</v>
      </c>
      <c r="F1133" s="190">
        <v>46</v>
      </c>
      <c r="G1133" s="190">
        <v>6</v>
      </c>
      <c r="H1133" s="193">
        <v>0</v>
      </c>
      <c r="I1133" s="190"/>
    </row>
    <row r="1134" spans="1:9">
      <c r="A1134" s="190" t="s">
        <v>471</v>
      </c>
      <c r="B1134" s="190" t="s">
        <v>877</v>
      </c>
      <c r="C1134" s="190" t="s">
        <v>810</v>
      </c>
      <c r="D1134" s="191">
        <v>40840</v>
      </c>
      <c r="E1134" s="190" t="s">
        <v>894</v>
      </c>
      <c r="F1134" s="190">
        <v>9</v>
      </c>
      <c r="G1134" s="190">
        <v>5</v>
      </c>
      <c r="H1134" s="193">
        <v>0</v>
      </c>
      <c r="I1134" s="190"/>
    </row>
    <row r="1135" spans="1:9">
      <c r="A1135" s="190" t="s">
        <v>492</v>
      </c>
      <c r="B1135" s="190" t="s">
        <v>854</v>
      </c>
      <c r="C1135" s="190" t="s">
        <v>802</v>
      </c>
      <c r="D1135" s="191">
        <v>41199</v>
      </c>
      <c r="E1135" s="190" t="s">
        <v>808</v>
      </c>
      <c r="F1135" s="190">
        <v>23.25</v>
      </c>
      <c r="G1135" s="190">
        <v>30</v>
      </c>
      <c r="H1135" s="193">
        <v>0</v>
      </c>
      <c r="I1135" s="190"/>
    </row>
    <row r="1136" spans="1:9">
      <c r="A1136" s="190" t="s">
        <v>492</v>
      </c>
      <c r="B1136" s="190" t="s">
        <v>854</v>
      </c>
      <c r="C1136" s="190" t="s">
        <v>802</v>
      </c>
      <c r="D1136" s="191">
        <v>40218</v>
      </c>
      <c r="E1136" s="190" t="s">
        <v>833</v>
      </c>
      <c r="F1136" s="190">
        <v>32.799999999999997</v>
      </c>
      <c r="G1136" s="190">
        <v>10</v>
      </c>
      <c r="H1136" s="193">
        <v>0</v>
      </c>
      <c r="I1136" s="190"/>
    </row>
    <row r="1137" spans="1:9">
      <c r="A1137" s="190" t="s">
        <v>492</v>
      </c>
      <c r="B1137" s="190" t="s">
        <v>854</v>
      </c>
      <c r="C1137" s="190" t="s">
        <v>802</v>
      </c>
      <c r="D1137" s="191">
        <v>40720</v>
      </c>
      <c r="E1137" s="190" t="s">
        <v>887</v>
      </c>
      <c r="F1137" s="190">
        <v>13.25</v>
      </c>
      <c r="G1137" s="190">
        <v>30</v>
      </c>
      <c r="H1137" s="193">
        <v>0</v>
      </c>
      <c r="I1137" s="190"/>
    </row>
    <row r="1138" spans="1:9">
      <c r="A1138" s="190" t="s">
        <v>594</v>
      </c>
      <c r="B1138" s="190" t="s">
        <v>839</v>
      </c>
      <c r="C1138" s="190" t="s">
        <v>851</v>
      </c>
      <c r="D1138" s="191">
        <v>41067</v>
      </c>
      <c r="E1138" s="190" t="s">
        <v>859</v>
      </c>
      <c r="F1138" s="190">
        <v>31</v>
      </c>
      <c r="G1138" s="190">
        <v>2</v>
      </c>
      <c r="H1138" s="193">
        <v>0</v>
      </c>
      <c r="I1138" s="190"/>
    </row>
    <row r="1139" spans="1:9">
      <c r="A1139" s="190" t="s">
        <v>594</v>
      </c>
      <c r="B1139" s="190" t="s">
        <v>839</v>
      </c>
      <c r="C1139" s="190" t="s">
        <v>851</v>
      </c>
      <c r="D1139" s="191">
        <v>41543</v>
      </c>
      <c r="E1139" s="190" t="s">
        <v>869</v>
      </c>
      <c r="F1139" s="190">
        <v>9.1999999999999993</v>
      </c>
      <c r="G1139" s="190">
        <v>7</v>
      </c>
      <c r="H1139" s="193">
        <v>0</v>
      </c>
      <c r="I1139" s="190"/>
    </row>
    <row r="1140" spans="1:9">
      <c r="A1140" s="190" t="s">
        <v>594</v>
      </c>
      <c r="B1140" s="190" t="s">
        <v>839</v>
      </c>
      <c r="C1140" s="190" t="s">
        <v>851</v>
      </c>
      <c r="D1140" s="191">
        <v>41334</v>
      </c>
      <c r="E1140" s="190" t="s">
        <v>864</v>
      </c>
      <c r="F1140" s="190">
        <v>19.45</v>
      </c>
      <c r="G1140" s="190">
        <v>21</v>
      </c>
      <c r="H1140" s="193">
        <v>0</v>
      </c>
      <c r="I1140" s="190"/>
    </row>
    <row r="1141" spans="1:9">
      <c r="A1141" s="190" t="s">
        <v>603</v>
      </c>
      <c r="B1141" s="190" t="s">
        <v>839</v>
      </c>
      <c r="C1141" s="190" t="s">
        <v>836</v>
      </c>
      <c r="D1141" s="191">
        <v>41096</v>
      </c>
      <c r="E1141" s="190" t="s">
        <v>891</v>
      </c>
      <c r="F1141" s="190">
        <v>31.23</v>
      </c>
      <c r="G1141" s="190">
        <v>30</v>
      </c>
      <c r="H1141" s="193">
        <v>0.15</v>
      </c>
      <c r="I1141" s="190"/>
    </row>
    <row r="1142" spans="1:9">
      <c r="A1142" s="190" t="s">
        <v>603</v>
      </c>
      <c r="B1142" s="190" t="s">
        <v>839</v>
      </c>
      <c r="C1142" s="190" t="s">
        <v>836</v>
      </c>
      <c r="D1142" s="191">
        <v>40311</v>
      </c>
      <c r="E1142" s="190" t="s">
        <v>819</v>
      </c>
      <c r="F1142" s="190">
        <v>2.5</v>
      </c>
      <c r="G1142" s="190">
        <v>8</v>
      </c>
      <c r="H1142" s="193">
        <v>0.15</v>
      </c>
      <c r="I1142" s="190"/>
    </row>
    <row r="1143" spans="1:9">
      <c r="A1143" s="190" t="s">
        <v>688</v>
      </c>
      <c r="B1143" s="190" t="s">
        <v>842</v>
      </c>
      <c r="C1143" s="190" t="s">
        <v>878</v>
      </c>
      <c r="D1143" s="191">
        <v>41035</v>
      </c>
      <c r="E1143" s="190" t="s">
        <v>853</v>
      </c>
      <c r="F1143" s="190">
        <v>38</v>
      </c>
      <c r="G1143" s="190">
        <v>100</v>
      </c>
      <c r="H1143" s="193">
        <v>0</v>
      </c>
      <c r="I1143" s="190"/>
    </row>
    <row r="1144" spans="1:9">
      <c r="A1144" s="190" t="s">
        <v>688</v>
      </c>
      <c r="B1144" s="190" t="s">
        <v>842</v>
      </c>
      <c r="C1144" s="190" t="s">
        <v>878</v>
      </c>
      <c r="D1144" s="191">
        <v>41044</v>
      </c>
      <c r="E1144" s="190" t="s">
        <v>819</v>
      </c>
      <c r="F1144" s="190">
        <v>2.5</v>
      </c>
      <c r="G1144" s="190">
        <v>30</v>
      </c>
      <c r="H1144" s="193">
        <v>0</v>
      </c>
      <c r="I1144" s="190"/>
    </row>
    <row r="1145" spans="1:9">
      <c r="A1145" s="190" t="s">
        <v>688</v>
      </c>
      <c r="B1145" s="190" t="s">
        <v>842</v>
      </c>
      <c r="C1145" s="190" t="s">
        <v>878</v>
      </c>
      <c r="D1145" s="191">
        <v>40328</v>
      </c>
      <c r="E1145" s="190" t="s">
        <v>811</v>
      </c>
      <c r="F1145" s="190">
        <v>9.65</v>
      </c>
      <c r="G1145" s="190">
        <v>120</v>
      </c>
      <c r="H1145" s="193">
        <v>0</v>
      </c>
      <c r="I1145" s="190"/>
    </row>
    <row r="1146" spans="1:9">
      <c r="A1146" s="190" t="s">
        <v>688</v>
      </c>
      <c r="B1146" s="190" t="s">
        <v>842</v>
      </c>
      <c r="C1146" s="190" t="s">
        <v>878</v>
      </c>
      <c r="D1146" s="191">
        <v>41348</v>
      </c>
      <c r="E1146" s="190" t="s">
        <v>875</v>
      </c>
      <c r="F1146" s="190">
        <v>7.45</v>
      </c>
      <c r="G1146" s="190">
        <v>30</v>
      </c>
      <c r="H1146" s="193">
        <v>0</v>
      </c>
      <c r="I1146" s="190"/>
    </row>
    <row r="1147" spans="1:9">
      <c r="A1147" s="190" t="s">
        <v>496</v>
      </c>
      <c r="B1147" s="190" t="s">
        <v>813</v>
      </c>
      <c r="C1147" s="190" t="s">
        <v>846</v>
      </c>
      <c r="D1147" s="191">
        <v>41536</v>
      </c>
      <c r="E1147" s="190" t="s">
        <v>832</v>
      </c>
      <c r="F1147" s="190">
        <v>55</v>
      </c>
      <c r="G1147" s="190">
        <v>12</v>
      </c>
      <c r="H1147" s="193">
        <v>0</v>
      </c>
      <c r="I1147" s="190"/>
    </row>
    <row r="1148" spans="1:9">
      <c r="A1148" s="190" t="s">
        <v>644</v>
      </c>
      <c r="B1148" s="190" t="s">
        <v>842</v>
      </c>
      <c r="C1148" s="190" t="s">
        <v>836</v>
      </c>
      <c r="D1148" s="191">
        <v>40229</v>
      </c>
      <c r="E1148" s="190" t="s">
        <v>830</v>
      </c>
      <c r="F1148" s="190">
        <v>17.45</v>
      </c>
      <c r="G1148" s="190">
        <v>50</v>
      </c>
      <c r="H1148" s="193">
        <v>0.25</v>
      </c>
      <c r="I1148" s="190"/>
    </row>
    <row r="1149" spans="1:9">
      <c r="A1149" s="190" t="s">
        <v>644</v>
      </c>
      <c r="B1149" s="190" t="s">
        <v>842</v>
      </c>
      <c r="C1149" s="190" t="s">
        <v>836</v>
      </c>
      <c r="D1149" s="191">
        <v>40330</v>
      </c>
      <c r="E1149" s="190" t="s">
        <v>821</v>
      </c>
      <c r="F1149" s="190">
        <v>12.5</v>
      </c>
      <c r="G1149" s="190">
        <v>20</v>
      </c>
      <c r="H1149" s="193">
        <v>0.25</v>
      </c>
      <c r="I1149" s="190"/>
    </row>
    <row r="1150" spans="1:9">
      <c r="A1150" s="190" t="s">
        <v>644</v>
      </c>
      <c r="B1150" s="190" t="s">
        <v>842</v>
      </c>
      <c r="C1150" s="190" t="s">
        <v>836</v>
      </c>
      <c r="D1150" s="191">
        <v>41258</v>
      </c>
      <c r="E1150" s="190" t="s">
        <v>804</v>
      </c>
      <c r="F1150" s="190">
        <v>14</v>
      </c>
      <c r="G1150" s="190">
        <v>40</v>
      </c>
      <c r="H1150" s="193">
        <v>0.25</v>
      </c>
      <c r="I1150" s="190"/>
    </row>
    <row r="1151" spans="1:9">
      <c r="A1151" s="190" t="s">
        <v>509</v>
      </c>
      <c r="B1151" s="190" t="s">
        <v>842</v>
      </c>
      <c r="C1151" s="190" t="s">
        <v>814</v>
      </c>
      <c r="D1151" s="191">
        <v>40483</v>
      </c>
      <c r="E1151" s="190" t="s">
        <v>869</v>
      </c>
      <c r="F1151" s="190">
        <v>9.1999999999999993</v>
      </c>
      <c r="G1151" s="190">
        <v>30</v>
      </c>
      <c r="H1151" s="193">
        <v>0.10000000149011612</v>
      </c>
      <c r="I1151" s="190"/>
    </row>
    <row r="1152" spans="1:9">
      <c r="A1152" s="190" t="s">
        <v>509</v>
      </c>
      <c r="B1152" s="190" t="s">
        <v>842</v>
      </c>
      <c r="C1152" s="190" t="s">
        <v>814</v>
      </c>
      <c r="D1152" s="191">
        <v>41565</v>
      </c>
      <c r="E1152" s="190" t="s">
        <v>840</v>
      </c>
      <c r="F1152" s="190">
        <v>10</v>
      </c>
      <c r="G1152" s="190">
        <v>12</v>
      </c>
      <c r="H1152" s="193">
        <v>0.10000000149011612</v>
      </c>
      <c r="I1152" s="190"/>
    </row>
    <row r="1153" spans="1:9">
      <c r="A1153" s="190" t="s">
        <v>509</v>
      </c>
      <c r="B1153" s="190" t="s">
        <v>842</v>
      </c>
      <c r="C1153" s="190" t="s">
        <v>814</v>
      </c>
      <c r="D1153" s="191">
        <v>40366</v>
      </c>
      <c r="E1153" s="190" t="s">
        <v>880</v>
      </c>
      <c r="F1153" s="190">
        <v>33.25</v>
      </c>
      <c r="G1153" s="190">
        <v>28</v>
      </c>
      <c r="H1153" s="193">
        <v>0</v>
      </c>
      <c r="I1153" s="190"/>
    </row>
    <row r="1154" spans="1:9">
      <c r="A1154" s="190" t="s">
        <v>603</v>
      </c>
      <c r="B1154" s="190" t="s">
        <v>839</v>
      </c>
      <c r="C1154" s="190" t="s">
        <v>814</v>
      </c>
      <c r="D1154" s="191">
        <v>41298</v>
      </c>
      <c r="E1154" s="190" t="s">
        <v>819</v>
      </c>
      <c r="F1154" s="190">
        <v>2.5</v>
      </c>
      <c r="G1154" s="190">
        <v>30</v>
      </c>
      <c r="H1154" s="193">
        <v>0</v>
      </c>
      <c r="I1154" s="190"/>
    </row>
    <row r="1155" spans="1:9">
      <c r="A1155" s="190" t="s">
        <v>603</v>
      </c>
      <c r="B1155" s="190" t="s">
        <v>839</v>
      </c>
      <c r="C1155" s="190" t="s">
        <v>814</v>
      </c>
      <c r="D1155" s="191">
        <v>41185</v>
      </c>
      <c r="E1155" s="190" t="s">
        <v>884</v>
      </c>
      <c r="F1155" s="190">
        <v>17</v>
      </c>
      <c r="G1155" s="190">
        <v>4</v>
      </c>
      <c r="H1155" s="193">
        <v>0</v>
      </c>
      <c r="I1155" s="190"/>
    </row>
    <row r="1156" spans="1:9">
      <c r="A1156" s="190" t="s">
        <v>603</v>
      </c>
      <c r="B1156" s="190" t="s">
        <v>839</v>
      </c>
      <c r="C1156" s="190" t="s">
        <v>814</v>
      </c>
      <c r="D1156" s="191">
        <v>40499</v>
      </c>
      <c r="E1156" s="190" t="s">
        <v>867</v>
      </c>
      <c r="F1156" s="190">
        <v>7.75</v>
      </c>
      <c r="G1156" s="190">
        <v>30</v>
      </c>
      <c r="H1156" s="193">
        <v>0</v>
      </c>
      <c r="I1156" s="190"/>
    </row>
    <row r="1157" spans="1:9">
      <c r="A1157" s="190" t="s">
        <v>597</v>
      </c>
      <c r="B1157" s="190" t="s">
        <v>813</v>
      </c>
      <c r="C1157" s="190" t="s">
        <v>851</v>
      </c>
      <c r="D1157" s="191">
        <v>40507</v>
      </c>
      <c r="E1157" s="190" t="s">
        <v>888</v>
      </c>
      <c r="F1157" s="190">
        <v>7</v>
      </c>
      <c r="G1157" s="190">
        <v>9</v>
      </c>
      <c r="H1157" s="193">
        <v>0</v>
      </c>
      <c r="I1157" s="190"/>
    </row>
    <row r="1158" spans="1:9">
      <c r="A1158" s="190" t="s">
        <v>626</v>
      </c>
      <c r="B1158" s="190" t="s">
        <v>854</v>
      </c>
      <c r="C1158" s="190" t="s">
        <v>814</v>
      </c>
      <c r="D1158" s="191">
        <v>40821</v>
      </c>
      <c r="E1158" s="190" t="s">
        <v>855</v>
      </c>
      <c r="F1158" s="190">
        <v>18.399999999999999</v>
      </c>
      <c r="G1158" s="190">
        <v>20</v>
      </c>
      <c r="H1158" s="193">
        <v>0</v>
      </c>
      <c r="I1158" s="190"/>
    </row>
    <row r="1159" spans="1:9">
      <c r="A1159" s="190" t="s">
        <v>626</v>
      </c>
      <c r="B1159" s="190" t="s">
        <v>854</v>
      </c>
      <c r="C1159" s="190" t="s">
        <v>814</v>
      </c>
      <c r="D1159" s="191">
        <v>41008</v>
      </c>
      <c r="E1159" s="190" t="s">
        <v>893</v>
      </c>
      <c r="F1159" s="190">
        <v>9.5</v>
      </c>
      <c r="G1159" s="190">
        <v>40</v>
      </c>
      <c r="H1159" s="193">
        <v>0</v>
      </c>
      <c r="I1159" s="190"/>
    </row>
    <row r="1160" spans="1:9">
      <c r="A1160" s="190" t="s">
        <v>626</v>
      </c>
      <c r="B1160" s="190" t="s">
        <v>854</v>
      </c>
      <c r="C1160" s="190" t="s">
        <v>814</v>
      </c>
      <c r="D1160" s="191">
        <v>40396</v>
      </c>
      <c r="E1160" s="190" t="s">
        <v>820</v>
      </c>
      <c r="F1160" s="190">
        <v>34</v>
      </c>
      <c r="G1160" s="190">
        <v>30</v>
      </c>
      <c r="H1160" s="193">
        <v>0</v>
      </c>
      <c r="I1160" s="190"/>
    </row>
    <row r="1161" spans="1:9">
      <c r="A1161" s="190" t="s">
        <v>414</v>
      </c>
      <c r="B1161" s="190" t="s">
        <v>806</v>
      </c>
      <c r="C1161" s="190" t="s">
        <v>810</v>
      </c>
      <c r="D1161" s="191">
        <v>41637</v>
      </c>
      <c r="E1161" s="190" t="s">
        <v>859</v>
      </c>
      <c r="F1161" s="190">
        <v>31</v>
      </c>
      <c r="G1161" s="190">
        <v>20</v>
      </c>
      <c r="H1161" s="193">
        <v>0</v>
      </c>
      <c r="I1161" s="190"/>
    </row>
    <row r="1162" spans="1:9">
      <c r="A1162" s="190" t="s">
        <v>414</v>
      </c>
      <c r="B1162" s="190" t="s">
        <v>806</v>
      </c>
      <c r="C1162" s="190" t="s">
        <v>810</v>
      </c>
      <c r="D1162" s="191">
        <v>40519</v>
      </c>
      <c r="E1162" s="190" t="s">
        <v>811</v>
      </c>
      <c r="F1162" s="190">
        <v>9.65</v>
      </c>
      <c r="G1162" s="190">
        <v>4</v>
      </c>
      <c r="H1162" s="193">
        <v>0</v>
      </c>
      <c r="I1162" s="190"/>
    </row>
    <row r="1163" spans="1:9">
      <c r="A1163" s="190" t="s">
        <v>414</v>
      </c>
      <c r="B1163" s="190" t="s">
        <v>806</v>
      </c>
      <c r="C1163" s="190" t="s">
        <v>810</v>
      </c>
      <c r="D1163" s="191">
        <v>40336</v>
      </c>
      <c r="E1163" s="190" t="s">
        <v>893</v>
      </c>
      <c r="F1163" s="190">
        <v>9.5</v>
      </c>
      <c r="G1163" s="190">
        <v>15</v>
      </c>
      <c r="H1163" s="193">
        <v>0</v>
      </c>
      <c r="I1163" s="190"/>
    </row>
    <row r="1164" spans="1:9">
      <c r="A1164" s="190" t="s">
        <v>521</v>
      </c>
      <c r="B1164" s="190" t="s">
        <v>524</v>
      </c>
      <c r="C1164" s="190" t="s">
        <v>851</v>
      </c>
      <c r="D1164" s="191">
        <v>40251</v>
      </c>
      <c r="E1164" s="190" t="s">
        <v>852</v>
      </c>
      <c r="F1164" s="190">
        <v>39</v>
      </c>
      <c r="G1164" s="190">
        <v>30</v>
      </c>
      <c r="H1164" s="193">
        <v>0.2</v>
      </c>
      <c r="I1164" s="190"/>
    </row>
    <row r="1165" spans="1:9">
      <c r="A1165" s="190" t="s">
        <v>521</v>
      </c>
      <c r="B1165" s="190" t="s">
        <v>524</v>
      </c>
      <c r="C1165" s="190" t="s">
        <v>851</v>
      </c>
      <c r="D1165" s="191">
        <v>41669</v>
      </c>
      <c r="E1165" s="190" t="s">
        <v>891</v>
      </c>
      <c r="F1165" s="190">
        <v>31.23</v>
      </c>
      <c r="G1165" s="190">
        <v>15</v>
      </c>
      <c r="H1165" s="193">
        <v>0</v>
      </c>
      <c r="I1165" s="190"/>
    </row>
    <row r="1166" spans="1:9">
      <c r="A1166" s="190" t="s">
        <v>401</v>
      </c>
      <c r="B1166" s="190" t="s">
        <v>883</v>
      </c>
      <c r="C1166" s="190" t="s">
        <v>828</v>
      </c>
      <c r="D1166" s="191">
        <v>41315</v>
      </c>
      <c r="E1166" s="190" t="s">
        <v>903</v>
      </c>
      <c r="F1166" s="190">
        <v>97</v>
      </c>
      <c r="G1166" s="190">
        <v>50</v>
      </c>
      <c r="H1166" s="193">
        <v>0.25</v>
      </c>
      <c r="I1166" s="190"/>
    </row>
    <row r="1167" spans="1:9">
      <c r="A1167" s="190" t="s">
        <v>401</v>
      </c>
      <c r="B1167" s="190" t="s">
        <v>883</v>
      </c>
      <c r="C1167" s="190" t="s">
        <v>828</v>
      </c>
      <c r="D1167" s="191">
        <v>41182</v>
      </c>
      <c r="E1167" s="190" t="s">
        <v>857</v>
      </c>
      <c r="F1167" s="190">
        <v>123.79</v>
      </c>
      <c r="G1167" s="190">
        <v>10</v>
      </c>
      <c r="H1167" s="193">
        <v>0</v>
      </c>
      <c r="I1167" s="190"/>
    </row>
    <row r="1168" spans="1:9">
      <c r="A1168" s="190" t="s">
        <v>401</v>
      </c>
      <c r="B1168" s="190" t="s">
        <v>883</v>
      </c>
      <c r="C1168" s="190" t="s">
        <v>828</v>
      </c>
      <c r="D1168" s="191">
        <v>41569</v>
      </c>
      <c r="E1168" s="190" t="s">
        <v>831</v>
      </c>
      <c r="F1168" s="190">
        <v>19</v>
      </c>
      <c r="G1168" s="190">
        <v>6</v>
      </c>
      <c r="H1168" s="193">
        <v>0.25</v>
      </c>
      <c r="I1168" s="190"/>
    </row>
    <row r="1169" spans="1:9">
      <c r="A1169" s="190" t="s">
        <v>526</v>
      </c>
      <c r="B1169" s="190" t="s">
        <v>895</v>
      </c>
      <c r="C1169" s="190" t="s">
        <v>810</v>
      </c>
      <c r="D1169" s="191">
        <v>40776</v>
      </c>
      <c r="E1169" s="190" t="s">
        <v>859</v>
      </c>
      <c r="F1169" s="190">
        <v>31</v>
      </c>
      <c r="G1169" s="190">
        <v>18</v>
      </c>
      <c r="H1169" s="193">
        <v>0.10000000149011612</v>
      </c>
      <c r="I1169" s="190"/>
    </row>
    <row r="1170" spans="1:9">
      <c r="A1170" s="190" t="s">
        <v>526</v>
      </c>
      <c r="B1170" s="190" t="s">
        <v>895</v>
      </c>
      <c r="C1170" s="190" t="s">
        <v>810</v>
      </c>
      <c r="D1170" s="191">
        <v>40185</v>
      </c>
      <c r="E1170" s="190" t="s">
        <v>863</v>
      </c>
      <c r="F1170" s="190">
        <v>45.6</v>
      </c>
      <c r="G1170" s="190">
        <v>60</v>
      </c>
      <c r="H1170" s="193">
        <v>0.10000000149011612</v>
      </c>
      <c r="I1170" s="190"/>
    </row>
    <row r="1171" spans="1:9">
      <c r="A1171" s="190" t="s">
        <v>526</v>
      </c>
      <c r="B1171" s="190" t="s">
        <v>895</v>
      </c>
      <c r="C1171" s="190" t="s">
        <v>810</v>
      </c>
      <c r="D1171" s="191">
        <v>41078</v>
      </c>
      <c r="E1171" s="190" t="s">
        <v>873</v>
      </c>
      <c r="F1171" s="190">
        <v>14</v>
      </c>
      <c r="G1171" s="190">
        <v>14</v>
      </c>
      <c r="H1171" s="193">
        <v>0</v>
      </c>
      <c r="I1171" s="190"/>
    </row>
    <row r="1172" spans="1:9">
      <c r="A1172" s="190" t="s">
        <v>318</v>
      </c>
      <c r="B1172" s="190" t="s">
        <v>850</v>
      </c>
      <c r="C1172" s="190" t="s">
        <v>836</v>
      </c>
      <c r="D1172" s="191">
        <v>40288</v>
      </c>
      <c r="E1172" s="190" t="s">
        <v>872</v>
      </c>
      <c r="F1172" s="190">
        <v>18</v>
      </c>
      <c r="G1172" s="190">
        <v>35</v>
      </c>
      <c r="H1172" s="193">
        <v>0.25</v>
      </c>
      <c r="I1172" s="190"/>
    </row>
    <row r="1173" spans="1:9">
      <c r="A1173" s="190" t="s">
        <v>438</v>
      </c>
      <c r="B1173" s="190" t="s">
        <v>806</v>
      </c>
      <c r="C1173" s="190" t="s">
        <v>836</v>
      </c>
      <c r="D1173" s="191">
        <v>40980</v>
      </c>
      <c r="E1173" s="190" t="s">
        <v>848</v>
      </c>
      <c r="F1173" s="190">
        <v>38</v>
      </c>
      <c r="G1173" s="190">
        <v>20</v>
      </c>
      <c r="H1173" s="193">
        <v>0.25</v>
      </c>
      <c r="I1173" s="190"/>
    </row>
    <row r="1174" spans="1:9">
      <c r="A1174" s="190" t="s">
        <v>438</v>
      </c>
      <c r="B1174" s="190" t="s">
        <v>806</v>
      </c>
      <c r="C1174" s="190" t="s">
        <v>836</v>
      </c>
      <c r="D1174" s="191">
        <v>40776</v>
      </c>
      <c r="E1174" s="190" t="s">
        <v>834</v>
      </c>
      <c r="F1174" s="190">
        <v>13</v>
      </c>
      <c r="G1174" s="190">
        <v>30</v>
      </c>
      <c r="H1174" s="193">
        <v>0.25</v>
      </c>
      <c r="I1174" s="190"/>
    </row>
    <row r="1175" spans="1:9">
      <c r="A1175" s="190" t="s">
        <v>446</v>
      </c>
      <c r="B1175" s="190" t="s">
        <v>854</v>
      </c>
      <c r="C1175" s="190" t="s">
        <v>851</v>
      </c>
      <c r="D1175" s="191">
        <v>41395</v>
      </c>
      <c r="E1175" s="190" t="s">
        <v>872</v>
      </c>
      <c r="F1175" s="190">
        <v>18</v>
      </c>
      <c r="G1175" s="190">
        <v>30</v>
      </c>
      <c r="H1175" s="193">
        <v>0</v>
      </c>
      <c r="I1175" s="190"/>
    </row>
    <row r="1176" spans="1:9">
      <c r="A1176" s="190" t="s">
        <v>446</v>
      </c>
      <c r="B1176" s="190" t="s">
        <v>854</v>
      </c>
      <c r="C1176" s="190" t="s">
        <v>851</v>
      </c>
      <c r="D1176" s="191">
        <v>40525</v>
      </c>
      <c r="E1176" s="190" t="s">
        <v>857</v>
      </c>
      <c r="F1176" s="190">
        <v>123.79</v>
      </c>
      <c r="G1176" s="190">
        <v>40</v>
      </c>
      <c r="H1176" s="193">
        <v>0</v>
      </c>
      <c r="I1176" s="190"/>
    </row>
    <row r="1177" spans="1:9">
      <c r="A1177" s="190" t="s">
        <v>446</v>
      </c>
      <c r="B1177" s="190" t="s">
        <v>854</v>
      </c>
      <c r="C1177" s="190" t="s">
        <v>851</v>
      </c>
      <c r="D1177" s="191">
        <v>41080</v>
      </c>
      <c r="E1177" s="190" t="s">
        <v>858</v>
      </c>
      <c r="F1177" s="190">
        <v>46</v>
      </c>
      <c r="G1177" s="190">
        <v>40</v>
      </c>
      <c r="H1177" s="193">
        <v>0</v>
      </c>
      <c r="I1177" s="190"/>
    </row>
    <row r="1178" spans="1:9">
      <c r="A1178" s="190" t="s">
        <v>446</v>
      </c>
      <c r="B1178" s="190" t="s">
        <v>854</v>
      </c>
      <c r="C1178" s="190" t="s">
        <v>851</v>
      </c>
      <c r="D1178" s="191">
        <v>40367</v>
      </c>
      <c r="E1178" s="190" t="s">
        <v>864</v>
      </c>
      <c r="F1178" s="190">
        <v>19.45</v>
      </c>
      <c r="G1178" s="190">
        <v>24</v>
      </c>
      <c r="H1178" s="193">
        <v>0</v>
      </c>
      <c r="I1178" s="190"/>
    </row>
    <row r="1179" spans="1:9">
      <c r="A1179" s="190" t="s">
        <v>446</v>
      </c>
      <c r="B1179" s="190" t="s">
        <v>854</v>
      </c>
      <c r="C1179" s="190" t="s">
        <v>851</v>
      </c>
      <c r="D1179" s="191">
        <v>40587</v>
      </c>
      <c r="E1179" s="190" t="s">
        <v>843</v>
      </c>
      <c r="F1179" s="190">
        <v>49.3</v>
      </c>
      <c r="G1179" s="190">
        <v>48</v>
      </c>
      <c r="H1179" s="193">
        <v>0</v>
      </c>
      <c r="I1179" s="190"/>
    </row>
    <row r="1180" spans="1:9">
      <c r="A1180" s="190" t="s">
        <v>669</v>
      </c>
      <c r="B1180" s="190" t="s">
        <v>854</v>
      </c>
      <c r="C1180" s="190" t="s">
        <v>810</v>
      </c>
      <c r="D1180" s="191">
        <v>41585</v>
      </c>
      <c r="E1180" s="190" t="s">
        <v>865</v>
      </c>
      <c r="F1180" s="190">
        <v>43.9</v>
      </c>
      <c r="G1180" s="190">
        <v>20</v>
      </c>
      <c r="H1180" s="193">
        <v>0</v>
      </c>
      <c r="I1180" s="190"/>
    </row>
    <row r="1181" spans="1:9">
      <c r="A1181" s="190" t="s">
        <v>630</v>
      </c>
      <c r="B1181" s="190" t="s">
        <v>842</v>
      </c>
      <c r="C1181" s="190" t="s">
        <v>814</v>
      </c>
      <c r="D1181" s="191">
        <v>40243</v>
      </c>
      <c r="E1181" s="190" t="s">
        <v>903</v>
      </c>
      <c r="F1181" s="190">
        <v>97</v>
      </c>
      <c r="G1181" s="190">
        <v>6</v>
      </c>
      <c r="H1181" s="193">
        <v>0</v>
      </c>
      <c r="I1181" s="190"/>
    </row>
    <row r="1182" spans="1:9">
      <c r="A1182" s="190" t="s">
        <v>630</v>
      </c>
      <c r="B1182" s="190" t="s">
        <v>842</v>
      </c>
      <c r="C1182" s="190" t="s">
        <v>814</v>
      </c>
      <c r="D1182" s="191">
        <v>40777</v>
      </c>
      <c r="E1182" s="190" t="s">
        <v>875</v>
      </c>
      <c r="F1182" s="190">
        <v>7.45</v>
      </c>
      <c r="G1182" s="190">
        <v>60</v>
      </c>
      <c r="H1182" s="193">
        <v>0.15</v>
      </c>
      <c r="I1182" s="190"/>
    </row>
    <row r="1183" spans="1:9">
      <c r="A1183" s="190" t="s">
        <v>630</v>
      </c>
      <c r="B1183" s="190" t="s">
        <v>842</v>
      </c>
      <c r="C1183" s="190" t="s">
        <v>814</v>
      </c>
      <c r="D1183" s="191">
        <v>41523</v>
      </c>
      <c r="E1183" s="190" t="s">
        <v>882</v>
      </c>
      <c r="F1183" s="190">
        <v>36</v>
      </c>
      <c r="G1183" s="190">
        <v>30</v>
      </c>
      <c r="H1183" s="193">
        <v>0.15</v>
      </c>
      <c r="I1183" s="190"/>
    </row>
    <row r="1184" spans="1:9">
      <c r="A1184" s="190" t="s">
        <v>630</v>
      </c>
      <c r="B1184" s="190" t="s">
        <v>842</v>
      </c>
      <c r="C1184" s="190" t="s">
        <v>814</v>
      </c>
      <c r="D1184" s="191">
        <v>41121</v>
      </c>
      <c r="E1184" s="190" t="s">
        <v>866</v>
      </c>
      <c r="F1184" s="190">
        <v>15</v>
      </c>
      <c r="G1184" s="190">
        <v>15</v>
      </c>
      <c r="H1184" s="193">
        <v>0.15</v>
      </c>
      <c r="I1184" s="190"/>
    </row>
    <row r="1185" spans="1:9">
      <c r="A1185" s="190" t="s">
        <v>446</v>
      </c>
      <c r="B1185" s="190" t="s">
        <v>854</v>
      </c>
      <c r="C1185" s="190" t="s">
        <v>846</v>
      </c>
      <c r="D1185" s="191">
        <v>41064</v>
      </c>
      <c r="E1185" s="190" t="s">
        <v>847</v>
      </c>
      <c r="F1185" s="190">
        <v>30</v>
      </c>
      <c r="G1185" s="190">
        <v>90</v>
      </c>
      <c r="H1185" s="193">
        <v>0</v>
      </c>
      <c r="I1185" s="190"/>
    </row>
    <row r="1186" spans="1:9">
      <c r="A1186" s="190" t="s">
        <v>446</v>
      </c>
      <c r="B1186" s="190" t="s">
        <v>854</v>
      </c>
      <c r="C1186" s="190" t="s">
        <v>846</v>
      </c>
      <c r="D1186" s="191">
        <v>40320</v>
      </c>
      <c r="E1186" s="190" t="s">
        <v>832</v>
      </c>
      <c r="F1186" s="190">
        <v>55</v>
      </c>
      <c r="G1186" s="190">
        <v>25</v>
      </c>
      <c r="H1186" s="193">
        <v>0</v>
      </c>
      <c r="I1186" s="190"/>
    </row>
    <row r="1187" spans="1:9">
      <c r="A1187" s="190" t="s">
        <v>446</v>
      </c>
      <c r="B1187" s="190" t="s">
        <v>854</v>
      </c>
      <c r="C1187" s="190" t="s">
        <v>846</v>
      </c>
      <c r="D1187" s="191">
        <v>41504</v>
      </c>
      <c r="E1187" s="190" t="s">
        <v>844</v>
      </c>
      <c r="F1187" s="190">
        <v>15</v>
      </c>
      <c r="G1187" s="190">
        <v>50</v>
      </c>
      <c r="H1187" s="193">
        <v>0</v>
      </c>
      <c r="I1187" s="190"/>
    </row>
    <row r="1188" spans="1:9">
      <c r="A1188" s="190" t="s">
        <v>569</v>
      </c>
      <c r="B1188" s="190" t="s">
        <v>801</v>
      </c>
      <c r="C1188" s="190" t="s">
        <v>878</v>
      </c>
      <c r="D1188" s="191">
        <v>40214</v>
      </c>
      <c r="E1188" s="190" t="s">
        <v>896</v>
      </c>
      <c r="F1188" s="190">
        <v>40</v>
      </c>
      <c r="G1188" s="190">
        <v>10</v>
      </c>
      <c r="H1188" s="193">
        <v>0</v>
      </c>
      <c r="I1188" s="190"/>
    </row>
    <row r="1189" spans="1:9">
      <c r="A1189" s="190" t="s">
        <v>569</v>
      </c>
      <c r="B1189" s="190" t="s">
        <v>801</v>
      </c>
      <c r="C1189" s="190" t="s">
        <v>878</v>
      </c>
      <c r="D1189" s="191">
        <v>40696</v>
      </c>
      <c r="E1189" s="190" t="s">
        <v>853</v>
      </c>
      <c r="F1189" s="190">
        <v>38</v>
      </c>
      <c r="G1189" s="190">
        <v>4</v>
      </c>
      <c r="H1189" s="193">
        <v>0</v>
      </c>
      <c r="I1189" s="190"/>
    </row>
    <row r="1190" spans="1:9">
      <c r="A1190" s="190" t="s">
        <v>569</v>
      </c>
      <c r="B1190" s="190" t="s">
        <v>801</v>
      </c>
      <c r="C1190" s="190" t="s">
        <v>878</v>
      </c>
      <c r="D1190" s="191">
        <v>41033</v>
      </c>
      <c r="E1190" s="190" t="s">
        <v>825</v>
      </c>
      <c r="F1190" s="190">
        <v>4.5</v>
      </c>
      <c r="G1190" s="190">
        <v>20</v>
      </c>
      <c r="H1190" s="193">
        <v>0</v>
      </c>
      <c r="I1190" s="190"/>
    </row>
    <row r="1191" spans="1:9">
      <c r="A1191" s="190" t="s">
        <v>630</v>
      </c>
      <c r="B1191" s="190" t="s">
        <v>842</v>
      </c>
      <c r="C1191" s="190" t="s">
        <v>846</v>
      </c>
      <c r="D1191" s="191">
        <v>40717</v>
      </c>
      <c r="E1191" s="190" t="s">
        <v>852</v>
      </c>
      <c r="F1191" s="190">
        <v>39</v>
      </c>
      <c r="G1191" s="190">
        <v>20</v>
      </c>
      <c r="H1191" s="193">
        <v>0</v>
      </c>
      <c r="I1191" s="190"/>
    </row>
    <row r="1192" spans="1:9">
      <c r="A1192" s="190" t="s">
        <v>630</v>
      </c>
      <c r="B1192" s="190" t="s">
        <v>842</v>
      </c>
      <c r="C1192" s="190" t="s">
        <v>846</v>
      </c>
      <c r="D1192" s="191">
        <v>40368</v>
      </c>
      <c r="E1192" s="190" t="s">
        <v>874</v>
      </c>
      <c r="F1192" s="190">
        <v>12</v>
      </c>
      <c r="G1192" s="190">
        <v>18</v>
      </c>
      <c r="H1192" s="193">
        <v>0</v>
      </c>
      <c r="I1192" s="190"/>
    </row>
    <row r="1193" spans="1:9">
      <c r="A1193" s="190" t="s">
        <v>606</v>
      </c>
      <c r="B1193" s="190" t="s">
        <v>444</v>
      </c>
      <c r="C1193" s="190" t="s">
        <v>814</v>
      </c>
      <c r="D1193" s="191">
        <v>41281</v>
      </c>
      <c r="E1193" s="190" t="s">
        <v>869</v>
      </c>
      <c r="F1193" s="190">
        <v>9.1999999999999993</v>
      </c>
      <c r="G1193" s="190">
        <v>7</v>
      </c>
      <c r="H1193" s="193">
        <v>0.25</v>
      </c>
      <c r="I1193" s="190"/>
    </row>
    <row r="1194" spans="1:9">
      <c r="A1194" s="190" t="s">
        <v>606</v>
      </c>
      <c r="B1194" s="190" t="s">
        <v>444</v>
      </c>
      <c r="C1194" s="190" t="s">
        <v>814</v>
      </c>
      <c r="D1194" s="191">
        <v>40580</v>
      </c>
      <c r="E1194" s="190" t="s">
        <v>845</v>
      </c>
      <c r="F1194" s="190">
        <v>18</v>
      </c>
      <c r="G1194" s="190">
        <v>9</v>
      </c>
      <c r="H1194" s="193">
        <v>0.25</v>
      </c>
      <c r="I1194" s="190"/>
    </row>
    <row r="1195" spans="1:9">
      <c r="A1195" s="190" t="s">
        <v>606</v>
      </c>
      <c r="B1195" s="190" t="s">
        <v>444</v>
      </c>
      <c r="C1195" s="190" t="s">
        <v>814</v>
      </c>
      <c r="D1195" s="191">
        <v>40248</v>
      </c>
      <c r="E1195" s="190" t="s">
        <v>887</v>
      </c>
      <c r="F1195" s="190">
        <v>13.25</v>
      </c>
      <c r="G1195" s="190">
        <v>30</v>
      </c>
      <c r="H1195" s="193">
        <v>0.25</v>
      </c>
      <c r="I1195" s="190"/>
    </row>
    <row r="1196" spans="1:9">
      <c r="A1196" s="190" t="s">
        <v>606</v>
      </c>
      <c r="B1196" s="190" t="s">
        <v>444</v>
      </c>
      <c r="C1196" s="190" t="s">
        <v>814</v>
      </c>
      <c r="D1196" s="191">
        <v>40701</v>
      </c>
      <c r="E1196" s="190" t="s">
        <v>844</v>
      </c>
      <c r="F1196" s="190">
        <v>15</v>
      </c>
      <c r="G1196" s="190">
        <v>30</v>
      </c>
      <c r="H1196" s="193">
        <v>0.25</v>
      </c>
      <c r="I1196" s="190"/>
    </row>
    <row r="1197" spans="1:9">
      <c r="A1197" s="190" t="s">
        <v>555</v>
      </c>
      <c r="B1197" s="190" t="s">
        <v>524</v>
      </c>
      <c r="C1197" s="190" t="s">
        <v>810</v>
      </c>
      <c r="D1197" s="191">
        <v>41392</v>
      </c>
      <c r="E1197" s="190" t="s">
        <v>803</v>
      </c>
      <c r="F1197" s="190">
        <v>21</v>
      </c>
      <c r="G1197" s="190">
        <v>15</v>
      </c>
      <c r="H1197" s="193">
        <v>0</v>
      </c>
      <c r="I1197" s="190"/>
    </row>
    <row r="1198" spans="1:9">
      <c r="A1198" s="190" t="s">
        <v>555</v>
      </c>
      <c r="B1198" s="190" t="s">
        <v>524</v>
      </c>
      <c r="C1198" s="190" t="s">
        <v>810</v>
      </c>
      <c r="D1198" s="191">
        <v>40375</v>
      </c>
      <c r="E1198" s="190" t="s">
        <v>852</v>
      </c>
      <c r="F1198" s="190">
        <v>39</v>
      </c>
      <c r="G1198" s="190">
        <v>8</v>
      </c>
      <c r="H1198" s="193">
        <v>0.05</v>
      </c>
      <c r="I1198" s="190"/>
    </row>
    <row r="1199" spans="1:9">
      <c r="A1199" s="190" t="s">
        <v>555</v>
      </c>
      <c r="B1199" s="190" t="s">
        <v>524</v>
      </c>
      <c r="C1199" s="190" t="s">
        <v>810</v>
      </c>
      <c r="D1199" s="191">
        <v>40932</v>
      </c>
      <c r="E1199" s="190" t="s">
        <v>857</v>
      </c>
      <c r="F1199" s="190">
        <v>123.79</v>
      </c>
      <c r="G1199" s="190">
        <v>12</v>
      </c>
      <c r="H1199" s="193">
        <v>0.05</v>
      </c>
      <c r="I1199" s="190"/>
    </row>
    <row r="1200" spans="1:9">
      <c r="A1200" s="190" t="s">
        <v>555</v>
      </c>
      <c r="B1200" s="190" t="s">
        <v>524</v>
      </c>
      <c r="C1200" s="190" t="s">
        <v>810</v>
      </c>
      <c r="D1200" s="191">
        <v>41607</v>
      </c>
      <c r="E1200" s="190" t="s">
        <v>812</v>
      </c>
      <c r="F1200" s="190">
        <v>21.05</v>
      </c>
      <c r="G1200" s="190">
        <v>65</v>
      </c>
      <c r="H1200" s="193">
        <v>0.05</v>
      </c>
      <c r="I1200" s="190"/>
    </row>
    <row r="1201" spans="1:9">
      <c r="A1201" s="190" t="s">
        <v>555</v>
      </c>
      <c r="B1201" s="190" t="s">
        <v>524</v>
      </c>
      <c r="C1201" s="190" t="s">
        <v>810</v>
      </c>
      <c r="D1201" s="191">
        <v>40511</v>
      </c>
      <c r="E1201" s="190" t="s">
        <v>844</v>
      </c>
      <c r="F1201" s="190">
        <v>15</v>
      </c>
      <c r="G1201" s="190">
        <v>8</v>
      </c>
      <c r="H1201" s="193">
        <v>0.05</v>
      </c>
      <c r="I1201" s="190"/>
    </row>
    <row r="1202" spans="1:9">
      <c r="A1202" s="190" t="s">
        <v>373</v>
      </c>
      <c r="B1202" s="190" t="s">
        <v>854</v>
      </c>
      <c r="C1202" s="190" t="s">
        <v>814</v>
      </c>
      <c r="D1202" s="191">
        <v>41232</v>
      </c>
      <c r="E1202" s="190" t="s">
        <v>893</v>
      </c>
      <c r="F1202" s="190">
        <v>9.5</v>
      </c>
      <c r="G1202" s="190">
        <v>12</v>
      </c>
      <c r="H1202" s="193">
        <v>0</v>
      </c>
      <c r="I1202" s="190"/>
    </row>
    <row r="1203" spans="1:9">
      <c r="A1203" s="190" t="s">
        <v>688</v>
      </c>
      <c r="B1203" s="190" t="s">
        <v>842</v>
      </c>
      <c r="C1203" s="190" t="s">
        <v>814</v>
      </c>
      <c r="D1203" s="191">
        <v>41234</v>
      </c>
      <c r="E1203" s="190" t="s">
        <v>872</v>
      </c>
      <c r="F1203" s="190">
        <v>18</v>
      </c>
      <c r="G1203" s="190">
        <v>5</v>
      </c>
      <c r="H1203" s="193">
        <v>0.2</v>
      </c>
      <c r="I1203" s="190"/>
    </row>
    <row r="1204" spans="1:9">
      <c r="A1204" s="190" t="s">
        <v>688</v>
      </c>
      <c r="B1204" s="190" t="s">
        <v>842</v>
      </c>
      <c r="C1204" s="190" t="s">
        <v>814</v>
      </c>
      <c r="D1204" s="191">
        <v>40598</v>
      </c>
      <c r="E1204" s="190" t="s">
        <v>873</v>
      </c>
      <c r="F1204" s="190">
        <v>14</v>
      </c>
      <c r="G1204" s="190">
        <v>12</v>
      </c>
      <c r="H1204" s="193">
        <v>0.2</v>
      </c>
      <c r="I1204" s="190"/>
    </row>
    <row r="1205" spans="1:9">
      <c r="A1205" s="190" t="s">
        <v>688</v>
      </c>
      <c r="B1205" s="190" t="s">
        <v>842</v>
      </c>
      <c r="C1205" s="190" t="s">
        <v>814</v>
      </c>
      <c r="D1205" s="191">
        <v>40395</v>
      </c>
      <c r="E1205" s="190" t="s">
        <v>876</v>
      </c>
      <c r="F1205" s="190">
        <v>12.5</v>
      </c>
      <c r="G1205" s="190">
        <v>40</v>
      </c>
      <c r="H1205" s="193">
        <v>0.2</v>
      </c>
      <c r="I1205" s="190"/>
    </row>
    <row r="1206" spans="1:9">
      <c r="A1206" s="190" t="s">
        <v>688</v>
      </c>
      <c r="B1206" s="190" t="s">
        <v>842</v>
      </c>
      <c r="C1206" s="190" t="s">
        <v>814</v>
      </c>
      <c r="D1206" s="191">
        <v>40726</v>
      </c>
      <c r="E1206" s="190" t="s">
        <v>860</v>
      </c>
      <c r="F1206" s="190">
        <v>21.5</v>
      </c>
      <c r="G1206" s="190">
        <v>60</v>
      </c>
      <c r="H1206" s="193">
        <v>0.2</v>
      </c>
      <c r="I1206" s="190"/>
    </row>
    <row r="1207" spans="1:9">
      <c r="A1207" s="190" t="s">
        <v>401</v>
      </c>
      <c r="B1207" s="190" t="s">
        <v>883</v>
      </c>
      <c r="C1207" s="190" t="s">
        <v>807</v>
      </c>
      <c r="D1207" s="191">
        <v>41299</v>
      </c>
      <c r="E1207" s="190" t="s">
        <v>832</v>
      </c>
      <c r="F1207" s="190">
        <v>55</v>
      </c>
      <c r="G1207" s="190">
        <v>42</v>
      </c>
      <c r="H1207" s="193">
        <v>0.15</v>
      </c>
      <c r="I1207" s="190"/>
    </row>
    <row r="1208" spans="1:9">
      <c r="A1208" s="190" t="s">
        <v>401</v>
      </c>
      <c r="B1208" s="190" t="s">
        <v>883</v>
      </c>
      <c r="C1208" s="190" t="s">
        <v>807</v>
      </c>
      <c r="D1208" s="191">
        <v>41281</v>
      </c>
      <c r="E1208" s="190" t="s">
        <v>860</v>
      </c>
      <c r="F1208" s="190">
        <v>21.5</v>
      </c>
      <c r="G1208" s="190">
        <v>20</v>
      </c>
      <c r="H1208" s="193">
        <v>0.15</v>
      </c>
      <c r="I1208" s="190"/>
    </row>
    <row r="1209" spans="1:9">
      <c r="A1209" s="190" t="s">
        <v>401</v>
      </c>
      <c r="B1209" s="190" t="s">
        <v>883</v>
      </c>
      <c r="C1209" s="190" t="s">
        <v>807</v>
      </c>
      <c r="D1209" s="191">
        <v>41439</v>
      </c>
      <c r="E1209" s="190" t="s">
        <v>856</v>
      </c>
      <c r="F1209" s="190">
        <v>18</v>
      </c>
      <c r="G1209" s="190">
        <v>35</v>
      </c>
      <c r="H1209" s="193">
        <v>0.15</v>
      </c>
      <c r="I1209" s="190"/>
    </row>
    <row r="1210" spans="1:9">
      <c r="A1210" s="190" t="s">
        <v>669</v>
      </c>
      <c r="B1210" s="190" t="s">
        <v>854</v>
      </c>
      <c r="C1210" s="190" t="s">
        <v>810</v>
      </c>
      <c r="D1210" s="191">
        <v>40857</v>
      </c>
      <c r="E1210" s="190" t="s">
        <v>879</v>
      </c>
      <c r="F1210" s="190">
        <v>10</v>
      </c>
      <c r="G1210" s="190">
        <v>6</v>
      </c>
      <c r="H1210" s="193">
        <v>0</v>
      </c>
      <c r="I1210" s="190"/>
    </row>
    <row r="1211" spans="1:9">
      <c r="A1211" s="190" t="s">
        <v>669</v>
      </c>
      <c r="B1211" s="190" t="s">
        <v>854</v>
      </c>
      <c r="C1211" s="190" t="s">
        <v>810</v>
      </c>
      <c r="D1211" s="191">
        <v>41674</v>
      </c>
      <c r="E1211" s="190" t="s">
        <v>856</v>
      </c>
      <c r="F1211" s="190">
        <v>18</v>
      </c>
      <c r="G1211" s="190">
        <v>15</v>
      </c>
      <c r="H1211" s="193">
        <v>0</v>
      </c>
      <c r="I1211" s="190"/>
    </row>
    <row r="1212" spans="1:9">
      <c r="A1212" s="190" t="s">
        <v>590</v>
      </c>
      <c r="B1212" s="190" t="s">
        <v>850</v>
      </c>
      <c r="C1212" s="190" t="s">
        <v>807</v>
      </c>
      <c r="D1212" s="191">
        <v>41114</v>
      </c>
      <c r="E1212" s="190" t="s">
        <v>829</v>
      </c>
      <c r="F1212" s="190">
        <v>19</v>
      </c>
      <c r="G1212" s="190">
        <v>5</v>
      </c>
      <c r="H1212" s="193">
        <v>0</v>
      </c>
      <c r="I1212" s="190"/>
    </row>
    <row r="1213" spans="1:9">
      <c r="A1213" s="190" t="s">
        <v>590</v>
      </c>
      <c r="B1213" s="190" t="s">
        <v>850</v>
      </c>
      <c r="C1213" s="190" t="s">
        <v>807</v>
      </c>
      <c r="D1213" s="191">
        <v>40542</v>
      </c>
      <c r="E1213" s="190" t="s">
        <v>832</v>
      </c>
      <c r="F1213" s="190">
        <v>55</v>
      </c>
      <c r="G1213" s="190">
        <v>35</v>
      </c>
      <c r="H1213" s="193">
        <v>0</v>
      </c>
      <c r="I1213" s="190"/>
    </row>
    <row r="1214" spans="1:9">
      <c r="A1214" s="190" t="s">
        <v>590</v>
      </c>
      <c r="B1214" s="190" t="s">
        <v>850</v>
      </c>
      <c r="C1214" s="190" t="s">
        <v>807</v>
      </c>
      <c r="D1214" s="191">
        <v>41379</v>
      </c>
      <c r="E1214" s="190" t="s">
        <v>866</v>
      </c>
      <c r="F1214" s="190">
        <v>15</v>
      </c>
      <c r="G1214" s="190">
        <v>35</v>
      </c>
      <c r="H1214" s="193">
        <v>0</v>
      </c>
      <c r="I1214" s="190"/>
    </row>
    <row r="1215" spans="1:9">
      <c r="A1215" s="190" t="s">
        <v>387</v>
      </c>
      <c r="B1215" s="190" t="s">
        <v>806</v>
      </c>
      <c r="C1215" s="190" t="s">
        <v>807</v>
      </c>
      <c r="D1215" s="191">
        <v>41205</v>
      </c>
      <c r="E1215" s="190" t="s">
        <v>885</v>
      </c>
      <c r="F1215" s="190">
        <v>22</v>
      </c>
      <c r="G1215" s="190">
        <v>6</v>
      </c>
      <c r="H1215" s="193">
        <v>0</v>
      </c>
      <c r="I1215" s="190"/>
    </row>
    <row r="1216" spans="1:9">
      <c r="A1216" s="190" t="s">
        <v>387</v>
      </c>
      <c r="B1216" s="190" t="s">
        <v>806</v>
      </c>
      <c r="C1216" s="190" t="s">
        <v>807</v>
      </c>
      <c r="D1216" s="191">
        <v>40696</v>
      </c>
      <c r="E1216" s="190" t="s">
        <v>825</v>
      </c>
      <c r="F1216" s="190">
        <v>4.5</v>
      </c>
      <c r="G1216" s="190">
        <v>35</v>
      </c>
      <c r="H1216" s="193">
        <v>0</v>
      </c>
      <c r="I1216" s="190"/>
    </row>
    <row r="1217" spans="1:9">
      <c r="A1217" s="190" t="s">
        <v>387</v>
      </c>
      <c r="B1217" s="190" t="s">
        <v>806</v>
      </c>
      <c r="C1217" s="190" t="s">
        <v>807</v>
      </c>
      <c r="D1217" s="191">
        <v>41479</v>
      </c>
      <c r="E1217" s="190" t="s">
        <v>901</v>
      </c>
      <c r="F1217" s="190">
        <v>12.75</v>
      </c>
      <c r="G1217" s="190">
        <v>24</v>
      </c>
      <c r="H1217" s="193">
        <v>0</v>
      </c>
      <c r="I1217" s="190"/>
    </row>
    <row r="1218" spans="1:9">
      <c r="A1218" s="190" t="s">
        <v>702</v>
      </c>
      <c r="B1218" s="190" t="s">
        <v>444</v>
      </c>
      <c r="C1218" s="190" t="s">
        <v>828</v>
      </c>
      <c r="D1218" s="191">
        <v>40982</v>
      </c>
      <c r="E1218" s="190" t="s">
        <v>821</v>
      </c>
      <c r="F1218" s="190">
        <v>12.5</v>
      </c>
      <c r="G1218" s="190">
        <v>20</v>
      </c>
      <c r="H1218" s="193">
        <v>0</v>
      </c>
      <c r="I1218" s="190"/>
    </row>
    <row r="1219" spans="1:9">
      <c r="A1219" s="190" t="s">
        <v>702</v>
      </c>
      <c r="B1219" s="190" t="s">
        <v>444</v>
      </c>
      <c r="C1219" s="190" t="s">
        <v>828</v>
      </c>
      <c r="D1219" s="191">
        <v>40440</v>
      </c>
      <c r="E1219" s="190" t="s">
        <v>838</v>
      </c>
      <c r="F1219" s="190">
        <v>32</v>
      </c>
      <c r="G1219" s="190">
        <v>4</v>
      </c>
      <c r="H1219" s="193">
        <v>0</v>
      </c>
      <c r="I1219" s="190"/>
    </row>
    <row r="1220" spans="1:9">
      <c r="A1220" s="190" t="s">
        <v>644</v>
      </c>
      <c r="B1220" s="190" t="s">
        <v>842</v>
      </c>
      <c r="C1220" s="190" t="s">
        <v>846</v>
      </c>
      <c r="D1220" s="191">
        <v>41430</v>
      </c>
      <c r="E1220" s="190" t="s">
        <v>830</v>
      </c>
      <c r="F1220" s="190">
        <v>17.45</v>
      </c>
      <c r="G1220" s="190">
        <v>20</v>
      </c>
      <c r="H1220" s="193">
        <v>0</v>
      </c>
      <c r="I1220" s="190"/>
    </row>
    <row r="1221" spans="1:9">
      <c r="A1221" s="190" t="s">
        <v>644</v>
      </c>
      <c r="B1221" s="190" t="s">
        <v>842</v>
      </c>
      <c r="C1221" s="190" t="s">
        <v>846</v>
      </c>
      <c r="D1221" s="191">
        <v>41289</v>
      </c>
      <c r="E1221" s="190" t="s">
        <v>858</v>
      </c>
      <c r="F1221" s="190">
        <v>46</v>
      </c>
      <c r="G1221" s="190">
        <v>24</v>
      </c>
      <c r="H1221" s="193">
        <v>0</v>
      </c>
      <c r="I1221" s="190"/>
    </row>
    <row r="1222" spans="1:9">
      <c r="A1222" s="190" t="s">
        <v>644</v>
      </c>
      <c r="B1222" s="190" t="s">
        <v>842</v>
      </c>
      <c r="C1222" s="190" t="s">
        <v>846</v>
      </c>
      <c r="D1222" s="191">
        <v>41311</v>
      </c>
      <c r="E1222" s="190" t="s">
        <v>832</v>
      </c>
      <c r="F1222" s="190">
        <v>55</v>
      </c>
      <c r="G1222" s="190">
        <v>8</v>
      </c>
      <c r="H1222" s="193">
        <v>0</v>
      </c>
      <c r="I1222" s="190"/>
    </row>
    <row r="1223" spans="1:9">
      <c r="A1223" s="190" t="s">
        <v>653</v>
      </c>
      <c r="B1223" s="190" t="s">
        <v>877</v>
      </c>
      <c r="C1223" s="190" t="s">
        <v>810</v>
      </c>
      <c r="D1223" s="191">
        <v>41572</v>
      </c>
      <c r="E1223" s="190" t="s">
        <v>826</v>
      </c>
      <c r="F1223" s="190">
        <v>24</v>
      </c>
      <c r="G1223" s="190">
        <v>21</v>
      </c>
      <c r="H1223" s="193">
        <v>0</v>
      </c>
      <c r="I1223" s="190"/>
    </row>
    <row r="1224" spans="1:9">
      <c r="A1224" s="190" t="s">
        <v>653</v>
      </c>
      <c r="B1224" s="190" t="s">
        <v>877</v>
      </c>
      <c r="C1224" s="190" t="s">
        <v>810</v>
      </c>
      <c r="D1224" s="191">
        <v>41452</v>
      </c>
      <c r="E1224" s="190" t="s">
        <v>816</v>
      </c>
      <c r="F1224" s="190">
        <v>19.5</v>
      </c>
      <c r="G1224" s="190">
        <v>40</v>
      </c>
      <c r="H1224" s="193">
        <v>0</v>
      </c>
      <c r="I1224" s="190"/>
    </row>
    <row r="1225" spans="1:9">
      <c r="A1225" s="190" t="s">
        <v>653</v>
      </c>
      <c r="B1225" s="190" t="s">
        <v>877</v>
      </c>
      <c r="C1225" s="190" t="s">
        <v>810</v>
      </c>
      <c r="D1225" s="191">
        <v>40205</v>
      </c>
      <c r="E1225" s="190" t="s">
        <v>844</v>
      </c>
      <c r="F1225" s="190">
        <v>15</v>
      </c>
      <c r="G1225" s="190">
        <v>28</v>
      </c>
      <c r="H1225" s="193">
        <v>0.15</v>
      </c>
      <c r="I1225" s="190"/>
    </row>
    <row r="1226" spans="1:9">
      <c r="A1226" s="190" t="s">
        <v>466</v>
      </c>
      <c r="B1226" s="190" t="s">
        <v>842</v>
      </c>
      <c r="C1226" s="190" t="s">
        <v>807</v>
      </c>
      <c r="D1226" s="191">
        <v>40193</v>
      </c>
      <c r="E1226" s="190" t="s">
        <v>837</v>
      </c>
      <c r="F1226" s="190">
        <v>21.35</v>
      </c>
      <c r="G1226" s="190">
        <v>4</v>
      </c>
      <c r="H1226" s="193">
        <v>0</v>
      </c>
      <c r="I1226" s="190"/>
    </row>
    <row r="1227" spans="1:9">
      <c r="A1227" s="190" t="s">
        <v>466</v>
      </c>
      <c r="B1227" s="190" t="s">
        <v>842</v>
      </c>
      <c r="C1227" s="190" t="s">
        <v>807</v>
      </c>
      <c r="D1227" s="191">
        <v>40858</v>
      </c>
      <c r="E1227" s="190" t="s">
        <v>831</v>
      </c>
      <c r="F1227" s="190">
        <v>19</v>
      </c>
      <c r="G1227" s="190">
        <v>5</v>
      </c>
      <c r="H1227" s="193">
        <v>0</v>
      </c>
      <c r="I1227" s="190"/>
    </row>
    <row r="1228" spans="1:9">
      <c r="A1228" s="190" t="s">
        <v>414</v>
      </c>
      <c r="B1228" s="190" t="s">
        <v>806</v>
      </c>
      <c r="C1228" s="190" t="s">
        <v>836</v>
      </c>
      <c r="D1228" s="191">
        <v>41245</v>
      </c>
      <c r="E1228" s="190" t="s">
        <v>896</v>
      </c>
      <c r="F1228" s="190">
        <v>40</v>
      </c>
      <c r="G1228" s="190">
        <v>40</v>
      </c>
      <c r="H1228" s="193">
        <v>0</v>
      </c>
      <c r="I1228" s="190"/>
    </row>
    <row r="1229" spans="1:9">
      <c r="A1229" s="190" t="s">
        <v>414</v>
      </c>
      <c r="B1229" s="190" t="s">
        <v>806</v>
      </c>
      <c r="C1229" s="190" t="s">
        <v>836</v>
      </c>
      <c r="D1229" s="191">
        <v>41492</v>
      </c>
      <c r="E1229" s="190" t="s">
        <v>809</v>
      </c>
      <c r="F1229" s="190">
        <v>53</v>
      </c>
      <c r="G1229" s="190">
        <v>28</v>
      </c>
      <c r="H1229" s="193">
        <v>0</v>
      </c>
      <c r="I1229" s="190"/>
    </row>
    <row r="1230" spans="1:9">
      <c r="A1230" s="190" t="s">
        <v>414</v>
      </c>
      <c r="B1230" s="190" t="s">
        <v>806</v>
      </c>
      <c r="C1230" s="190" t="s">
        <v>836</v>
      </c>
      <c r="D1230" s="191">
        <v>40720</v>
      </c>
      <c r="E1230" s="190" t="s">
        <v>820</v>
      </c>
      <c r="F1230" s="190">
        <v>34</v>
      </c>
      <c r="G1230" s="190">
        <v>10</v>
      </c>
      <c r="H1230" s="193">
        <v>0</v>
      </c>
      <c r="I1230" s="190"/>
    </row>
    <row r="1231" spans="1:9">
      <c r="A1231" s="190" t="s">
        <v>662</v>
      </c>
      <c r="B1231" s="190" t="s">
        <v>861</v>
      </c>
      <c r="C1231" s="190" t="s">
        <v>836</v>
      </c>
      <c r="D1231" s="191">
        <v>41605</v>
      </c>
      <c r="E1231" s="190" t="s">
        <v>869</v>
      </c>
      <c r="F1231" s="190">
        <v>9.1999999999999993</v>
      </c>
      <c r="G1231" s="190">
        <v>5</v>
      </c>
      <c r="H1231" s="193">
        <v>0</v>
      </c>
      <c r="I1231" s="190"/>
    </row>
    <row r="1232" spans="1:9">
      <c r="A1232" s="190" t="s">
        <v>662</v>
      </c>
      <c r="B1232" s="190" t="s">
        <v>861</v>
      </c>
      <c r="C1232" s="190" t="s">
        <v>836</v>
      </c>
      <c r="D1232" s="191">
        <v>41096</v>
      </c>
      <c r="E1232" s="190" t="s">
        <v>893</v>
      </c>
      <c r="F1232" s="190">
        <v>9.5</v>
      </c>
      <c r="G1232" s="190">
        <v>5</v>
      </c>
      <c r="H1232" s="193">
        <v>0</v>
      </c>
      <c r="I1232" s="190"/>
    </row>
    <row r="1233" spans="1:9">
      <c r="A1233" s="190" t="s">
        <v>688</v>
      </c>
      <c r="B1233" s="190" t="s">
        <v>842</v>
      </c>
      <c r="C1233" s="190" t="s">
        <v>802</v>
      </c>
      <c r="D1233" s="191">
        <v>40554</v>
      </c>
      <c r="E1233" s="190" t="s">
        <v>869</v>
      </c>
      <c r="F1233" s="190">
        <v>9.1999999999999993</v>
      </c>
      <c r="G1233" s="190">
        <v>12</v>
      </c>
      <c r="H1233" s="193">
        <v>0</v>
      </c>
      <c r="I1233" s="190"/>
    </row>
    <row r="1234" spans="1:9">
      <c r="A1234" s="190" t="s">
        <v>688</v>
      </c>
      <c r="B1234" s="190" t="s">
        <v>842</v>
      </c>
      <c r="C1234" s="190" t="s">
        <v>802</v>
      </c>
      <c r="D1234" s="191">
        <v>41671</v>
      </c>
      <c r="E1234" s="190" t="s">
        <v>811</v>
      </c>
      <c r="F1234" s="190">
        <v>9.65</v>
      </c>
      <c r="G1234" s="190">
        <v>42</v>
      </c>
      <c r="H1234" s="193">
        <v>0</v>
      </c>
      <c r="I1234" s="190"/>
    </row>
    <row r="1235" spans="1:9">
      <c r="A1235" s="190" t="s">
        <v>688</v>
      </c>
      <c r="B1235" s="190" t="s">
        <v>842</v>
      </c>
      <c r="C1235" s="190" t="s">
        <v>802</v>
      </c>
      <c r="D1235" s="191">
        <v>41308</v>
      </c>
      <c r="E1235" s="190" t="s">
        <v>833</v>
      </c>
      <c r="F1235" s="190">
        <v>32.799999999999997</v>
      </c>
      <c r="G1235" s="190">
        <v>120</v>
      </c>
      <c r="H1235" s="193">
        <v>0</v>
      </c>
      <c r="I1235" s="190"/>
    </row>
    <row r="1236" spans="1:9">
      <c r="A1236" s="190" t="s">
        <v>401</v>
      </c>
      <c r="B1236" s="190" t="s">
        <v>883</v>
      </c>
      <c r="C1236" s="190" t="s">
        <v>814</v>
      </c>
      <c r="D1236" s="191">
        <v>41637</v>
      </c>
      <c r="E1236" s="190" t="s">
        <v>833</v>
      </c>
      <c r="F1236" s="190">
        <v>32.799999999999997</v>
      </c>
      <c r="G1236" s="190">
        <v>3</v>
      </c>
      <c r="H1236" s="193">
        <v>0.05</v>
      </c>
      <c r="I1236" s="190"/>
    </row>
    <row r="1237" spans="1:9">
      <c r="A1237" s="190" t="s">
        <v>401</v>
      </c>
      <c r="B1237" s="190" t="s">
        <v>883</v>
      </c>
      <c r="C1237" s="190" t="s">
        <v>814</v>
      </c>
      <c r="D1237" s="191">
        <v>41010</v>
      </c>
      <c r="E1237" s="190" t="s">
        <v>848</v>
      </c>
      <c r="F1237" s="190">
        <v>38</v>
      </c>
      <c r="G1237" s="190">
        <v>30</v>
      </c>
      <c r="H1237" s="193">
        <v>0</v>
      </c>
      <c r="I1237" s="190"/>
    </row>
    <row r="1238" spans="1:9">
      <c r="A1238" s="190" t="s">
        <v>688</v>
      </c>
      <c r="B1238" s="190" t="s">
        <v>842</v>
      </c>
      <c r="C1238" s="190" t="s">
        <v>836</v>
      </c>
      <c r="D1238" s="191">
        <v>41118</v>
      </c>
      <c r="E1238" s="190" t="s">
        <v>859</v>
      </c>
      <c r="F1238" s="190">
        <v>31</v>
      </c>
      <c r="G1238" s="190">
        <v>18</v>
      </c>
      <c r="H1238" s="193">
        <v>0</v>
      </c>
      <c r="I1238" s="190"/>
    </row>
    <row r="1239" spans="1:9">
      <c r="A1239" s="190" t="s">
        <v>688</v>
      </c>
      <c r="B1239" s="190" t="s">
        <v>842</v>
      </c>
      <c r="C1239" s="190" t="s">
        <v>836</v>
      </c>
      <c r="D1239" s="191">
        <v>40581</v>
      </c>
      <c r="E1239" s="190" t="s">
        <v>891</v>
      </c>
      <c r="F1239" s="190">
        <v>31.23</v>
      </c>
      <c r="G1239" s="190">
        <v>30</v>
      </c>
      <c r="H1239" s="193">
        <v>0</v>
      </c>
      <c r="I1239" s="190"/>
    </row>
    <row r="1240" spans="1:9">
      <c r="A1240" s="190" t="s">
        <v>688</v>
      </c>
      <c r="B1240" s="190" t="s">
        <v>842</v>
      </c>
      <c r="C1240" s="190" t="s">
        <v>836</v>
      </c>
      <c r="D1240" s="191">
        <v>41695</v>
      </c>
      <c r="E1240" s="190" t="s">
        <v>900</v>
      </c>
      <c r="F1240" s="190">
        <v>9.5</v>
      </c>
      <c r="G1240" s="190">
        <v>110</v>
      </c>
      <c r="H1240" s="193">
        <v>0</v>
      </c>
      <c r="I1240" s="190"/>
    </row>
    <row r="1241" spans="1:9">
      <c r="A1241" s="190" t="s">
        <v>688</v>
      </c>
      <c r="B1241" s="190" t="s">
        <v>842</v>
      </c>
      <c r="C1241" s="190" t="s">
        <v>836</v>
      </c>
      <c r="D1241" s="191">
        <v>40496</v>
      </c>
      <c r="E1241" s="190" t="s">
        <v>874</v>
      </c>
      <c r="F1241" s="190">
        <v>12</v>
      </c>
      <c r="G1241" s="190">
        <v>24</v>
      </c>
      <c r="H1241" s="193">
        <v>0</v>
      </c>
      <c r="I1241" s="190"/>
    </row>
    <row r="1242" spans="1:9">
      <c r="A1242" s="190" t="s">
        <v>688</v>
      </c>
      <c r="B1242" s="190" t="s">
        <v>842</v>
      </c>
      <c r="C1242" s="190" t="s">
        <v>802</v>
      </c>
      <c r="D1242" s="191">
        <v>40939</v>
      </c>
      <c r="E1242" s="190" t="s">
        <v>829</v>
      </c>
      <c r="F1242" s="190">
        <v>19</v>
      </c>
      <c r="G1242" s="190">
        <v>30</v>
      </c>
      <c r="H1242" s="193">
        <v>0.25</v>
      </c>
      <c r="I1242" s="190"/>
    </row>
    <row r="1243" spans="1:9">
      <c r="A1243" s="190" t="s">
        <v>688</v>
      </c>
      <c r="B1243" s="190" t="s">
        <v>842</v>
      </c>
      <c r="C1243" s="190" t="s">
        <v>802</v>
      </c>
      <c r="D1243" s="191">
        <v>40416</v>
      </c>
      <c r="E1243" s="190" t="s">
        <v>852</v>
      </c>
      <c r="F1243" s="190">
        <v>39</v>
      </c>
      <c r="G1243" s="190">
        <v>27</v>
      </c>
      <c r="H1243" s="193">
        <v>0.25</v>
      </c>
      <c r="I1243" s="190"/>
    </row>
    <row r="1244" spans="1:9">
      <c r="A1244" s="190" t="s">
        <v>688</v>
      </c>
      <c r="B1244" s="190" t="s">
        <v>842</v>
      </c>
      <c r="C1244" s="190" t="s">
        <v>802</v>
      </c>
      <c r="D1244" s="191">
        <v>40574</v>
      </c>
      <c r="E1244" s="190" t="s">
        <v>893</v>
      </c>
      <c r="F1244" s="190">
        <v>9.5</v>
      </c>
      <c r="G1244" s="190">
        <v>50</v>
      </c>
      <c r="H1244" s="193">
        <v>0.25</v>
      </c>
      <c r="I1244" s="190"/>
    </row>
    <row r="1245" spans="1:9">
      <c r="A1245" s="190" t="s">
        <v>688</v>
      </c>
      <c r="B1245" s="190" t="s">
        <v>842</v>
      </c>
      <c r="C1245" s="190" t="s">
        <v>802</v>
      </c>
      <c r="D1245" s="191">
        <v>41190</v>
      </c>
      <c r="E1245" s="190" t="s">
        <v>848</v>
      </c>
      <c r="F1245" s="190">
        <v>38</v>
      </c>
      <c r="G1245" s="190">
        <v>18</v>
      </c>
      <c r="H1245" s="193">
        <v>0.25</v>
      </c>
      <c r="I1245" s="190"/>
    </row>
    <row r="1246" spans="1:9">
      <c r="A1246" s="190" t="s">
        <v>688</v>
      </c>
      <c r="B1246" s="190" t="s">
        <v>842</v>
      </c>
      <c r="C1246" s="190" t="s">
        <v>802</v>
      </c>
      <c r="D1246" s="191">
        <v>40544</v>
      </c>
      <c r="E1246" s="190" t="s">
        <v>887</v>
      </c>
      <c r="F1246" s="190">
        <v>13.25</v>
      </c>
      <c r="G1246" s="190">
        <v>12</v>
      </c>
      <c r="H1246" s="193">
        <v>0.25</v>
      </c>
      <c r="I1246" s="190"/>
    </row>
    <row r="1247" spans="1:9">
      <c r="A1247" s="190" t="s">
        <v>586</v>
      </c>
      <c r="B1247" s="190" t="s">
        <v>813</v>
      </c>
      <c r="C1247" s="190" t="s">
        <v>814</v>
      </c>
      <c r="D1247" s="191">
        <v>41574</v>
      </c>
      <c r="E1247" s="190" t="s">
        <v>859</v>
      </c>
      <c r="F1247" s="190">
        <v>31</v>
      </c>
      <c r="G1247" s="190">
        <v>21</v>
      </c>
      <c r="H1247" s="193">
        <v>0</v>
      </c>
      <c r="I1247" s="190"/>
    </row>
    <row r="1248" spans="1:9">
      <c r="A1248" s="190" t="s">
        <v>586</v>
      </c>
      <c r="B1248" s="190" t="s">
        <v>813</v>
      </c>
      <c r="C1248" s="190" t="s">
        <v>814</v>
      </c>
      <c r="D1248" s="191">
        <v>40924</v>
      </c>
      <c r="E1248" s="190" t="s">
        <v>860</v>
      </c>
      <c r="F1248" s="190">
        <v>21.5</v>
      </c>
      <c r="G1248" s="190">
        <v>30</v>
      </c>
      <c r="H1248" s="193">
        <v>0</v>
      </c>
      <c r="I1248" s="190"/>
    </row>
    <row r="1249" spans="1:9">
      <c r="A1249" s="190" t="s">
        <v>692</v>
      </c>
      <c r="B1249" s="190" t="s">
        <v>345</v>
      </c>
      <c r="C1249" s="190" t="s">
        <v>810</v>
      </c>
      <c r="D1249" s="191">
        <v>40705</v>
      </c>
      <c r="E1249" s="190" t="s">
        <v>840</v>
      </c>
      <c r="F1249" s="190">
        <v>10</v>
      </c>
      <c r="G1249" s="190">
        <v>5</v>
      </c>
      <c r="H1249" s="193">
        <v>0</v>
      </c>
      <c r="I1249" s="190"/>
    </row>
    <row r="1250" spans="1:9">
      <c r="A1250" s="190" t="s">
        <v>692</v>
      </c>
      <c r="B1250" s="190" t="s">
        <v>345</v>
      </c>
      <c r="C1250" s="190" t="s">
        <v>810</v>
      </c>
      <c r="D1250" s="191">
        <v>40834</v>
      </c>
      <c r="E1250" s="190" t="s">
        <v>809</v>
      </c>
      <c r="F1250" s="190">
        <v>53</v>
      </c>
      <c r="G1250" s="190">
        <v>7</v>
      </c>
      <c r="H1250" s="193">
        <v>0</v>
      </c>
      <c r="I1250" s="190"/>
    </row>
    <row r="1251" spans="1:9">
      <c r="A1251" s="190" t="s">
        <v>692</v>
      </c>
      <c r="B1251" s="190" t="s">
        <v>345</v>
      </c>
      <c r="C1251" s="190" t="s">
        <v>810</v>
      </c>
      <c r="D1251" s="191">
        <v>40937</v>
      </c>
      <c r="E1251" s="190" t="s">
        <v>902</v>
      </c>
      <c r="F1251" s="190">
        <v>28.5</v>
      </c>
      <c r="G1251" s="190">
        <v>10</v>
      </c>
      <c r="H1251" s="193">
        <v>0</v>
      </c>
      <c r="I1251" s="190"/>
    </row>
    <row r="1252" spans="1:9">
      <c r="A1252" s="190" t="s">
        <v>492</v>
      </c>
      <c r="B1252" s="190" t="s">
        <v>854</v>
      </c>
      <c r="C1252" s="190" t="s">
        <v>836</v>
      </c>
      <c r="D1252" s="191">
        <v>41198</v>
      </c>
      <c r="E1252" s="190" t="s">
        <v>840</v>
      </c>
      <c r="F1252" s="190">
        <v>10</v>
      </c>
      <c r="G1252" s="190">
        <v>32</v>
      </c>
      <c r="H1252" s="193">
        <v>0.05</v>
      </c>
      <c r="I1252" s="190"/>
    </row>
    <row r="1253" spans="1:9">
      <c r="A1253" s="190" t="s">
        <v>492</v>
      </c>
      <c r="B1253" s="190" t="s">
        <v>854</v>
      </c>
      <c r="C1253" s="190" t="s">
        <v>836</v>
      </c>
      <c r="D1253" s="191">
        <v>40462</v>
      </c>
      <c r="E1253" s="190" t="s">
        <v>875</v>
      </c>
      <c r="F1253" s="190">
        <v>7.45</v>
      </c>
      <c r="G1253" s="190">
        <v>15</v>
      </c>
      <c r="H1253" s="193">
        <v>0</v>
      </c>
      <c r="I1253" s="190"/>
    </row>
    <row r="1254" spans="1:9">
      <c r="A1254" s="190" t="s">
        <v>492</v>
      </c>
      <c r="B1254" s="190" t="s">
        <v>854</v>
      </c>
      <c r="C1254" s="190" t="s">
        <v>836</v>
      </c>
      <c r="D1254" s="191">
        <v>40603</v>
      </c>
      <c r="E1254" s="190" t="s">
        <v>882</v>
      </c>
      <c r="F1254" s="190">
        <v>36</v>
      </c>
      <c r="G1254" s="190">
        <v>25</v>
      </c>
      <c r="H1254" s="193">
        <v>0.05</v>
      </c>
      <c r="I1254" s="190"/>
    </row>
    <row r="1255" spans="1:9">
      <c r="A1255" s="190" t="s">
        <v>391</v>
      </c>
      <c r="B1255" s="190" t="s">
        <v>854</v>
      </c>
      <c r="C1255" s="190" t="s">
        <v>836</v>
      </c>
      <c r="D1255" s="191">
        <v>41548</v>
      </c>
      <c r="E1255" s="190" t="s">
        <v>853</v>
      </c>
      <c r="F1255" s="190">
        <v>38</v>
      </c>
      <c r="G1255" s="190">
        <v>36</v>
      </c>
      <c r="H1255" s="193">
        <v>0</v>
      </c>
      <c r="I1255" s="190"/>
    </row>
    <row r="1256" spans="1:9">
      <c r="A1256" s="190" t="s">
        <v>391</v>
      </c>
      <c r="B1256" s="190" t="s">
        <v>854</v>
      </c>
      <c r="C1256" s="190" t="s">
        <v>836</v>
      </c>
      <c r="D1256" s="191">
        <v>41121</v>
      </c>
      <c r="E1256" s="190" t="s">
        <v>830</v>
      </c>
      <c r="F1256" s="190">
        <v>17.45</v>
      </c>
      <c r="G1256" s="190">
        <v>20</v>
      </c>
      <c r="H1256" s="193">
        <v>0</v>
      </c>
      <c r="I1256" s="190"/>
    </row>
    <row r="1257" spans="1:9">
      <c r="A1257" s="190" t="s">
        <v>391</v>
      </c>
      <c r="B1257" s="190" t="s">
        <v>854</v>
      </c>
      <c r="C1257" s="190" t="s">
        <v>836</v>
      </c>
      <c r="D1257" s="191">
        <v>40266</v>
      </c>
      <c r="E1257" s="190" t="s">
        <v>831</v>
      </c>
      <c r="F1257" s="190">
        <v>19</v>
      </c>
      <c r="G1257" s="190">
        <v>40</v>
      </c>
      <c r="H1257" s="193">
        <v>0</v>
      </c>
      <c r="I1257" s="190"/>
    </row>
    <row r="1258" spans="1:9">
      <c r="A1258" s="190" t="s">
        <v>391</v>
      </c>
      <c r="B1258" s="190" t="s">
        <v>854</v>
      </c>
      <c r="C1258" s="190" t="s">
        <v>836</v>
      </c>
      <c r="D1258" s="191">
        <v>41218</v>
      </c>
      <c r="E1258" s="190" t="s">
        <v>843</v>
      </c>
      <c r="F1258" s="190">
        <v>49.3</v>
      </c>
      <c r="G1258" s="190">
        <v>20</v>
      </c>
      <c r="H1258" s="193">
        <v>0</v>
      </c>
      <c r="I1258" s="190"/>
    </row>
    <row r="1259" spans="1:9">
      <c r="A1259" s="190" t="s">
        <v>613</v>
      </c>
      <c r="B1259" s="190" t="s">
        <v>842</v>
      </c>
      <c r="C1259" s="190" t="s">
        <v>846</v>
      </c>
      <c r="D1259" s="191">
        <v>40724</v>
      </c>
      <c r="E1259" s="190" t="s">
        <v>881</v>
      </c>
      <c r="F1259" s="190">
        <v>62.5</v>
      </c>
      <c r="G1259" s="190">
        <v>12</v>
      </c>
      <c r="H1259" s="193">
        <v>0.25</v>
      </c>
      <c r="I1259" s="190"/>
    </row>
    <row r="1260" spans="1:9">
      <c r="A1260" s="190" t="s">
        <v>613</v>
      </c>
      <c r="B1260" s="190" t="s">
        <v>842</v>
      </c>
      <c r="C1260" s="190" t="s">
        <v>846</v>
      </c>
      <c r="D1260" s="191">
        <v>41196</v>
      </c>
      <c r="E1260" s="190" t="s">
        <v>849</v>
      </c>
      <c r="F1260" s="190">
        <v>25.89</v>
      </c>
      <c r="G1260" s="190">
        <v>3</v>
      </c>
      <c r="H1260" s="193">
        <v>0.25</v>
      </c>
      <c r="I1260" s="190"/>
    </row>
    <row r="1261" spans="1:9">
      <c r="A1261" s="190" t="s">
        <v>613</v>
      </c>
      <c r="B1261" s="190" t="s">
        <v>842</v>
      </c>
      <c r="C1261" s="190" t="s">
        <v>846</v>
      </c>
      <c r="D1261" s="191">
        <v>40494</v>
      </c>
      <c r="E1261" s="190" t="s">
        <v>875</v>
      </c>
      <c r="F1261" s="190">
        <v>7.45</v>
      </c>
      <c r="G1261" s="190">
        <v>40</v>
      </c>
      <c r="H1261" s="193">
        <v>0.25</v>
      </c>
      <c r="I1261" s="190"/>
    </row>
    <row r="1262" spans="1:9">
      <c r="A1262" s="190" t="s">
        <v>450</v>
      </c>
      <c r="B1262" s="190" t="s">
        <v>806</v>
      </c>
      <c r="C1262" s="190" t="s">
        <v>846</v>
      </c>
      <c r="D1262" s="191">
        <v>40457</v>
      </c>
      <c r="E1262" s="190" t="s">
        <v>845</v>
      </c>
      <c r="F1262" s="190">
        <v>18</v>
      </c>
      <c r="G1262" s="190">
        <v>21</v>
      </c>
      <c r="H1262" s="193">
        <v>0</v>
      </c>
      <c r="I1262" s="190"/>
    </row>
    <row r="1263" spans="1:9">
      <c r="A1263" s="190" t="s">
        <v>450</v>
      </c>
      <c r="B1263" s="190" t="s">
        <v>806</v>
      </c>
      <c r="C1263" s="190" t="s">
        <v>846</v>
      </c>
      <c r="D1263" s="191">
        <v>41000</v>
      </c>
      <c r="E1263" s="190" t="s">
        <v>860</v>
      </c>
      <c r="F1263" s="190">
        <v>21.5</v>
      </c>
      <c r="G1263" s="190">
        <v>8</v>
      </c>
      <c r="H1263" s="193">
        <v>0</v>
      </c>
      <c r="I1263" s="190"/>
    </row>
    <row r="1264" spans="1:9">
      <c r="A1264" s="190" t="s">
        <v>446</v>
      </c>
      <c r="B1264" s="190" t="s">
        <v>854</v>
      </c>
      <c r="C1264" s="190" t="s">
        <v>802</v>
      </c>
      <c r="D1264" s="191">
        <v>41268</v>
      </c>
      <c r="E1264" s="190" t="s">
        <v>864</v>
      </c>
      <c r="F1264" s="190">
        <v>19.45</v>
      </c>
      <c r="G1264" s="190">
        <v>50</v>
      </c>
      <c r="H1264" s="193">
        <v>0.05</v>
      </c>
      <c r="I1264" s="190"/>
    </row>
    <row r="1265" spans="1:9">
      <c r="A1265" s="190" t="s">
        <v>688</v>
      </c>
      <c r="B1265" s="190" t="s">
        <v>842</v>
      </c>
      <c r="C1265" s="190" t="s">
        <v>846</v>
      </c>
      <c r="D1265" s="191">
        <v>41091</v>
      </c>
      <c r="E1265" s="190" t="s">
        <v>829</v>
      </c>
      <c r="F1265" s="190">
        <v>19</v>
      </c>
      <c r="G1265" s="190">
        <v>3</v>
      </c>
      <c r="H1265" s="193">
        <v>0</v>
      </c>
      <c r="I1265" s="190"/>
    </row>
    <row r="1266" spans="1:9">
      <c r="A1266" s="190" t="s">
        <v>688</v>
      </c>
      <c r="B1266" s="190" t="s">
        <v>842</v>
      </c>
      <c r="C1266" s="190" t="s">
        <v>846</v>
      </c>
      <c r="D1266" s="191">
        <v>40537</v>
      </c>
      <c r="E1266" s="190" t="s">
        <v>821</v>
      </c>
      <c r="F1266" s="190">
        <v>12.5</v>
      </c>
      <c r="G1266" s="190">
        <v>50</v>
      </c>
      <c r="H1266" s="193">
        <v>0</v>
      </c>
      <c r="I1266" s="190"/>
    </row>
    <row r="1267" spans="1:9">
      <c r="A1267" s="190" t="s">
        <v>688</v>
      </c>
      <c r="B1267" s="190" t="s">
        <v>842</v>
      </c>
      <c r="C1267" s="190" t="s">
        <v>846</v>
      </c>
      <c r="D1267" s="191">
        <v>40208</v>
      </c>
      <c r="E1267" s="190" t="s">
        <v>876</v>
      </c>
      <c r="F1267" s="190">
        <v>12.5</v>
      </c>
      <c r="G1267" s="190">
        <v>45</v>
      </c>
      <c r="H1267" s="193">
        <v>0</v>
      </c>
      <c r="I1267" s="190"/>
    </row>
    <row r="1268" spans="1:9">
      <c r="A1268" s="190" t="s">
        <v>688</v>
      </c>
      <c r="B1268" s="190" t="s">
        <v>842</v>
      </c>
      <c r="C1268" s="190" t="s">
        <v>846</v>
      </c>
      <c r="D1268" s="191">
        <v>40864</v>
      </c>
      <c r="E1268" s="190" t="s">
        <v>867</v>
      </c>
      <c r="F1268" s="190">
        <v>7.75</v>
      </c>
      <c r="G1268" s="190">
        <v>42</v>
      </c>
      <c r="H1268" s="193">
        <v>0</v>
      </c>
      <c r="I1268" s="190"/>
    </row>
    <row r="1269" spans="1:9">
      <c r="A1269" s="190" t="s">
        <v>630</v>
      </c>
      <c r="B1269" s="190" t="s">
        <v>842</v>
      </c>
      <c r="C1269" s="190" t="s">
        <v>814</v>
      </c>
      <c r="D1269" s="191">
        <v>41542</v>
      </c>
      <c r="E1269" s="190" t="s">
        <v>891</v>
      </c>
      <c r="F1269" s="190">
        <v>31.23</v>
      </c>
      <c r="G1269" s="190">
        <v>15</v>
      </c>
      <c r="H1269" s="193">
        <v>0</v>
      </c>
      <c r="I1269" s="190"/>
    </row>
    <row r="1270" spans="1:9">
      <c r="A1270" s="190" t="s">
        <v>377</v>
      </c>
      <c r="B1270" s="190" t="s">
        <v>892</v>
      </c>
      <c r="C1270" s="190" t="s">
        <v>846</v>
      </c>
      <c r="D1270" s="191">
        <v>41058</v>
      </c>
      <c r="E1270" s="190" t="s">
        <v>859</v>
      </c>
      <c r="F1270" s="190">
        <v>31</v>
      </c>
      <c r="G1270" s="190">
        <v>16</v>
      </c>
      <c r="H1270" s="193">
        <v>0</v>
      </c>
      <c r="I1270" s="190"/>
    </row>
    <row r="1271" spans="1:9">
      <c r="A1271" s="190" t="s">
        <v>377</v>
      </c>
      <c r="B1271" s="190" t="s">
        <v>892</v>
      </c>
      <c r="C1271" s="190" t="s">
        <v>846</v>
      </c>
      <c r="D1271" s="191">
        <v>40807</v>
      </c>
      <c r="E1271" s="190" t="s">
        <v>902</v>
      </c>
      <c r="F1271" s="190">
        <v>28.5</v>
      </c>
      <c r="G1271" s="190">
        <v>5</v>
      </c>
      <c r="H1271" s="193">
        <v>0</v>
      </c>
      <c r="I1271" s="190"/>
    </row>
    <row r="1272" spans="1:9">
      <c r="A1272" s="190" t="s">
        <v>368</v>
      </c>
      <c r="B1272" s="190" t="s">
        <v>806</v>
      </c>
      <c r="C1272" s="190" t="s">
        <v>810</v>
      </c>
      <c r="D1272" s="191">
        <v>41082</v>
      </c>
      <c r="E1272" s="190" t="s">
        <v>811</v>
      </c>
      <c r="F1272" s="190">
        <v>9.65</v>
      </c>
      <c r="G1272" s="190">
        <v>12</v>
      </c>
      <c r="H1272" s="193">
        <v>0</v>
      </c>
      <c r="I1272" s="190"/>
    </row>
    <row r="1273" spans="1:9">
      <c r="A1273" s="190" t="s">
        <v>368</v>
      </c>
      <c r="B1273" s="190" t="s">
        <v>806</v>
      </c>
      <c r="C1273" s="190" t="s">
        <v>810</v>
      </c>
      <c r="D1273" s="191">
        <v>41469</v>
      </c>
      <c r="E1273" s="190" t="s">
        <v>888</v>
      </c>
      <c r="F1273" s="190">
        <v>7</v>
      </c>
      <c r="G1273" s="190">
        <v>4</v>
      </c>
      <c r="H1273" s="193">
        <v>0</v>
      </c>
      <c r="I1273" s="190"/>
    </row>
    <row r="1274" spans="1:9">
      <c r="A1274" s="190" t="s">
        <v>368</v>
      </c>
      <c r="B1274" s="190" t="s">
        <v>806</v>
      </c>
      <c r="C1274" s="190" t="s">
        <v>810</v>
      </c>
      <c r="D1274" s="191">
        <v>41132</v>
      </c>
      <c r="E1274" s="190" t="s">
        <v>826</v>
      </c>
      <c r="F1274" s="190">
        <v>24</v>
      </c>
      <c r="G1274" s="190">
        <v>6</v>
      </c>
      <c r="H1274" s="193">
        <v>0</v>
      </c>
      <c r="I1274" s="190"/>
    </row>
    <row r="1275" spans="1:9">
      <c r="A1275" s="190" t="s">
        <v>324</v>
      </c>
      <c r="B1275" s="190" t="s">
        <v>877</v>
      </c>
      <c r="C1275" s="190" t="s">
        <v>810</v>
      </c>
      <c r="D1275" s="191">
        <v>40374</v>
      </c>
      <c r="E1275" s="190" t="s">
        <v>885</v>
      </c>
      <c r="F1275" s="190">
        <v>22</v>
      </c>
      <c r="G1275" s="190">
        <v>25</v>
      </c>
      <c r="H1275" s="193">
        <v>0</v>
      </c>
      <c r="I1275" s="190"/>
    </row>
    <row r="1276" spans="1:9">
      <c r="A1276" s="190" t="s">
        <v>324</v>
      </c>
      <c r="B1276" s="190" t="s">
        <v>877</v>
      </c>
      <c r="C1276" s="190" t="s">
        <v>810</v>
      </c>
      <c r="D1276" s="191">
        <v>41024</v>
      </c>
      <c r="E1276" s="190" t="s">
        <v>803</v>
      </c>
      <c r="F1276" s="190">
        <v>21</v>
      </c>
      <c r="G1276" s="190">
        <v>5</v>
      </c>
      <c r="H1276" s="193">
        <v>0</v>
      </c>
      <c r="I1276" s="190"/>
    </row>
    <row r="1277" spans="1:9">
      <c r="A1277" s="190" t="s">
        <v>396</v>
      </c>
      <c r="B1277" s="190" t="s">
        <v>861</v>
      </c>
      <c r="C1277" s="190" t="s">
        <v>851</v>
      </c>
      <c r="D1277" s="191">
        <v>40360</v>
      </c>
      <c r="E1277" s="190" t="s">
        <v>852</v>
      </c>
      <c r="F1277" s="190">
        <v>39</v>
      </c>
      <c r="G1277" s="190">
        <v>20</v>
      </c>
      <c r="H1277" s="193">
        <v>0.05</v>
      </c>
      <c r="I1277" s="190"/>
    </row>
    <row r="1278" spans="1:9">
      <c r="A1278" s="190" t="s">
        <v>396</v>
      </c>
      <c r="B1278" s="190" t="s">
        <v>861</v>
      </c>
      <c r="C1278" s="190" t="s">
        <v>851</v>
      </c>
      <c r="D1278" s="191">
        <v>40799</v>
      </c>
      <c r="E1278" s="190" t="s">
        <v>848</v>
      </c>
      <c r="F1278" s="190">
        <v>38</v>
      </c>
      <c r="G1278" s="190">
        <v>10</v>
      </c>
      <c r="H1278" s="193">
        <v>0.05</v>
      </c>
      <c r="I1278" s="190"/>
    </row>
    <row r="1279" spans="1:9">
      <c r="A1279" s="190" t="s">
        <v>396</v>
      </c>
      <c r="B1279" s="190" t="s">
        <v>861</v>
      </c>
      <c r="C1279" s="190" t="s">
        <v>851</v>
      </c>
      <c r="D1279" s="191">
        <v>40488</v>
      </c>
      <c r="E1279" s="190" t="s">
        <v>832</v>
      </c>
      <c r="F1279" s="190">
        <v>55</v>
      </c>
      <c r="G1279" s="190">
        <v>10</v>
      </c>
      <c r="H1279" s="193">
        <v>0.05</v>
      </c>
      <c r="I1279" s="190"/>
    </row>
    <row r="1280" spans="1:9">
      <c r="A1280" s="190" t="s">
        <v>387</v>
      </c>
      <c r="B1280" s="190" t="s">
        <v>806</v>
      </c>
      <c r="C1280" s="190" t="s">
        <v>810</v>
      </c>
      <c r="D1280" s="191">
        <v>40707</v>
      </c>
      <c r="E1280" s="190" t="s">
        <v>849</v>
      </c>
      <c r="F1280" s="190">
        <v>25.89</v>
      </c>
      <c r="G1280" s="190">
        <v>15</v>
      </c>
      <c r="H1280" s="193">
        <v>0</v>
      </c>
      <c r="I1280" s="190"/>
    </row>
    <row r="1281" spans="1:9">
      <c r="A1281" s="190" t="s">
        <v>387</v>
      </c>
      <c r="B1281" s="190" t="s">
        <v>806</v>
      </c>
      <c r="C1281" s="190" t="s">
        <v>810</v>
      </c>
      <c r="D1281" s="191">
        <v>41744</v>
      </c>
      <c r="E1281" s="190" t="s">
        <v>855</v>
      </c>
      <c r="F1281" s="190">
        <v>18.399999999999999</v>
      </c>
      <c r="G1281" s="190">
        <v>6</v>
      </c>
      <c r="H1281" s="193">
        <v>0</v>
      </c>
      <c r="I1281" s="190"/>
    </row>
    <row r="1282" spans="1:9">
      <c r="A1282" s="190" t="s">
        <v>387</v>
      </c>
      <c r="B1282" s="190" t="s">
        <v>806</v>
      </c>
      <c r="C1282" s="190" t="s">
        <v>810</v>
      </c>
      <c r="D1282" s="191">
        <v>40358</v>
      </c>
      <c r="E1282" s="190" t="s">
        <v>826</v>
      </c>
      <c r="F1282" s="190">
        <v>24</v>
      </c>
      <c r="G1282" s="190">
        <v>12</v>
      </c>
      <c r="H1282" s="193">
        <v>0</v>
      </c>
      <c r="I1282" s="190"/>
    </row>
    <row r="1283" spans="1:9">
      <c r="A1283" s="190" t="s">
        <v>387</v>
      </c>
      <c r="B1283" s="190" t="s">
        <v>806</v>
      </c>
      <c r="C1283" s="190" t="s">
        <v>810</v>
      </c>
      <c r="D1283" s="191">
        <v>41476</v>
      </c>
      <c r="E1283" s="190" t="s">
        <v>820</v>
      </c>
      <c r="F1283" s="190">
        <v>34</v>
      </c>
      <c r="G1283" s="190">
        <v>15</v>
      </c>
      <c r="H1283" s="193">
        <v>0</v>
      </c>
      <c r="I1283" s="190"/>
    </row>
    <row r="1284" spans="1:9">
      <c r="A1284" s="190" t="s">
        <v>606</v>
      </c>
      <c r="B1284" s="190" t="s">
        <v>444</v>
      </c>
      <c r="C1284" s="190" t="s">
        <v>846</v>
      </c>
      <c r="D1284" s="191">
        <v>40809</v>
      </c>
      <c r="E1284" s="190" t="s">
        <v>872</v>
      </c>
      <c r="F1284" s="190">
        <v>18</v>
      </c>
      <c r="G1284" s="190">
        <v>50</v>
      </c>
      <c r="H1284" s="193">
        <v>0</v>
      </c>
      <c r="I1284" s="190"/>
    </row>
    <row r="1285" spans="1:9">
      <c r="A1285" s="190" t="s">
        <v>606</v>
      </c>
      <c r="B1285" s="190" t="s">
        <v>444</v>
      </c>
      <c r="C1285" s="190" t="s">
        <v>846</v>
      </c>
      <c r="D1285" s="191">
        <v>41471</v>
      </c>
      <c r="E1285" s="190" t="s">
        <v>840</v>
      </c>
      <c r="F1285" s="190">
        <v>10</v>
      </c>
      <c r="G1285" s="190">
        <v>30</v>
      </c>
      <c r="H1285" s="193">
        <v>0</v>
      </c>
      <c r="I1285" s="190"/>
    </row>
    <row r="1286" spans="1:9">
      <c r="A1286" s="190" t="s">
        <v>606</v>
      </c>
      <c r="B1286" s="190" t="s">
        <v>444</v>
      </c>
      <c r="C1286" s="190" t="s">
        <v>846</v>
      </c>
      <c r="D1286" s="191">
        <v>40803</v>
      </c>
      <c r="E1286" s="190" t="s">
        <v>897</v>
      </c>
      <c r="F1286" s="190">
        <v>16.25</v>
      </c>
      <c r="G1286" s="190">
        <v>40</v>
      </c>
      <c r="H1286" s="193">
        <v>0</v>
      </c>
      <c r="I1286" s="190"/>
    </row>
    <row r="1287" spans="1:9">
      <c r="A1287" s="190" t="s">
        <v>586</v>
      </c>
      <c r="B1287" s="190" t="s">
        <v>813</v>
      </c>
      <c r="C1287" s="190" t="s">
        <v>802</v>
      </c>
      <c r="D1287" s="191">
        <v>41152</v>
      </c>
      <c r="E1287" s="190" t="s">
        <v>830</v>
      </c>
      <c r="F1287" s="190">
        <v>17.45</v>
      </c>
      <c r="G1287" s="190">
        <v>15</v>
      </c>
      <c r="H1287" s="193">
        <v>0.05</v>
      </c>
      <c r="I1287" s="190"/>
    </row>
    <row r="1288" spans="1:9">
      <c r="A1288" s="190" t="s">
        <v>586</v>
      </c>
      <c r="B1288" s="190" t="s">
        <v>813</v>
      </c>
      <c r="C1288" s="190" t="s">
        <v>802</v>
      </c>
      <c r="D1288" s="191">
        <v>41307</v>
      </c>
      <c r="E1288" s="190" t="s">
        <v>821</v>
      </c>
      <c r="F1288" s="190">
        <v>12.5</v>
      </c>
      <c r="G1288" s="190">
        <v>3</v>
      </c>
      <c r="H1288" s="193">
        <v>0.05</v>
      </c>
      <c r="I1288" s="190"/>
    </row>
    <row r="1289" spans="1:9">
      <c r="A1289" s="190" t="s">
        <v>586</v>
      </c>
      <c r="B1289" s="190" t="s">
        <v>813</v>
      </c>
      <c r="C1289" s="190" t="s">
        <v>802</v>
      </c>
      <c r="D1289" s="191">
        <v>41033</v>
      </c>
      <c r="E1289" s="190" t="s">
        <v>812</v>
      </c>
      <c r="F1289" s="190">
        <v>21.05</v>
      </c>
      <c r="G1289" s="190">
        <v>10</v>
      </c>
      <c r="H1289" s="193">
        <v>0.05</v>
      </c>
      <c r="I1289" s="190"/>
    </row>
    <row r="1290" spans="1:9">
      <c r="A1290" s="190" t="s">
        <v>582</v>
      </c>
      <c r="B1290" s="190" t="s">
        <v>824</v>
      </c>
      <c r="C1290" s="190" t="s">
        <v>878</v>
      </c>
      <c r="D1290" s="191">
        <v>40761</v>
      </c>
      <c r="E1290" s="190" t="s">
        <v>840</v>
      </c>
      <c r="F1290" s="190">
        <v>10</v>
      </c>
      <c r="G1290" s="190">
        <v>40</v>
      </c>
      <c r="H1290" s="193">
        <v>0.05</v>
      </c>
      <c r="I1290" s="190"/>
    </row>
    <row r="1291" spans="1:9">
      <c r="A1291" s="190" t="s">
        <v>582</v>
      </c>
      <c r="B1291" s="190" t="s">
        <v>824</v>
      </c>
      <c r="C1291" s="190" t="s">
        <v>878</v>
      </c>
      <c r="D1291" s="191">
        <v>41256</v>
      </c>
      <c r="E1291" s="190" t="s">
        <v>809</v>
      </c>
      <c r="F1291" s="190">
        <v>53</v>
      </c>
      <c r="G1291" s="190">
        <v>30</v>
      </c>
      <c r="H1291" s="193">
        <v>0.05</v>
      </c>
      <c r="I1291" s="190"/>
    </row>
    <row r="1292" spans="1:9">
      <c r="A1292" s="190" t="s">
        <v>586</v>
      </c>
      <c r="B1292" s="190" t="s">
        <v>813</v>
      </c>
      <c r="C1292" s="190" t="s">
        <v>814</v>
      </c>
      <c r="D1292" s="191">
        <v>40261</v>
      </c>
      <c r="E1292" s="190" t="s">
        <v>856</v>
      </c>
      <c r="F1292" s="190">
        <v>18</v>
      </c>
      <c r="G1292" s="190">
        <v>20</v>
      </c>
      <c r="H1292" s="193">
        <v>0</v>
      </c>
      <c r="I1292" s="190"/>
    </row>
    <row r="1293" spans="1:9">
      <c r="A1293" s="190" t="s">
        <v>318</v>
      </c>
      <c r="B1293" s="190" t="s">
        <v>850</v>
      </c>
      <c r="C1293" s="190" t="s">
        <v>836</v>
      </c>
      <c r="D1293" s="191">
        <v>41265</v>
      </c>
      <c r="E1293" s="190" t="s">
        <v>808</v>
      </c>
      <c r="F1293" s="190">
        <v>23.25</v>
      </c>
      <c r="G1293" s="190">
        <v>16</v>
      </c>
      <c r="H1293" s="193">
        <v>0</v>
      </c>
      <c r="I1293" s="190"/>
    </row>
    <row r="1294" spans="1:9">
      <c r="A1294" s="190" t="s">
        <v>318</v>
      </c>
      <c r="B1294" s="190" t="s">
        <v>850</v>
      </c>
      <c r="C1294" s="190" t="s">
        <v>836</v>
      </c>
      <c r="D1294" s="191">
        <v>40451</v>
      </c>
      <c r="E1294" s="190" t="s">
        <v>863</v>
      </c>
      <c r="F1294" s="190">
        <v>45.6</v>
      </c>
      <c r="G1294" s="190">
        <v>20</v>
      </c>
      <c r="H1294" s="193">
        <v>0</v>
      </c>
      <c r="I1294" s="190"/>
    </row>
    <row r="1295" spans="1:9">
      <c r="A1295" s="190" t="s">
        <v>318</v>
      </c>
      <c r="B1295" s="190" t="s">
        <v>850</v>
      </c>
      <c r="C1295" s="190" t="s">
        <v>836</v>
      </c>
      <c r="D1295" s="191">
        <v>40578</v>
      </c>
      <c r="E1295" s="190" t="s">
        <v>888</v>
      </c>
      <c r="F1295" s="190">
        <v>7</v>
      </c>
      <c r="G1295" s="190">
        <v>25</v>
      </c>
      <c r="H1295" s="193">
        <v>0</v>
      </c>
      <c r="I1295" s="190"/>
    </row>
    <row r="1296" spans="1:9">
      <c r="A1296" s="190" t="s">
        <v>414</v>
      </c>
      <c r="B1296" s="190" t="s">
        <v>806</v>
      </c>
      <c r="C1296" s="190" t="s">
        <v>851</v>
      </c>
      <c r="D1296" s="191">
        <v>41665</v>
      </c>
      <c r="E1296" s="190" t="s">
        <v>886</v>
      </c>
      <c r="F1296" s="190">
        <v>25</v>
      </c>
      <c r="G1296" s="190">
        <v>30</v>
      </c>
      <c r="H1296" s="193">
        <v>0</v>
      </c>
      <c r="I1296" s="190"/>
    </row>
    <row r="1297" spans="1:9">
      <c r="A1297" s="190" t="s">
        <v>414</v>
      </c>
      <c r="B1297" s="190" t="s">
        <v>806</v>
      </c>
      <c r="C1297" s="190" t="s">
        <v>851</v>
      </c>
      <c r="D1297" s="191">
        <v>40670</v>
      </c>
      <c r="E1297" s="190" t="s">
        <v>849</v>
      </c>
      <c r="F1297" s="190">
        <v>25.89</v>
      </c>
      <c r="G1297" s="190">
        <v>15</v>
      </c>
      <c r="H1297" s="193">
        <v>0</v>
      </c>
      <c r="I1297" s="190"/>
    </row>
    <row r="1298" spans="1:9">
      <c r="A1298" s="190" t="s">
        <v>414</v>
      </c>
      <c r="B1298" s="190" t="s">
        <v>806</v>
      </c>
      <c r="C1298" s="190" t="s">
        <v>851</v>
      </c>
      <c r="D1298" s="191">
        <v>41299</v>
      </c>
      <c r="E1298" s="190" t="s">
        <v>856</v>
      </c>
      <c r="F1298" s="190">
        <v>18</v>
      </c>
      <c r="G1298" s="190">
        <v>20</v>
      </c>
      <c r="H1298" s="193">
        <v>0</v>
      </c>
      <c r="I1298" s="190"/>
    </row>
    <row r="1299" spans="1:9">
      <c r="A1299" s="190" t="s">
        <v>613</v>
      </c>
      <c r="B1299" s="190" t="s">
        <v>842</v>
      </c>
      <c r="C1299" s="190" t="s">
        <v>807</v>
      </c>
      <c r="D1299" s="191">
        <v>41256</v>
      </c>
      <c r="E1299" s="190" t="s">
        <v>902</v>
      </c>
      <c r="F1299" s="190">
        <v>28.5</v>
      </c>
      <c r="G1299" s="190">
        <v>20</v>
      </c>
      <c r="H1299" s="193">
        <v>0.10000000149011612</v>
      </c>
      <c r="I1299" s="190"/>
    </row>
    <row r="1300" spans="1:9">
      <c r="A1300" s="190" t="s">
        <v>613</v>
      </c>
      <c r="B1300" s="190" t="s">
        <v>842</v>
      </c>
      <c r="C1300" s="190" t="s">
        <v>807</v>
      </c>
      <c r="D1300" s="191">
        <v>40705</v>
      </c>
      <c r="E1300" s="190" t="s">
        <v>834</v>
      </c>
      <c r="F1300" s="190">
        <v>13</v>
      </c>
      <c r="G1300" s="190">
        <v>2</v>
      </c>
      <c r="H1300" s="193">
        <v>0.10000000149011612</v>
      </c>
      <c r="I1300" s="190"/>
    </row>
    <row r="1301" spans="1:9">
      <c r="A1301" s="190" t="s">
        <v>401</v>
      </c>
      <c r="B1301" s="190" t="s">
        <v>883</v>
      </c>
      <c r="C1301" s="190" t="s">
        <v>828</v>
      </c>
      <c r="D1301" s="191">
        <v>41378</v>
      </c>
      <c r="E1301" s="190" t="s">
        <v>812</v>
      </c>
      <c r="F1301" s="190">
        <v>21.05</v>
      </c>
      <c r="G1301" s="190">
        <v>40</v>
      </c>
      <c r="H1301" s="193">
        <v>0</v>
      </c>
      <c r="I1301" s="190"/>
    </row>
    <row r="1302" spans="1:9">
      <c r="A1302" s="190" t="s">
        <v>401</v>
      </c>
      <c r="B1302" s="190" t="s">
        <v>883</v>
      </c>
      <c r="C1302" s="190" t="s">
        <v>828</v>
      </c>
      <c r="D1302" s="191">
        <v>40245</v>
      </c>
      <c r="E1302" s="190" t="s">
        <v>867</v>
      </c>
      <c r="F1302" s="190">
        <v>7.75</v>
      </c>
      <c r="G1302" s="190">
        <v>20</v>
      </c>
      <c r="H1302" s="193">
        <v>0</v>
      </c>
      <c r="I1302" s="190"/>
    </row>
    <row r="1303" spans="1:9">
      <c r="A1303" s="190" t="s">
        <v>434</v>
      </c>
      <c r="B1303" s="190" t="s">
        <v>813</v>
      </c>
      <c r="C1303" s="190" t="s">
        <v>851</v>
      </c>
      <c r="D1303" s="191">
        <v>41060</v>
      </c>
      <c r="E1303" s="190" t="s">
        <v>862</v>
      </c>
      <c r="F1303" s="190">
        <v>6</v>
      </c>
      <c r="G1303" s="190">
        <v>4</v>
      </c>
      <c r="H1303" s="193">
        <v>0</v>
      </c>
      <c r="I1303" s="190"/>
    </row>
    <row r="1304" spans="1:9">
      <c r="A1304" s="190" t="s">
        <v>434</v>
      </c>
      <c r="B1304" s="190" t="s">
        <v>813</v>
      </c>
      <c r="C1304" s="190" t="s">
        <v>851</v>
      </c>
      <c r="D1304" s="191">
        <v>40956</v>
      </c>
      <c r="E1304" s="190" t="s">
        <v>811</v>
      </c>
      <c r="F1304" s="190">
        <v>9.65</v>
      </c>
      <c r="G1304" s="190">
        <v>12</v>
      </c>
      <c r="H1304" s="193">
        <v>0</v>
      </c>
      <c r="I1304" s="190"/>
    </row>
    <row r="1305" spans="1:9">
      <c r="A1305" s="190" t="s">
        <v>488</v>
      </c>
      <c r="B1305" s="190" t="s">
        <v>813</v>
      </c>
      <c r="C1305" s="190" t="s">
        <v>851</v>
      </c>
      <c r="D1305" s="191">
        <v>41153</v>
      </c>
      <c r="E1305" s="190" t="s">
        <v>830</v>
      </c>
      <c r="F1305" s="190">
        <v>17.45</v>
      </c>
      <c r="G1305" s="190">
        <v>3</v>
      </c>
      <c r="H1305" s="193">
        <v>0</v>
      </c>
      <c r="I1305" s="190"/>
    </row>
    <row r="1306" spans="1:9">
      <c r="A1306" s="190" t="s">
        <v>434</v>
      </c>
      <c r="B1306" s="190" t="s">
        <v>813</v>
      </c>
      <c r="C1306" s="190" t="s">
        <v>814</v>
      </c>
      <c r="D1306" s="191">
        <v>40982</v>
      </c>
      <c r="E1306" s="190" t="s">
        <v>831</v>
      </c>
      <c r="F1306" s="190">
        <v>19</v>
      </c>
      <c r="G1306" s="190">
        <v>6</v>
      </c>
      <c r="H1306" s="193">
        <v>0</v>
      </c>
      <c r="I1306" s="190"/>
    </row>
    <row r="1307" spans="1:9">
      <c r="A1307" s="190" t="s">
        <v>434</v>
      </c>
      <c r="B1307" s="190" t="s">
        <v>813</v>
      </c>
      <c r="C1307" s="190" t="s">
        <v>814</v>
      </c>
      <c r="D1307" s="191">
        <v>40926</v>
      </c>
      <c r="E1307" s="190" t="s">
        <v>888</v>
      </c>
      <c r="F1307" s="190">
        <v>7</v>
      </c>
      <c r="G1307" s="190">
        <v>18</v>
      </c>
      <c r="H1307" s="193">
        <v>0</v>
      </c>
      <c r="I1307" s="190"/>
    </row>
    <row r="1308" spans="1:9">
      <c r="A1308" s="190" t="s">
        <v>630</v>
      </c>
      <c r="B1308" s="190" t="s">
        <v>842</v>
      </c>
      <c r="C1308" s="190" t="s">
        <v>810</v>
      </c>
      <c r="D1308" s="191">
        <v>41657</v>
      </c>
      <c r="E1308" s="190" t="s">
        <v>863</v>
      </c>
      <c r="F1308" s="190">
        <v>45.6</v>
      </c>
      <c r="G1308" s="190">
        <v>5</v>
      </c>
      <c r="H1308" s="193">
        <v>0.2</v>
      </c>
      <c r="I1308" s="190"/>
    </row>
    <row r="1309" spans="1:9">
      <c r="A1309" s="190" t="s">
        <v>630</v>
      </c>
      <c r="B1309" s="190" t="s">
        <v>842</v>
      </c>
      <c r="C1309" s="190" t="s">
        <v>810</v>
      </c>
      <c r="D1309" s="191">
        <v>40408</v>
      </c>
      <c r="E1309" s="190" t="s">
        <v>845</v>
      </c>
      <c r="F1309" s="190">
        <v>18</v>
      </c>
      <c r="G1309" s="190">
        <v>35</v>
      </c>
      <c r="H1309" s="193">
        <v>0.2</v>
      </c>
      <c r="I1309" s="190"/>
    </row>
    <row r="1310" spans="1:9">
      <c r="A1310" s="190" t="s">
        <v>630</v>
      </c>
      <c r="B1310" s="190" t="s">
        <v>842</v>
      </c>
      <c r="C1310" s="190" t="s">
        <v>810</v>
      </c>
      <c r="D1310" s="191">
        <v>40392</v>
      </c>
      <c r="E1310" s="190" t="s">
        <v>900</v>
      </c>
      <c r="F1310" s="190">
        <v>9.5</v>
      </c>
      <c r="G1310" s="190">
        <v>40</v>
      </c>
      <c r="H1310" s="193">
        <v>0.2</v>
      </c>
      <c r="I1310" s="190"/>
    </row>
    <row r="1311" spans="1:9">
      <c r="A1311" s="190" t="s">
        <v>630</v>
      </c>
      <c r="B1311" s="190" t="s">
        <v>842</v>
      </c>
      <c r="C1311" s="190" t="s">
        <v>810</v>
      </c>
      <c r="D1311" s="191">
        <v>41275</v>
      </c>
      <c r="E1311" s="190" t="s">
        <v>848</v>
      </c>
      <c r="F1311" s="190">
        <v>38</v>
      </c>
      <c r="G1311" s="190">
        <v>14</v>
      </c>
      <c r="H1311" s="193">
        <v>0.2</v>
      </c>
      <c r="I1311" s="190"/>
    </row>
    <row r="1312" spans="1:9">
      <c r="A1312" s="190" t="s">
        <v>653</v>
      </c>
      <c r="B1312" s="190" t="s">
        <v>877</v>
      </c>
      <c r="C1312" s="190" t="s">
        <v>810</v>
      </c>
      <c r="D1312" s="191">
        <v>41748</v>
      </c>
      <c r="E1312" s="190" t="s">
        <v>829</v>
      </c>
      <c r="F1312" s="190">
        <v>19</v>
      </c>
      <c r="G1312" s="190">
        <v>15</v>
      </c>
      <c r="H1312" s="193">
        <v>0.2</v>
      </c>
      <c r="I1312" s="190"/>
    </row>
    <row r="1313" spans="1:9">
      <c r="A1313" s="190" t="s">
        <v>462</v>
      </c>
      <c r="B1313" s="190" t="s">
        <v>892</v>
      </c>
      <c r="C1313" s="190" t="s">
        <v>814</v>
      </c>
      <c r="D1313" s="191">
        <v>40926</v>
      </c>
      <c r="E1313" s="190" t="s">
        <v>879</v>
      </c>
      <c r="F1313" s="190">
        <v>10</v>
      </c>
      <c r="G1313" s="190">
        <v>20</v>
      </c>
      <c r="H1313" s="193">
        <v>0</v>
      </c>
      <c r="I1313" s="190"/>
    </row>
    <row r="1314" spans="1:9">
      <c r="A1314" s="190" t="s">
        <v>462</v>
      </c>
      <c r="B1314" s="190" t="s">
        <v>892</v>
      </c>
      <c r="C1314" s="190" t="s">
        <v>814</v>
      </c>
      <c r="D1314" s="191">
        <v>40293</v>
      </c>
      <c r="E1314" s="190" t="s">
        <v>820</v>
      </c>
      <c r="F1314" s="190">
        <v>34</v>
      </c>
      <c r="G1314" s="190">
        <v>50</v>
      </c>
      <c r="H1314" s="193">
        <v>0</v>
      </c>
      <c r="I1314" s="190"/>
    </row>
    <row r="1315" spans="1:9">
      <c r="A1315" s="190" t="s">
        <v>462</v>
      </c>
      <c r="B1315" s="190" t="s">
        <v>892</v>
      </c>
      <c r="C1315" s="190" t="s">
        <v>814</v>
      </c>
      <c r="D1315" s="191">
        <v>41143</v>
      </c>
      <c r="E1315" s="190" t="s">
        <v>805</v>
      </c>
      <c r="F1315" s="190">
        <v>34.799999999999997</v>
      </c>
      <c r="G1315" s="190">
        <v>35</v>
      </c>
      <c r="H1315" s="193">
        <v>0</v>
      </c>
      <c r="I1315" s="190"/>
    </row>
    <row r="1316" spans="1:9">
      <c r="A1316" s="190" t="s">
        <v>653</v>
      </c>
      <c r="B1316" s="190" t="s">
        <v>877</v>
      </c>
      <c r="C1316" s="190" t="s">
        <v>836</v>
      </c>
      <c r="D1316" s="191">
        <v>40384</v>
      </c>
      <c r="E1316" s="190" t="s">
        <v>874</v>
      </c>
      <c r="F1316" s="190">
        <v>12</v>
      </c>
      <c r="G1316" s="190">
        <v>28</v>
      </c>
      <c r="H1316" s="193">
        <v>0.05</v>
      </c>
      <c r="I1316" s="190"/>
    </row>
    <row r="1317" spans="1:9">
      <c r="A1317" s="190" t="s">
        <v>526</v>
      </c>
      <c r="B1317" s="190" t="s">
        <v>895</v>
      </c>
      <c r="C1317" s="190" t="s">
        <v>807</v>
      </c>
      <c r="D1317" s="191">
        <v>40834</v>
      </c>
      <c r="E1317" s="190" t="s">
        <v>855</v>
      </c>
      <c r="F1317" s="190">
        <v>18.399999999999999</v>
      </c>
      <c r="G1317" s="190">
        <v>50</v>
      </c>
      <c r="H1317" s="193">
        <v>0.2</v>
      </c>
      <c r="I1317" s="190"/>
    </row>
    <row r="1318" spans="1:9">
      <c r="A1318" s="190" t="s">
        <v>446</v>
      </c>
      <c r="B1318" s="190" t="s">
        <v>854</v>
      </c>
      <c r="C1318" s="190" t="s">
        <v>828</v>
      </c>
      <c r="D1318" s="191">
        <v>40533</v>
      </c>
      <c r="E1318" s="190" t="s">
        <v>881</v>
      </c>
      <c r="F1318" s="190">
        <v>62.5</v>
      </c>
      <c r="G1318" s="190">
        <v>24</v>
      </c>
      <c r="H1318" s="193">
        <v>0</v>
      </c>
      <c r="I1318" s="190"/>
    </row>
    <row r="1319" spans="1:9">
      <c r="A1319" s="190" t="s">
        <v>446</v>
      </c>
      <c r="B1319" s="190" t="s">
        <v>854</v>
      </c>
      <c r="C1319" s="190" t="s">
        <v>828</v>
      </c>
      <c r="D1319" s="191">
        <v>40658</v>
      </c>
      <c r="E1319" s="190" t="s">
        <v>864</v>
      </c>
      <c r="F1319" s="190">
        <v>19.45</v>
      </c>
      <c r="G1319" s="190">
        <v>16</v>
      </c>
      <c r="H1319" s="193">
        <v>0</v>
      </c>
      <c r="I1319" s="190"/>
    </row>
    <row r="1320" spans="1:9">
      <c r="A1320" s="190" t="s">
        <v>446</v>
      </c>
      <c r="B1320" s="190" t="s">
        <v>854</v>
      </c>
      <c r="C1320" s="190" t="s">
        <v>828</v>
      </c>
      <c r="D1320" s="191">
        <v>40359</v>
      </c>
      <c r="E1320" s="190" t="s">
        <v>832</v>
      </c>
      <c r="F1320" s="190">
        <v>55</v>
      </c>
      <c r="G1320" s="190">
        <v>45</v>
      </c>
      <c r="H1320" s="193">
        <v>0</v>
      </c>
      <c r="I1320" s="190"/>
    </row>
    <row r="1321" spans="1:9">
      <c r="A1321" s="190" t="s">
        <v>446</v>
      </c>
      <c r="B1321" s="190" t="s">
        <v>854</v>
      </c>
      <c r="C1321" s="190" t="s">
        <v>828</v>
      </c>
      <c r="D1321" s="191">
        <v>40398</v>
      </c>
      <c r="E1321" s="190" t="s">
        <v>805</v>
      </c>
      <c r="F1321" s="190">
        <v>34.799999999999997</v>
      </c>
      <c r="G1321" s="190">
        <v>7</v>
      </c>
      <c r="H1321" s="193">
        <v>0</v>
      </c>
      <c r="I1321" s="190"/>
    </row>
    <row r="1322" spans="1:9">
      <c r="A1322" s="190" t="s">
        <v>582</v>
      </c>
      <c r="B1322" s="190" t="s">
        <v>824</v>
      </c>
      <c r="C1322" s="190" t="s">
        <v>836</v>
      </c>
      <c r="D1322" s="191">
        <v>40183</v>
      </c>
      <c r="E1322" s="190" t="s">
        <v>862</v>
      </c>
      <c r="F1322" s="190">
        <v>6</v>
      </c>
      <c r="G1322" s="190">
        <v>6</v>
      </c>
      <c r="H1322" s="193">
        <v>0</v>
      </c>
      <c r="I1322" s="190"/>
    </row>
    <row r="1323" spans="1:9">
      <c r="A1323" s="190" t="s">
        <v>582</v>
      </c>
      <c r="B1323" s="190" t="s">
        <v>824</v>
      </c>
      <c r="C1323" s="190" t="s">
        <v>836</v>
      </c>
      <c r="D1323" s="191">
        <v>41171</v>
      </c>
      <c r="E1323" s="190" t="s">
        <v>804</v>
      </c>
      <c r="F1323" s="190">
        <v>14</v>
      </c>
      <c r="G1323" s="190">
        <v>28</v>
      </c>
      <c r="H1323" s="193">
        <v>0</v>
      </c>
      <c r="I1323" s="190"/>
    </row>
    <row r="1324" spans="1:9">
      <c r="A1324" s="190" t="s">
        <v>582</v>
      </c>
      <c r="B1324" s="190" t="s">
        <v>824</v>
      </c>
      <c r="C1324" s="190" t="s">
        <v>836</v>
      </c>
      <c r="D1324" s="191">
        <v>41674</v>
      </c>
      <c r="E1324" s="190" t="s">
        <v>843</v>
      </c>
      <c r="F1324" s="190">
        <v>49.3</v>
      </c>
      <c r="G1324" s="190">
        <v>9</v>
      </c>
      <c r="H1324" s="193">
        <v>0</v>
      </c>
      <c r="I1324" s="190"/>
    </row>
    <row r="1325" spans="1:9">
      <c r="A1325" s="190" t="s">
        <v>582</v>
      </c>
      <c r="B1325" s="190" t="s">
        <v>824</v>
      </c>
      <c r="C1325" s="190" t="s">
        <v>836</v>
      </c>
      <c r="D1325" s="191">
        <v>41352</v>
      </c>
      <c r="E1325" s="190" t="s">
        <v>882</v>
      </c>
      <c r="F1325" s="190">
        <v>36</v>
      </c>
      <c r="G1325" s="190">
        <v>40</v>
      </c>
      <c r="H1325" s="193">
        <v>0</v>
      </c>
      <c r="I1325" s="190"/>
    </row>
    <row r="1326" spans="1:9">
      <c r="A1326" s="190" t="s">
        <v>521</v>
      </c>
      <c r="B1326" s="190" t="s">
        <v>524</v>
      </c>
      <c r="C1326" s="190" t="s">
        <v>807</v>
      </c>
      <c r="D1326" s="191">
        <v>40326</v>
      </c>
      <c r="E1326" s="190" t="s">
        <v>821</v>
      </c>
      <c r="F1326" s="190">
        <v>12.5</v>
      </c>
      <c r="G1326" s="190">
        <v>8</v>
      </c>
      <c r="H1326" s="193">
        <v>0</v>
      </c>
      <c r="I1326" s="190"/>
    </row>
    <row r="1327" spans="1:9">
      <c r="A1327" s="190" t="s">
        <v>521</v>
      </c>
      <c r="B1327" s="190" t="s">
        <v>524</v>
      </c>
      <c r="C1327" s="190" t="s">
        <v>807</v>
      </c>
      <c r="D1327" s="191">
        <v>40870</v>
      </c>
      <c r="E1327" s="190" t="s">
        <v>811</v>
      </c>
      <c r="F1327" s="190">
        <v>9.65</v>
      </c>
      <c r="G1327" s="190">
        <v>35</v>
      </c>
      <c r="H1327" s="193">
        <v>0</v>
      </c>
      <c r="I1327" s="190"/>
    </row>
    <row r="1328" spans="1:9">
      <c r="A1328" s="190" t="s">
        <v>521</v>
      </c>
      <c r="B1328" s="190" t="s">
        <v>524</v>
      </c>
      <c r="C1328" s="190" t="s">
        <v>807</v>
      </c>
      <c r="D1328" s="191">
        <v>40205</v>
      </c>
      <c r="E1328" s="190" t="s">
        <v>865</v>
      </c>
      <c r="F1328" s="190">
        <v>43.9</v>
      </c>
      <c r="G1328" s="190">
        <v>9</v>
      </c>
      <c r="H1328" s="193">
        <v>0</v>
      </c>
      <c r="I1328" s="190"/>
    </row>
    <row r="1329" spans="1:9">
      <c r="A1329" s="190" t="s">
        <v>521</v>
      </c>
      <c r="B1329" s="190" t="s">
        <v>524</v>
      </c>
      <c r="C1329" s="190" t="s">
        <v>807</v>
      </c>
      <c r="D1329" s="191">
        <v>40636</v>
      </c>
      <c r="E1329" s="190" t="s">
        <v>882</v>
      </c>
      <c r="F1329" s="190">
        <v>36</v>
      </c>
      <c r="G1329" s="190">
        <v>30</v>
      </c>
      <c r="H1329" s="193">
        <v>0</v>
      </c>
      <c r="I1329" s="190"/>
    </row>
    <row r="1330" spans="1:9">
      <c r="A1330" s="190" t="s">
        <v>688</v>
      </c>
      <c r="B1330" s="190" t="s">
        <v>842</v>
      </c>
      <c r="C1330" s="190" t="s">
        <v>814</v>
      </c>
      <c r="D1330" s="191">
        <v>40801</v>
      </c>
      <c r="E1330" s="190" t="s">
        <v>894</v>
      </c>
      <c r="F1330" s="190">
        <v>9</v>
      </c>
      <c r="G1330" s="190">
        <v>44</v>
      </c>
      <c r="H1330" s="193">
        <v>0</v>
      </c>
      <c r="I1330" s="190"/>
    </row>
    <row r="1331" spans="1:9">
      <c r="A1331" s="190" t="s">
        <v>688</v>
      </c>
      <c r="B1331" s="190" t="s">
        <v>842</v>
      </c>
      <c r="C1331" s="190" t="s">
        <v>814</v>
      </c>
      <c r="D1331" s="191">
        <v>41434</v>
      </c>
      <c r="E1331" s="190" t="s">
        <v>855</v>
      </c>
      <c r="F1331" s="190">
        <v>18.399999999999999</v>
      </c>
      <c r="G1331" s="190">
        <v>40</v>
      </c>
      <c r="H1331" s="193">
        <v>0</v>
      </c>
      <c r="I1331" s="190"/>
    </row>
    <row r="1332" spans="1:9">
      <c r="A1332" s="190" t="s">
        <v>688</v>
      </c>
      <c r="B1332" s="190" t="s">
        <v>842</v>
      </c>
      <c r="C1332" s="190" t="s">
        <v>814</v>
      </c>
      <c r="D1332" s="191">
        <v>41184</v>
      </c>
      <c r="E1332" s="190" t="s">
        <v>848</v>
      </c>
      <c r="F1332" s="190">
        <v>38</v>
      </c>
      <c r="G1332" s="190">
        <v>28</v>
      </c>
      <c r="H1332" s="193">
        <v>0</v>
      </c>
      <c r="I1332" s="190"/>
    </row>
    <row r="1333" spans="1:9">
      <c r="A1333" s="190" t="s">
        <v>471</v>
      </c>
      <c r="B1333" s="190" t="s">
        <v>877</v>
      </c>
      <c r="C1333" s="190" t="s">
        <v>810</v>
      </c>
      <c r="D1333" s="191">
        <v>41172</v>
      </c>
      <c r="E1333" s="190" t="s">
        <v>848</v>
      </c>
      <c r="F1333" s="190">
        <v>38</v>
      </c>
      <c r="G1333" s="190">
        <v>15</v>
      </c>
      <c r="H1333" s="193">
        <v>0</v>
      </c>
      <c r="I1333" s="190"/>
    </row>
    <row r="1334" spans="1:9">
      <c r="A1334" s="190" t="s">
        <v>471</v>
      </c>
      <c r="B1334" s="190" t="s">
        <v>877</v>
      </c>
      <c r="C1334" s="190" t="s">
        <v>810</v>
      </c>
      <c r="D1334" s="191">
        <v>41083</v>
      </c>
      <c r="E1334" s="190" t="s">
        <v>832</v>
      </c>
      <c r="F1334" s="190">
        <v>55</v>
      </c>
      <c r="G1334" s="190">
        <v>6</v>
      </c>
      <c r="H1334" s="193">
        <v>0</v>
      </c>
      <c r="I1334" s="190"/>
    </row>
    <row r="1335" spans="1:9">
      <c r="A1335" s="190" t="s">
        <v>471</v>
      </c>
      <c r="B1335" s="190" t="s">
        <v>877</v>
      </c>
      <c r="C1335" s="190" t="s">
        <v>810</v>
      </c>
      <c r="D1335" s="191">
        <v>40805</v>
      </c>
      <c r="E1335" s="190" t="s">
        <v>856</v>
      </c>
      <c r="F1335" s="190">
        <v>18</v>
      </c>
      <c r="G1335" s="190">
        <v>10</v>
      </c>
      <c r="H1335" s="193">
        <v>0</v>
      </c>
      <c r="I1335" s="190"/>
    </row>
    <row r="1336" spans="1:9">
      <c r="A1336" s="190" t="s">
        <v>428</v>
      </c>
      <c r="B1336" s="190" t="s">
        <v>801</v>
      </c>
      <c r="C1336" s="190" t="s">
        <v>828</v>
      </c>
      <c r="D1336" s="191">
        <v>40231</v>
      </c>
      <c r="E1336" s="190" t="s">
        <v>808</v>
      </c>
      <c r="F1336" s="190">
        <v>23.25</v>
      </c>
      <c r="G1336" s="190">
        <v>5</v>
      </c>
      <c r="H1336" s="193">
        <v>0.15</v>
      </c>
      <c r="I1336" s="190"/>
    </row>
    <row r="1337" spans="1:9">
      <c r="A1337" s="190" t="s">
        <v>428</v>
      </c>
      <c r="B1337" s="190" t="s">
        <v>801</v>
      </c>
      <c r="C1337" s="190" t="s">
        <v>828</v>
      </c>
      <c r="D1337" s="191">
        <v>41746</v>
      </c>
      <c r="E1337" s="190" t="s">
        <v>900</v>
      </c>
      <c r="F1337" s="190">
        <v>9.5</v>
      </c>
      <c r="G1337" s="190">
        <v>40</v>
      </c>
      <c r="H1337" s="193">
        <v>0.15</v>
      </c>
      <c r="I1337" s="190"/>
    </row>
    <row r="1338" spans="1:9">
      <c r="A1338" s="190" t="s">
        <v>428</v>
      </c>
      <c r="B1338" s="190" t="s">
        <v>801</v>
      </c>
      <c r="C1338" s="190" t="s">
        <v>828</v>
      </c>
      <c r="D1338" s="191">
        <v>41182</v>
      </c>
      <c r="E1338" s="190" t="s">
        <v>832</v>
      </c>
      <c r="F1338" s="190">
        <v>55</v>
      </c>
      <c r="G1338" s="190">
        <v>25</v>
      </c>
      <c r="H1338" s="193">
        <v>0.15</v>
      </c>
      <c r="I1338" s="190"/>
    </row>
    <row r="1339" spans="1:9">
      <c r="A1339" s="190" t="s">
        <v>531</v>
      </c>
      <c r="B1339" s="190" t="s">
        <v>824</v>
      </c>
      <c r="C1339" s="190" t="s">
        <v>814</v>
      </c>
      <c r="D1339" s="191">
        <v>40329</v>
      </c>
      <c r="E1339" s="190" t="s">
        <v>891</v>
      </c>
      <c r="F1339" s="190">
        <v>31.23</v>
      </c>
      <c r="G1339" s="190">
        <v>12</v>
      </c>
      <c r="H1339" s="193">
        <v>0.10000000149011612</v>
      </c>
      <c r="I1339" s="190"/>
    </row>
    <row r="1340" spans="1:9">
      <c r="A1340" s="190" t="s">
        <v>531</v>
      </c>
      <c r="B1340" s="190" t="s">
        <v>824</v>
      </c>
      <c r="C1340" s="190" t="s">
        <v>814</v>
      </c>
      <c r="D1340" s="191">
        <v>40221</v>
      </c>
      <c r="E1340" s="190" t="s">
        <v>849</v>
      </c>
      <c r="F1340" s="190">
        <v>25.89</v>
      </c>
      <c r="G1340" s="190">
        <v>30</v>
      </c>
      <c r="H1340" s="193">
        <v>0</v>
      </c>
      <c r="I1340" s="190"/>
    </row>
    <row r="1341" spans="1:9">
      <c r="A1341" s="190" t="s">
        <v>531</v>
      </c>
      <c r="B1341" s="190" t="s">
        <v>824</v>
      </c>
      <c r="C1341" s="190" t="s">
        <v>814</v>
      </c>
      <c r="D1341" s="191">
        <v>41618</v>
      </c>
      <c r="E1341" s="190" t="s">
        <v>897</v>
      </c>
      <c r="F1341" s="190">
        <v>16.25</v>
      </c>
      <c r="G1341" s="190">
        <v>20</v>
      </c>
      <c r="H1341" s="193">
        <v>0.10000000149011612</v>
      </c>
      <c r="I1341" s="190"/>
    </row>
    <row r="1342" spans="1:9">
      <c r="A1342" s="190" t="s">
        <v>531</v>
      </c>
      <c r="B1342" s="190" t="s">
        <v>824</v>
      </c>
      <c r="C1342" s="190" t="s">
        <v>814</v>
      </c>
      <c r="D1342" s="191">
        <v>41016</v>
      </c>
      <c r="E1342" s="190" t="s">
        <v>866</v>
      </c>
      <c r="F1342" s="190">
        <v>15</v>
      </c>
      <c r="G1342" s="190">
        <v>15</v>
      </c>
      <c r="H1342" s="193">
        <v>0</v>
      </c>
      <c r="I1342" s="190"/>
    </row>
    <row r="1343" spans="1:9">
      <c r="A1343" s="190" t="s">
        <v>406</v>
      </c>
      <c r="B1343" s="190" t="s">
        <v>877</v>
      </c>
      <c r="C1343" s="190" t="s">
        <v>851</v>
      </c>
      <c r="D1343" s="191">
        <v>40457</v>
      </c>
      <c r="E1343" s="190" t="s">
        <v>872</v>
      </c>
      <c r="F1343" s="190">
        <v>18</v>
      </c>
      <c r="G1343" s="190">
        <v>8</v>
      </c>
      <c r="H1343" s="193">
        <v>0</v>
      </c>
      <c r="I1343" s="190"/>
    </row>
    <row r="1344" spans="1:9">
      <c r="A1344" s="190" t="s">
        <v>406</v>
      </c>
      <c r="B1344" s="190" t="s">
        <v>877</v>
      </c>
      <c r="C1344" s="190" t="s">
        <v>851</v>
      </c>
      <c r="D1344" s="191">
        <v>40238</v>
      </c>
      <c r="E1344" s="190" t="s">
        <v>882</v>
      </c>
      <c r="F1344" s="190">
        <v>36</v>
      </c>
      <c r="G1344" s="190">
        <v>3</v>
      </c>
      <c r="H1344" s="193">
        <v>0</v>
      </c>
      <c r="I1344" s="190"/>
    </row>
    <row r="1345" spans="1:9">
      <c r="A1345" s="190" t="s">
        <v>662</v>
      </c>
      <c r="B1345" s="190" t="s">
        <v>861</v>
      </c>
      <c r="C1345" s="190" t="s">
        <v>814</v>
      </c>
      <c r="D1345" s="191">
        <v>41554</v>
      </c>
      <c r="E1345" s="190" t="s">
        <v>900</v>
      </c>
      <c r="F1345" s="190">
        <v>9.5</v>
      </c>
      <c r="G1345" s="190">
        <v>4</v>
      </c>
      <c r="H1345" s="193">
        <v>0</v>
      </c>
      <c r="I1345" s="190"/>
    </row>
    <row r="1346" spans="1:9">
      <c r="A1346" s="190" t="s">
        <v>662</v>
      </c>
      <c r="B1346" s="190" t="s">
        <v>861</v>
      </c>
      <c r="C1346" s="190" t="s">
        <v>814</v>
      </c>
      <c r="D1346" s="191">
        <v>41526</v>
      </c>
      <c r="E1346" s="190" t="s">
        <v>827</v>
      </c>
      <c r="F1346" s="190">
        <v>10</v>
      </c>
      <c r="G1346" s="190">
        <v>5</v>
      </c>
      <c r="H1346" s="193">
        <v>0</v>
      </c>
      <c r="I1346" s="190"/>
    </row>
    <row r="1347" spans="1:9">
      <c r="A1347" s="190" t="s">
        <v>480</v>
      </c>
      <c r="B1347" s="190" t="s">
        <v>861</v>
      </c>
      <c r="C1347" s="190" t="s">
        <v>807</v>
      </c>
      <c r="D1347" s="191">
        <v>40685</v>
      </c>
      <c r="E1347" s="190" t="s">
        <v>855</v>
      </c>
      <c r="F1347" s="190">
        <v>18.399999999999999</v>
      </c>
      <c r="G1347" s="190">
        <v>3</v>
      </c>
      <c r="H1347" s="193">
        <v>0</v>
      </c>
      <c r="I1347" s="190"/>
    </row>
    <row r="1348" spans="1:9">
      <c r="A1348" s="190" t="s">
        <v>586</v>
      </c>
      <c r="B1348" s="190" t="s">
        <v>813</v>
      </c>
      <c r="C1348" s="190" t="s">
        <v>810</v>
      </c>
      <c r="D1348" s="191">
        <v>40998</v>
      </c>
      <c r="E1348" s="190" t="s">
        <v>893</v>
      </c>
      <c r="F1348" s="190">
        <v>9.5</v>
      </c>
      <c r="G1348" s="190">
        <v>30</v>
      </c>
      <c r="H1348" s="193">
        <v>0.25</v>
      </c>
      <c r="I1348" s="190"/>
    </row>
    <row r="1349" spans="1:9">
      <c r="A1349" s="190" t="s">
        <v>586</v>
      </c>
      <c r="B1349" s="190" t="s">
        <v>813</v>
      </c>
      <c r="C1349" s="190" t="s">
        <v>810</v>
      </c>
      <c r="D1349" s="191">
        <v>40837</v>
      </c>
      <c r="E1349" s="190" t="s">
        <v>848</v>
      </c>
      <c r="F1349" s="190">
        <v>38</v>
      </c>
      <c r="G1349" s="190">
        <v>30</v>
      </c>
      <c r="H1349" s="193">
        <v>0.25</v>
      </c>
      <c r="I1349" s="190"/>
    </row>
    <row r="1350" spans="1:9">
      <c r="A1350" s="190" t="s">
        <v>586</v>
      </c>
      <c r="B1350" s="190" t="s">
        <v>813</v>
      </c>
      <c r="C1350" s="190" t="s">
        <v>810</v>
      </c>
      <c r="D1350" s="191">
        <v>41526</v>
      </c>
      <c r="E1350" s="190" t="s">
        <v>816</v>
      </c>
      <c r="F1350" s="190">
        <v>19.5</v>
      </c>
      <c r="G1350" s="190">
        <v>14</v>
      </c>
      <c r="H1350" s="193">
        <v>0.25</v>
      </c>
      <c r="I1350" s="190"/>
    </row>
    <row r="1351" spans="1:9">
      <c r="A1351" s="190" t="s">
        <v>586</v>
      </c>
      <c r="B1351" s="190" t="s">
        <v>813</v>
      </c>
      <c r="C1351" s="190" t="s">
        <v>810</v>
      </c>
      <c r="D1351" s="191">
        <v>41716</v>
      </c>
      <c r="E1351" s="190" t="s">
        <v>882</v>
      </c>
      <c r="F1351" s="190">
        <v>36</v>
      </c>
      <c r="G1351" s="190">
        <v>25</v>
      </c>
      <c r="H1351" s="193">
        <v>0.25</v>
      </c>
      <c r="I1351" s="190"/>
    </row>
    <row r="1352" spans="1:9">
      <c r="A1352" s="190" t="s">
        <v>540</v>
      </c>
      <c r="B1352" s="190" t="s">
        <v>842</v>
      </c>
      <c r="C1352" s="190" t="s">
        <v>846</v>
      </c>
      <c r="D1352" s="191">
        <v>40193</v>
      </c>
      <c r="E1352" s="190" t="s">
        <v>881</v>
      </c>
      <c r="F1352" s="190">
        <v>62.5</v>
      </c>
      <c r="G1352" s="190">
        <v>21</v>
      </c>
      <c r="H1352" s="193">
        <v>0.2</v>
      </c>
      <c r="I1352" s="190"/>
    </row>
    <row r="1353" spans="1:9">
      <c r="A1353" s="190" t="s">
        <v>540</v>
      </c>
      <c r="B1353" s="190" t="s">
        <v>842</v>
      </c>
      <c r="C1353" s="190" t="s">
        <v>846</v>
      </c>
      <c r="D1353" s="191">
        <v>40660</v>
      </c>
      <c r="E1353" s="190" t="s">
        <v>831</v>
      </c>
      <c r="F1353" s="190">
        <v>19</v>
      </c>
      <c r="G1353" s="190">
        <v>20</v>
      </c>
      <c r="H1353" s="193">
        <v>0.2</v>
      </c>
      <c r="I1353" s="190"/>
    </row>
    <row r="1354" spans="1:9">
      <c r="A1354" s="190" t="s">
        <v>540</v>
      </c>
      <c r="B1354" s="190" t="s">
        <v>842</v>
      </c>
      <c r="C1354" s="190" t="s">
        <v>846</v>
      </c>
      <c r="D1354" s="191">
        <v>41639</v>
      </c>
      <c r="E1354" s="190" t="s">
        <v>876</v>
      </c>
      <c r="F1354" s="190">
        <v>12.5</v>
      </c>
      <c r="G1354" s="190">
        <v>6</v>
      </c>
      <c r="H1354" s="193">
        <v>0.2</v>
      </c>
      <c r="I1354" s="190"/>
    </row>
    <row r="1355" spans="1:9">
      <c r="A1355" s="190" t="s">
        <v>540</v>
      </c>
      <c r="B1355" s="190" t="s">
        <v>842</v>
      </c>
      <c r="C1355" s="190" t="s">
        <v>846</v>
      </c>
      <c r="D1355" s="191">
        <v>40438</v>
      </c>
      <c r="E1355" s="190" t="s">
        <v>882</v>
      </c>
      <c r="F1355" s="190">
        <v>36</v>
      </c>
      <c r="G1355" s="190">
        <v>20</v>
      </c>
      <c r="H1355" s="193">
        <v>0.2</v>
      </c>
      <c r="I1355" s="190"/>
    </row>
    <row r="1356" spans="1:9">
      <c r="A1356" s="190" t="s">
        <v>688</v>
      </c>
      <c r="B1356" s="190" t="s">
        <v>842</v>
      </c>
      <c r="C1356" s="190" t="s">
        <v>807</v>
      </c>
      <c r="D1356" s="191">
        <v>40801</v>
      </c>
      <c r="E1356" s="190" t="s">
        <v>873</v>
      </c>
      <c r="F1356" s="190">
        <v>14</v>
      </c>
      <c r="G1356" s="190">
        <v>30</v>
      </c>
      <c r="H1356" s="193">
        <v>0</v>
      </c>
      <c r="I1356" s="190"/>
    </row>
    <row r="1357" spans="1:9">
      <c r="A1357" s="190" t="s">
        <v>688</v>
      </c>
      <c r="B1357" s="190" t="s">
        <v>842</v>
      </c>
      <c r="C1357" s="190" t="s">
        <v>807</v>
      </c>
      <c r="D1357" s="191">
        <v>40695</v>
      </c>
      <c r="E1357" s="190" t="s">
        <v>832</v>
      </c>
      <c r="F1357" s="190">
        <v>55</v>
      </c>
      <c r="G1357" s="190">
        <v>7</v>
      </c>
      <c r="H1357" s="193">
        <v>0</v>
      </c>
      <c r="I1357" s="190"/>
    </row>
    <row r="1358" spans="1:9">
      <c r="A1358" s="190" t="s">
        <v>688</v>
      </c>
      <c r="B1358" s="190" t="s">
        <v>842</v>
      </c>
      <c r="C1358" s="190" t="s">
        <v>807</v>
      </c>
      <c r="D1358" s="191">
        <v>40230</v>
      </c>
      <c r="E1358" s="190" t="s">
        <v>843</v>
      </c>
      <c r="F1358" s="190">
        <v>49.3</v>
      </c>
      <c r="G1358" s="190">
        <v>30</v>
      </c>
      <c r="H1358" s="193">
        <v>0</v>
      </c>
      <c r="I1358" s="190"/>
    </row>
    <row r="1359" spans="1:9">
      <c r="A1359" s="190" t="s">
        <v>688</v>
      </c>
      <c r="B1359" s="190" t="s">
        <v>842</v>
      </c>
      <c r="C1359" s="190" t="s">
        <v>807</v>
      </c>
      <c r="D1359" s="191">
        <v>40466</v>
      </c>
      <c r="E1359" s="190" t="s">
        <v>880</v>
      </c>
      <c r="F1359" s="190">
        <v>33.25</v>
      </c>
      <c r="G1359" s="190">
        <v>24</v>
      </c>
      <c r="H1359" s="193">
        <v>0</v>
      </c>
      <c r="I1359" s="190"/>
    </row>
    <row r="1360" spans="1:9">
      <c r="A1360" s="190" t="s">
        <v>531</v>
      </c>
      <c r="B1360" s="190" t="s">
        <v>824</v>
      </c>
      <c r="C1360" s="190" t="s">
        <v>814</v>
      </c>
      <c r="D1360" s="191">
        <v>40912</v>
      </c>
      <c r="E1360" s="190" t="s">
        <v>891</v>
      </c>
      <c r="F1360" s="190">
        <v>31.23</v>
      </c>
      <c r="G1360" s="190">
        <v>20</v>
      </c>
      <c r="H1360" s="193">
        <v>0</v>
      </c>
      <c r="I1360" s="190"/>
    </row>
    <row r="1361" spans="1:9">
      <c r="A1361" s="190" t="s">
        <v>531</v>
      </c>
      <c r="B1361" s="190" t="s">
        <v>824</v>
      </c>
      <c r="C1361" s="190" t="s">
        <v>814</v>
      </c>
      <c r="D1361" s="191">
        <v>40506</v>
      </c>
      <c r="E1361" s="190" t="s">
        <v>888</v>
      </c>
      <c r="F1361" s="190">
        <v>7</v>
      </c>
      <c r="G1361" s="190">
        <v>60</v>
      </c>
      <c r="H1361" s="193">
        <v>0</v>
      </c>
      <c r="I1361" s="190"/>
    </row>
    <row r="1362" spans="1:9">
      <c r="A1362" s="190" t="s">
        <v>531</v>
      </c>
      <c r="B1362" s="190" t="s">
        <v>824</v>
      </c>
      <c r="C1362" s="190" t="s">
        <v>814</v>
      </c>
      <c r="D1362" s="191">
        <v>41196</v>
      </c>
      <c r="E1362" s="190" t="s">
        <v>844</v>
      </c>
      <c r="F1362" s="190">
        <v>15</v>
      </c>
      <c r="G1362" s="190">
        <v>40</v>
      </c>
      <c r="H1362" s="193">
        <v>0</v>
      </c>
      <c r="I1362" s="190"/>
    </row>
    <row r="1363" spans="1:9">
      <c r="A1363" s="190" t="s">
        <v>579</v>
      </c>
      <c r="B1363" s="190" t="s">
        <v>839</v>
      </c>
      <c r="C1363" s="190" t="s">
        <v>814</v>
      </c>
      <c r="D1363" s="191">
        <v>40990</v>
      </c>
      <c r="E1363" s="190" t="s">
        <v>838</v>
      </c>
      <c r="F1363" s="190">
        <v>32</v>
      </c>
      <c r="G1363" s="190">
        <v>10</v>
      </c>
      <c r="H1363" s="193">
        <v>0</v>
      </c>
      <c r="I1363" s="190"/>
    </row>
    <row r="1364" spans="1:9">
      <c r="A1364" s="190" t="s">
        <v>330</v>
      </c>
      <c r="B1364" s="190" t="s">
        <v>817</v>
      </c>
      <c r="C1364" s="190" t="s">
        <v>810</v>
      </c>
      <c r="D1364" s="191">
        <v>40709</v>
      </c>
      <c r="E1364" s="190" t="s">
        <v>889</v>
      </c>
      <c r="F1364" s="190">
        <v>14</v>
      </c>
      <c r="G1364" s="190">
        <v>12</v>
      </c>
      <c r="H1364" s="193">
        <v>0.25</v>
      </c>
      <c r="I1364" s="190"/>
    </row>
    <row r="1365" spans="1:9">
      <c r="A1365" s="190" t="s">
        <v>330</v>
      </c>
      <c r="B1365" s="190" t="s">
        <v>817</v>
      </c>
      <c r="C1365" s="190" t="s">
        <v>810</v>
      </c>
      <c r="D1365" s="191">
        <v>41579</v>
      </c>
      <c r="E1365" s="190" t="s">
        <v>835</v>
      </c>
      <c r="F1365" s="190">
        <v>43.9</v>
      </c>
      <c r="G1365" s="190">
        <v>40</v>
      </c>
      <c r="H1365" s="193">
        <v>0</v>
      </c>
      <c r="I1365" s="190"/>
    </row>
    <row r="1366" spans="1:9">
      <c r="A1366" s="190" t="s">
        <v>330</v>
      </c>
      <c r="B1366" s="190" t="s">
        <v>817</v>
      </c>
      <c r="C1366" s="190" t="s">
        <v>810</v>
      </c>
      <c r="D1366" s="191">
        <v>41454</v>
      </c>
      <c r="E1366" s="190" t="s">
        <v>858</v>
      </c>
      <c r="F1366" s="190">
        <v>46</v>
      </c>
      <c r="G1366" s="190">
        <v>30</v>
      </c>
      <c r="H1366" s="193">
        <v>0.25</v>
      </c>
      <c r="I1366" s="190"/>
    </row>
    <row r="1367" spans="1:9">
      <c r="A1367" s="190" t="s">
        <v>639</v>
      </c>
      <c r="B1367" s="190" t="s">
        <v>842</v>
      </c>
      <c r="C1367" s="190" t="s">
        <v>802</v>
      </c>
      <c r="D1367" s="191">
        <v>40383</v>
      </c>
      <c r="E1367" s="190" t="s">
        <v>889</v>
      </c>
      <c r="F1367" s="190">
        <v>14</v>
      </c>
      <c r="G1367" s="190">
        <v>35</v>
      </c>
      <c r="H1367" s="193">
        <v>0.25</v>
      </c>
      <c r="I1367" s="190"/>
    </row>
    <row r="1368" spans="1:9">
      <c r="A1368" s="190" t="s">
        <v>639</v>
      </c>
      <c r="B1368" s="190" t="s">
        <v>842</v>
      </c>
      <c r="C1368" s="190" t="s">
        <v>802</v>
      </c>
      <c r="D1368" s="191">
        <v>40314</v>
      </c>
      <c r="E1368" s="190" t="s">
        <v>867</v>
      </c>
      <c r="F1368" s="190">
        <v>7.75</v>
      </c>
      <c r="G1368" s="190">
        <v>18</v>
      </c>
      <c r="H1368" s="193">
        <v>0</v>
      </c>
      <c r="I1368" s="190"/>
    </row>
    <row r="1369" spans="1:9">
      <c r="A1369" s="190" t="s">
        <v>590</v>
      </c>
      <c r="B1369" s="190" t="s">
        <v>850</v>
      </c>
      <c r="C1369" s="190" t="s">
        <v>814</v>
      </c>
      <c r="D1369" s="191">
        <v>41586</v>
      </c>
      <c r="E1369" s="190" t="s">
        <v>822</v>
      </c>
      <c r="F1369" s="190">
        <v>18</v>
      </c>
      <c r="G1369" s="190">
        <v>16</v>
      </c>
      <c r="H1369" s="193">
        <v>0</v>
      </c>
      <c r="I1369" s="190"/>
    </row>
    <row r="1370" spans="1:9">
      <c r="A1370" s="190" t="s">
        <v>590</v>
      </c>
      <c r="B1370" s="190" t="s">
        <v>850</v>
      </c>
      <c r="C1370" s="190" t="s">
        <v>814</v>
      </c>
      <c r="D1370" s="191">
        <v>41425</v>
      </c>
      <c r="E1370" s="190" t="s">
        <v>893</v>
      </c>
      <c r="F1370" s="190">
        <v>9.5</v>
      </c>
      <c r="G1370" s="190">
        <v>30</v>
      </c>
      <c r="H1370" s="193">
        <v>0</v>
      </c>
      <c r="I1370" s="190"/>
    </row>
    <row r="1371" spans="1:9">
      <c r="A1371" s="190" t="s">
        <v>590</v>
      </c>
      <c r="B1371" s="190" t="s">
        <v>850</v>
      </c>
      <c r="C1371" s="190" t="s">
        <v>814</v>
      </c>
      <c r="D1371" s="191">
        <v>41586</v>
      </c>
      <c r="E1371" s="190" t="s">
        <v>809</v>
      </c>
      <c r="F1371" s="190">
        <v>53</v>
      </c>
      <c r="G1371" s="190">
        <v>28</v>
      </c>
      <c r="H1371" s="193">
        <v>0</v>
      </c>
      <c r="I1371" s="190"/>
    </row>
    <row r="1372" spans="1:9">
      <c r="A1372" s="190" t="s">
        <v>590</v>
      </c>
      <c r="B1372" s="190" t="s">
        <v>850</v>
      </c>
      <c r="C1372" s="190" t="s">
        <v>814</v>
      </c>
      <c r="D1372" s="191">
        <v>40670</v>
      </c>
      <c r="E1372" s="190" t="s">
        <v>848</v>
      </c>
      <c r="F1372" s="190">
        <v>38</v>
      </c>
      <c r="G1372" s="190">
        <v>60</v>
      </c>
      <c r="H1372" s="193">
        <v>0</v>
      </c>
      <c r="I1372" s="190"/>
    </row>
    <row r="1373" spans="1:9">
      <c r="A1373" s="190" t="s">
        <v>350</v>
      </c>
      <c r="B1373" s="190" t="s">
        <v>813</v>
      </c>
      <c r="C1373" s="190" t="s">
        <v>814</v>
      </c>
      <c r="D1373" s="191">
        <v>41654</v>
      </c>
      <c r="E1373" s="190" t="s">
        <v>840</v>
      </c>
      <c r="F1373" s="190">
        <v>10</v>
      </c>
      <c r="G1373" s="190">
        <v>40</v>
      </c>
      <c r="H1373" s="193">
        <v>0</v>
      </c>
      <c r="I1373" s="190"/>
    </row>
    <row r="1374" spans="1:9">
      <c r="A1374" s="190" t="s">
        <v>350</v>
      </c>
      <c r="B1374" s="190" t="s">
        <v>813</v>
      </c>
      <c r="C1374" s="190" t="s">
        <v>814</v>
      </c>
      <c r="D1374" s="191">
        <v>40195</v>
      </c>
      <c r="E1374" s="190" t="s">
        <v>815</v>
      </c>
      <c r="F1374" s="190">
        <v>21</v>
      </c>
      <c r="G1374" s="190">
        <v>6</v>
      </c>
      <c r="H1374" s="193">
        <v>0</v>
      </c>
      <c r="I1374" s="190"/>
    </row>
    <row r="1375" spans="1:9">
      <c r="A1375" s="190" t="s">
        <v>350</v>
      </c>
      <c r="B1375" s="190" t="s">
        <v>813</v>
      </c>
      <c r="C1375" s="190" t="s">
        <v>814</v>
      </c>
      <c r="D1375" s="191">
        <v>41461</v>
      </c>
      <c r="E1375" s="190" t="s">
        <v>825</v>
      </c>
      <c r="F1375" s="190">
        <v>4.5</v>
      </c>
      <c r="G1375" s="190">
        <v>20</v>
      </c>
      <c r="H1375" s="193">
        <v>0</v>
      </c>
      <c r="I1375" s="190"/>
    </row>
    <row r="1376" spans="1:9">
      <c r="A1376" s="190" t="s">
        <v>555</v>
      </c>
      <c r="B1376" s="190" t="s">
        <v>524</v>
      </c>
      <c r="C1376" s="190" t="s">
        <v>807</v>
      </c>
      <c r="D1376" s="191">
        <v>40570</v>
      </c>
      <c r="E1376" s="190" t="s">
        <v>879</v>
      </c>
      <c r="F1376" s="190">
        <v>10</v>
      </c>
      <c r="G1376" s="190">
        <v>20</v>
      </c>
      <c r="H1376" s="193">
        <v>0.10000000149011612</v>
      </c>
      <c r="I1376" s="190"/>
    </row>
    <row r="1377" spans="1:9">
      <c r="A1377" s="190" t="s">
        <v>555</v>
      </c>
      <c r="B1377" s="190" t="s">
        <v>524</v>
      </c>
      <c r="C1377" s="190" t="s">
        <v>807</v>
      </c>
      <c r="D1377" s="191">
        <v>40405</v>
      </c>
      <c r="E1377" s="190" t="s">
        <v>822</v>
      </c>
      <c r="F1377" s="190">
        <v>18</v>
      </c>
      <c r="G1377" s="190">
        <v>130</v>
      </c>
      <c r="H1377" s="193">
        <v>0.10000000149011612</v>
      </c>
      <c r="I1377" s="190"/>
    </row>
    <row r="1378" spans="1:9">
      <c r="A1378" s="190" t="s">
        <v>446</v>
      </c>
      <c r="B1378" s="190" t="s">
        <v>854</v>
      </c>
      <c r="C1378" s="190" t="s">
        <v>814</v>
      </c>
      <c r="D1378" s="191">
        <v>41658</v>
      </c>
      <c r="E1378" s="190" t="s">
        <v>812</v>
      </c>
      <c r="F1378" s="190">
        <v>21.05</v>
      </c>
      <c r="G1378" s="190">
        <v>80</v>
      </c>
      <c r="H1378" s="193">
        <v>0.10000000149011612</v>
      </c>
      <c r="I1378" s="190"/>
    </row>
    <row r="1379" spans="1:9">
      <c r="A1379" s="190" t="s">
        <v>626</v>
      </c>
      <c r="B1379" s="190" t="s">
        <v>854</v>
      </c>
      <c r="C1379" s="190" t="s">
        <v>810</v>
      </c>
      <c r="D1379" s="191">
        <v>40230</v>
      </c>
      <c r="E1379" s="190" t="s">
        <v>829</v>
      </c>
      <c r="F1379" s="190">
        <v>19</v>
      </c>
      <c r="G1379" s="190">
        <v>40</v>
      </c>
      <c r="H1379" s="193">
        <v>0</v>
      </c>
      <c r="I1379" s="190"/>
    </row>
    <row r="1380" spans="1:9">
      <c r="A1380" s="190" t="s">
        <v>626</v>
      </c>
      <c r="B1380" s="190" t="s">
        <v>854</v>
      </c>
      <c r="C1380" s="190" t="s">
        <v>810</v>
      </c>
      <c r="D1380" s="191">
        <v>41591</v>
      </c>
      <c r="E1380" s="190" t="s">
        <v>847</v>
      </c>
      <c r="F1380" s="190">
        <v>30</v>
      </c>
      <c r="G1380" s="190">
        <v>35</v>
      </c>
      <c r="H1380" s="193">
        <v>0</v>
      </c>
      <c r="I1380" s="190"/>
    </row>
    <row r="1381" spans="1:9">
      <c r="A1381" s="190" t="s">
        <v>626</v>
      </c>
      <c r="B1381" s="190" t="s">
        <v>854</v>
      </c>
      <c r="C1381" s="190" t="s">
        <v>810</v>
      </c>
      <c r="D1381" s="191">
        <v>41515</v>
      </c>
      <c r="E1381" s="190" t="s">
        <v>876</v>
      </c>
      <c r="F1381" s="190">
        <v>12.5</v>
      </c>
      <c r="G1381" s="190">
        <v>40</v>
      </c>
      <c r="H1381" s="193">
        <v>0</v>
      </c>
      <c r="I1381" s="190"/>
    </row>
    <row r="1382" spans="1:9">
      <c r="A1382" s="190" t="s">
        <v>423</v>
      </c>
      <c r="B1382" s="190" t="s">
        <v>817</v>
      </c>
      <c r="C1382" s="190" t="s">
        <v>810</v>
      </c>
      <c r="D1382" s="191">
        <v>40326</v>
      </c>
      <c r="E1382" s="190" t="s">
        <v>804</v>
      </c>
      <c r="F1382" s="190">
        <v>14</v>
      </c>
      <c r="G1382" s="190">
        <v>2</v>
      </c>
      <c r="H1382" s="193">
        <v>0</v>
      </c>
      <c r="I1382" s="190"/>
    </row>
    <row r="1383" spans="1:9">
      <c r="A1383" s="190" t="s">
        <v>653</v>
      </c>
      <c r="B1383" s="190" t="s">
        <v>877</v>
      </c>
      <c r="C1383" s="190" t="s">
        <v>814</v>
      </c>
      <c r="D1383" s="191">
        <v>40572</v>
      </c>
      <c r="E1383" s="190" t="s">
        <v>815</v>
      </c>
      <c r="F1383" s="190">
        <v>21</v>
      </c>
      <c r="G1383" s="190">
        <v>4</v>
      </c>
      <c r="H1383" s="193">
        <v>0</v>
      </c>
      <c r="I1383" s="190"/>
    </row>
    <row r="1384" spans="1:9">
      <c r="A1384" s="190" t="s">
        <v>653</v>
      </c>
      <c r="B1384" s="190" t="s">
        <v>877</v>
      </c>
      <c r="C1384" s="190" t="s">
        <v>814</v>
      </c>
      <c r="D1384" s="191">
        <v>41583</v>
      </c>
      <c r="E1384" s="190" t="s">
        <v>821</v>
      </c>
      <c r="F1384" s="190">
        <v>12.5</v>
      </c>
      <c r="G1384" s="190">
        <v>50</v>
      </c>
      <c r="H1384" s="193">
        <v>0</v>
      </c>
      <c r="I1384" s="190"/>
    </row>
    <row r="1385" spans="1:9">
      <c r="A1385" s="190" t="s">
        <v>653</v>
      </c>
      <c r="B1385" s="190" t="s">
        <v>877</v>
      </c>
      <c r="C1385" s="190" t="s">
        <v>814</v>
      </c>
      <c r="D1385" s="191">
        <v>40809</v>
      </c>
      <c r="E1385" s="190" t="s">
        <v>820</v>
      </c>
      <c r="F1385" s="190">
        <v>34</v>
      </c>
      <c r="G1385" s="190">
        <v>15</v>
      </c>
      <c r="H1385" s="193">
        <v>0</v>
      </c>
      <c r="I1385" s="190"/>
    </row>
    <row r="1386" spans="1:9">
      <c r="A1386" s="190" t="s">
        <v>653</v>
      </c>
      <c r="B1386" s="190" t="s">
        <v>877</v>
      </c>
      <c r="C1386" s="190" t="s">
        <v>814</v>
      </c>
      <c r="D1386" s="191">
        <v>40608</v>
      </c>
      <c r="E1386" s="190" t="s">
        <v>860</v>
      </c>
      <c r="F1386" s="190">
        <v>21.5</v>
      </c>
      <c r="G1386" s="190">
        <v>12</v>
      </c>
      <c r="H1386" s="193">
        <v>0</v>
      </c>
      <c r="I1386" s="190"/>
    </row>
    <row r="1387" spans="1:9">
      <c r="A1387" s="190" t="s">
        <v>526</v>
      </c>
      <c r="B1387" s="190" t="s">
        <v>895</v>
      </c>
      <c r="C1387" s="190" t="s">
        <v>814</v>
      </c>
      <c r="D1387" s="191">
        <v>40324</v>
      </c>
      <c r="E1387" s="190" t="s">
        <v>811</v>
      </c>
      <c r="F1387" s="190">
        <v>9.65</v>
      </c>
      <c r="G1387" s="190">
        <v>30</v>
      </c>
      <c r="H1387" s="193">
        <v>0.05</v>
      </c>
      <c r="I1387" s="190"/>
    </row>
    <row r="1388" spans="1:9">
      <c r="A1388" s="190" t="s">
        <v>526</v>
      </c>
      <c r="B1388" s="190" t="s">
        <v>895</v>
      </c>
      <c r="C1388" s="190" t="s">
        <v>814</v>
      </c>
      <c r="D1388" s="191">
        <v>41402</v>
      </c>
      <c r="E1388" s="190" t="s">
        <v>888</v>
      </c>
      <c r="F1388" s="190">
        <v>7</v>
      </c>
      <c r="G1388" s="190">
        <v>15</v>
      </c>
      <c r="H1388" s="193">
        <v>0.05</v>
      </c>
      <c r="I1388" s="190"/>
    </row>
    <row r="1389" spans="1:9">
      <c r="A1389" s="190" t="s">
        <v>526</v>
      </c>
      <c r="B1389" s="190" t="s">
        <v>895</v>
      </c>
      <c r="C1389" s="190" t="s">
        <v>814</v>
      </c>
      <c r="D1389" s="191">
        <v>41012</v>
      </c>
      <c r="E1389" s="190" t="s">
        <v>902</v>
      </c>
      <c r="F1389" s="190">
        <v>28.5</v>
      </c>
      <c r="G1389" s="190">
        <v>20</v>
      </c>
      <c r="H1389" s="193">
        <v>0</v>
      </c>
      <c r="I1389" s="190"/>
    </row>
    <row r="1390" spans="1:9">
      <c r="A1390" s="190" t="s">
        <v>526</v>
      </c>
      <c r="B1390" s="190" t="s">
        <v>895</v>
      </c>
      <c r="C1390" s="190" t="s">
        <v>814</v>
      </c>
      <c r="D1390" s="191">
        <v>40623</v>
      </c>
      <c r="E1390" s="190" t="s">
        <v>843</v>
      </c>
      <c r="F1390" s="190">
        <v>49.3</v>
      </c>
      <c r="G1390" s="190">
        <v>15</v>
      </c>
      <c r="H1390" s="193">
        <v>0</v>
      </c>
      <c r="I1390" s="190"/>
    </row>
    <row r="1391" spans="1:9">
      <c r="A1391" s="190" t="s">
        <v>438</v>
      </c>
      <c r="B1391" s="190" t="s">
        <v>806</v>
      </c>
      <c r="C1391" s="190" t="s">
        <v>846</v>
      </c>
      <c r="D1391" s="191">
        <v>40446</v>
      </c>
      <c r="E1391" s="190" t="s">
        <v>803</v>
      </c>
      <c r="F1391" s="190">
        <v>21</v>
      </c>
      <c r="G1391" s="190">
        <v>15</v>
      </c>
      <c r="H1391" s="193">
        <v>0.25</v>
      </c>
      <c r="I1391" s="190"/>
    </row>
    <row r="1392" spans="1:9">
      <c r="A1392" s="190" t="s">
        <v>555</v>
      </c>
      <c r="B1392" s="190" t="s">
        <v>524</v>
      </c>
      <c r="C1392" s="190" t="s">
        <v>828</v>
      </c>
      <c r="D1392" s="191">
        <v>41052</v>
      </c>
      <c r="E1392" s="190" t="s">
        <v>860</v>
      </c>
      <c r="F1392" s="190">
        <v>21.5</v>
      </c>
      <c r="G1392" s="190">
        <v>16</v>
      </c>
      <c r="H1392" s="193">
        <v>0</v>
      </c>
      <c r="I1392" s="190"/>
    </row>
    <row r="1393" spans="1:9">
      <c r="A1393" s="190" t="s">
        <v>649</v>
      </c>
      <c r="B1393" s="190" t="s">
        <v>854</v>
      </c>
      <c r="C1393" s="190" t="s">
        <v>814</v>
      </c>
      <c r="D1393" s="191">
        <v>41384</v>
      </c>
      <c r="E1393" s="190" t="s">
        <v>857</v>
      </c>
      <c r="F1393" s="190">
        <v>123.79</v>
      </c>
      <c r="G1393" s="190">
        <v>18</v>
      </c>
      <c r="H1393" s="193">
        <v>0</v>
      </c>
      <c r="I1393" s="190"/>
    </row>
    <row r="1394" spans="1:9">
      <c r="A1394" s="190" t="s">
        <v>649</v>
      </c>
      <c r="B1394" s="190" t="s">
        <v>854</v>
      </c>
      <c r="C1394" s="190" t="s">
        <v>814</v>
      </c>
      <c r="D1394" s="191">
        <v>40680</v>
      </c>
      <c r="E1394" s="190" t="s">
        <v>832</v>
      </c>
      <c r="F1394" s="190">
        <v>55</v>
      </c>
      <c r="G1394" s="190">
        <v>25</v>
      </c>
      <c r="H1394" s="193">
        <v>0</v>
      </c>
      <c r="I1394" s="190"/>
    </row>
    <row r="1395" spans="1:9">
      <c r="A1395" s="190" t="s">
        <v>555</v>
      </c>
      <c r="B1395" s="190" t="s">
        <v>524</v>
      </c>
      <c r="C1395" s="190" t="s">
        <v>836</v>
      </c>
      <c r="D1395" s="191">
        <v>41294</v>
      </c>
      <c r="E1395" s="190" t="s">
        <v>852</v>
      </c>
      <c r="F1395" s="190">
        <v>39</v>
      </c>
      <c r="G1395" s="190">
        <v>33</v>
      </c>
      <c r="H1395" s="193">
        <v>0</v>
      </c>
      <c r="I1395" s="190"/>
    </row>
    <row r="1396" spans="1:9">
      <c r="A1396" s="190" t="s">
        <v>555</v>
      </c>
      <c r="B1396" s="190" t="s">
        <v>524</v>
      </c>
      <c r="C1396" s="190" t="s">
        <v>836</v>
      </c>
      <c r="D1396" s="191">
        <v>41691</v>
      </c>
      <c r="E1396" s="190" t="s">
        <v>821</v>
      </c>
      <c r="F1396" s="190">
        <v>12.5</v>
      </c>
      <c r="G1396" s="190">
        <v>70</v>
      </c>
      <c r="H1396" s="193">
        <v>0.2</v>
      </c>
      <c r="I1396" s="190"/>
    </row>
    <row r="1397" spans="1:9">
      <c r="A1397" s="190" t="s">
        <v>555</v>
      </c>
      <c r="B1397" s="190" t="s">
        <v>524</v>
      </c>
      <c r="C1397" s="190" t="s">
        <v>836</v>
      </c>
      <c r="D1397" s="191">
        <v>41331</v>
      </c>
      <c r="E1397" s="190" t="s">
        <v>867</v>
      </c>
      <c r="F1397" s="190">
        <v>7.75</v>
      </c>
      <c r="G1397" s="190">
        <v>7</v>
      </c>
      <c r="H1397" s="193">
        <v>0.2</v>
      </c>
      <c r="I1397" s="190"/>
    </row>
    <row r="1398" spans="1:9">
      <c r="A1398" s="190" t="s">
        <v>590</v>
      </c>
      <c r="B1398" s="190" t="s">
        <v>850</v>
      </c>
      <c r="C1398" s="190" t="s">
        <v>810</v>
      </c>
      <c r="D1398" s="191">
        <v>40243</v>
      </c>
      <c r="E1398" s="190" t="s">
        <v>821</v>
      </c>
      <c r="F1398" s="190">
        <v>12.5</v>
      </c>
      <c r="G1398" s="190">
        <v>2</v>
      </c>
      <c r="H1398" s="193">
        <v>0.25</v>
      </c>
      <c r="I1398" s="190"/>
    </row>
    <row r="1399" spans="1:9">
      <c r="A1399" s="190" t="s">
        <v>590</v>
      </c>
      <c r="B1399" s="190" t="s">
        <v>850</v>
      </c>
      <c r="C1399" s="190" t="s">
        <v>810</v>
      </c>
      <c r="D1399" s="191">
        <v>40619</v>
      </c>
      <c r="E1399" s="190" t="s">
        <v>884</v>
      </c>
      <c r="F1399" s="190">
        <v>17</v>
      </c>
      <c r="G1399" s="190">
        <v>50</v>
      </c>
      <c r="H1399" s="193">
        <v>0</v>
      </c>
      <c r="I1399" s="190"/>
    </row>
    <row r="1400" spans="1:9">
      <c r="A1400" s="190" t="s">
        <v>361</v>
      </c>
      <c r="B1400" s="190" t="s">
        <v>842</v>
      </c>
      <c r="C1400" s="190" t="s">
        <v>878</v>
      </c>
      <c r="D1400" s="191">
        <v>41369</v>
      </c>
      <c r="E1400" s="190" t="s">
        <v>859</v>
      </c>
      <c r="F1400" s="190">
        <v>31</v>
      </c>
      <c r="G1400" s="190">
        <v>6</v>
      </c>
      <c r="H1400" s="193">
        <v>0</v>
      </c>
      <c r="I1400" s="190"/>
    </row>
    <row r="1401" spans="1:9">
      <c r="A1401" s="190" t="s">
        <v>361</v>
      </c>
      <c r="B1401" s="190" t="s">
        <v>842</v>
      </c>
      <c r="C1401" s="190" t="s">
        <v>878</v>
      </c>
      <c r="D1401" s="191">
        <v>41085</v>
      </c>
      <c r="E1401" s="190" t="s">
        <v>871</v>
      </c>
      <c r="F1401" s="190">
        <v>14</v>
      </c>
      <c r="G1401" s="190">
        <v>3</v>
      </c>
      <c r="H1401" s="193">
        <v>0</v>
      </c>
      <c r="I1401" s="190"/>
    </row>
    <row r="1402" spans="1:9">
      <c r="A1402" s="190" t="s">
        <v>555</v>
      </c>
      <c r="B1402" s="190" t="s">
        <v>524</v>
      </c>
      <c r="C1402" s="190" t="s">
        <v>836</v>
      </c>
      <c r="D1402" s="191">
        <v>41086</v>
      </c>
      <c r="E1402" s="190" t="s">
        <v>821</v>
      </c>
      <c r="F1402" s="190">
        <v>12.5</v>
      </c>
      <c r="G1402" s="190">
        <v>16</v>
      </c>
      <c r="H1402" s="193">
        <v>0.05</v>
      </c>
      <c r="I1402" s="190"/>
    </row>
    <row r="1403" spans="1:9">
      <c r="A1403" s="190" t="s">
        <v>555</v>
      </c>
      <c r="B1403" s="190" t="s">
        <v>524</v>
      </c>
      <c r="C1403" s="190" t="s">
        <v>836</v>
      </c>
      <c r="D1403" s="191">
        <v>41457</v>
      </c>
      <c r="E1403" s="190" t="s">
        <v>804</v>
      </c>
      <c r="F1403" s="190">
        <v>14</v>
      </c>
      <c r="G1403" s="190">
        <v>12</v>
      </c>
      <c r="H1403" s="193">
        <v>0.05</v>
      </c>
      <c r="I1403" s="190"/>
    </row>
    <row r="1404" spans="1:9">
      <c r="A1404" s="190" t="s">
        <v>555</v>
      </c>
      <c r="B1404" s="190" t="s">
        <v>524</v>
      </c>
      <c r="C1404" s="190" t="s">
        <v>836</v>
      </c>
      <c r="D1404" s="191">
        <v>41322</v>
      </c>
      <c r="E1404" s="190" t="s">
        <v>900</v>
      </c>
      <c r="F1404" s="190">
        <v>9.5</v>
      </c>
      <c r="G1404" s="190">
        <v>27</v>
      </c>
      <c r="H1404" s="193">
        <v>0.05</v>
      </c>
      <c r="I1404" s="190"/>
    </row>
    <row r="1405" spans="1:9">
      <c r="A1405" s="190" t="s">
        <v>555</v>
      </c>
      <c r="B1405" s="190" t="s">
        <v>524</v>
      </c>
      <c r="C1405" s="190" t="s">
        <v>836</v>
      </c>
      <c r="D1405" s="191">
        <v>41351</v>
      </c>
      <c r="E1405" s="190" t="s">
        <v>809</v>
      </c>
      <c r="F1405" s="190">
        <v>53</v>
      </c>
      <c r="G1405" s="190">
        <v>120</v>
      </c>
      <c r="H1405" s="193">
        <v>0.05</v>
      </c>
      <c r="I1405" s="190"/>
    </row>
    <row r="1406" spans="1:9">
      <c r="A1406" s="190" t="s">
        <v>414</v>
      </c>
      <c r="B1406" s="190" t="s">
        <v>806</v>
      </c>
      <c r="C1406" s="190" t="s">
        <v>878</v>
      </c>
      <c r="D1406" s="191">
        <v>40503</v>
      </c>
      <c r="E1406" s="190" t="s">
        <v>804</v>
      </c>
      <c r="F1406" s="190">
        <v>14</v>
      </c>
      <c r="G1406" s="190">
        <v>20</v>
      </c>
      <c r="H1406" s="193">
        <v>0.2</v>
      </c>
      <c r="I1406" s="190"/>
    </row>
    <row r="1407" spans="1:9">
      <c r="A1407" s="190" t="s">
        <v>318</v>
      </c>
      <c r="B1407" s="190" t="s">
        <v>850</v>
      </c>
      <c r="C1407" s="190" t="s">
        <v>814</v>
      </c>
      <c r="D1407" s="191">
        <v>41276</v>
      </c>
      <c r="E1407" s="190" t="s">
        <v>811</v>
      </c>
      <c r="F1407" s="190">
        <v>9.65</v>
      </c>
      <c r="G1407" s="190">
        <v>10</v>
      </c>
      <c r="H1407" s="193">
        <v>0</v>
      </c>
      <c r="I1407" s="190"/>
    </row>
    <row r="1408" spans="1:9">
      <c r="A1408" s="190" t="s">
        <v>373</v>
      </c>
      <c r="B1408" s="190" t="s">
        <v>854</v>
      </c>
      <c r="C1408" s="190" t="s">
        <v>814</v>
      </c>
      <c r="D1408" s="191">
        <v>41678</v>
      </c>
      <c r="E1408" s="190" t="s">
        <v>830</v>
      </c>
      <c r="F1408" s="190">
        <v>17.45</v>
      </c>
      <c r="G1408" s="190">
        <v>20</v>
      </c>
      <c r="H1408" s="193">
        <v>0</v>
      </c>
      <c r="I1408" s="190"/>
    </row>
    <row r="1409" spans="1:9">
      <c r="A1409" s="190" t="s">
        <v>373</v>
      </c>
      <c r="B1409" s="190" t="s">
        <v>854</v>
      </c>
      <c r="C1409" s="190" t="s">
        <v>814</v>
      </c>
      <c r="D1409" s="191">
        <v>41583</v>
      </c>
      <c r="E1409" s="190" t="s">
        <v>843</v>
      </c>
      <c r="F1409" s="190">
        <v>49.3</v>
      </c>
      <c r="G1409" s="190">
        <v>20</v>
      </c>
      <c r="H1409" s="193">
        <v>0</v>
      </c>
      <c r="I1409" s="190"/>
    </row>
    <row r="1410" spans="1:9">
      <c r="A1410" s="190" t="s">
        <v>441</v>
      </c>
      <c r="B1410" s="190" t="s">
        <v>444</v>
      </c>
      <c r="C1410" s="190" t="s">
        <v>851</v>
      </c>
      <c r="D1410" s="191">
        <v>41169</v>
      </c>
      <c r="E1410" s="190" t="s">
        <v>844</v>
      </c>
      <c r="F1410" s="190">
        <v>15</v>
      </c>
      <c r="G1410" s="190">
        <v>35</v>
      </c>
      <c r="H1410" s="193">
        <v>0</v>
      </c>
      <c r="I1410" s="190"/>
    </row>
    <row r="1411" spans="1:9">
      <c r="A1411" s="190" t="s">
        <v>441</v>
      </c>
      <c r="B1411" s="190" t="s">
        <v>444</v>
      </c>
      <c r="C1411" s="190" t="s">
        <v>851</v>
      </c>
      <c r="D1411" s="191">
        <v>40596</v>
      </c>
      <c r="E1411" s="190" t="s">
        <v>834</v>
      </c>
      <c r="F1411" s="190">
        <v>13</v>
      </c>
      <c r="G1411" s="190">
        <v>15</v>
      </c>
      <c r="H1411" s="193">
        <v>0</v>
      </c>
      <c r="I1411" s="190"/>
    </row>
    <row r="1412" spans="1:9">
      <c r="A1412" s="190" t="s">
        <v>428</v>
      </c>
      <c r="B1412" s="190" t="s">
        <v>801</v>
      </c>
      <c r="C1412" s="190" t="s">
        <v>851</v>
      </c>
      <c r="D1412" s="191">
        <v>40410</v>
      </c>
      <c r="E1412" s="190" t="s">
        <v>875</v>
      </c>
      <c r="F1412" s="190">
        <v>7.45</v>
      </c>
      <c r="G1412" s="190">
        <v>3</v>
      </c>
      <c r="H1412" s="193">
        <v>0.2</v>
      </c>
      <c r="I1412" s="190"/>
    </row>
    <row r="1413" spans="1:9">
      <c r="A1413" s="190" t="s">
        <v>428</v>
      </c>
      <c r="B1413" s="190" t="s">
        <v>801</v>
      </c>
      <c r="C1413" s="190" t="s">
        <v>851</v>
      </c>
      <c r="D1413" s="191">
        <v>41062</v>
      </c>
      <c r="E1413" s="190" t="s">
        <v>848</v>
      </c>
      <c r="F1413" s="190">
        <v>38</v>
      </c>
      <c r="G1413" s="190">
        <v>20</v>
      </c>
      <c r="H1413" s="193">
        <v>0.2</v>
      </c>
      <c r="I1413" s="190"/>
    </row>
    <row r="1414" spans="1:9">
      <c r="A1414" s="190" t="s">
        <v>428</v>
      </c>
      <c r="B1414" s="190" t="s">
        <v>801</v>
      </c>
      <c r="C1414" s="190" t="s">
        <v>851</v>
      </c>
      <c r="D1414" s="191">
        <v>41712</v>
      </c>
      <c r="E1414" s="190" t="s">
        <v>827</v>
      </c>
      <c r="F1414" s="190">
        <v>10</v>
      </c>
      <c r="G1414" s="190">
        <v>35</v>
      </c>
      <c r="H1414" s="193">
        <v>0</v>
      </c>
      <c r="I1414" s="190"/>
    </row>
    <row r="1415" spans="1:9">
      <c r="A1415" s="190" t="s">
        <v>347</v>
      </c>
      <c r="B1415" s="190" t="s">
        <v>345</v>
      </c>
      <c r="C1415" s="190" t="s">
        <v>828</v>
      </c>
      <c r="D1415" s="191">
        <v>40483</v>
      </c>
      <c r="E1415" s="190" t="s">
        <v>821</v>
      </c>
      <c r="F1415" s="190">
        <v>12.5</v>
      </c>
      <c r="G1415" s="190">
        <v>1</v>
      </c>
      <c r="H1415" s="193">
        <v>0</v>
      </c>
      <c r="I1415" s="190"/>
    </row>
    <row r="1416" spans="1:9">
      <c r="A1416" s="190" t="s">
        <v>438</v>
      </c>
      <c r="B1416" s="190" t="s">
        <v>806</v>
      </c>
      <c r="C1416" s="190" t="s">
        <v>810</v>
      </c>
      <c r="D1416" s="191">
        <v>40797</v>
      </c>
      <c r="E1416" s="190" t="s">
        <v>821</v>
      </c>
      <c r="F1416" s="190">
        <v>12.5</v>
      </c>
      <c r="G1416" s="190">
        <v>10</v>
      </c>
      <c r="H1416" s="193">
        <v>0</v>
      </c>
      <c r="I1416" s="190"/>
    </row>
    <row r="1417" spans="1:9">
      <c r="A1417" s="190" t="s">
        <v>438</v>
      </c>
      <c r="B1417" s="190" t="s">
        <v>806</v>
      </c>
      <c r="C1417" s="190" t="s">
        <v>810</v>
      </c>
      <c r="D1417" s="191">
        <v>41494</v>
      </c>
      <c r="E1417" s="190" t="s">
        <v>890</v>
      </c>
      <c r="F1417" s="190">
        <v>263.5</v>
      </c>
      <c r="G1417" s="190">
        <v>5</v>
      </c>
      <c r="H1417" s="193">
        <v>0</v>
      </c>
      <c r="I1417" s="190"/>
    </row>
    <row r="1418" spans="1:9">
      <c r="A1418" s="190" t="s">
        <v>480</v>
      </c>
      <c r="B1418" s="190" t="s">
        <v>861</v>
      </c>
      <c r="C1418" s="190" t="s">
        <v>810</v>
      </c>
      <c r="D1418" s="191">
        <v>40780</v>
      </c>
      <c r="E1418" s="190" t="s">
        <v>831</v>
      </c>
      <c r="F1418" s="190">
        <v>19</v>
      </c>
      <c r="G1418" s="190">
        <v>30</v>
      </c>
      <c r="H1418" s="193">
        <v>0</v>
      </c>
      <c r="I1418" s="190"/>
    </row>
    <row r="1419" spans="1:9">
      <c r="A1419" s="190" t="s">
        <v>480</v>
      </c>
      <c r="B1419" s="190" t="s">
        <v>861</v>
      </c>
      <c r="C1419" s="190" t="s">
        <v>810</v>
      </c>
      <c r="D1419" s="191">
        <v>41383</v>
      </c>
      <c r="E1419" s="190" t="s">
        <v>822</v>
      </c>
      <c r="F1419" s="190">
        <v>18</v>
      </c>
      <c r="G1419" s="190">
        <v>2</v>
      </c>
      <c r="H1419" s="193">
        <v>0.15</v>
      </c>
      <c r="I1419" s="190"/>
    </row>
    <row r="1420" spans="1:9">
      <c r="A1420" s="190" t="s">
        <v>480</v>
      </c>
      <c r="B1420" s="190" t="s">
        <v>861</v>
      </c>
      <c r="C1420" s="190" t="s">
        <v>810</v>
      </c>
      <c r="D1420" s="191">
        <v>41501</v>
      </c>
      <c r="E1420" s="190" t="s">
        <v>805</v>
      </c>
      <c r="F1420" s="190">
        <v>34.799999999999997</v>
      </c>
      <c r="G1420" s="190">
        <v>30</v>
      </c>
      <c r="H1420" s="193">
        <v>0.15</v>
      </c>
      <c r="I1420" s="190"/>
    </row>
    <row r="1421" spans="1:9">
      <c r="A1421" s="190" t="s">
        <v>617</v>
      </c>
      <c r="B1421" s="190" t="s">
        <v>444</v>
      </c>
      <c r="C1421" s="190" t="s">
        <v>836</v>
      </c>
      <c r="D1421" s="191">
        <v>40675</v>
      </c>
      <c r="E1421" s="190" t="s">
        <v>859</v>
      </c>
      <c r="F1421" s="190">
        <v>31</v>
      </c>
      <c r="G1421" s="190">
        <v>10</v>
      </c>
      <c r="H1421" s="193">
        <v>0</v>
      </c>
      <c r="I1421" s="190"/>
    </row>
    <row r="1422" spans="1:9">
      <c r="A1422" s="190" t="s">
        <v>617</v>
      </c>
      <c r="B1422" s="190" t="s">
        <v>444</v>
      </c>
      <c r="C1422" s="190" t="s">
        <v>836</v>
      </c>
      <c r="D1422" s="191">
        <v>40302</v>
      </c>
      <c r="E1422" s="190" t="s">
        <v>867</v>
      </c>
      <c r="F1422" s="190">
        <v>7.75</v>
      </c>
      <c r="G1422" s="190">
        <v>10</v>
      </c>
      <c r="H1422" s="193">
        <v>0</v>
      </c>
      <c r="I1422" s="190"/>
    </row>
    <row r="1423" spans="1:9">
      <c r="A1423" s="190" t="s">
        <v>387</v>
      </c>
      <c r="B1423" s="190" t="s">
        <v>806</v>
      </c>
      <c r="C1423" s="190" t="s">
        <v>846</v>
      </c>
      <c r="D1423" s="191">
        <v>41367</v>
      </c>
      <c r="E1423" s="190" t="s">
        <v>896</v>
      </c>
      <c r="F1423" s="190">
        <v>40</v>
      </c>
      <c r="G1423" s="190">
        <v>30</v>
      </c>
      <c r="H1423" s="193">
        <v>0.2</v>
      </c>
      <c r="I1423" s="190"/>
    </row>
    <row r="1424" spans="1:9">
      <c r="A1424" s="190" t="s">
        <v>387</v>
      </c>
      <c r="B1424" s="190" t="s">
        <v>806</v>
      </c>
      <c r="C1424" s="190" t="s">
        <v>846</v>
      </c>
      <c r="D1424" s="191">
        <v>41249</v>
      </c>
      <c r="E1424" s="190" t="s">
        <v>849</v>
      </c>
      <c r="F1424" s="190">
        <v>25.89</v>
      </c>
      <c r="G1424" s="190">
        <v>15</v>
      </c>
      <c r="H1424" s="193">
        <v>0.2</v>
      </c>
      <c r="I1424" s="190"/>
    </row>
    <row r="1425" spans="1:9">
      <c r="A1425" s="190" t="s">
        <v>387</v>
      </c>
      <c r="B1425" s="190" t="s">
        <v>806</v>
      </c>
      <c r="C1425" s="190" t="s">
        <v>846</v>
      </c>
      <c r="D1425" s="191">
        <v>40443</v>
      </c>
      <c r="E1425" s="190" t="s">
        <v>867</v>
      </c>
      <c r="F1425" s="190">
        <v>7.75</v>
      </c>
      <c r="G1425" s="190">
        <v>42</v>
      </c>
      <c r="H1425" s="193">
        <v>0.2</v>
      </c>
      <c r="I1425" s="190"/>
    </row>
    <row r="1426" spans="1:9">
      <c r="A1426" s="190" t="s">
        <v>548</v>
      </c>
      <c r="B1426" s="190" t="s">
        <v>813</v>
      </c>
      <c r="C1426" s="190" t="s">
        <v>851</v>
      </c>
      <c r="D1426" s="191">
        <v>41247</v>
      </c>
      <c r="E1426" s="190" t="s">
        <v>829</v>
      </c>
      <c r="F1426" s="190">
        <v>19</v>
      </c>
      <c r="G1426" s="190">
        <v>15</v>
      </c>
      <c r="H1426" s="193">
        <v>0.05</v>
      </c>
      <c r="I1426" s="190"/>
    </row>
    <row r="1427" spans="1:9">
      <c r="A1427" s="190" t="s">
        <v>548</v>
      </c>
      <c r="B1427" s="190" t="s">
        <v>813</v>
      </c>
      <c r="C1427" s="190" t="s">
        <v>851</v>
      </c>
      <c r="D1427" s="191">
        <v>40903</v>
      </c>
      <c r="E1427" s="190" t="s">
        <v>857</v>
      </c>
      <c r="F1427" s="190">
        <v>123.79</v>
      </c>
      <c r="G1427" s="190">
        <v>20</v>
      </c>
      <c r="H1427" s="193">
        <v>0.05</v>
      </c>
      <c r="I1427" s="190"/>
    </row>
    <row r="1428" spans="1:9">
      <c r="A1428" s="190" t="s">
        <v>446</v>
      </c>
      <c r="B1428" s="190" t="s">
        <v>854</v>
      </c>
      <c r="C1428" s="190" t="s">
        <v>836</v>
      </c>
      <c r="D1428" s="191">
        <v>40295</v>
      </c>
      <c r="E1428" s="190" t="s">
        <v>869</v>
      </c>
      <c r="F1428" s="190">
        <v>9.1999999999999993</v>
      </c>
      <c r="G1428" s="190">
        <v>50</v>
      </c>
      <c r="H1428" s="193">
        <v>0.05</v>
      </c>
      <c r="I1428" s="190"/>
    </row>
    <row r="1429" spans="1:9">
      <c r="A1429" s="190" t="s">
        <v>446</v>
      </c>
      <c r="B1429" s="190" t="s">
        <v>854</v>
      </c>
      <c r="C1429" s="190" t="s">
        <v>836</v>
      </c>
      <c r="D1429" s="191">
        <v>41360</v>
      </c>
      <c r="E1429" s="190" t="s">
        <v>867</v>
      </c>
      <c r="F1429" s="190">
        <v>7.75</v>
      </c>
      <c r="G1429" s="190">
        <v>40</v>
      </c>
      <c r="H1429" s="193">
        <v>0.05</v>
      </c>
      <c r="I1429" s="190"/>
    </row>
    <row r="1430" spans="1:9">
      <c r="A1430" s="190" t="s">
        <v>350</v>
      </c>
      <c r="B1430" s="190" t="s">
        <v>813</v>
      </c>
      <c r="C1430" s="190" t="s">
        <v>836</v>
      </c>
      <c r="D1430" s="191">
        <v>41037</v>
      </c>
      <c r="E1430" s="190" t="s">
        <v>881</v>
      </c>
      <c r="F1430" s="190">
        <v>62.5</v>
      </c>
      <c r="G1430" s="190">
        <v>30</v>
      </c>
      <c r="H1430" s="193">
        <v>0</v>
      </c>
      <c r="I1430" s="190"/>
    </row>
    <row r="1431" spans="1:9">
      <c r="A1431" s="190" t="s">
        <v>350</v>
      </c>
      <c r="B1431" s="190" t="s">
        <v>813</v>
      </c>
      <c r="C1431" s="190" t="s">
        <v>836</v>
      </c>
      <c r="D1431" s="191">
        <v>41053</v>
      </c>
      <c r="E1431" s="190" t="s">
        <v>845</v>
      </c>
      <c r="F1431" s="190">
        <v>18</v>
      </c>
      <c r="G1431" s="190">
        <v>15</v>
      </c>
      <c r="H1431" s="193">
        <v>0</v>
      </c>
      <c r="I1431" s="190"/>
    </row>
    <row r="1432" spans="1:9">
      <c r="A1432" s="190" t="s">
        <v>350</v>
      </c>
      <c r="B1432" s="190" t="s">
        <v>813</v>
      </c>
      <c r="C1432" s="190" t="s">
        <v>836</v>
      </c>
      <c r="D1432" s="191">
        <v>41155</v>
      </c>
      <c r="E1432" s="190" t="s">
        <v>865</v>
      </c>
      <c r="F1432" s="190">
        <v>43.9</v>
      </c>
      <c r="G1432" s="190">
        <v>30</v>
      </c>
      <c r="H1432" s="193">
        <v>0</v>
      </c>
      <c r="I1432" s="190"/>
    </row>
    <row r="1433" spans="1:9">
      <c r="A1433" s="190" t="s">
        <v>350</v>
      </c>
      <c r="B1433" s="190" t="s">
        <v>813</v>
      </c>
      <c r="C1433" s="190" t="s">
        <v>836</v>
      </c>
      <c r="D1433" s="191">
        <v>40837</v>
      </c>
      <c r="E1433" s="190" t="s">
        <v>876</v>
      </c>
      <c r="F1433" s="190">
        <v>12.5</v>
      </c>
      <c r="G1433" s="190">
        <v>18</v>
      </c>
      <c r="H1433" s="193">
        <v>0</v>
      </c>
      <c r="I1433" s="190"/>
    </row>
    <row r="1434" spans="1:9">
      <c r="A1434" s="190" t="s">
        <v>414</v>
      </c>
      <c r="B1434" s="190" t="s">
        <v>806</v>
      </c>
      <c r="C1434" s="190" t="s">
        <v>807</v>
      </c>
      <c r="D1434" s="191">
        <v>40926</v>
      </c>
      <c r="E1434" s="190" t="s">
        <v>847</v>
      </c>
      <c r="F1434" s="190">
        <v>30</v>
      </c>
      <c r="G1434" s="190">
        <v>3</v>
      </c>
      <c r="H1434" s="193">
        <v>0.15</v>
      </c>
      <c r="I1434" s="190"/>
    </row>
    <row r="1435" spans="1:9">
      <c r="A1435" s="190" t="s">
        <v>414</v>
      </c>
      <c r="B1435" s="190" t="s">
        <v>806</v>
      </c>
      <c r="C1435" s="190" t="s">
        <v>807</v>
      </c>
      <c r="D1435" s="191">
        <v>40605</v>
      </c>
      <c r="E1435" s="190" t="s">
        <v>848</v>
      </c>
      <c r="F1435" s="190">
        <v>38</v>
      </c>
      <c r="G1435" s="190">
        <v>20</v>
      </c>
      <c r="H1435" s="193">
        <v>0.15</v>
      </c>
      <c r="I1435" s="190"/>
    </row>
    <row r="1436" spans="1:9">
      <c r="A1436" s="190" t="s">
        <v>492</v>
      </c>
      <c r="B1436" s="190" t="s">
        <v>854</v>
      </c>
      <c r="C1436" s="190" t="s">
        <v>807</v>
      </c>
      <c r="D1436" s="191">
        <v>40909</v>
      </c>
      <c r="E1436" s="190" t="s">
        <v>857</v>
      </c>
      <c r="F1436" s="190">
        <v>123.79</v>
      </c>
      <c r="G1436" s="190">
        <v>14</v>
      </c>
      <c r="H1436" s="193">
        <v>0.05</v>
      </c>
      <c r="I1436" s="190"/>
    </row>
    <row r="1437" spans="1:9">
      <c r="A1437" s="190" t="s">
        <v>492</v>
      </c>
      <c r="B1437" s="190" t="s">
        <v>854</v>
      </c>
      <c r="C1437" s="190" t="s">
        <v>807</v>
      </c>
      <c r="D1437" s="191">
        <v>40562</v>
      </c>
      <c r="E1437" s="190" t="s">
        <v>811</v>
      </c>
      <c r="F1437" s="190">
        <v>9.65</v>
      </c>
      <c r="G1437" s="190">
        <v>20</v>
      </c>
      <c r="H1437" s="193">
        <v>0.05</v>
      </c>
      <c r="I1437" s="190"/>
    </row>
    <row r="1438" spans="1:9">
      <c r="A1438" s="190" t="s">
        <v>621</v>
      </c>
      <c r="B1438" s="190" t="s">
        <v>898</v>
      </c>
      <c r="C1438" s="190" t="s">
        <v>836</v>
      </c>
      <c r="D1438" s="191">
        <v>40365</v>
      </c>
      <c r="E1438" s="190" t="s">
        <v>829</v>
      </c>
      <c r="F1438" s="190">
        <v>19</v>
      </c>
      <c r="G1438" s="190">
        <v>10</v>
      </c>
      <c r="H1438" s="193">
        <v>0</v>
      </c>
      <c r="I1438" s="190"/>
    </row>
    <row r="1439" spans="1:9">
      <c r="A1439" s="190" t="s">
        <v>621</v>
      </c>
      <c r="B1439" s="190" t="s">
        <v>898</v>
      </c>
      <c r="C1439" s="190" t="s">
        <v>836</v>
      </c>
      <c r="D1439" s="191">
        <v>41195</v>
      </c>
      <c r="E1439" s="190" t="s">
        <v>875</v>
      </c>
      <c r="F1439" s="190">
        <v>7.45</v>
      </c>
      <c r="G1439" s="190">
        <v>3</v>
      </c>
      <c r="H1439" s="193">
        <v>0</v>
      </c>
      <c r="I1439" s="190"/>
    </row>
    <row r="1440" spans="1:9">
      <c r="A1440" s="190" t="s">
        <v>621</v>
      </c>
      <c r="B1440" s="190" t="s">
        <v>898</v>
      </c>
      <c r="C1440" s="190" t="s">
        <v>836</v>
      </c>
      <c r="D1440" s="191">
        <v>41210</v>
      </c>
      <c r="E1440" s="190" t="s">
        <v>876</v>
      </c>
      <c r="F1440" s="190">
        <v>12.5</v>
      </c>
      <c r="G1440" s="190">
        <v>15</v>
      </c>
      <c r="H1440" s="193">
        <v>0</v>
      </c>
      <c r="I1440" s="190"/>
    </row>
    <row r="1441" spans="1:9">
      <c r="A1441" s="190" t="s">
        <v>653</v>
      </c>
      <c r="B1441" s="190" t="s">
        <v>877</v>
      </c>
      <c r="C1441" s="190" t="s">
        <v>814</v>
      </c>
      <c r="D1441" s="191">
        <v>40591</v>
      </c>
      <c r="E1441" s="190" t="s">
        <v>811</v>
      </c>
      <c r="F1441" s="190">
        <v>9.65</v>
      </c>
      <c r="G1441" s="190">
        <v>14</v>
      </c>
      <c r="H1441" s="193">
        <v>0</v>
      </c>
      <c r="I1441" s="190"/>
    </row>
    <row r="1442" spans="1:9">
      <c r="A1442" s="190" t="s">
        <v>653</v>
      </c>
      <c r="B1442" s="190" t="s">
        <v>877</v>
      </c>
      <c r="C1442" s="190" t="s">
        <v>814</v>
      </c>
      <c r="D1442" s="191">
        <v>40424</v>
      </c>
      <c r="E1442" s="190" t="s">
        <v>888</v>
      </c>
      <c r="F1442" s="190">
        <v>7</v>
      </c>
      <c r="G1442" s="190">
        <v>8</v>
      </c>
      <c r="H1442" s="193">
        <v>0</v>
      </c>
      <c r="I1442" s="190"/>
    </row>
    <row r="1443" spans="1:9">
      <c r="A1443" s="190" t="s">
        <v>450</v>
      </c>
      <c r="B1443" s="190" t="s">
        <v>806</v>
      </c>
      <c r="C1443" s="190" t="s">
        <v>807</v>
      </c>
      <c r="D1443" s="191">
        <v>41445</v>
      </c>
      <c r="E1443" s="190" t="s">
        <v>808</v>
      </c>
      <c r="F1443" s="190">
        <v>23.25</v>
      </c>
      <c r="G1443" s="190">
        <v>15</v>
      </c>
      <c r="H1443" s="193">
        <v>0.2</v>
      </c>
      <c r="I1443" s="190"/>
    </row>
    <row r="1444" spans="1:9">
      <c r="A1444" s="190" t="s">
        <v>450</v>
      </c>
      <c r="B1444" s="190" t="s">
        <v>806</v>
      </c>
      <c r="C1444" s="190" t="s">
        <v>807</v>
      </c>
      <c r="D1444" s="191">
        <v>41145</v>
      </c>
      <c r="E1444" s="190" t="s">
        <v>875</v>
      </c>
      <c r="F1444" s="190">
        <v>7.45</v>
      </c>
      <c r="G1444" s="190">
        <v>6</v>
      </c>
      <c r="H1444" s="193">
        <v>0.2</v>
      </c>
      <c r="I1444" s="190"/>
    </row>
    <row r="1445" spans="1:9">
      <c r="A1445" s="190" t="s">
        <v>555</v>
      </c>
      <c r="B1445" s="190" t="s">
        <v>524</v>
      </c>
      <c r="C1445" s="190" t="s">
        <v>846</v>
      </c>
      <c r="D1445" s="191">
        <v>40226</v>
      </c>
      <c r="E1445" s="190" t="s">
        <v>830</v>
      </c>
      <c r="F1445" s="190">
        <v>17.45</v>
      </c>
      <c r="G1445" s="190">
        <v>65</v>
      </c>
      <c r="H1445" s="193">
        <v>0</v>
      </c>
      <c r="I1445" s="190"/>
    </row>
    <row r="1446" spans="1:9">
      <c r="A1446" s="190" t="s">
        <v>555</v>
      </c>
      <c r="B1446" s="190" t="s">
        <v>524</v>
      </c>
      <c r="C1446" s="190" t="s">
        <v>846</v>
      </c>
      <c r="D1446" s="191">
        <v>40479</v>
      </c>
      <c r="E1446" s="190" t="s">
        <v>852</v>
      </c>
      <c r="F1446" s="190">
        <v>39</v>
      </c>
      <c r="G1446" s="190">
        <v>35</v>
      </c>
      <c r="H1446" s="193">
        <v>0.25</v>
      </c>
      <c r="I1446" s="190"/>
    </row>
    <row r="1447" spans="1:9">
      <c r="A1447" s="190" t="s">
        <v>702</v>
      </c>
      <c r="B1447" s="190" t="s">
        <v>444</v>
      </c>
      <c r="C1447" s="190" t="s">
        <v>814</v>
      </c>
      <c r="D1447" s="191">
        <v>41203</v>
      </c>
      <c r="E1447" s="190" t="s">
        <v>891</v>
      </c>
      <c r="F1447" s="190">
        <v>31.23</v>
      </c>
      <c r="G1447" s="190">
        <v>21</v>
      </c>
      <c r="H1447" s="193">
        <v>0.2</v>
      </c>
      <c r="I1447" s="190"/>
    </row>
    <row r="1448" spans="1:9">
      <c r="A1448" s="190" t="s">
        <v>702</v>
      </c>
      <c r="B1448" s="190" t="s">
        <v>444</v>
      </c>
      <c r="C1448" s="190" t="s">
        <v>814</v>
      </c>
      <c r="D1448" s="191">
        <v>41008</v>
      </c>
      <c r="E1448" s="190" t="s">
        <v>864</v>
      </c>
      <c r="F1448" s="190">
        <v>19.45</v>
      </c>
      <c r="G1448" s="190">
        <v>10</v>
      </c>
      <c r="H1448" s="193">
        <v>0</v>
      </c>
      <c r="I1448" s="190"/>
    </row>
    <row r="1449" spans="1:9">
      <c r="A1449" s="190" t="s">
        <v>702</v>
      </c>
      <c r="B1449" s="190" t="s">
        <v>444</v>
      </c>
      <c r="C1449" s="190" t="s">
        <v>814</v>
      </c>
      <c r="D1449" s="191">
        <v>40842</v>
      </c>
      <c r="E1449" s="190" t="s">
        <v>880</v>
      </c>
      <c r="F1449" s="190">
        <v>33.25</v>
      </c>
      <c r="G1449" s="190">
        <v>35</v>
      </c>
      <c r="H1449" s="193">
        <v>0.2</v>
      </c>
      <c r="I1449" s="190"/>
    </row>
    <row r="1450" spans="1:9">
      <c r="A1450" s="190" t="s">
        <v>702</v>
      </c>
      <c r="B1450" s="190" t="s">
        <v>444</v>
      </c>
      <c r="C1450" s="190" t="s">
        <v>814</v>
      </c>
      <c r="D1450" s="191">
        <v>40258</v>
      </c>
      <c r="E1450" s="190" t="s">
        <v>882</v>
      </c>
      <c r="F1450" s="190">
        <v>36</v>
      </c>
      <c r="G1450" s="190">
        <v>24</v>
      </c>
      <c r="H1450" s="193">
        <v>0.2</v>
      </c>
      <c r="I1450" s="190"/>
    </row>
    <row r="1451" spans="1:9">
      <c r="A1451" s="190" t="s">
        <v>311</v>
      </c>
      <c r="B1451" s="190" t="s">
        <v>854</v>
      </c>
      <c r="C1451" s="190" t="s">
        <v>878</v>
      </c>
      <c r="D1451" s="191">
        <v>40228</v>
      </c>
      <c r="E1451" s="190" t="s">
        <v>803</v>
      </c>
      <c r="F1451" s="190">
        <v>21</v>
      </c>
      <c r="G1451" s="190">
        <v>20</v>
      </c>
      <c r="H1451" s="193">
        <v>0</v>
      </c>
      <c r="I1451" s="190"/>
    </row>
    <row r="1452" spans="1:9">
      <c r="A1452" s="190" t="s">
        <v>471</v>
      </c>
      <c r="B1452" s="190" t="s">
        <v>877</v>
      </c>
      <c r="C1452" s="190" t="s">
        <v>851</v>
      </c>
      <c r="D1452" s="191">
        <v>41324</v>
      </c>
      <c r="E1452" s="190" t="s">
        <v>843</v>
      </c>
      <c r="F1452" s="190">
        <v>49.3</v>
      </c>
      <c r="G1452" s="190">
        <v>2</v>
      </c>
      <c r="H1452" s="193">
        <v>0</v>
      </c>
      <c r="I1452" s="190"/>
    </row>
    <row r="1453" spans="1:9">
      <c r="A1453" s="190" t="s">
        <v>471</v>
      </c>
      <c r="B1453" s="190" t="s">
        <v>877</v>
      </c>
      <c r="C1453" s="190" t="s">
        <v>851</v>
      </c>
      <c r="D1453" s="191">
        <v>40503</v>
      </c>
      <c r="E1453" s="190" t="s">
        <v>805</v>
      </c>
      <c r="F1453" s="190">
        <v>34.799999999999997</v>
      </c>
      <c r="G1453" s="190">
        <v>10</v>
      </c>
      <c r="H1453" s="193">
        <v>0</v>
      </c>
      <c r="I1453" s="190"/>
    </row>
    <row r="1454" spans="1:9">
      <c r="A1454" s="190" t="s">
        <v>391</v>
      </c>
      <c r="B1454" s="190" t="s">
        <v>854</v>
      </c>
      <c r="C1454" s="190" t="s">
        <v>828</v>
      </c>
      <c r="D1454" s="191">
        <v>40448</v>
      </c>
      <c r="E1454" s="190" t="s">
        <v>862</v>
      </c>
      <c r="F1454" s="190">
        <v>6</v>
      </c>
      <c r="G1454" s="190">
        <v>20</v>
      </c>
      <c r="H1454" s="193">
        <v>0.15</v>
      </c>
      <c r="I1454" s="190"/>
    </row>
    <row r="1455" spans="1:9">
      <c r="A1455" s="190" t="s">
        <v>391</v>
      </c>
      <c r="B1455" s="190" t="s">
        <v>854</v>
      </c>
      <c r="C1455" s="190" t="s">
        <v>828</v>
      </c>
      <c r="D1455" s="191">
        <v>40855</v>
      </c>
      <c r="E1455" s="190" t="s">
        <v>825</v>
      </c>
      <c r="F1455" s="190">
        <v>4.5</v>
      </c>
      <c r="G1455" s="190">
        <v>20</v>
      </c>
      <c r="H1455" s="193">
        <v>0.15</v>
      </c>
      <c r="I1455" s="190"/>
    </row>
    <row r="1456" spans="1:9">
      <c r="A1456" s="190" t="s">
        <v>391</v>
      </c>
      <c r="B1456" s="190" t="s">
        <v>854</v>
      </c>
      <c r="C1456" s="190" t="s">
        <v>828</v>
      </c>
      <c r="D1456" s="191">
        <v>41012</v>
      </c>
      <c r="E1456" s="190" t="s">
        <v>832</v>
      </c>
      <c r="F1456" s="190">
        <v>55</v>
      </c>
      <c r="G1456" s="190">
        <v>25</v>
      </c>
      <c r="H1456" s="193">
        <v>0</v>
      </c>
      <c r="I1456" s="190"/>
    </row>
    <row r="1457" spans="1:9">
      <c r="A1457" s="190" t="s">
        <v>517</v>
      </c>
      <c r="B1457" s="190" t="s">
        <v>877</v>
      </c>
      <c r="C1457" s="190" t="s">
        <v>836</v>
      </c>
      <c r="D1457" s="191">
        <v>41708</v>
      </c>
      <c r="E1457" s="190" t="s">
        <v>803</v>
      </c>
      <c r="F1457" s="190">
        <v>21</v>
      </c>
      <c r="G1457" s="190">
        <v>50</v>
      </c>
      <c r="H1457" s="193">
        <v>0.10000000149011612</v>
      </c>
      <c r="I1457" s="190"/>
    </row>
    <row r="1458" spans="1:9">
      <c r="A1458" s="190" t="s">
        <v>517</v>
      </c>
      <c r="B1458" s="190" t="s">
        <v>877</v>
      </c>
      <c r="C1458" s="190" t="s">
        <v>836</v>
      </c>
      <c r="D1458" s="191">
        <v>40987</v>
      </c>
      <c r="E1458" s="190" t="s">
        <v>809</v>
      </c>
      <c r="F1458" s="190">
        <v>53</v>
      </c>
      <c r="G1458" s="190">
        <v>10</v>
      </c>
      <c r="H1458" s="193">
        <v>0.10000000149011612</v>
      </c>
      <c r="I1458" s="190"/>
    </row>
    <row r="1459" spans="1:9">
      <c r="A1459" s="190" t="s">
        <v>517</v>
      </c>
      <c r="B1459" s="190" t="s">
        <v>877</v>
      </c>
      <c r="C1459" s="190" t="s">
        <v>836</v>
      </c>
      <c r="D1459" s="191">
        <v>40300</v>
      </c>
      <c r="E1459" s="190" t="s">
        <v>875</v>
      </c>
      <c r="F1459" s="190">
        <v>7.45</v>
      </c>
      <c r="G1459" s="190">
        <v>7</v>
      </c>
      <c r="H1459" s="193">
        <v>0.10000000149011612</v>
      </c>
      <c r="I1459" s="190"/>
    </row>
    <row r="1460" spans="1:9">
      <c r="A1460" s="190" t="s">
        <v>610</v>
      </c>
      <c r="B1460" s="190" t="s">
        <v>868</v>
      </c>
      <c r="C1460" s="190" t="s">
        <v>810</v>
      </c>
      <c r="D1460" s="191">
        <v>41448</v>
      </c>
      <c r="E1460" s="190" t="s">
        <v>852</v>
      </c>
      <c r="F1460" s="190">
        <v>39</v>
      </c>
      <c r="G1460" s="190">
        <v>40</v>
      </c>
      <c r="H1460" s="193">
        <v>0.25</v>
      </c>
      <c r="I1460" s="190"/>
    </row>
    <row r="1461" spans="1:9">
      <c r="A1461" s="190" t="s">
        <v>610</v>
      </c>
      <c r="B1461" s="190" t="s">
        <v>868</v>
      </c>
      <c r="C1461" s="190" t="s">
        <v>810</v>
      </c>
      <c r="D1461" s="191">
        <v>41735</v>
      </c>
      <c r="E1461" s="190" t="s">
        <v>857</v>
      </c>
      <c r="F1461" s="190">
        <v>123.79</v>
      </c>
      <c r="G1461" s="190">
        <v>20</v>
      </c>
      <c r="H1461" s="193">
        <v>0.25</v>
      </c>
      <c r="I1461" s="190"/>
    </row>
    <row r="1462" spans="1:9">
      <c r="A1462" s="190" t="s">
        <v>574</v>
      </c>
      <c r="B1462" s="190" t="s">
        <v>895</v>
      </c>
      <c r="C1462" s="190" t="s">
        <v>810</v>
      </c>
      <c r="D1462" s="191">
        <v>40227</v>
      </c>
      <c r="E1462" s="190" t="s">
        <v>849</v>
      </c>
      <c r="F1462" s="190">
        <v>25.89</v>
      </c>
      <c r="G1462" s="190">
        <v>25</v>
      </c>
      <c r="H1462" s="193">
        <v>0.25</v>
      </c>
      <c r="I1462" s="190"/>
    </row>
    <row r="1463" spans="1:9">
      <c r="A1463" s="190" t="s">
        <v>574</v>
      </c>
      <c r="B1463" s="190" t="s">
        <v>895</v>
      </c>
      <c r="C1463" s="190" t="s">
        <v>810</v>
      </c>
      <c r="D1463" s="191">
        <v>41128</v>
      </c>
      <c r="E1463" s="190" t="s">
        <v>809</v>
      </c>
      <c r="F1463" s="190">
        <v>53</v>
      </c>
      <c r="G1463" s="190">
        <v>30</v>
      </c>
      <c r="H1463" s="193">
        <v>0.25</v>
      </c>
      <c r="I1463" s="190"/>
    </row>
    <row r="1464" spans="1:9">
      <c r="A1464" s="190" t="s">
        <v>574</v>
      </c>
      <c r="B1464" s="190" t="s">
        <v>895</v>
      </c>
      <c r="C1464" s="190" t="s">
        <v>810</v>
      </c>
      <c r="D1464" s="191">
        <v>40680</v>
      </c>
      <c r="E1464" s="190" t="s">
        <v>826</v>
      </c>
      <c r="F1464" s="190">
        <v>24</v>
      </c>
      <c r="G1464" s="190">
        <v>60</v>
      </c>
      <c r="H1464" s="193">
        <v>0.25</v>
      </c>
      <c r="I1464" s="190"/>
    </row>
    <row r="1465" spans="1:9">
      <c r="A1465" s="190" t="s">
        <v>574</v>
      </c>
      <c r="B1465" s="190" t="s">
        <v>895</v>
      </c>
      <c r="C1465" s="190" t="s">
        <v>810</v>
      </c>
      <c r="D1465" s="191">
        <v>41129</v>
      </c>
      <c r="E1465" s="190" t="s">
        <v>843</v>
      </c>
      <c r="F1465" s="190">
        <v>49.3</v>
      </c>
      <c r="G1465" s="190">
        <v>5</v>
      </c>
      <c r="H1465" s="193">
        <v>0.25</v>
      </c>
      <c r="I1465" s="190"/>
    </row>
    <row r="1466" spans="1:9">
      <c r="A1466" s="190" t="s">
        <v>544</v>
      </c>
      <c r="B1466" s="190" t="s">
        <v>806</v>
      </c>
      <c r="C1466" s="190" t="s">
        <v>810</v>
      </c>
      <c r="D1466" s="191">
        <v>40342</v>
      </c>
      <c r="E1466" s="190" t="s">
        <v>869</v>
      </c>
      <c r="F1466" s="190">
        <v>9.1999999999999993</v>
      </c>
      <c r="G1466" s="190">
        <v>24</v>
      </c>
      <c r="H1466" s="193">
        <v>0.05</v>
      </c>
      <c r="I1466" s="190"/>
    </row>
    <row r="1467" spans="1:9">
      <c r="A1467" s="190" t="s">
        <v>544</v>
      </c>
      <c r="B1467" s="190" t="s">
        <v>806</v>
      </c>
      <c r="C1467" s="190" t="s">
        <v>810</v>
      </c>
      <c r="D1467" s="191">
        <v>40550</v>
      </c>
      <c r="E1467" s="190" t="s">
        <v>889</v>
      </c>
      <c r="F1467" s="190">
        <v>14</v>
      </c>
      <c r="G1467" s="190">
        <v>15</v>
      </c>
      <c r="H1467" s="193">
        <v>0.05</v>
      </c>
      <c r="I1467" s="190"/>
    </row>
    <row r="1468" spans="1:9">
      <c r="A1468" s="190" t="s">
        <v>544</v>
      </c>
      <c r="B1468" s="190" t="s">
        <v>806</v>
      </c>
      <c r="C1468" s="190" t="s">
        <v>810</v>
      </c>
      <c r="D1468" s="191">
        <v>41575</v>
      </c>
      <c r="E1468" s="190" t="s">
        <v>832</v>
      </c>
      <c r="F1468" s="190">
        <v>55</v>
      </c>
      <c r="G1468" s="190">
        <v>15</v>
      </c>
      <c r="H1468" s="193">
        <v>0.05</v>
      </c>
      <c r="I1468" s="190"/>
    </row>
    <row r="1469" spans="1:9">
      <c r="A1469" s="190" t="s">
        <v>517</v>
      </c>
      <c r="B1469" s="190" t="s">
        <v>877</v>
      </c>
      <c r="C1469" s="190" t="s">
        <v>807</v>
      </c>
      <c r="D1469" s="191">
        <v>40918</v>
      </c>
      <c r="E1469" s="190" t="s">
        <v>859</v>
      </c>
      <c r="F1469" s="190">
        <v>31</v>
      </c>
      <c r="G1469" s="190">
        <v>36</v>
      </c>
      <c r="H1469" s="193">
        <v>0</v>
      </c>
      <c r="I1469" s="190"/>
    </row>
    <row r="1470" spans="1:9">
      <c r="A1470" s="190" t="s">
        <v>517</v>
      </c>
      <c r="B1470" s="190" t="s">
        <v>877</v>
      </c>
      <c r="C1470" s="190" t="s">
        <v>807</v>
      </c>
      <c r="D1470" s="191">
        <v>41124</v>
      </c>
      <c r="E1470" s="190" t="s">
        <v>863</v>
      </c>
      <c r="F1470" s="190">
        <v>45.6</v>
      </c>
      <c r="G1470" s="190">
        <v>24</v>
      </c>
      <c r="H1470" s="193">
        <v>0</v>
      </c>
      <c r="I1470" s="190"/>
    </row>
    <row r="1471" spans="1:9">
      <c r="A1471" s="190" t="s">
        <v>517</v>
      </c>
      <c r="B1471" s="190" t="s">
        <v>877</v>
      </c>
      <c r="C1471" s="190" t="s">
        <v>807</v>
      </c>
      <c r="D1471" s="191">
        <v>40925</v>
      </c>
      <c r="E1471" s="190" t="s">
        <v>823</v>
      </c>
      <c r="F1471" s="190">
        <v>20</v>
      </c>
      <c r="G1471" s="190">
        <v>4</v>
      </c>
      <c r="H1471" s="193">
        <v>0.15</v>
      </c>
      <c r="I1471" s="190"/>
    </row>
    <row r="1472" spans="1:9">
      <c r="A1472" s="190" t="s">
        <v>466</v>
      </c>
      <c r="B1472" s="190" t="s">
        <v>842</v>
      </c>
      <c r="C1472" s="190" t="s">
        <v>851</v>
      </c>
      <c r="D1472" s="191">
        <v>40213</v>
      </c>
      <c r="E1472" s="190" t="s">
        <v>873</v>
      </c>
      <c r="F1472" s="190">
        <v>14</v>
      </c>
      <c r="G1472" s="190">
        <v>10</v>
      </c>
      <c r="H1472" s="193">
        <v>0</v>
      </c>
      <c r="I1472" s="190"/>
    </row>
    <row r="1473" spans="1:9">
      <c r="A1473" s="190" t="s">
        <v>466</v>
      </c>
      <c r="B1473" s="190" t="s">
        <v>842</v>
      </c>
      <c r="C1473" s="190" t="s">
        <v>851</v>
      </c>
      <c r="D1473" s="191">
        <v>41164</v>
      </c>
      <c r="E1473" s="190" t="s">
        <v>890</v>
      </c>
      <c r="F1473" s="190">
        <v>263.5</v>
      </c>
      <c r="G1473" s="190">
        <v>10</v>
      </c>
      <c r="H1473" s="193">
        <v>0</v>
      </c>
      <c r="I1473" s="190"/>
    </row>
    <row r="1474" spans="1:9">
      <c r="A1474" s="190" t="s">
        <v>335</v>
      </c>
      <c r="B1474" s="190" t="s">
        <v>813</v>
      </c>
      <c r="C1474" s="190" t="s">
        <v>814</v>
      </c>
      <c r="D1474" s="191">
        <v>40189</v>
      </c>
      <c r="E1474" s="190" t="s">
        <v>829</v>
      </c>
      <c r="F1474" s="190">
        <v>19</v>
      </c>
      <c r="G1474" s="190">
        <v>20</v>
      </c>
      <c r="H1474" s="193">
        <v>0.25</v>
      </c>
      <c r="I1474" s="190"/>
    </row>
    <row r="1475" spans="1:9">
      <c r="A1475" s="190" t="s">
        <v>335</v>
      </c>
      <c r="B1475" s="190" t="s">
        <v>813</v>
      </c>
      <c r="C1475" s="190" t="s">
        <v>814</v>
      </c>
      <c r="D1475" s="191">
        <v>40698</v>
      </c>
      <c r="E1475" s="190" t="s">
        <v>812</v>
      </c>
      <c r="F1475" s="190">
        <v>21.05</v>
      </c>
      <c r="G1475" s="190">
        <v>2</v>
      </c>
      <c r="H1475" s="193">
        <v>0</v>
      </c>
      <c r="I1475" s="190"/>
    </row>
    <row r="1476" spans="1:9">
      <c r="A1476" s="190" t="s">
        <v>335</v>
      </c>
      <c r="B1476" s="190" t="s">
        <v>813</v>
      </c>
      <c r="C1476" s="190" t="s">
        <v>814</v>
      </c>
      <c r="D1476" s="191">
        <v>41308</v>
      </c>
      <c r="E1476" s="190" t="s">
        <v>827</v>
      </c>
      <c r="F1476" s="190">
        <v>10</v>
      </c>
      <c r="G1476" s="190">
        <v>15</v>
      </c>
      <c r="H1476" s="193">
        <v>0.25</v>
      </c>
      <c r="I1476" s="190"/>
    </row>
    <row r="1477" spans="1:9">
      <c r="A1477" s="190" t="s">
        <v>662</v>
      </c>
      <c r="B1477" s="190" t="s">
        <v>861</v>
      </c>
      <c r="C1477" s="190" t="s">
        <v>810</v>
      </c>
      <c r="D1477" s="191">
        <v>40721</v>
      </c>
      <c r="E1477" s="190" t="s">
        <v>855</v>
      </c>
      <c r="F1477" s="190">
        <v>18.399999999999999</v>
      </c>
      <c r="G1477" s="190">
        <v>1</v>
      </c>
      <c r="H1477" s="193">
        <v>0</v>
      </c>
      <c r="I1477" s="190"/>
    </row>
    <row r="1478" spans="1:9">
      <c r="A1478" s="190" t="s">
        <v>681</v>
      </c>
      <c r="B1478" s="190" t="s">
        <v>538</v>
      </c>
      <c r="C1478" s="190" t="s">
        <v>851</v>
      </c>
      <c r="D1478" s="191">
        <v>41543</v>
      </c>
      <c r="E1478" s="190" t="s">
        <v>848</v>
      </c>
      <c r="F1478" s="190">
        <v>38</v>
      </c>
      <c r="G1478" s="190">
        <v>20</v>
      </c>
      <c r="H1478" s="193">
        <v>0.15</v>
      </c>
      <c r="I1478" s="190"/>
    </row>
    <row r="1479" spans="1:9">
      <c r="A1479" s="190" t="s">
        <v>681</v>
      </c>
      <c r="B1479" s="190" t="s">
        <v>538</v>
      </c>
      <c r="C1479" s="190" t="s">
        <v>851</v>
      </c>
      <c r="D1479" s="191">
        <v>40422</v>
      </c>
      <c r="E1479" s="190" t="s">
        <v>856</v>
      </c>
      <c r="F1479" s="190">
        <v>18</v>
      </c>
      <c r="G1479" s="190">
        <v>50</v>
      </c>
      <c r="H1479" s="193">
        <v>0.15</v>
      </c>
      <c r="I1479" s="190"/>
    </row>
    <row r="1480" spans="1:9">
      <c r="A1480" s="190" t="s">
        <v>544</v>
      </c>
      <c r="B1480" s="190" t="s">
        <v>806</v>
      </c>
      <c r="C1480" s="190" t="s">
        <v>878</v>
      </c>
      <c r="D1480" s="191">
        <v>40236</v>
      </c>
      <c r="E1480" s="190" t="s">
        <v>888</v>
      </c>
      <c r="F1480" s="190">
        <v>7</v>
      </c>
      <c r="G1480" s="190">
        <v>20</v>
      </c>
      <c r="H1480" s="193">
        <v>0</v>
      </c>
      <c r="I1480" s="190"/>
    </row>
    <row r="1481" spans="1:9">
      <c r="A1481" s="190" t="s">
        <v>383</v>
      </c>
      <c r="B1481" s="190" t="s">
        <v>892</v>
      </c>
      <c r="C1481" s="190" t="s">
        <v>851</v>
      </c>
      <c r="D1481" s="191">
        <v>41744</v>
      </c>
      <c r="E1481" s="190" t="s">
        <v>862</v>
      </c>
      <c r="F1481" s="190">
        <v>6</v>
      </c>
      <c r="G1481" s="190">
        <v>7</v>
      </c>
      <c r="H1481" s="193">
        <v>0</v>
      </c>
      <c r="I1481" s="190"/>
    </row>
    <row r="1482" spans="1:9">
      <c r="A1482" s="190" t="s">
        <v>383</v>
      </c>
      <c r="B1482" s="190" t="s">
        <v>892</v>
      </c>
      <c r="C1482" s="190" t="s">
        <v>851</v>
      </c>
      <c r="D1482" s="191">
        <v>40718</v>
      </c>
      <c r="E1482" s="190" t="s">
        <v>889</v>
      </c>
      <c r="F1482" s="190">
        <v>14</v>
      </c>
      <c r="G1482" s="190">
        <v>5</v>
      </c>
      <c r="H1482" s="193">
        <v>0</v>
      </c>
      <c r="I1482" s="190"/>
    </row>
    <row r="1483" spans="1:9">
      <c r="A1483" s="190" t="s">
        <v>383</v>
      </c>
      <c r="B1483" s="190" t="s">
        <v>892</v>
      </c>
      <c r="C1483" s="190" t="s">
        <v>851</v>
      </c>
      <c r="D1483" s="191">
        <v>40849</v>
      </c>
      <c r="E1483" s="190" t="s">
        <v>844</v>
      </c>
      <c r="F1483" s="190">
        <v>15</v>
      </c>
      <c r="G1483" s="190">
        <v>5</v>
      </c>
      <c r="H1483" s="193">
        <v>0</v>
      </c>
      <c r="I1483" s="190"/>
    </row>
    <row r="1484" spans="1:9">
      <c r="A1484" s="190" t="s">
        <v>606</v>
      </c>
      <c r="B1484" s="190" t="s">
        <v>444</v>
      </c>
      <c r="C1484" s="190" t="s">
        <v>846</v>
      </c>
      <c r="D1484" s="191">
        <v>41600</v>
      </c>
      <c r="E1484" s="190" t="s">
        <v>869</v>
      </c>
      <c r="F1484" s="190">
        <v>9.1999999999999993</v>
      </c>
      <c r="G1484" s="190">
        <v>15</v>
      </c>
      <c r="H1484" s="193">
        <v>0</v>
      </c>
      <c r="I1484" s="190"/>
    </row>
    <row r="1485" spans="1:9">
      <c r="A1485" s="190" t="s">
        <v>606</v>
      </c>
      <c r="B1485" s="190" t="s">
        <v>444</v>
      </c>
      <c r="C1485" s="190" t="s">
        <v>846</v>
      </c>
      <c r="D1485" s="191">
        <v>41335</v>
      </c>
      <c r="E1485" s="190" t="s">
        <v>894</v>
      </c>
      <c r="F1485" s="190">
        <v>9</v>
      </c>
      <c r="G1485" s="190">
        <v>18</v>
      </c>
      <c r="H1485" s="193">
        <v>0</v>
      </c>
      <c r="I1485" s="190"/>
    </row>
    <row r="1486" spans="1:9">
      <c r="A1486" s="190" t="s">
        <v>606</v>
      </c>
      <c r="B1486" s="190" t="s">
        <v>444</v>
      </c>
      <c r="C1486" s="190" t="s">
        <v>846</v>
      </c>
      <c r="D1486" s="191">
        <v>40458</v>
      </c>
      <c r="E1486" s="190" t="s">
        <v>855</v>
      </c>
      <c r="F1486" s="190">
        <v>18.399999999999999</v>
      </c>
      <c r="G1486" s="190">
        <v>30</v>
      </c>
      <c r="H1486" s="193">
        <v>0</v>
      </c>
      <c r="I1486" s="190"/>
    </row>
    <row r="1487" spans="1:9">
      <c r="A1487" s="190" t="s">
        <v>396</v>
      </c>
      <c r="B1487" s="190" t="s">
        <v>861</v>
      </c>
      <c r="C1487" s="190" t="s">
        <v>802</v>
      </c>
      <c r="D1487" s="191">
        <v>40287</v>
      </c>
      <c r="E1487" s="190" t="s">
        <v>821</v>
      </c>
      <c r="F1487" s="190">
        <v>12.5</v>
      </c>
      <c r="G1487" s="190">
        <v>16</v>
      </c>
      <c r="H1487" s="193">
        <v>0.10000000149011612</v>
      </c>
      <c r="I1487" s="190"/>
    </row>
    <row r="1488" spans="1:9">
      <c r="A1488" s="190" t="s">
        <v>396</v>
      </c>
      <c r="B1488" s="190" t="s">
        <v>861</v>
      </c>
      <c r="C1488" s="190" t="s">
        <v>802</v>
      </c>
      <c r="D1488" s="191">
        <v>41548</v>
      </c>
      <c r="E1488" s="190" t="s">
        <v>805</v>
      </c>
      <c r="F1488" s="190">
        <v>34.799999999999997</v>
      </c>
      <c r="G1488" s="190">
        <v>40</v>
      </c>
      <c r="H1488" s="193">
        <v>0.10000000149011612</v>
      </c>
      <c r="I1488" s="190"/>
    </row>
    <row r="1489" spans="1:9">
      <c r="A1489" s="190" t="s">
        <v>396</v>
      </c>
      <c r="B1489" s="190" t="s">
        <v>861</v>
      </c>
      <c r="C1489" s="190" t="s">
        <v>802</v>
      </c>
      <c r="D1489" s="191">
        <v>40371</v>
      </c>
      <c r="E1489" s="190" t="s">
        <v>834</v>
      </c>
      <c r="F1489" s="190">
        <v>13</v>
      </c>
      <c r="G1489" s="190">
        <v>20</v>
      </c>
      <c r="H1489" s="193">
        <v>0</v>
      </c>
      <c r="I1489" s="190"/>
    </row>
    <row r="1490" spans="1:9">
      <c r="A1490" s="190" t="s">
        <v>356</v>
      </c>
      <c r="B1490" s="190" t="s">
        <v>806</v>
      </c>
      <c r="C1490" s="190" t="s">
        <v>836</v>
      </c>
      <c r="D1490" s="191">
        <v>40996</v>
      </c>
      <c r="E1490" s="190" t="s">
        <v>829</v>
      </c>
      <c r="F1490" s="190">
        <v>19</v>
      </c>
      <c r="G1490" s="190">
        <v>12</v>
      </c>
      <c r="H1490" s="193">
        <v>0.2</v>
      </c>
      <c r="I1490" s="190"/>
    </row>
    <row r="1491" spans="1:9">
      <c r="A1491" s="190" t="s">
        <v>356</v>
      </c>
      <c r="B1491" s="190" t="s">
        <v>806</v>
      </c>
      <c r="C1491" s="190" t="s">
        <v>836</v>
      </c>
      <c r="D1491" s="191">
        <v>40366</v>
      </c>
      <c r="E1491" s="190" t="s">
        <v>874</v>
      </c>
      <c r="F1491" s="190">
        <v>12</v>
      </c>
      <c r="G1491" s="190">
        <v>35</v>
      </c>
      <c r="H1491" s="193">
        <v>0</v>
      </c>
      <c r="I1491" s="190"/>
    </row>
    <row r="1492" spans="1:9">
      <c r="A1492" s="190" t="s">
        <v>335</v>
      </c>
      <c r="B1492" s="190" t="s">
        <v>813</v>
      </c>
      <c r="C1492" s="190" t="s">
        <v>814</v>
      </c>
      <c r="D1492" s="191">
        <v>40813</v>
      </c>
      <c r="E1492" s="190" t="s">
        <v>811</v>
      </c>
      <c r="F1492" s="190">
        <v>9.65</v>
      </c>
      <c r="G1492" s="190">
        <v>20</v>
      </c>
      <c r="H1492" s="193">
        <v>0</v>
      </c>
      <c r="I1492" s="190"/>
    </row>
    <row r="1493" spans="1:9">
      <c r="A1493" s="190" t="s">
        <v>335</v>
      </c>
      <c r="B1493" s="190" t="s">
        <v>813</v>
      </c>
      <c r="C1493" s="190" t="s">
        <v>814</v>
      </c>
      <c r="D1493" s="191">
        <v>41380</v>
      </c>
      <c r="E1493" s="190" t="s">
        <v>858</v>
      </c>
      <c r="F1493" s="190">
        <v>46</v>
      </c>
      <c r="G1493" s="190">
        <v>20</v>
      </c>
      <c r="H1493" s="193">
        <v>0.15</v>
      </c>
      <c r="I1493" s="190"/>
    </row>
    <row r="1494" spans="1:9">
      <c r="A1494" s="190" t="s">
        <v>335</v>
      </c>
      <c r="B1494" s="190" t="s">
        <v>813</v>
      </c>
      <c r="C1494" s="190" t="s">
        <v>814</v>
      </c>
      <c r="D1494" s="191">
        <v>41668</v>
      </c>
      <c r="E1494" s="190" t="s">
        <v>901</v>
      </c>
      <c r="F1494" s="190">
        <v>12.75</v>
      </c>
      <c r="G1494" s="190">
        <v>8</v>
      </c>
      <c r="H1494" s="193">
        <v>0.15</v>
      </c>
      <c r="I1494" s="190"/>
    </row>
    <row r="1495" spans="1:9">
      <c r="A1495" s="190" t="s">
        <v>335</v>
      </c>
      <c r="B1495" s="190" t="s">
        <v>813</v>
      </c>
      <c r="C1495" s="190" t="s">
        <v>814</v>
      </c>
      <c r="D1495" s="191">
        <v>40746</v>
      </c>
      <c r="E1495" s="190" t="s">
        <v>902</v>
      </c>
      <c r="F1495" s="190">
        <v>28.5</v>
      </c>
      <c r="G1495" s="190">
        <v>30</v>
      </c>
      <c r="H1495" s="193">
        <v>0.15</v>
      </c>
      <c r="I1495" s="190"/>
    </row>
    <row r="1496" spans="1:9">
      <c r="A1496" s="190" t="s">
        <v>688</v>
      </c>
      <c r="B1496" s="190" t="s">
        <v>842</v>
      </c>
      <c r="C1496" s="190" t="s">
        <v>851</v>
      </c>
      <c r="D1496" s="191">
        <v>41146</v>
      </c>
      <c r="E1496" s="190" t="s">
        <v>819</v>
      </c>
      <c r="F1496" s="190">
        <v>2.5</v>
      </c>
      <c r="G1496" s="190">
        <v>16</v>
      </c>
      <c r="H1496" s="193">
        <v>0</v>
      </c>
      <c r="I1496" s="190"/>
    </row>
    <row r="1497" spans="1:9">
      <c r="A1497" s="190" t="s">
        <v>509</v>
      </c>
      <c r="B1497" s="190" t="s">
        <v>842</v>
      </c>
      <c r="C1497" s="190" t="s">
        <v>810</v>
      </c>
      <c r="D1497" s="191">
        <v>41403</v>
      </c>
      <c r="E1497" s="190" t="s">
        <v>890</v>
      </c>
      <c r="F1497" s="190">
        <v>263.5</v>
      </c>
      <c r="G1497" s="190">
        <v>30</v>
      </c>
      <c r="H1497" s="193">
        <v>0.05</v>
      </c>
      <c r="I1497" s="190"/>
    </row>
    <row r="1498" spans="1:9">
      <c r="A1498" s="190" t="s">
        <v>509</v>
      </c>
      <c r="B1498" s="190" t="s">
        <v>842</v>
      </c>
      <c r="C1498" s="190" t="s">
        <v>810</v>
      </c>
      <c r="D1498" s="191">
        <v>41582</v>
      </c>
      <c r="E1498" s="190" t="s">
        <v>843</v>
      </c>
      <c r="F1498" s="190">
        <v>49.3</v>
      </c>
      <c r="G1498" s="190">
        <v>20</v>
      </c>
      <c r="H1498" s="193">
        <v>0.05</v>
      </c>
      <c r="I1498" s="190"/>
    </row>
    <row r="1499" spans="1:9">
      <c r="A1499" s="190" t="s">
        <v>391</v>
      </c>
      <c r="B1499" s="190" t="s">
        <v>854</v>
      </c>
      <c r="C1499" s="190" t="s">
        <v>814</v>
      </c>
      <c r="D1499" s="191">
        <v>41328</v>
      </c>
      <c r="E1499" s="190" t="s">
        <v>891</v>
      </c>
      <c r="F1499" s="190">
        <v>31.23</v>
      </c>
      <c r="G1499" s="190">
        <v>40</v>
      </c>
      <c r="H1499" s="193">
        <v>0.15</v>
      </c>
      <c r="I1499" s="190"/>
    </row>
    <row r="1500" spans="1:9">
      <c r="A1500" s="190" t="s">
        <v>391</v>
      </c>
      <c r="B1500" s="190" t="s">
        <v>854</v>
      </c>
      <c r="C1500" s="190" t="s">
        <v>814</v>
      </c>
      <c r="D1500" s="191">
        <v>40625</v>
      </c>
      <c r="E1500" s="190" t="s">
        <v>890</v>
      </c>
      <c r="F1500" s="190">
        <v>263.5</v>
      </c>
      <c r="G1500" s="190">
        <v>30</v>
      </c>
      <c r="H1500" s="193">
        <v>0</v>
      </c>
      <c r="I1500" s="190"/>
    </row>
    <row r="1501" spans="1:9">
      <c r="A1501" s="190" t="s">
        <v>391</v>
      </c>
      <c r="B1501" s="190" t="s">
        <v>854</v>
      </c>
      <c r="C1501" s="190" t="s">
        <v>814</v>
      </c>
      <c r="D1501" s="191">
        <v>41069</v>
      </c>
      <c r="E1501" s="190" t="s">
        <v>855</v>
      </c>
      <c r="F1501" s="190">
        <v>18.399999999999999</v>
      </c>
      <c r="G1501" s="190">
        <v>60</v>
      </c>
      <c r="H1501" s="193">
        <v>0.15</v>
      </c>
      <c r="I1501" s="190"/>
    </row>
    <row r="1502" spans="1:9">
      <c r="A1502" s="190" t="s">
        <v>391</v>
      </c>
      <c r="B1502" s="190" t="s">
        <v>854</v>
      </c>
      <c r="C1502" s="190" t="s">
        <v>814</v>
      </c>
      <c r="D1502" s="191">
        <v>40698</v>
      </c>
      <c r="E1502" s="190" t="s">
        <v>843</v>
      </c>
      <c r="F1502" s="190">
        <v>49.3</v>
      </c>
      <c r="G1502" s="190">
        <v>25</v>
      </c>
      <c r="H1502" s="193">
        <v>0.15</v>
      </c>
      <c r="I1502" s="190"/>
    </row>
    <row r="1503" spans="1:9">
      <c r="A1503" s="190" t="s">
        <v>480</v>
      </c>
      <c r="B1503" s="190" t="s">
        <v>861</v>
      </c>
      <c r="C1503" s="190" t="s">
        <v>878</v>
      </c>
      <c r="D1503" s="191">
        <v>41243</v>
      </c>
      <c r="E1503" s="190" t="s">
        <v>838</v>
      </c>
      <c r="F1503" s="190">
        <v>32</v>
      </c>
      <c r="G1503" s="190">
        <v>20</v>
      </c>
      <c r="H1503" s="193">
        <v>0</v>
      </c>
      <c r="I1503" s="190"/>
    </row>
    <row r="1504" spans="1:9">
      <c r="A1504" s="190" t="s">
        <v>480</v>
      </c>
      <c r="B1504" s="190" t="s">
        <v>861</v>
      </c>
      <c r="C1504" s="190" t="s">
        <v>878</v>
      </c>
      <c r="D1504" s="191">
        <v>41631</v>
      </c>
      <c r="E1504" s="190" t="s">
        <v>811</v>
      </c>
      <c r="F1504" s="190">
        <v>9.65</v>
      </c>
      <c r="G1504" s="190">
        <v>20</v>
      </c>
      <c r="H1504" s="193">
        <v>0</v>
      </c>
      <c r="I1504" s="190"/>
    </row>
    <row r="1505" spans="1:9">
      <c r="A1505" s="190" t="s">
        <v>347</v>
      </c>
      <c r="B1505" s="190" t="s">
        <v>345</v>
      </c>
      <c r="C1505" s="190" t="s">
        <v>851</v>
      </c>
      <c r="D1505" s="191">
        <v>40241</v>
      </c>
      <c r="E1505" s="190" t="s">
        <v>858</v>
      </c>
      <c r="F1505" s="190">
        <v>46</v>
      </c>
      <c r="G1505" s="190">
        <v>7</v>
      </c>
      <c r="H1505" s="193">
        <v>0</v>
      </c>
      <c r="I1505" s="190"/>
    </row>
    <row r="1506" spans="1:9">
      <c r="A1506" s="190" t="s">
        <v>347</v>
      </c>
      <c r="B1506" s="190" t="s">
        <v>345</v>
      </c>
      <c r="C1506" s="190" t="s">
        <v>851</v>
      </c>
      <c r="D1506" s="191">
        <v>41380</v>
      </c>
      <c r="E1506" s="190" t="s">
        <v>867</v>
      </c>
      <c r="F1506" s="190">
        <v>7.75</v>
      </c>
      <c r="G1506" s="190">
        <v>20</v>
      </c>
      <c r="H1506" s="193">
        <v>0</v>
      </c>
      <c r="I1506" s="190"/>
    </row>
    <row r="1507" spans="1:9">
      <c r="A1507" s="190" t="s">
        <v>639</v>
      </c>
      <c r="B1507" s="190" t="s">
        <v>842</v>
      </c>
      <c r="C1507" s="190" t="s">
        <v>814</v>
      </c>
      <c r="D1507" s="191">
        <v>40634</v>
      </c>
      <c r="E1507" s="190" t="s">
        <v>848</v>
      </c>
      <c r="F1507" s="190">
        <v>38</v>
      </c>
      <c r="G1507" s="190">
        <v>30</v>
      </c>
      <c r="H1507" s="193">
        <v>0</v>
      </c>
      <c r="I1507" s="190"/>
    </row>
    <row r="1508" spans="1:9">
      <c r="A1508" s="190" t="s">
        <v>540</v>
      </c>
      <c r="B1508" s="190" t="s">
        <v>842</v>
      </c>
      <c r="C1508" s="190" t="s">
        <v>836</v>
      </c>
      <c r="D1508" s="191">
        <v>40303</v>
      </c>
      <c r="E1508" s="190" t="s">
        <v>845</v>
      </c>
      <c r="F1508" s="190">
        <v>18</v>
      </c>
      <c r="G1508" s="190">
        <v>20</v>
      </c>
      <c r="H1508" s="193">
        <v>0</v>
      </c>
      <c r="I1508" s="190"/>
    </row>
    <row r="1509" spans="1:9">
      <c r="A1509" s="190" t="s">
        <v>540</v>
      </c>
      <c r="B1509" s="190" t="s">
        <v>842</v>
      </c>
      <c r="C1509" s="190" t="s">
        <v>836</v>
      </c>
      <c r="D1509" s="191">
        <v>40360</v>
      </c>
      <c r="E1509" s="190" t="s">
        <v>809</v>
      </c>
      <c r="F1509" s="190">
        <v>53</v>
      </c>
      <c r="G1509" s="190">
        <v>6</v>
      </c>
      <c r="H1509" s="193">
        <v>0</v>
      </c>
      <c r="I1509" s="190"/>
    </row>
    <row r="1510" spans="1:9">
      <c r="A1510" s="190" t="s">
        <v>409</v>
      </c>
      <c r="B1510" s="190" t="s">
        <v>842</v>
      </c>
      <c r="C1510" s="190" t="s">
        <v>807</v>
      </c>
      <c r="D1510" s="191">
        <v>41264</v>
      </c>
      <c r="E1510" s="190" t="s">
        <v>843</v>
      </c>
      <c r="F1510" s="190">
        <v>49.3</v>
      </c>
      <c r="G1510" s="190">
        <v>3</v>
      </c>
      <c r="H1510" s="193">
        <v>0</v>
      </c>
      <c r="I1510" s="190"/>
    </row>
    <row r="1511" spans="1:9">
      <c r="A1511" s="190" t="s">
        <v>409</v>
      </c>
      <c r="B1511" s="190" t="s">
        <v>842</v>
      </c>
      <c r="C1511" s="190" t="s">
        <v>807</v>
      </c>
      <c r="D1511" s="191">
        <v>41563</v>
      </c>
      <c r="E1511" s="190" t="s">
        <v>844</v>
      </c>
      <c r="F1511" s="190">
        <v>15</v>
      </c>
      <c r="G1511" s="190">
        <v>6</v>
      </c>
      <c r="H1511" s="193">
        <v>0</v>
      </c>
      <c r="I1511" s="190"/>
    </row>
    <row r="1512" spans="1:9">
      <c r="A1512" s="190" t="s">
        <v>441</v>
      </c>
      <c r="B1512" s="190" t="s">
        <v>444</v>
      </c>
      <c r="C1512" s="190" t="s">
        <v>802</v>
      </c>
      <c r="D1512" s="191">
        <v>41680</v>
      </c>
      <c r="E1512" s="190" t="s">
        <v>803</v>
      </c>
      <c r="F1512" s="190">
        <v>21</v>
      </c>
      <c r="G1512" s="190">
        <v>20</v>
      </c>
      <c r="H1512" s="193">
        <v>0.10000000149011612</v>
      </c>
      <c r="I1512" s="190"/>
    </row>
    <row r="1513" spans="1:9">
      <c r="A1513" s="190" t="s">
        <v>441</v>
      </c>
      <c r="B1513" s="190" t="s">
        <v>444</v>
      </c>
      <c r="C1513" s="190" t="s">
        <v>802</v>
      </c>
      <c r="D1513" s="191">
        <v>40429</v>
      </c>
      <c r="E1513" s="190" t="s">
        <v>816</v>
      </c>
      <c r="F1513" s="190">
        <v>19.5</v>
      </c>
      <c r="G1513" s="190">
        <v>15</v>
      </c>
      <c r="H1513" s="193">
        <v>0</v>
      </c>
      <c r="I1513" s="190"/>
    </row>
    <row r="1514" spans="1:9">
      <c r="A1514" s="190" t="s">
        <v>441</v>
      </c>
      <c r="B1514" s="190" t="s">
        <v>444</v>
      </c>
      <c r="C1514" s="190" t="s">
        <v>802</v>
      </c>
      <c r="D1514" s="191">
        <v>41118</v>
      </c>
      <c r="E1514" s="190" t="s">
        <v>832</v>
      </c>
      <c r="F1514" s="190">
        <v>55</v>
      </c>
      <c r="G1514" s="190">
        <v>40</v>
      </c>
      <c r="H1514" s="193">
        <v>0.10000000149011612</v>
      </c>
      <c r="I1514" s="190"/>
    </row>
    <row r="1515" spans="1:9">
      <c r="A1515" s="190" t="s">
        <v>441</v>
      </c>
      <c r="B1515" s="190" t="s">
        <v>444</v>
      </c>
      <c r="C1515" s="190" t="s">
        <v>802</v>
      </c>
      <c r="D1515" s="191">
        <v>41424</v>
      </c>
      <c r="E1515" s="190" t="s">
        <v>834</v>
      </c>
      <c r="F1515" s="190">
        <v>13</v>
      </c>
      <c r="G1515" s="190">
        <v>15</v>
      </c>
      <c r="H1515" s="193">
        <v>0.10000000149011612</v>
      </c>
      <c r="I1515" s="190"/>
    </row>
    <row r="1516" spans="1:9">
      <c r="A1516" s="190" t="s">
        <v>590</v>
      </c>
      <c r="B1516" s="190" t="s">
        <v>850</v>
      </c>
      <c r="C1516" s="190" t="s">
        <v>846</v>
      </c>
      <c r="D1516" s="191">
        <v>41198</v>
      </c>
      <c r="E1516" s="190" t="s">
        <v>811</v>
      </c>
      <c r="F1516" s="190">
        <v>9.65</v>
      </c>
      <c r="G1516" s="190">
        <v>12</v>
      </c>
      <c r="H1516" s="193">
        <v>0</v>
      </c>
      <c r="I1516" s="190"/>
    </row>
    <row r="1517" spans="1:9">
      <c r="A1517" s="190" t="s">
        <v>590</v>
      </c>
      <c r="B1517" s="190" t="s">
        <v>850</v>
      </c>
      <c r="C1517" s="190" t="s">
        <v>846</v>
      </c>
      <c r="D1517" s="191">
        <v>40593</v>
      </c>
      <c r="E1517" s="190" t="s">
        <v>844</v>
      </c>
      <c r="F1517" s="190">
        <v>15</v>
      </c>
      <c r="G1517" s="190">
        <v>9</v>
      </c>
      <c r="H1517" s="193">
        <v>0</v>
      </c>
      <c r="I1517" s="190"/>
    </row>
    <row r="1518" spans="1:9">
      <c r="A1518" s="190" t="s">
        <v>311</v>
      </c>
      <c r="B1518" s="190" t="s">
        <v>854</v>
      </c>
      <c r="C1518" s="190" t="s">
        <v>836</v>
      </c>
      <c r="D1518" s="191">
        <v>41513</v>
      </c>
      <c r="E1518" s="190" t="s">
        <v>891</v>
      </c>
      <c r="F1518" s="190">
        <v>31.23</v>
      </c>
      <c r="G1518" s="190">
        <v>12</v>
      </c>
      <c r="H1518" s="193">
        <v>0</v>
      </c>
      <c r="I1518" s="190"/>
    </row>
    <row r="1519" spans="1:9">
      <c r="A1519" s="190" t="s">
        <v>311</v>
      </c>
      <c r="B1519" s="190" t="s">
        <v>854</v>
      </c>
      <c r="C1519" s="190" t="s">
        <v>836</v>
      </c>
      <c r="D1519" s="191">
        <v>41286</v>
      </c>
      <c r="E1519" s="190" t="s">
        <v>833</v>
      </c>
      <c r="F1519" s="190">
        <v>32.799999999999997</v>
      </c>
      <c r="G1519" s="190">
        <v>20</v>
      </c>
      <c r="H1519" s="193">
        <v>0</v>
      </c>
      <c r="I1519" s="190"/>
    </row>
    <row r="1520" spans="1:9">
      <c r="A1520" s="190" t="s">
        <v>496</v>
      </c>
      <c r="B1520" s="190" t="s">
        <v>813</v>
      </c>
      <c r="C1520" s="190" t="s">
        <v>807</v>
      </c>
      <c r="D1520" s="191">
        <v>40853</v>
      </c>
      <c r="E1520" s="190" t="s">
        <v>821</v>
      </c>
      <c r="F1520" s="190">
        <v>12.5</v>
      </c>
      <c r="G1520" s="190">
        <v>35</v>
      </c>
      <c r="H1520" s="193">
        <v>0</v>
      </c>
      <c r="I1520" s="190"/>
    </row>
    <row r="1521" spans="1:9">
      <c r="A1521" s="190" t="s">
        <v>496</v>
      </c>
      <c r="B1521" s="190" t="s">
        <v>813</v>
      </c>
      <c r="C1521" s="190" t="s">
        <v>807</v>
      </c>
      <c r="D1521" s="191">
        <v>41748</v>
      </c>
      <c r="E1521" s="190" t="s">
        <v>816</v>
      </c>
      <c r="F1521" s="190">
        <v>19.5</v>
      </c>
      <c r="G1521" s="190">
        <v>15</v>
      </c>
      <c r="H1521" s="193">
        <v>0</v>
      </c>
      <c r="I1521" s="190"/>
    </row>
    <row r="1522" spans="1:9">
      <c r="A1522" s="190" t="s">
        <v>586</v>
      </c>
      <c r="B1522" s="190" t="s">
        <v>813</v>
      </c>
      <c r="C1522" s="190" t="s">
        <v>836</v>
      </c>
      <c r="D1522" s="191">
        <v>41382</v>
      </c>
      <c r="E1522" s="190" t="s">
        <v>859</v>
      </c>
      <c r="F1522" s="190">
        <v>31</v>
      </c>
      <c r="G1522" s="190">
        <v>15</v>
      </c>
      <c r="H1522" s="193">
        <v>0</v>
      </c>
      <c r="I1522" s="190"/>
    </row>
    <row r="1523" spans="1:9">
      <c r="A1523" s="190" t="s">
        <v>586</v>
      </c>
      <c r="B1523" s="190" t="s">
        <v>813</v>
      </c>
      <c r="C1523" s="190" t="s">
        <v>836</v>
      </c>
      <c r="D1523" s="191">
        <v>40246</v>
      </c>
      <c r="E1523" s="190" t="s">
        <v>822</v>
      </c>
      <c r="F1523" s="190">
        <v>18</v>
      </c>
      <c r="G1523" s="190">
        <v>21</v>
      </c>
      <c r="H1523" s="193">
        <v>0</v>
      </c>
      <c r="I1523" s="190"/>
    </row>
    <row r="1524" spans="1:9">
      <c r="A1524" s="190" t="s">
        <v>692</v>
      </c>
      <c r="B1524" s="190" t="s">
        <v>345</v>
      </c>
      <c r="C1524" s="190" t="s">
        <v>828</v>
      </c>
      <c r="D1524" s="191">
        <v>40231</v>
      </c>
      <c r="E1524" s="190" t="s">
        <v>818</v>
      </c>
      <c r="F1524" s="190">
        <v>81</v>
      </c>
      <c r="G1524" s="190">
        <v>5</v>
      </c>
      <c r="H1524" s="193">
        <v>0</v>
      </c>
      <c r="I1524" s="190"/>
    </row>
    <row r="1525" spans="1:9">
      <c r="A1525" s="190" t="s">
        <v>692</v>
      </c>
      <c r="B1525" s="190" t="s">
        <v>345</v>
      </c>
      <c r="C1525" s="190" t="s">
        <v>828</v>
      </c>
      <c r="D1525" s="191">
        <v>40986</v>
      </c>
      <c r="E1525" s="190" t="s">
        <v>890</v>
      </c>
      <c r="F1525" s="190">
        <v>263.5</v>
      </c>
      <c r="G1525" s="190">
        <v>2</v>
      </c>
      <c r="H1525" s="193">
        <v>0</v>
      </c>
      <c r="I1525" s="190"/>
    </row>
    <row r="1526" spans="1:9">
      <c r="A1526" s="190" t="s">
        <v>471</v>
      </c>
      <c r="B1526" s="190" t="s">
        <v>877</v>
      </c>
      <c r="C1526" s="190" t="s">
        <v>828</v>
      </c>
      <c r="D1526" s="191">
        <v>41656</v>
      </c>
      <c r="E1526" s="190" t="s">
        <v>829</v>
      </c>
      <c r="F1526" s="190">
        <v>19</v>
      </c>
      <c r="G1526" s="190">
        <v>10</v>
      </c>
      <c r="H1526" s="193">
        <v>0</v>
      </c>
      <c r="I1526" s="190"/>
    </row>
    <row r="1527" spans="1:9">
      <c r="A1527" s="190" t="s">
        <v>471</v>
      </c>
      <c r="B1527" s="190" t="s">
        <v>877</v>
      </c>
      <c r="C1527" s="190" t="s">
        <v>828</v>
      </c>
      <c r="D1527" s="191">
        <v>41676</v>
      </c>
      <c r="E1527" s="190" t="s">
        <v>896</v>
      </c>
      <c r="F1527" s="190">
        <v>40</v>
      </c>
      <c r="G1527" s="190">
        <v>20</v>
      </c>
      <c r="H1527" s="193">
        <v>0</v>
      </c>
      <c r="I1527" s="190"/>
    </row>
    <row r="1528" spans="1:9">
      <c r="A1528" s="190" t="s">
        <v>471</v>
      </c>
      <c r="B1528" s="190" t="s">
        <v>877</v>
      </c>
      <c r="C1528" s="190" t="s">
        <v>828</v>
      </c>
      <c r="D1528" s="191">
        <v>40766</v>
      </c>
      <c r="E1528" s="190" t="s">
        <v>862</v>
      </c>
      <c r="F1528" s="190">
        <v>6</v>
      </c>
      <c r="G1528" s="190">
        <v>10</v>
      </c>
      <c r="H1528" s="193">
        <v>0</v>
      </c>
      <c r="I1528" s="190"/>
    </row>
    <row r="1529" spans="1:9">
      <c r="A1529" s="190" t="s">
        <v>471</v>
      </c>
      <c r="B1529" s="190" t="s">
        <v>877</v>
      </c>
      <c r="C1529" s="190" t="s">
        <v>828</v>
      </c>
      <c r="D1529" s="191">
        <v>40258</v>
      </c>
      <c r="E1529" s="190" t="s">
        <v>820</v>
      </c>
      <c r="F1529" s="190">
        <v>34</v>
      </c>
      <c r="G1529" s="190">
        <v>21</v>
      </c>
      <c r="H1529" s="193">
        <v>0</v>
      </c>
      <c r="I1529" s="190"/>
    </row>
    <row r="1530" spans="1:9">
      <c r="A1530" s="190" t="s">
        <v>699</v>
      </c>
      <c r="B1530" s="190" t="s">
        <v>806</v>
      </c>
      <c r="C1530" s="190" t="s">
        <v>810</v>
      </c>
      <c r="D1530" s="191">
        <v>41624</v>
      </c>
      <c r="E1530" s="190" t="s">
        <v>886</v>
      </c>
      <c r="F1530" s="190">
        <v>25</v>
      </c>
      <c r="G1530" s="190">
        <v>6</v>
      </c>
      <c r="H1530" s="193">
        <v>0</v>
      </c>
      <c r="I1530" s="190"/>
    </row>
    <row r="1531" spans="1:9">
      <c r="A1531" s="190" t="s">
        <v>699</v>
      </c>
      <c r="B1531" s="190" t="s">
        <v>806</v>
      </c>
      <c r="C1531" s="190" t="s">
        <v>810</v>
      </c>
      <c r="D1531" s="191">
        <v>40602</v>
      </c>
      <c r="E1531" s="190" t="s">
        <v>822</v>
      </c>
      <c r="F1531" s="190">
        <v>18</v>
      </c>
      <c r="G1531" s="190">
        <v>28</v>
      </c>
      <c r="H1531" s="193">
        <v>0</v>
      </c>
      <c r="I1531" s="190"/>
    </row>
    <row r="1532" spans="1:9">
      <c r="A1532" s="190" t="s">
        <v>699</v>
      </c>
      <c r="B1532" s="190" t="s">
        <v>806</v>
      </c>
      <c r="C1532" s="190" t="s">
        <v>810</v>
      </c>
      <c r="D1532" s="191">
        <v>40547</v>
      </c>
      <c r="E1532" s="190" t="s">
        <v>820</v>
      </c>
      <c r="F1532" s="190">
        <v>34</v>
      </c>
      <c r="G1532" s="190">
        <v>30</v>
      </c>
      <c r="H1532" s="193">
        <v>0</v>
      </c>
      <c r="I1532" s="190"/>
    </row>
    <row r="1533" spans="1:9">
      <c r="A1533" s="190" t="s">
        <v>699</v>
      </c>
      <c r="B1533" s="190" t="s">
        <v>806</v>
      </c>
      <c r="C1533" s="190" t="s">
        <v>810</v>
      </c>
      <c r="D1533" s="191">
        <v>41662</v>
      </c>
      <c r="E1533" s="190" t="s">
        <v>876</v>
      </c>
      <c r="F1533" s="190">
        <v>12.5</v>
      </c>
      <c r="G1533" s="190">
        <v>24</v>
      </c>
      <c r="H1533" s="193">
        <v>0</v>
      </c>
      <c r="I1533" s="190"/>
    </row>
    <row r="1534" spans="1:9">
      <c r="A1534" s="190" t="s">
        <v>634</v>
      </c>
      <c r="B1534" s="190" t="s">
        <v>899</v>
      </c>
      <c r="C1534" s="190" t="s">
        <v>814</v>
      </c>
      <c r="D1534" s="191">
        <v>40309</v>
      </c>
      <c r="E1534" s="190" t="s">
        <v>869</v>
      </c>
      <c r="F1534" s="190">
        <v>9.1999999999999993</v>
      </c>
      <c r="G1534" s="190">
        <v>2</v>
      </c>
      <c r="H1534" s="193">
        <v>0</v>
      </c>
      <c r="I1534" s="190"/>
    </row>
    <row r="1535" spans="1:9">
      <c r="A1535" s="190" t="s">
        <v>634</v>
      </c>
      <c r="B1535" s="190" t="s">
        <v>899</v>
      </c>
      <c r="C1535" s="190" t="s">
        <v>814</v>
      </c>
      <c r="D1535" s="191">
        <v>40443</v>
      </c>
      <c r="E1535" s="190" t="s">
        <v>845</v>
      </c>
      <c r="F1535" s="190">
        <v>18</v>
      </c>
      <c r="G1535" s="190">
        <v>8</v>
      </c>
      <c r="H1535" s="193">
        <v>0</v>
      </c>
      <c r="I1535" s="190"/>
    </row>
    <row r="1536" spans="1:9">
      <c r="A1536" s="190" t="s">
        <v>634</v>
      </c>
      <c r="B1536" s="190" t="s">
        <v>899</v>
      </c>
      <c r="C1536" s="190" t="s">
        <v>814</v>
      </c>
      <c r="D1536" s="191">
        <v>40789</v>
      </c>
      <c r="E1536" s="190" t="s">
        <v>890</v>
      </c>
      <c r="F1536" s="190">
        <v>263.5</v>
      </c>
      <c r="G1536" s="190">
        <v>8</v>
      </c>
      <c r="H1536" s="193">
        <v>0</v>
      </c>
      <c r="I1536" s="190"/>
    </row>
    <row r="1537" spans="1:9">
      <c r="A1537" s="190" t="s">
        <v>634</v>
      </c>
      <c r="B1537" s="190" t="s">
        <v>899</v>
      </c>
      <c r="C1537" s="190" t="s">
        <v>814</v>
      </c>
      <c r="D1537" s="191">
        <v>40333</v>
      </c>
      <c r="E1537" s="190" t="s">
        <v>858</v>
      </c>
      <c r="F1537" s="190">
        <v>46</v>
      </c>
      <c r="G1537" s="190">
        <v>9</v>
      </c>
      <c r="H1537" s="193">
        <v>0</v>
      </c>
      <c r="I1537" s="190"/>
    </row>
    <row r="1538" spans="1:9">
      <c r="A1538" s="190" t="s">
        <v>548</v>
      </c>
      <c r="B1538" s="190" t="s">
        <v>813</v>
      </c>
      <c r="C1538" s="190" t="s">
        <v>851</v>
      </c>
      <c r="D1538" s="191">
        <v>41679</v>
      </c>
      <c r="E1538" s="190" t="s">
        <v>862</v>
      </c>
      <c r="F1538" s="190">
        <v>6</v>
      </c>
      <c r="G1538" s="190">
        <v>3</v>
      </c>
      <c r="H1538" s="193">
        <v>0.2</v>
      </c>
      <c r="I1538" s="190"/>
    </row>
    <row r="1539" spans="1:9">
      <c r="A1539" s="190" t="s">
        <v>548</v>
      </c>
      <c r="B1539" s="190" t="s">
        <v>813</v>
      </c>
      <c r="C1539" s="190" t="s">
        <v>851</v>
      </c>
      <c r="D1539" s="191">
        <v>40696</v>
      </c>
      <c r="E1539" s="190" t="s">
        <v>889</v>
      </c>
      <c r="F1539" s="190">
        <v>14</v>
      </c>
      <c r="G1539" s="190">
        <v>10</v>
      </c>
      <c r="H1539" s="193">
        <v>0.2</v>
      </c>
      <c r="I1539" s="190"/>
    </row>
    <row r="1540" spans="1:9">
      <c r="A1540" s="190" t="s">
        <v>548</v>
      </c>
      <c r="B1540" s="190" t="s">
        <v>813</v>
      </c>
      <c r="C1540" s="190" t="s">
        <v>851</v>
      </c>
      <c r="D1540" s="191">
        <v>40660</v>
      </c>
      <c r="E1540" s="190" t="s">
        <v>864</v>
      </c>
      <c r="F1540" s="190">
        <v>19.45</v>
      </c>
      <c r="G1540" s="190">
        <v>16</v>
      </c>
      <c r="H1540" s="193">
        <v>0.2</v>
      </c>
      <c r="I1540" s="190"/>
    </row>
    <row r="1541" spans="1:9">
      <c r="A1541" s="190" t="s">
        <v>548</v>
      </c>
      <c r="B1541" s="190" t="s">
        <v>813</v>
      </c>
      <c r="C1541" s="190" t="s">
        <v>851</v>
      </c>
      <c r="D1541" s="191">
        <v>41265</v>
      </c>
      <c r="E1541" s="190" t="s">
        <v>880</v>
      </c>
      <c r="F1541" s="190">
        <v>33.25</v>
      </c>
      <c r="G1541" s="190">
        <v>3</v>
      </c>
      <c r="H1541" s="193">
        <v>0</v>
      </c>
      <c r="I1541" s="190"/>
    </row>
    <row r="1542" spans="1:9">
      <c r="A1542" s="190" t="s">
        <v>626</v>
      </c>
      <c r="B1542" s="190" t="s">
        <v>854</v>
      </c>
      <c r="C1542" s="190" t="s">
        <v>807</v>
      </c>
      <c r="D1542" s="191">
        <v>40202</v>
      </c>
      <c r="E1542" s="190" t="s">
        <v>847</v>
      </c>
      <c r="F1542" s="190">
        <v>30</v>
      </c>
      <c r="G1542" s="190">
        <v>20</v>
      </c>
      <c r="H1542" s="193">
        <v>0.10000000149011612</v>
      </c>
      <c r="I1542" s="190"/>
    </row>
    <row r="1543" spans="1:9">
      <c r="A1543" s="190" t="s">
        <v>626</v>
      </c>
      <c r="B1543" s="190" t="s">
        <v>854</v>
      </c>
      <c r="C1543" s="190" t="s">
        <v>807</v>
      </c>
      <c r="D1543" s="191">
        <v>40649</v>
      </c>
      <c r="E1543" s="190" t="s">
        <v>821</v>
      </c>
      <c r="F1543" s="190">
        <v>12.5</v>
      </c>
      <c r="G1543" s="190">
        <v>9</v>
      </c>
      <c r="H1543" s="193">
        <v>0.10000000149011612</v>
      </c>
      <c r="I1543" s="190"/>
    </row>
    <row r="1544" spans="1:9">
      <c r="A1544" s="190" t="s">
        <v>626</v>
      </c>
      <c r="B1544" s="190" t="s">
        <v>854</v>
      </c>
      <c r="C1544" s="190" t="s">
        <v>807</v>
      </c>
      <c r="D1544" s="191">
        <v>41337</v>
      </c>
      <c r="E1544" s="190" t="s">
        <v>833</v>
      </c>
      <c r="F1544" s="190">
        <v>32.799999999999997</v>
      </c>
      <c r="G1544" s="190">
        <v>9</v>
      </c>
      <c r="H1544" s="193">
        <v>0.10000000149011612</v>
      </c>
      <c r="I1544" s="190"/>
    </row>
    <row r="1545" spans="1:9">
      <c r="A1545" s="190" t="s">
        <v>699</v>
      </c>
      <c r="B1545" s="190" t="s">
        <v>806</v>
      </c>
      <c r="C1545" s="190" t="s">
        <v>836</v>
      </c>
      <c r="D1545" s="191">
        <v>41426</v>
      </c>
      <c r="E1545" s="190" t="s">
        <v>857</v>
      </c>
      <c r="F1545" s="190">
        <v>123.79</v>
      </c>
      <c r="G1545" s="190">
        <v>8</v>
      </c>
      <c r="H1545" s="193">
        <v>0.05</v>
      </c>
      <c r="I1545" s="190"/>
    </row>
    <row r="1546" spans="1:9">
      <c r="A1546" s="190" t="s">
        <v>699</v>
      </c>
      <c r="B1546" s="190" t="s">
        <v>806</v>
      </c>
      <c r="C1546" s="190" t="s">
        <v>836</v>
      </c>
      <c r="D1546" s="191">
        <v>41299</v>
      </c>
      <c r="E1546" s="190" t="s">
        <v>849</v>
      </c>
      <c r="F1546" s="190">
        <v>25.89</v>
      </c>
      <c r="G1546" s="190">
        <v>20</v>
      </c>
      <c r="H1546" s="193">
        <v>0.05</v>
      </c>
      <c r="I1546" s="190"/>
    </row>
    <row r="1547" spans="1:9">
      <c r="A1547" s="190" t="s">
        <v>669</v>
      </c>
      <c r="B1547" s="190" t="s">
        <v>854</v>
      </c>
      <c r="C1547" s="190" t="s">
        <v>836</v>
      </c>
      <c r="D1547" s="191">
        <v>41336</v>
      </c>
      <c r="E1547" s="190" t="s">
        <v>832</v>
      </c>
      <c r="F1547" s="190">
        <v>55</v>
      </c>
      <c r="G1547" s="190">
        <v>15</v>
      </c>
      <c r="H1547" s="193">
        <v>0</v>
      </c>
      <c r="I1547" s="190"/>
    </row>
    <row r="1548" spans="1:9">
      <c r="A1548" s="190" t="s">
        <v>669</v>
      </c>
      <c r="B1548" s="190" t="s">
        <v>854</v>
      </c>
      <c r="C1548" s="190" t="s">
        <v>836</v>
      </c>
      <c r="D1548" s="191">
        <v>41072</v>
      </c>
      <c r="E1548" s="190" t="s">
        <v>834</v>
      </c>
      <c r="F1548" s="190">
        <v>13</v>
      </c>
      <c r="G1548" s="190">
        <v>2</v>
      </c>
      <c r="H1548" s="193">
        <v>0.2</v>
      </c>
      <c r="I1548" s="190"/>
    </row>
    <row r="1549" spans="1:9">
      <c r="A1549" s="190" t="s">
        <v>555</v>
      </c>
      <c r="B1549" s="190" t="s">
        <v>524</v>
      </c>
      <c r="C1549" s="190" t="s">
        <v>878</v>
      </c>
      <c r="D1549" s="191">
        <v>40589</v>
      </c>
      <c r="E1549" s="190" t="s">
        <v>815</v>
      </c>
      <c r="F1549" s="190">
        <v>21</v>
      </c>
      <c r="G1549" s="190">
        <v>52</v>
      </c>
      <c r="H1549" s="193">
        <v>0</v>
      </c>
      <c r="I1549" s="190"/>
    </row>
    <row r="1550" spans="1:9">
      <c r="A1550" s="190" t="s">
        <v>555</v>
      </c>
      <c r="B1550" s="190" t="s">
        <v>524</v>
      </c>
      <c r="C1550" s="190" t="s">
        <v>878</v>
      </c>
      <c r="D1550" s="191">
        <v>40470</v>
      </c>
      <c r="E1550" s="190" t="s">
        <v>845</v>
      </c>
      <c r="F1550" s="190">
        <v>18</v>
      </c>
      <c r="G1550" s="190">
        <v>6</v>
      </c>
      <c r="H1550" s="193">
        <v>0</v>
      </c>
      <c r="I1550" s="190"/>
    </row>
    <row r="1551" spans="1:9">
      <c r="A1551" s="190" t="s">
        <v>555</v>
      </c>
      <c r="B1551" s="190" t="s">
        <v>524</v>
      </c>
      <c r="C1551" s="190" t="s">
        <v>878</v>
      </c>
      <c r="D1551" s="191">
        <v>40817</v>
      </c>
      <c r="E1551" s="190" t="s">
        <v>816</v>
      </c>
      <c r="F1551" s="190">
        <v>19.5</v>
      </c>
      <c r="G1551" s="190">
        <v>24</v>
      </c>
      <c r="H1551" s="193">
        <v>0</v>
      </c>
      <c r="I1551" s="190"/>
    </row>
    <row r="1552" spans="1:9">
      <c r="A1552" s="190" t="s">
        <v>555</v>
      </c>
      <c r="B1552" s="190" t="s">
        <v>524</v>
      </c>
      <c r="C1552" s="190" t="s">
        <v>878</v>
      </c>
      <c r="D1552" s="191">
        <v>41731</v>
      </c>
      <c r="E1552" s="190" t="s">
        <v>820</v>
      </c>
      <c r="F1552" s="190">
        <v>34</v>
      </c>
      <c r="G1552" s="190">
        <v>60</v>
      </c>
      <c r="H1552" s="193">
        <v>0</v>
      </c>
      <c r="I1552" s="190"/>
    </row>
    <row r="1553" spans="1:9">
      <c r="A1553" s="190" t="s">
        <v>555</v>
      </c>
      <c r="B1553" s="190" t="s">
        <v>524</v>
      </c>
      <c r="C1553" s="190" t="s">
        <v>878</v>
      </c>
      <c r="D1553" s="191">
        <v>40610</v>
      </c>
      <c r="E1553" s="190" t="s">
        <v>880</v>
      </c>
      <c r="F1553" s="190">
        <v>33.25</v>
      </c>
      <c r="G1553" s="190">
        <v>30</v>
      </c>
      <c r="H1553" s="193">
        <v>0</v>
      </c>
      <c r="I1553" s="190"/>
    </row>
    <row r="1554" spans="1:9">
      <c r="A1554" s="190" t="s">
        <v>318</v>
      </c>
      <c r="B1554" s="190" t="s">
        <v>850</v>
      </c>
      <c r="C1554" s="190" t="s">
        <v>828</v>
      </c>
      <c r="D1554" s="191">
        <v>41158</v>
      </c>
      <c r="E1554" s="190" t="s">
        <v>862</v>
      </c>
      <c r="F1554" s="190">
        <v>6</v>
      </c>
      <c r="G1554" s="190">
        <v>6</v>
      </c>
      <c r="H1554" s="193">
        <v>0</v>
      </c>
      <c r="I1554" s="190"/>
    </row>
    <row r="1555" spans="1:9">
      <c r="A1555" s="190" t="s">
        <v>318</v>
      </c>
      <c r="B1555" s="190" t="s">
        <v>850</v>
      </c>
      <c r="C1555" s="190" t="s">
        <v>828</v>
      </c>
      <c r="D1555" s="191">
        <v>41373</v>
      </c>
      <c r="E1555" s="190" t="s">
        <v>855</v>
      </c>
      <c r="F1555" s="190">
        <v>18.399999999999999</v>
      </c>
      <c r="G1555" s="190">
        <v>25</v>
      </c>
      <c r="H1555" s="193">
        <v>0</v>
      </c>
      <c r="I1555" s="190"/>
    </row>
    <row r="1556" spans="1:9">
      <c r="A1556" s="190" t="s">
        <v>318</v>
      </c>
      <c r="B1556" s="190" t="s">
        <v>850</v>
      </c>
      <c r="C1556" s="190" t="s">
        <v>828</v>
      </c>
      <c r="D1556" s="191">
        <v>40534</v>
      </c>
      <c r="E1556" s="190" t="s">
        <v>893</v>
      </c>
      <c r="F1556" s="190">
        <v>9.5</v>
      </c>
      <c r="G1556" s="190">
        <v>40</v>
      </c>
      <c r="H1556" s="193">
        <v>0.25</v>
      </c>
      <c r="I1556" s="190"/>
    </row>
    <row r="1557" spans="1:9">
      <c r="A1557" s="190" t="s">
        <v>318</v>
      </c>
      <c r="B1557" s="190" t="s">
        <v>850</v>
      </c>
      <c r="C1557" s="190" t="s">
        <v>828</v>
      </c>
      <c r="D1557" s="191">
        <v>40676</v>
      </c>
      <c r="E1557" s="190" t="s">
        <v>856</v>
      </c>
      <c r="F1557" s="190">
        <v>18</v>
      </c>
      <c r="G1557" s="190">
        <v>21</v>
      </c>
      <c r="H1557" s="193">
        <v>0.25</v>
      </c>
      <c r="I1557" s="190"/>
    </row>
    <row r="1558" spans="1:9">
      <c r="A1558" s="190" t="s">
        <v>606</v>
      </c>
      <c r="B1558" s="190" t="s">
        <v>444</v>
      </c>
      <c r="C1558" s="190" t="s">
        <v>814</v>
      </c>
      <c r="D1558" s="191">
        <v>41680</v>
      </c>
      <c r="E1558" s="190" t="s">
        <v>872</v>
      </c>
      <c r="F1558" s="190">
        <v>18</v>
      </c>
      <c r="G1558" s="190">
        <v>4</v>
      </c>
      <c r="H1558" s="193">
        <v>0.25</v>
      </c>
      <c r="I1558" s="190"/>
    </row>
    <row r="1559" spans="1:9">
      <c r="A1559" s="190" t="s">
        <v>606</v>
      </c>
      <c r="B1559" s="190" t="s">
        <v>444</v>
      </c>
      <c r="C1559" s="190" t="s">
        <v>814</v>
      </c>
      <c r="D1559" s="191">
        <v>41434</v>
      </c>
      <c r="E1559" s="190" t="s">
        <v>881</v>
      </c>
      <c r="F1559" s="190">
        <v>62.5</v>
      </c>
      <c r="G1559" s="190">
        <v>25</v>
      </c>
      <c r="H1559" s="193">
        <v>0.25</v>
      </c>
      <c r="I1559" s="190"/>
    </row>
    <row r="1560" spans="1:9">
      <c r="A1560" s="190" t="s">
        <v>606</v>
      </c>
      <c r="B1560" s="190" t="s">
        <v>444</v>
      </c>
      <c r="C1560" s="190" t="s">
        <v>814</v>
      </c>
      <c r="D1560" s="191">
        <v>40681</v>
      </c>
      <c r="E1560" s="190" t="s">
        <v>831</v>
      </c>
      <c r="F1560" s="190">
        <v>19</v>
      </c>
      <c r="G1560" s="190">
        <v>50</v>
      </c>
      <c r="H1560" s="193">
        <v>0.25</v>
      </c>
      <c r="I1560" s="190"/>
    </row>
    <row r="1561" spans="1:9">
      <c r="A1561" s="190" t="s">
        <v>699</v>
      </c>
      <c r="B1561" s="190" t="s">
        <v>806</v>
      </c>
      <c r="C1561" s="190" t="s">
        <v>814</v>
      </c>
      <c r="D1561" s="191">
        <v>40321</v>
      </c>
      <c r="E1561" s="190" t="s">
        <v>887</v>
      </c>
      <c r="F1561" s="190">
        <v>13.25</v>
      </c>
      <c r="G1561" s="190">
        <v>30</v>
      </c>
      <c r="H1561" s="193">
        <v>0.10000000149011612</v>
      </c>
      <c r="I1561" s="190"/>
    </row>
    <row r="1562" spans="1:9">
      <c r="A1562" s="190" t="s">
        <v>699</v>
      </c>
      <c r="B1562" s="190" t="s">
        <v>806</v>
      </c>
      <c r="C1562" s="190" t="s">
        <v>814</v>
      </c>
      <c r="D1562" s="191">
        <v>40384</v>
      </c>
      <c r="E1562" s="190" t="s">
        <v>805</v>
      </c>
      <c r="F1562" s="190">
        <v>34.799999999999997</v>
      </c>
      <c r="G1562" s="190">
        <v>15</v>
      </c>
      <c r="H1562" s="193">
        <v>0.10000000149011612</v>
      </c>
      <c r="I1562" s="190"/>
    </row>
    <row r="1563" spans="1:9">
      <c r="A1563" s="190" t="s">
        <v>606</v>
      </c>
      <c r="B1563" s="190" t="s">
        <v>444</v>
      </c>
      <c r="C1563" s="190" t="s">
        <v>810</v>
      </c>
      <c r="D1563" s="191">
        <v>41034</v>
      </c>
      <c r="E1563" s="190" t="s">
        <v>889</v>
      </c>
      <c r="F1563" s="190">
        <v>14</v>
      </c>
      <c r="G1563" s="190">
        <v>6</v>
      </c>
      <c r="H1563" s="193">
        <v>0.2</v>
      </c>
      <c r="I1563" s="190"/>
    </row>
    <row r="1564" spans="1:9">
      <c r="A1564" s="190" t="s">
        <v>606</v>
      </c>
      <c r="B1564" s="190" t="s">
        <v>444</v>
      </c>
      <c r="C1564" s="190" t="s">
        <v>810</v>
      </c>
      <c r="D1564" s="191">
        <v>40217</v>
      </c>
      <c r="E1564" s="190" t="s">
        <v>822</v>
      </c>
      <c r="F1564" s="190">
        <v>18</v>
      </c>
      <c r="G1564" s="190">
        <v>10</v>
      </c>
      <c r="H1564" s="193">
        <v>0.2</v>
      </c>
      <c r="I1564" s="190"/>
    </row>
    <row r="1565" spans="1:9">
      <c r="A1565" s="190" t="s">
        <v>423</v>
      </c>
      <c r="B1565" s="190" t="s">
        <v>817</v>
      </c>
      <c r="C1565" s="190" t="s">
        <v>802</v>
      </c>
      <c r="D1565" s="191">
        <v>40605</v>
      </c>
      <c r="E1565" s="190" t="s">
        <v>859</v>
      </c>
      <c r="F1565" s="190">
        <v>31</v>
      </c>
      <c r="G1565" s="190">
        <v>16</v>
      </c>
      <c r="H1565" s="193">
        <v>0</v>
      </c>
      <c r="I1565" s="190"/>
    </row>
    <row r="1566" spans="1:9">
      <c r="A1566" s="190" t="s">
        <v>423</v>
      </c>
      <c r="B1566" s="190" t="s">
        <v>817</v>
      </c>
      <c r="C1566" s="190" t="s">
        <v>802</v>
      </c>
      <c r="D1566" s="191">
        <v>40763</v>
      </c>
      <c r="E1566" s="190" t="s">
        <v>848</v>
      </c>
      <c r="F1566" s="190">
        <v>38</v>
      </c>
      <c r="G1566" s="190">
        <v>30</v>
      </c>
      <c r="H1566" s="193">
        <v>0</v>
      </c>
      <c r="I1566" s="190"/>
    </row>
    <row r="1567" spans="1:9">
      <c r="A1567" s="190" t="s">
        <v>423</v>
      </c>
      <c r="B1567" s="190" t="s">
        <v>817</v>
      </c>
      <c r="C1567" s="190" t="s">
        <v>802</v>
      </c>
      <c r="D1567" s="191">
        <v>40972</v>
      </c>
      <c r="E1567" s="190" t="s">
        <v>832</v>
      </c>
      <c r="F1567" s="190">
        <v>55</v>
      </c>
      <c r="G1567" s="190">
        <v>50</v>
      </c>
      <c r="H1567" s="193">
        <v>0</v>
      </c>
      <c r="I1567" s="190"/>
    </row>
    <row r="1568" spans="1:9">
      <c r="A1568" s="190" t="s">
        <v>423</v>
      </c>
      <c r="B1568" s="190" t="s">
        <v>817</v>
      </c>
      <c r="C1568" s="190" t="s">
        <v>802</v>
      </c>
      <c r="D1568" s="191">
        <v>40398</v>
      </c>
      <c r="E1568" s="190" t="s">
        <v>834</v>
      </c>
      <c r="F1568" s="190">
        <v>13</v>
      </c>
      <c r="G1568" s="190">
        <v>15</v>
      </c>
      <c r="H1568" s="193">
        <v>0</v>
      </c>
      <c r="I1568" s="190"/>
    </row>
    <row r="1569" spans="1:9">
      <c r="A1569" s="190" t="s">
        <v>594</v>
      </c>
      <c r="B1569" s="190" t="s">
        <v>839</v>
      </c>
      <c r="C1569" s="190" t="s">
        <v>836</v>
      </c>
      <c r="D1569" s="191">
        <v>41362</v>
      </c>
      <c r="E1569" s="190" t="s">
        <v>803</v>
      </c>
      <c r="F1569" s="190">
        <v>21</v>
      </c>
      <c r="G1569" s="190">
        <v>15</v>
      </c>
      <c r="H1569" s="193">
        <v>0</v>
      </c>
      <c r="I1569" s="190"/>
    </row>
    <row r="1570" spans="1:9">
      <c r="A1570" s="190" t="s">
        <v>594</v>
      </c>
      <c r="B1570" s="190" t="s">
        <v>839</v>
      </c>
      <c r="C1570" s="190" t="s">
        <v>836</v>
      </c>
      <c r="D1570" s="191">
        <v>41397</v>
      </c>
      <c r="E1570" s="190" t="s">
        <v>858</v>
      </c>
      <c r="F1570" s="190">
        <v>46</v>
      </c>
      <c r="G1570" s="190">
        <v>5</v>
      </c>
      <c r="H1570" s="193">
        <v>0</v>
      </c>
      <c r="I1570" s="190"/>
    </row>
    <row r="1571" spans="1:9">
      <c r="A1571" s="190" t="s">
        <v>594</v>
      </c>
      <c r="B1571" s="190" t="s">
        <v>839</v>
      </c>
      <c r="C1571" s="190" t="s">
        <v>836</v>
      </c>
      <c r="D1571" s="191">
        <v>41617</v>
      </c>
      <c r="E1571" s="190" t="s">
        <v>876</v>
      </c>
      <c r="F1571" s="190">
        <v>12.5</v>
      </c>
      <c r="G1571" s="190">
        <v>20</v>
      </c>
      <c r="H1571" s="193">
        <v>0</v>
      </c>
      <c r="I1571" s="190"/>
    </row>
    <row r="1572" spans="1:9">
      <c r="A1572" s="190" t="s">
        <v>594</v>
      </c>
      <c r="B1572" s="190" t="s">
        <v>839</v>
      </c>
      <c r="C1572" s="190" t="s">
        <v>836</v>
      </c>
      <c r="D1572" s="191">
        <v>41384</v>
      </c>
      <c r="E1572" s="190" t="s">
        <v>844</v>
      </c>
      <c r="F1572" s="190">
        <v>15</v>
      </c>
      <c r="G1572" s="190">
        <v>12</v>
      </c>
      <c r="H1572" s="193">
        <v>0</v>
      </c>
      <c r="I1572" s="190"/>
    </row>
    <row r="1573" spans="1:9">
      <c r="A1573" s="190" t="s">
        <v>335</v>
      </c>
      <c r="B1573" s="190" t="s">
        <v>813</v>
      </c>
      <c r="C1573" s="190" t="s">
        <v>810</v>
      </c>
      <c r="D1573" s="191">
        <v>41267</v>
      </c>
      <c r="E1573" s="190" t="s">
        <v>809</v>
      </c>
      <c r="F1573" s="190">
        <v>53</v>
      </c>
      <c r="G1573" s="190">
        <v>4</v>
      </c>
      <c r="H1573" s="193">
        <v>0.25</v>
      </c>
      <c r="I1573" s="190"/>
    </row>
    <row r="1574" spans="1:9">
      <c r="A1574" s="190" t="s">
        <v>521</v>
      </c>
      <c r="B1574" s="190" t="s">
        <v>524</v>
      </c>
      <c r="C1574" s="190" t="s">
        <v>846</v>
      </c>
      <c r="D1574" s="191">
        <v>41410</v>
      </c>
      <c r="E1574" s="190" t="s">
        <v>815</v>
      </c>
      <c r="F1574" s="190">
        <v>21</v>
      </c>
      <c r="G1574" s="190">
        <v>35</v>
      </c>
      <c r="H1574" s="193">
        <v>0</v>
      </c>
      <c r="I1574" s="190"/>
    </row>
    <row r="1575" spans="1:9">
      <c r="A1575" s="190" t="s">
        <v>446</v>
      </c>
      <c r="B1575" s="190" t="s">
        <v>854</v>
      </c>
      <c r="C1575" s="190" t="s">
        <v>846</v>
      </c>
      <c r="D1575" s="191">
        <v>41675</v>
      </c>
      <c r="E1575" s="190" t="s">
        <v>894</v>
      </c>
      <c r="F1575" s="190">
        <v>9</v>
      </c>
      <c r="G1575" s="190">
        <v>70</v>
      </c>
      <c r="H1575" s="193">
        <v>0.10000000149011612</v>
      </c>
      <c r="I1575" s="190"/>
    </row>
    <row r="1576" spans="1:9">
      <c r="A1576" s="190" t="s">
        <v>446</v>
      </c>
      <c r="B1576" s="190" t="s">
        <v>854</v>
      </c>
      <c r="C1576" s="190" t="s">
        <v>846</v>
      </c>
      <c r="D1576" s="191">
        <v>41346</v>
      </c>
      <c r="E1576" s="190" t="s">
        <v>845</v>
      </c>
      <c r="F1576" s="190">
        <v>18</v>
      </c>
      <c r="G1576" s="190">
        <v>25</v>
      </c>
      <c r="H1576" s="193">
        <v>0.10000000149011612</v>
      </c>
      <c r="I1576" s="190"/>
    </row>
    <row r="1577" spans="1:9">
      <c r="A1577" s="190" t="s">
        <v>446</v>
      </c>
      <c r="B1577" s="190" t="s">
        <v>854</v>
      </c>
      <c r="C1577" s="190" t="s">
        <v>846</v>
      </c>
      <c r="D1577" s="191">
        <v>40802</v>
      </c>
      <c r="E1577" s="190" t="s">
        <v>804</v>
      </c>
      <c r="F1577" s="190">
        <v>14</v>
      </c>
      <c r="G1577" s="190">
        <v>42</v>
      </c>
      <c r="H1577" s="193">
        <v>0.10000000149011612</v>
      </c>
      <c r="I1577" s="190"/>
    </row>
    <row r="1578" spans="1:9">
      <c r="A1578" s="190" t="s">
        <v>446</v>
      </c>
      <c r="B1578" s="190" t="s">
        <v>854</v>
      </c>
      <c r="C1578" s="190" t="s">
        <v>846</v>
      </c>
      <c r="D1578" s="191">
        <v>40892</v>
      </c>
      <c r="E1578" s="190" t="s">
        <v>887</v>
      </c>
      <c r="F1578" s="190">
        <v>13.25</v>
      </c>
      <c r="G1578" s="190">
        <v>60</v>
      </c>
      <c r="H1578" s="193">
        <v>0.10000000149011612</v>
      </c>
      <c r="I1578" s="190"/>
    </row>
    <row r="1579" spans="1:9">
      <c r="A1579" s="190" t="s">
        <v>446</v>
      </c>
      <c r="B1579" s="190" t="s">
        <v>854</v>
      </c>
      <c r="C1579" s="190" t="s">
        <v>846</v>
      </c>
      <c r="D1579" s="191">
        <v>40986</v>
      </c>
      <c r="E1579" s="190" t="s">
        <v>880</v>
      </c>
      <c r="F1579" s="190">
        <v>33.25</v>
      </c>
      <c r="G1579" s="190">
        <v>48</v>
      </c>
      <c r="H1579" s="193">
        <v>0</v>
      </c>
      <c r="I1579" s="190"/>
    </row>
    <row r="1580" spans="1:9">
      <c r="A1580" s="190" t="s">
        <v>423</v>
      </c>
      <c r="B1580" s="190" t="s">
        <v>817</v>
      </c>
      <c r="C1580" s="190" t="s">
        <v>851</v>
      </c>
      <c r="D1580" s="191">
        <v>41339</v>
      </c>
      <c r="E1580" s="190" t="s">
        <v>885</v>
      </c>
      <c r="F1580" s="190">
        <v>22</v>
      </c>
      <c r="G1580" s="190">
        <v>21</v>
      </c>
      <c r="H1580" s="193">
        <v>0</v>
      </c>
      <c r="I1580" s="190"/>
    </row>
    <row r="1581" spans="1:9">
      <c r="A1581" s="190" t="s">
        <v>423</v>
      </c>
      <c r="B1581" s="190" t="s">
        <v>817</v>
      </c>
      <c r="C1581" s="190" t="s">
        <v>851</v>
      </c>
      <c r="D1581" s="191">
        <v>40350</v>
      </c>
      <c r="E1581" s="190" t="s">
        <v>844</v>
      </c>
      <c r="F1581" s="190">
        <v>15</v>
      </c>
      <c r="G1581" s="190">
        <v>30</v>
      </c>
      <c r="H1581" s="193">
        <v>0</v>
      </c>
      <c r="I1581" s="190"/>
    </row>
    <row r="1582" spans="1:9">
      <c r="A1582" s="190" t="s">
        <v>423</v>
      </c>
      <c r="B1582" s="190" t="s">
        <v>817</v>
      </c>
      <c r="C1582" s="190" t="s">
        <v>851</v>
      </c>
      <c r="D1582" s="191">
        <v>41017</v>
      </c>
      <c r="E1582" s="190" t="s">
        <v>827</v>
      </c>
      <c r="F1582" s="190">
        <v>10</v>
      </c>
      <c r="G1582" s="190">
        <v>20</v>
      </c>
      <c r="H1582" s="193">
        <v>0</v>
      </c>
      <c r="I1582" s="190"/>
    </row>
    <row r="1583" spans="1:9">
      <c r="A1583" s="190" t="s">
        <v>688</v>
      </c>
      <c r="B1583" s="190" t="s">
        <v>842</v>
      </c>
      <c r="C1583" s="190" t="s">
        <v>810</v>
      </c>
      <c r="D1583" s="191">
        <v>40458</v>
      </c>
      <c r="E1583" s="190" t="s">
        <v>872</v>
      </c>
      <c r="F1583" s="190">
        <v>18</v>
      </c>
      <c r="G1583" s="190">
        <v>80</v>
      </c>
      <c r="H1583" s="193">
        <v>0.2</v>
      </c>
      <c r="I1583" s="190"/>
    </row>
    <row r="1584" spans="1:9">
      <c r="A1584" s="190" t="s">
        <v>688</v>
      </c>
      <c r="B1584" s="190" t="s">
        <v>842</v>
      </c>
      <c r="C1584" s="190" t="s">
        <v>810</v>
      </c>
      <c r="D1584" s="191">
        <v>41192</v>
      </c>
      <c r="E1584" s="190" t="s">
        <v>869</v>
      </c>
      <c r="F1584" s="190">
        <v>9.1999999999999993</v>
      </c>
      <c r="G1584" s="190">
        <v>12</v>
      </c>
      <c r="H1584" s="193">
        <v>0.2</v>
      </c>
      <c r="I1584" s="190"/>
    </row>
    <row r="1585" spans="1:9">
      <c r="A1585" s="190" t="s">
        <v>688</v>
      </c>
      <c r="B1585" s="190" t="s">
        <v>842</v>
      </c>
      <c r="C1585" s="190" t="s">
        <v>810</v>
      </c>
      <c r="D1585" s="191">
        <v>40770</v>
      </c>
      <c r="E1585" s="190" t="s">
        <v>841</v>
      </c>
      <c r="F1585" s="190">
        <v>26</v>
      </c>
      <c r="G1585" s="190">
        <v>60</v>
      </c>
      <c r="H1585" s="193">
        <v>0.2</v>
      </c>
      <c r="I1585" s="190"/>
    </row>
    <row r="1586" spans="1:9">
      <c r="A1586" s="190" t="s">
        <v>688</v>
      </c>
      <c r="B1586" s="190" t="s">
        <v>842</v>
      </c>
      <c r="C1586" s="190" t="s">
        <v>810</v>
      </c>
      <c r="D1586" s="191">
        <v>40842</v>
      </c>
      <c r="E1586" s="190" t="s">
        <v>900</v>
      </c>
      <c r="F1586" s="190">
        <v>9.5</v>
      </c>
      <c r="G1586" s="190">
        <v>36</v>
      </c>
      <c r="H1586" s="193">
        <v>0.2</v>
      </c>
      <c r="I1586" s="190"/>
    </row>
    <row r="1587" spans="1:9">
      <c r="A1587" s="190" t="s">
        <v>688</v>
      </c>
      <c r="B1587" s="190" t="s">
        <v>842</v>
      </c>
      <c r="C1587" s="190" t="s">
        <v>810</v>
      </c>
      <c r="D1587" s="191">
        <v>41510</v>
      </c>
      <c r="E1587" s="190" t="s">
        <v>820</v>
      </c>
      <c r="F1587" s="190">
        <v>34</v>
      </c>
      <c r="G1587" s="190">
        <v>45</v>
      </c>
      <c r="H1587" s="193">
        <v>0.2</v>
      </c>
      <c r="I1587" s="190"/>
    </row>
    <row r="1588" spans="1:9">
      <c r="A1588" s="190" t="s">
        <v>688</v>
      </c>
      <c r="B1588" s="190" t="s">
        <v>842</v>
      </c>
      <c r="C1588" s="190" t="s">
        <v>810</v>
      </c>
      <c r="D1588" s="191">
        <v>40204</v>
      </c>
      <c r="E1588" s="190" t="s">
        <v>860</v>
      </c>
      <c r="F1588" s="190">
        <v>21.5</v>
      </c>
      <c r="G1588" s="190">
        <v>55</v>
      </c>
      <c r="H1588" s="193">
        <v>0.2</v>
      </c>
      <c r="I1588" s="190"/>
    </row>
    <row r="1589" spans="1:9">
      <c r="A1589" s="190" t="s">
        <v>659</v>
      </c>
      <c r="B1589" s="190" t="s">
        <v>877</v>
      </c>
      <c r="C1589" s="190" t="s">
        <v>878</v>
      </c>
      <c r="D1589" s="191">
        <v>40647</v>
      </c>
      <c r="E1589" s="190" t="s">
        <v>837</v>
      </c>
      <c r="F1589" s="190">
        <v>21.35</v>
      </c>
      <c r="G1589" s="190">
        <v>30</v>
      </c>
      <c r="H1589" s="193">
        <v>0</v>
      </c>
      <c r="I1589" s="190"/>
    </row>
    <row r="1590" spans="1:9">
      <c r="A1590" s="190" t="s">
        <v>659</v>
      </c>
      <c r="B1590" s="190" t="s">
        <v>877</v>
      </c>
      <c r="C1590" s="190" t="s">
        <v>878</v>
      </c>
      <c r="D1590" s="191">
        <v>41354</v>
      </c>
      <c r="E1590" s="190" t="s">
        <v>903</v>
      </c>
      <c r="F1590" s="190">
        <v>97</v>
      </c>
      <c r="G1590" s="190">
        <v>3</v>
      </c>
      <c r="H1590" s="193">
        <v>0</v>
      </c>
      <c r="I1590" s="190"/>
    </row>
    <row r="1591" spans="1:9">
      <c r="A1591" s="190" t="s">
        <v>391</v>
      </c>
      <c r="B1591" s="190" t="s">
        <v>854</v>
      </c>
      <c r="C1591" s="190" t="s">
        <v>828</v>
      </c>
      <c r="D1591" s="191">
        <v>41216</v>
      </c>
      <c r="E1591" s="190" t="s">
        <v>879</v>
      </c>
      <c r="F1591" s="190">
        <v>10</v>
      </c>
      <c r="G1591" s="190">
        <v>49</v>
      </c>
      <c r="H1591" s="193">
        <v>0</v>
      </c>
      <c r="I1591" s="190"/>
    </row>
    <row r="1592" spans="1:9">
      <c r="A1592" s="190" t="s">
        <v>391</v>
      </c>
      <c r="B1592" s="190" t="s">
        <v>854</v>
      </c>
      <c r="C1592" s="190" t="s">
        <v>828</v>
      </c>
      <c r="D1592" s="191">
        <v>40998</v>
      </c>
      <c r="E1592" s="190" t="s">
        <v>891</v>
      </c>
      <c r="F1592" s="190">
        <v>31.23</v>
      </c>
      <c r="G1592" s="190">
        <v>18</v>
      </c>
      <c r="H1592" s="193">
        <v>0.15</v>
      </c>
      <c r="I1592" s="190"/>
    </row>
    <row r="1593" spans="1:9">
      <c r="A1593" s="190" t="s">
        <v>335</v>
      </c>
      <c r="B1593" s="190" t="s">
        <v>813</v>
      </c>
      <c r="C1593" s="190" t="s">
        <v>836</v>
      </c>
      <c r="D1593" s="191">
        <v>41381</v>
      </c>
      <c r="E1593" s="190" t="s">
        <v>889</v>
      </c>
      <c r="F1593" s="190">
        <v>14</v>
      </c>
      <c r="G1593" s="190">
        <v>20</v>
      </c>
      <c r="H1593" s="193">
        <v>0.15</v>
      </c>
      <c r="I1593" s="190"/>
    </row>
    <row r="1594" spans="1:9">
      <c r="A1594" s="190" t="s">
        <v>335</v>
      </c>
      <c r="B1594" s="190" t="s">
        <v>813</v>
      </c>
      <c r="C1594" s="190" t="s">
        <v>836</v>
      </c>
      <c r="D1594" s="191">
        <v>40633</v>
      </c>
      <c r="E1594" s="190" t="s">
        <v>819</v>
      </c>
      <c r="F1594" s="190">
        <v>2.5</v>
      </c>
      <c r="G1594" s="190">
        <v>4</v>
      </c>
      <c r="H1594" s="193">
        <v>0.15</v>
      </c>
      <c r="I1594" s="190"/>
    </row>
    <row r="1595" spans="1:9">
      <c r="A1595" s="190" t="s">
        <v>335</v>
      </c>
      <c r="B1595" s="190" t="s">
        <v>813</v>
      </c>
      <c r="C1595" s="190" t="s">
        <v>836</v>
      </c>
      <c r="D1595" s="191">
        <v>41102</v>
      </c>
      <c r="E1595" s="190" t="s">
        <v>844</v>
      </c>
      <c r="F1595" s="190">
        <v>15</v>
      </c>
      <c r="G1595" s="190">
        <v>30</v>
      </c>
      <c r="H1595" s="193">
        <v>0.15</v>
      </c>
      <c r="I1595" s="190"/>
    </row>
    <row r="1596" spans="1:9">
      <c r="A1596" s="190" t="s">
        <v>356</v>
      </c>
      <c r="B1596" s="190" t="s">
        <v>806</v>
      </c>
      <c r="C1596" s="190" t="s">
        <v>802</v>
      </c>
      <c r="D1596" s="191">
        <v>40777</v>
      </c>
      <c r="E1596" s="190" t="s">
        <v>829</v>
      </c>
      <c r="F1596" s="190">
        <v>19</v>
      </c>
      <c r="G1596" s="190">
        <v>5</v>
      </c>
      <c r="H1596" s="193">
        <v>0.05</v>
      </c>
      <c r="I1596" s="190"/>
    </row>
    <row r="1597" spans="1:9">
      <c r="A1597" s="190" t="s">
        <v>356</v>
      </c>
      <c r="B1597" s="190" t="s">
        <v>806</v>
      </c>
      <c r="C1597" s="190" t="s">
        <v>802</v>
      </c>
      <c r="D1597" s="191">
        <v>40275</v>
      </c>
      <c r="E1597" s="190" t="s">
        <v>889</v>
      </c>
      <c r="F1597" s="190">
        <v>14</v>
      </c>
      <c r="G1597" s="190">
        <v>10</v>
      </c>
      <c r="H1597" s="193">
        <v>0.05</v>
      </c>
      <c r="I1597" s="190"/>
    </row>
    <row r="1598" spans="1:9">
      <c r="A1598" s="190" t="s">
        <v>356</v>
      </c>
      <c r="B1598" s="190" t="s">
        <v>806</v>
      </c>
      <c r="C1598" s="190" t="s">
        <v>802</v>
      </c>
      <c r="D1598" s="191">
        <v>41481</v>
      </c>
      <c r="E1598" s="190" t="s">
        <v>816</v>
      </c>
      <c r="F1598" s="190">
        <v>19.5</v>
      </c>
      <c r="G1598" s="190">
        <v>10</v>
      </c>
      <c r="H1598" s="193">
        <v>0.05</v>
      </c>
      <c r="I1598" s="190"/>
    </row>
    <row r="1599" spans="1:9">
      <c r="A1599" s="190" t="s">
        <v>356</v>
      </c>
      <c r="B1599" s="190" t="s">
        <v>806</v>
      </c>
      <c r="C1599" s="190" t="s">
        <v>802</v>
      </c>
      <c r="D1599" s="191">
        <v>41618</v>
      </c>
      <c r="E1599" s="190" t="s">
        <v>832</v>
      </c>
      <c r="F1599" s="190">
        <v>55</v>
      </c>
      <c r="G1599" s="190">
        <v>42</v>
      </c>
      <c r="H1599" s="193">
        <v>0.05</v>
      </c>
      <c r="I1599" s="190"/>
    </row>
    <row r="1600" spans="1:9">
      <c r="A1600" s="190" t="s">
        <v>639</v>
      </c>
      <c r="B1600" s="190" t="s">
        <v>842</v>
      </c>
      <c r="C1600" s="190" t="s">
        <v>846</v>
      </c>
      <c r="D1600" s="191">
        <v>41088</v>
      </c>
      <c r="E1600" s="190" t="s">
        <v>829</v>
      </c>
      <c r="F1600" s="190">
        <v>19</v>
      </c>
      <c r="G1600" s="190">
        <v>15</v>
      </c>
      <c r="H1600" s="193">
        <v>0</v>
      </c>
      <c r="I1600" s="190"/>
    </row>
    <row r="1601" spans="1:9">
      <c r="A1601" s="190" t="s">
        <v>639</v>
      </c>
      <c r="B1601" s="190" t="s">
        <v>842</v>
      </c>
      <c r="C1601" s="190" t="s">
        <v>846</v>
      </c>
      <c r="D1601" s="191">
        <v>40618</v>
      </c>
      <c r="E1601" s="190" t="s">
        <v>852</v>
      </c>
      <c r="F1601" s="190">
        <v>39</v>
      </c>
      <c r="G1601" s="190">
        <v>6</v>
      </c>
      <c r="H1601" s="193">
        <v>0</v>
      </c>
      <c r="I1601" s="190"/>
    </row>
    <row r="1602" spans="1:9">
      <c r="A1602" s="190" t="s">
        <v>639</v>
      </c>
      <c r="B1602" s="190" t="s">
        <v>842</v>
      </c>
      <c r="C1602" s="190" t="s">
        <v>846</v>
      </c>
      <c r="D1602" s="191">
        <v>41617</v>
      </c>
      <c r="E1602" s="190" t="s">
        <v>843</v>
      </c>
      <c r="F1602" s="190">
        <v>49.3</v>
      </c>
      <c r="G1602" s="190">
        <v>50</v>
      </c>
      <c r="H1602" s="193">
        <v>0</v>
      </c>
      <c r="I1602" s="190"/>
    </row>
    <row r="1603" spans="1:9">
      <c r="A1603" s="190" t="s">
        <v>677</v>
      </c>
      <c r="B1603" s="190" t="s">
        <v>854</v>
      </c>
      <c r="C1603" s="190" t="s">
        <v>828</v>
      </c>
      <c r="D1603" s="191">
        <v>41487</v>
      </c>
      <c r="E1603" s="190" t="s">
        <v>881</v>
      </c>
      <c r="F1603" s="190">
        <v>62.5</v>
      </c>
      <c r="G1603" s="190">
        <v>10</v>
      </c>
      <c r="H1603" s="193">
        <v>0</v>
      </c>
      <c r="I1603" s="190"/>
    </row>
    <row r="1604" spans="1:9">
      <c r="A1604" s="190" t="s">
        <v>555</v>
      </c>
      <c r="B1604" s="190" t="s">
        <v>524</v>
      </c>
      <c r="C1604" s="190" t="s">
        <v>814</v>
      </c>
      <c r="D1604" s="191">
        <v>40639</v>
      </c>
      <c r="E1604" s="190" t="s">
        <v>859</v>
      </c>
      <c r="F1604" s="190">
        <v>31</v>
      </c>
      <c r="G1604" s="190">
        <v>100</v>
      </c>
      <c r="H1604" s="193">
        <v>0.15</v>
      </c>
      <c r="I1604" s="190"/>
    </row>
    <row r="1605" spans="1:9">
      <c r="A1605" s="190" t="s">
        <v>555</v>
      </c>
      <c r="B1605" s="190" t="s">
        <v>524</v>
      </c>
      <c r="C1605" s="190" t="s">
        <v>814</v>
      </c>
      <c r="D1605" s="191">
        <v>40293</v>
      </c>
      <c r="E1605" s="190" t="s">
        <v>862</v>
      </c>
      <c r="F1605" s="190">
        <v>6</v>
      </c>
      <c r="G1605" s="190">
        <v>65</v>
      </c>
      <c r="H1605" s="193">
        <v>0.15</v>
      </c>
      <c r="I1605" s="190"/>
    </row>
    <row r="1606" spans="1:9">
      <c r="A1606" s="190" t="s">
        <v>644</v>
      </c>
      <c r="B1606" s="190" t="s">
        <v>842</v>
      </c>
      <c r="C1606" s="190" t="s">
        <v>814</v>
      </c>
      <c r="D1606" s="191">
        <v>41207</v>
      </c>
      <c r="E1606" s="190" t="s">
        <v>830</v>
      </c>
      <c r="F1606" s="190">
        <v>17.45</v>
      </c>
      <c r="G1606" s="190">
        <v>50</v>
      </c>
      <c r="H1606" s="193">
        <v>0</v>
      </c>
      <c r="I1606" s="190"/>
    </row>
    <row r="1607" spans="1:9">
      <c r="A1607" s="190" t="s">
        <v>644</v>
      </c>
      <c r="B1607" s="190" t="s">
        <v>842</v>
      </c>
      <c r="C1607" s="190" t="s">
        <v>814</v>
      </c>
      <c r="D1607" s="191">
        <v>41440</v>
      </c>
      <c r="E1607" s="190" t="s">
        <v>821</v>
      </c>
      <c r="F1607" s="190">
        <v>12.5</v>
      </c>
      <c r="G1607" s="190">
        <v>14</v>
      </c>
      <c r="H1607" s="193">
        <v>0</v>
      </c>
      <c r="I1607" s="190"/>
    </row>
    <row r="1608" spans="1:9">
      <c r="A1608" s="190" t="s">
        <v>644</v>
      </c>
      <c r="B1608" s="190" t="s">
        <v>842</v>
      </c>
      <c r="C1608" s="190" t="s">
        <v>814</v>
      </c>
      <c r="D1608" s="191">
        <v>41253</v>
      </c>
      <c r="E1608" s="190" t="s">
        <v>848</v>
      </c>
      <c r="F1608" s="190">
        <v>38</v>
      </c>
      <c r="G1608" s="190">
        <v>24</v>
      </c>
      <c r="H1608" s="193">
        <v>0</v>
      </c>
      <c r="I1608" s="190"/>
    </row>
    <row r="1609" spans="1:9">
      <c r="A1609" s="190" t="s">
        <v>644</v>
      </c>
      <c r="B1609" s="190" t="s">
        <v>842</v>
      </c>
      <c r="C1609" s="190" t="s">
        <v>814</v>
      </c>
      <c r="D1609" s="191">
        <v>40544</v>
      </c>
      <c r="E1609" s="190" t="s">
        <v>812</v>
      </c>
      <c r="F1609" s="190">
        <v>21.05</v>
      </c>
      <c r="G1609" s="190">
        <v>15</v>
      </c>
      <c r="H1609" s="193">
        <v>0.15</v>
      </c>
      <c r="I1609" s="190"/>
    </row>
    <row r="1610" spans="1:9">
      <c r="A1610" s="190" t="s">
        <v>603</v>
      </c>
      <c r="B1610" s="190" t="s">
        <v>839</v>
      </c>
      <c r="C1610" s="190" t="s">
        <v>814</v>
      </c>
      <c r="D1610" s="191">
        <v>40300</v>
      </c>
      <c r="E1610" s="190" t="s">
        <v>829</v>
      </c>
      <c r="F1610" s="190">
        <v>19</v>
      </c>
      <c r="G1610" s="190">
        <v>20</v>
      </c>
      <c r="H1610" s="193">
        <v>0</v>
      </c>
      <c r="I1610" s="190"/>
    </row>
    <row r="1611" spans="1:9">
      <c r="A1611" s="190" t="s">
        <v>603</v>
      </c>
      <c r="B1611" s="190" t="s">
        <v>839</v>
      </c>
      <c r="C1611" s="190" t="s">
        <v>814</v>
      </c>
      <c r="D1611" s="191">
        <v>41494</v>
      </c>
      <c r="E1611" s="190" t="s">
        <v>804</v>
      </c>
      <c r="F1611" s="190">
        <v>14</v>
      </c>
      <c r="G1611" s="190">
        <v>20</v>
      </c>
      <c r="H1611" s="193">
        <v>0</v>
      </c>
      <c r="I1611" s="190"/>
    </row>
    <row r="1612" spans="1:9">
      <c r="A1612" s="190" t="s">
        <v>318</v>
      </c>
      <c r="B1612" s="190" t="s">
        <v>850</v>
      </c>
      <c r="C1612" s="190" t="s">
        <v>846</v>
      </c>
      <c r="D1612" s="191">
        <v>41517</v>
      </c>
      <c r="E1612" s="190" t="s">
        <v>879</v>
      </c>
      <c r="F1612" s="190">
        <v>10</v>
      </c>
      <c r="G1612" s="190">
        <v>30</v>
      </c>
      <c r="H1612" s="193">
        <v>0</v>
      </c>
      <c r="I1612" s="190"/>
    </row>
    <row r="1613" spans="1:9">
      <c r="A1613" s="190" t="s">
        <v>318</v>
      </c>
      <c r="B1613" s="190" t="s">
        <v>850</v>
      </c>
      <c r="C1613" s="190" t="s">
        <v>846</v>
      </c>
      <c r="D1613" s="191">
        <v>40509</v>
      </c>
      <c r="E1613" s="190" t="s">
        <v>891</v>
      </c>
      <c r="F1613" s="190">
        <v>31.23</v>
      </c>
      <c r="G1613" s="190">
        <v>35</v>
      </c>
      <c r="H1613" s="193">
        <v>0.25</v>
      </c>
      <c r="I1613" s="190"/>
    </row>
    <row r="1614" spans="1:9">
      <c r="A1614" s="190" t="s">
        <v>318</v>
      </c>
      <c r="B1614" s="190" t="s">
        <v>850</v>
      </c>
      <c r="C1614" s="190" t="s">
        <v>846</v>
      </c>
      <c r="D1614" s="191">
        <v>41429</v>
      </c>
      <c r="E1614" s="190" t="s">
        <v>857</v>
      </c>
      <c r="F1614" s="190">
        <v>123.79</v>
      </c>
      <c r="G1614" s="190">
        <v>10</v>
      </c>
      <c r="H1614" s="193">
        <v>0.25</v>
      </c>
      <c r="I1614" s="190"/>
    </row>
    <row r="1615" spans="1:9">
      <c r="A1615" s="190" t="s">
        <v>684</v>
      </c>
      <c r="B1615" s="190" t="s">
        <v>813</v>
      </c>
      <c r="C1615" s="190" t="s">
        <v>851</v>
      </c>
      <c r="D1615" s="191">
        <v>41243</v>
      </c>
      <c r="E1615" s="190" t="s">
        <v>847</v>
      </c>
      <c r="F1615" s="190">
        <v>30</v>
      </c>
      <c r="G1615" s="190">
        <v>5</v>
      </c>
      <c r="H1615" s="193">
        <v>0</v>
      </c>
      <c r="I1615" s="190"/>
    </row>
    <row r="1616" spans="1:9">
      <c r="A1616" s="190" t="s">
        <v>684</v>
      </c>
      <c r="B1616" s="190" t="s">
        <v>813</v>
      </c>
      <c r="C1616" s="190" t="s">
        <v>851</v>
      </c>
      <c r="D1616" s="191">
        <v>41498</v>
      </c>
      <c r="E1616" s="190" t="s">
        <v>835</v>
      </c>
      <c r="F1616" s="190">
        <v>43.9</v>
      </c>
      <c r="G1616" s="190">
        <v>10</v>
      </c>
      <c r="H1616" s="193">
        <v>0</v>
      </c>
      <c r="I1616" s="190"/>
    </row>
    <row r="1617" spans="1:9">
      <c r="A1617" s="190" t="s">
        <v>684</v>
      </c>
      <c r="B1617" s="190" t="s">
        <v>813</v>
      </c>
      <c r="C1617" s="190" t="s">
        <v>851</v>
      </c>
      <c r="D1617" s="191">
        <v>41647</v>
      </c>
      <c r="E1617" s="190" t="s">
        <v>844</v>
      </c>
      <c r="F1617" s="190">
        <v>15</v>
      </c>
      <c r="G1617" s="190">
        <v>4</v>
      </c>
      <c r="H1617" s="193">
        <v>0</v>
      </c>
      <c r="I1617" s="190"/>
    </row>
    <row r="1618" spans="1:9">
      <c r="A1618" s="190" t="s">
        <v>492</v>
      </c>
      <c r="B1618" s="190" t="s">
        <v>854</v>
      </c>
      <c r="C1618" s="190" t="s">
        <v>836</v>
      </c>
      <c r="D1618" s="191">
        <v>41388</v>
      </c>
      <c r="E1618" s="190" t="s">
        <v>825</v>
      </c>
      <c r="F1618" s="190">
        <v>4.5</v>
      </c>
      <c r="G1618" s="190">
        <v>40</v>
      </c>
      <c r="H1618" s="193">
        <v>0.25</v>
      </c>
      <c r="I1618" s="190"/>
    </row>
    <row r="1619" spans="1:9">
      <c r="A1619" s="190" t="s">
        <v>492</v>
      </c>
      <c r="B1619" s="190" t="s">
        <v>854</v>
      </c>
      <c r="C1619" s="190" t="s">
        <v>836</v>
      </c>
      <c r="D1619" s="191">
        <v>40351</v>
      </c>
      <c r="E1619" s="190" t="s">
        <v>875</v>
      </c>
      <c r="F1619" s="190">
        <v>7.45</v>
      </c>
      <c r="G1619" s="190">
        <v>35</v>
      </c>
      <c r="H1619" s="193">
        <v>0.25</v>
      </c>
      <c r="I1619" s="190"/>
    </row>
    <row r="1620" spans="1:9">
      <c r="A1620" s="190" t="s">
        <v>492</v>
      </c>
      <c r="B1620" s="190" t="s">
        <v>854</v>
      </c>
      <c r="C1620" s="190" t="s">
        <v>836</v>
      </c>
      <c r="D1620" s="191">
        <v>40343</v>
      </c>
      <c r="E1620" s="190" t="s">
        <v>880</v>
      </c>
      <c r="F1620" s="190">
        <v>33.25</v>
      </c>
      <c r="G1620" s="190">
        <v>30</v>
      </c>
      <c r="H1620" s="193">
        <v>0.25</v>
      </c>
      <c r="I1620" s="190"/>
    </row>
    <row r="1621" spans="1:9">
      <c r="A1621" s="190" t="s">
        <v>484</v>
      </c>
      <c r="B1621" s="190" t="s">
        <v>813</v>
      </c>
      <c r="C1621" s="190" t="s">
        <v>814</v>
      </c>
      <c r="D1621" s="191">
        <v>41074</v>
      </c>
      <c r="E1621" s="190" t="s">
        <v>809</v>
      </c>
      <c r="F1621" s="190">
        <v>53</v>
      </c>
      <c r="G1621" s="190">
        <v>3</v>
      </c>
      <c r="H1621" s="193">
        <v>0</v>
      </c>
      <c r="I1621" s="190"/>
    </row>
    <row r="1622" spans="1:9">
      <c r="A1622" s="190" t="s">
        <v>484</v>
      </c>
      <c r="B1622" s="190" t="s">
        <v>813</v>
      </c>
      <c r="C1622" s="190" t="s">
        <v>814</v>
      </c>
      <c r="D1622" s="191">
        <v>41758</v>
      </c>
      <c r="E1622" s="190" t="s">
        <v>856</v>
      </c>
      <c r="F1622" s="190">
        <v>18</v>
      </c>
      <c r="G1622" s="190">
        <v>20</v>
      </c>
      <c r="H1622" s="193">
        <v>0</v>
      </c>
      <c r="I1622" s="190"/>
    </row>
    <row r="1623" spans="1:9">
      <c r="A1623" s="190" t="s">
        <v>630</v>
      </c>
      <c r="B1623" s="190" t="s">
        <v>842</v>
      </c>
      <c r="C1623" s="190" t="s">
        <v>810</v>
      </c>
      <c r="D1623" s="191">
        <v>40810</v>
      </c>
      <c r="E1623" s="190" t="s">
        <v>852</v>
      </c>
      <c r="F1623" s="190">
        <v>39</v>
      </c>
      <c r="G1623" s="190">
        <v>42</v>
      </c>
      <c r="H1623" s="193">
        <v>0</v>
      </c>
      <c r="I1623" s="190"/>
    </row>
    <row r="1624" spans="1:9">
      <c r="A1624" s="190" t="s">
        <v>630</v>
      </c>
      <c r="B1624" s="190" t="s">
        <v>842</v>
      </c>
      <c r="C1624" s="190" t="s">
        <v>810</v>
      </c>
      <c r="D1624" s="191">
        <v>40438</v>
      </c>
      <c r="E1624" s="190" t="s">
        <v>881</v>
      </c>
      <c r="F1624" s="190">
        <v>62.5</v>
      </c>
      <c r="G1624" s="190">
        <v>20</v>
      </c>
      <c r="H1624" s="193">
        <v>0</v>
      </c>
      <c r="I1624" s="190"/>
    </row>
    <row r="1625" spans="1:9">
      <c r="A1625" s="190" t="s">
        <v>630</v>
      </c>
      <c r="B1625" s="190" t="s">
        <v>842</v>
      </c>
      <c r="C1625" s="190" t="s">
        <v>810</v>
      </c>
      <c r="D1625" s="191">
        <v>41273</v>
      </c>
      <c r="E1625" s="190" t="s">
        <v>840</v>
      </c>
      <c r="F1625" s="190">
        <v>10</v>
      </c>
      <c r="G1625" s="190">
        <v>40</v>
      </c>
      <c r="H1625" s="193">
        <v>0</v>
      </c>
      <c r="I1625" s="190"/>
    </row>
    <row r="1626" spans="1:9">
      <c r="A1626" s="190" t="s">
        <v>630</v>
      </c>
      <c r="B1626" s="190" t="s">
        <v>842</v>
      </c>
      <c r="C1626" s="190" t="s">
        <v>810</v>
      </c>
      <c r="D1626" s="191">
        <v>40963</v>
      </c>
      <c r="E1626" s="190" t="s">
        <v>819</v>
      </c>
      <c r="F1626" s="190">
        <v>2.5</v>
      </c>
      <c r="G1626" s="190">
        <v>35</v>
      </c>
      <c r="H1626" s="193">
        <v>0</v>
      </c>
      <c r="I1626" s="190"/>
    </row>
    <row r="1627" spans="1:9">
      <c r="A1627" s="190" t="s">
        <v>630</v>
      </c>
      <c r="B1627" s="190" t="s">
        <v>842</v>
      </c>
      <c r="C1627" s="190" t="s">
        <v>810</v>
      </c>
      <c r="D1627" s="191">
        <v>40247</v>
      </c>
      <c r="E1627" s="190" t="s">
        <v>843</v>
      </c>
      <c r="F1627" s="190">
        <v>49.3</v>
      </c>
      <c r="G1627" s="190">
        <v>3</v>
      </c>
      <c r="H1627" s="193">
        <v>0</v>
      </c>
      <c r="I1627" s="190"/>
    </row>
    <row r="1628" spans="1:9">
      <c r="A1628" s="190" t="s">
        <v>649</v>
      </c>
      <c r="B1628" s="190" t="s">
        <v>854</v>
      </c>
      <c r="C1628" s="190" t="s">
        <v>846</v>
      </c>
      <c r="D1628" s="191">
        <v>40905</v>
      </c>
      <c r="E1628" s="190" t="s">
        <v>803</v>
      </c>
      <c r="F1628" s="190">
        <v>21</v>
      </c>
      <c r="G1628" s="190">
        <v>25</v>
      </c>
      <c r="H1628" s="193">
        <v>0</v>
      </c>
      <c r="I1628" s="190"/>
    </row>
    <row r="1629" spans="1:9">
      <c r="A1629" s="190" t="s">
        <v>649</v>
      </c>
      <c r="B1629" s="190" t="s">
        <v>854</v>
      </c>
      <c r="C1629" s="190" t="s">
        <v>846</v>
      </c>
      <c r="D1629" s="191">
        <v>41723</v>
      </c>
      <c r="E1629" s="190" t="s">
        <v>888</v>
      </c>
      <c r="F1629" s="190">
        <v>7</v>
      </c>
      <c r="G1629" s="190">
        <v>8</v>
      </c>
      <c r="H1629" s="193">
        <v>0</v>
      </c>
      <c r="I1629" s="190"/>
    </row>
    <row r="1630" spans="1:9">
      <c r="A1630" s="190" t="s">
        <v>702</v>
      </c>
      <c r="B1630" s="190" t="s">
        <v>444</v>
      </c>
      <c r="C1630" s="190" t="s">
        <v>810</v>
      </c>
      <c r="D1630" s="191">
        <v>41648</v>
      </c>
      <c r="E1630" s="190" t="s">
        <v>872</v>
      </c>
      <c r="F1630" s="190">
        <v>18</v>
      </c>
      <c r="G1630" s="190">
        <v>20</v>
      </c>
      <c r="H1630" s="193">
        <v>0.15</v>
      </c>
      <c r="I1630" s="190"/>
    </row>
    <row r="1631" spans="1:9">
      <c r="A1631" s="190" t="s">
        <v>702</v>
      </c>
      <c r="B1631" s="190" t="s">
        <v>444</v>
      </c>
      <c r="C1631" s="190" t="s">
        <v>810</v>
      </c>
      <c r="D1631" s="191">
        <v>40551</v>
      </c>
      <c r="E1631" s="190" t="s">
        <v>887</v>
      </c>
      <c r="F1631" s="190">
        <v>13.25</v>
      </c>
      <c r="G1631" s="190">
        <v>12</v>
      </c>
      <c r="H1631" s="193">
        <v>0.15</v>
      </c>
      <c r="I1631" s="190"/>
    </row>
    <row r="1632" spans="1:9">
      <c r="A1632" s="190" t="s">
        <v>653</v>
      </c>
      <c r="B1632" s="190" t="s">
        <v>877</v>
      </c>
      <c r="C1632" s="190" t="s">
        <v>810</v>
      </c>
      <c r="D1632" s="191">
        <v>40926</v>
      </c>
      <c r="E1632" s="190" t="s">
        <v>845</v>
      </c>
      <c r="F1632" s="190">
        <v>18</v>
      </c>
      <c r="G1632" s="190">
        <v>4</v>
      </c>
      <c r="H1632" s="193">
        <v>0</v>
      </c>
      <c r="I1632" s="190"/>
    </row>
    <row r="1633" spans="1:9">
      <c r="A1633" s="190" t="s">
        <v>653</v>
      </c>
      <c r="B1633" s="190" t="s">
        <v>877</v>
      </c>
      <c r="C1633" s="190" t="s">
        <v>810</v>
      </c>
      <c r="D1633" s="191">
        <v>40529</v>
      </c>
      <c r="E1633" s="190" t="s">
        <v>871</v>
      </c>
      <c r="F1633" s="190">
        <v>14</v>
      </c>
      <c r="G1633" s="190">
        <v>15</v>
      </c>
      <c r="H1633" s="193">
        <v>0</v>
      </c>
      <c r="I1633" s="190"/>
    </row>
    <row r="1634" spans="1:9">
      <c r="A1634" s="190" t="s">
        <v>446</v>
      </c>
      <c r="B1634" s="190" t="s">
        <v>854</v>
      </c>
      <c r="C1634" s="190" t="s">
        <v>851</v>
      </c>
      <c r="D1634" s="191">
        <v>41414</v>
      </c>
      <c r="E1634" s="190" t="s">
        <v>890</v>
      </c>
      <c r="F1634" s="190">
        <v>263.5</v>
      </c>
      <c r="G1634" s="190">
        <v>60</v>
      </c>
      <c r="H1634" s="193">
        <v>0.05</v>
      </c>
      <c r="I1634" s="190"/>
    </row>
    <row r="1635" spans="1:9">
      <c r="A1635" s="190" t="s">
        <v>446</v>
      </c>
      <c r="B1635" s="190" t="s">
        <v>854</v>
      </c>
      <c r="C1635" s="190" t="s">
        <v>851</v>
      </c>
      <c r="D1635" s="191">
        <v>40198</v>
      </c>
      <c r="E1635" s="190" t="s">
        <v>822</v>
      </c>
      <c r="F1635" s="190">
        <v>18</v>
      </c>
      <c r="G1635" s="190">
        <v>80</v>
      </c>
      <c r="H1635" s="193">
        <v>0.05</v>
      </c>
      <c r="I1635" s="190"/>
    </row>
    <row r="1636" spans="1:9">
      <c r="A1636" s="190" t="s">
        <v>318</v>
      </c>
      <c r="B1636" s="190" t="s">
        <v>850</v>
      </c>
      <c r="C1636" s="190" t="s">
        <v>802</v>
      </c>
      <c r="D1636" s="191">
        <v>41741</v>
      </c>
      <c r="E1636" s="190" t="s">
        <v>829</v>
      </c>
      <c r="F1636" s="190">
        <v>19</v>
      </c>
      <c r="G1636" s="190">
        <v>21</v>
      </c>
      <c r="H1636" s="193">
        <v>0.25</v>
      </c>
      <c r="I1636" s="190"/>
    </row>
    <row r="1637" spans="1:9">
      <c r="A1637" s="190" t="s">
        <v>318</v>
      </c>
      <c r="B1637" s="190" t="s">
        <v>850</v>
      </c>
      <c r="C1637" s="190" t="s">
        <v>802</v>
      </c>
      <c r="D1637" s="191">
        <v>40278</v>
      </c>
      <c r="E1637" s="190" t="s">
        <v>825</v>
      </c>
      <c r="F1637" s="190">
        <v>4.5</v>
      </c>
      <c r="G1637" s="190">
        <v>6</v>
      </c>
      <c r="H1637" s="193">
        <v>0.25</v>
      </c>
      <c r="I1637" s="190"/>
    </row>
    <row r="1638" spans="1:9">
      <c r="A1638" s="190" t="s">
        <v>318</v>
      </c>
      <c r="B1638" s="190" t="s">
        <v>850</v>
      </c>
      <c r="C1638" s="190" t="s">
        <v>802</v>
      </c>
      <c r="D1638" s="191">
        <v>40810</v>
      </c>
      <c r="E1638" s="190" t="s">
        <v>849</v>
      </c>
      <c r="F1638" s="190">
        <v>25.89</v>
      </c>
      <c r="G1638" s="190">
        <v>40</v>
      </c>
      <c r="H1638" s="193">
        <v>0.25</v>
      </c>
      <c r="I1638" s="190"/>
    </row>
    <row r="1639" spans="1:9">
      <c r="A1639" s="190" t="s">
        <v>552</v>
      </c>
      <c r="B1639" s="190" t="s">
        <v>842</v>
      </c>
      <c r="C1639" s="190" t="s">
        <v>807</v>
      </c>
      <c r="D1639" s="191">
        <v>40277</v>
      </c>
      <c r="E1639" s="190" t="s">
        <v>833</v>
      </c>
      <c r="F1639" s="190">
        <v>32.799999999999997</v>
      </c>
      <c r="G1639" s="190">
        <v>3</v>
      </c>
      <c r="H1639" s="193">
        <v>0</v>
      </c>
      <c r="I1639" s="190"/>
    </row>
    <row r="1640" spans="1:9">
      <c r="A1640" s="190" t="s">
        <v>387</v>
      </c>
      <c r="B1640" s="190" t="s">
        <v>806</v>
      </c>
      <c r="C1640" s="190" t="s">
        <v>878</v>
      </c>
      <c r="D1640" s="191">
        <v>41138</v>
      </c>
      <c r="E1640" s="190" t="s">
        <v>891</v>
      </c>
      <c r="F1640" s="190">
        <v>31.23</v>
      </c>
      <c r="G1640" s="190">
        <v>20</v>
      </c>
      <c r="H1640" s="193">
        <v>0</v>
      </c>
      <c r="I1640" s="190"/>
    </row>
    <row r="1641" spans="1:9">
      <c r="A1641" s="190" t="s">
        <v>387</v>
      </c>
      <c r="B1641" s="190" t="s">
        <v>806</v>
      </c>
      <c r="C1641" s="190" t="s">
        <v>878</v>
      </c>
      <c r="D1641" s="191">
        <v>40960</v>
      </c>
      <c r="E1641" s="190" t="s">
        <v>845</v>
      </c>
      <c r="F1641" s="190">
        <v>18</v>
      </c>
      <c r="G1641" s="190">
        <v>30</v>
      </c>
      <c r="H1641" s="193">
        <v>0</v>
      </c>
      <c r="I1641" s="190"/>
    </row>
    <row r="1642" spans="1:9">
      <c r="A1642" s="190" t="s">
        <v>387</v>
      </c>
      <c r="B1642" s="190" t="s">
        <v>806</v>
      </c>
      <c r="C1642" s="190" t="s">
        <v>878</v>
      </c>
      <c r="D1642" s="191">
        <v>40344</v>
      </c>
      <c r="E1642" s="190" t="s">
        <v>823</v>
      </c>
      <c r="F1642" s="190">
        <v>20</v>
      </c>
      <c r="G1642" s="190">
        <v>42</v>
      </c>
      <c r="H1642" s="193">
        <v>0.10000000149011612</v>
      </c>
      <c r="I1642" s="190"/>
    </row>
    <row r="1643" spans="1:9">
      <c r="A1643" s="190" t="s">
        <v>517</v>
      </c>
      <c r="B1643" s="190" t="s">
        <v>877</v>
      </c>
      <c r="C1643" s="190" t="s">
        <v>802</v>
      </c>
      <c r="D1643" s="191">
        <v>41561</v>
      </c>
      <c r="E1643" s="190" t="s">
        <v>872</v>
      </c>
      <c r="F1643" s="190">
        <v>18</v>
      </c>
      <c r="G1643" s="190">
        <v>40</v>
      </c>
      <c r="H1643" s="193">
        <v>0</v>
      </c>
      <c r="I1643" s="190"/>
    </row>
    <row r="1644" spans="1:9">
      <c r="A1644" s="190" t="s">
        <v>517</v>
      </c>
      <c r="B1644" s="190" t="s">
        <v>877</v>
      </c>
      <c r="C1644" s="190" t="s">
        <v>802</v>
      </c>
      <c r="D1644" s="191">
        <v>41267</v>
      </c>
      <c r="E1644" s="190" t="s">
        <v>803</v>
      </c>
      <c r="F1644" s="190">
        <v>21</v>
      </c>
      <c r="G1644" s="190">
        <v>10</v>
      </c>
      <c r="H1644" s="193">
        <v>0</v>
      </c>
      <c r="I1644" s="190"/>
    </row>
    <row r="1645" spans="1:9">
      <c r="A1645" s="190" t="s">
        <v>517</v>
      </c>
      <c r="B1645" s="190" t="s">
        <v>877</v>
      </c>
      <c r="C1645" s="190" t="s">
        <v>802</v>
      </c>
      <c r="D1645" s="191">
        <v>40347</v>
      </c>
      <c r="E1645" s="190" t="s">
        <v>894</v>
      </c>
      <c r="F1645" s="190">
        <v>9</v>
      </c>
      <c r="G1645" s="190">
        <v>50</v>
      </c>
      <c r="H1645" s="193">
        <v>0</v>
      </c>
      <c r="I1645" s="190"/>
    </row>
    <row r="1646" spans="1:9">
      <c r="A1646" s="190" t="s">
        <v>517</v>
      </c>
      <c r="B1646" s="190" t="s">
        <v>877</v>
      </c>
      <c r="C1646" s="190" t="s">
        <v>802</v>
      </c>
      <c r="D1646" s="191">
        <v>40702</v>
      </c>
      <c r="E1646" s="190" t="s">
        <v>876</v>
      </c>
      <c r="F1646" s="190">
        <v>12.5</v>
      </c>
      <c r="G1646" s="190">
        <v>20</v>
      </c>
      <c r="H1646" s="193">
        <v>0</v>
      </c>
      <c r="I1646" s="190"/>
    </row>
    <row r="1647" spans="1:9">
      <c r="A1647" s="190" t="s">
        <v>621</v>
      </c>
      <c r="B1647" s="190" t="s">
        <v>898</v>
      </c>
      <c r="C1647" s="190" t="s">
        <v>802</v>
      </c>
      <c r="D1647" s="191">
        <v>40899</v>
      </c>
      <c r="E1647" s="190" t="s">
        <v>845</v>
      </c>
      <c r="F1647" s="190">
        <v>18</v>
      </c>
      <c r="G1647" s="190">
        <v>3</v>
      </c>
      <c r="H1647" s="193">
        <v>0</v>
      </c>
      <c r="I1647" s="190"/>
    </row>
    <row r="1648" spans="1:9">
      <c r="A1648" s="190" t="s">
        <v>621</v>
      </c>
      <c r="B1648" s="190" t="s">
        <v>898</v>
      </c>
      <c r="C1648" s="190" t="s">
        <v>802</v>
      </c>
      <c r="D1648" s="191">
        <v>41191</v>
      </c>
      <c r="E1648" s="190" t="s">
        <v>809</v>
      </c>
      <c r="F1648" s="190">
        <v>53</v>
      </c>
      <c r="G1648" s="190">
        <v>2</v>
      </c>
      <c r="H1648" s="193">
        <v>0</v>
      </c>
      <c r="I1648" s="190"/>
    </row>
    <row r="1649" spans="1:9">
      <c r="A1649" s="190" t="s">
        <v>586</v>
      </c>
      <c r="B1649" s="190" t="s">
        <v>813</v>
      </c>
      <c r="C1649" s="190" t="s">
        <v>828</v>
      </c>
      <c r="D1649" s="191">
        <v>41457</v>
      </c>
      <c r="E1649" s="190" t="s">
        <v>886</v>
      </c>
      <c r="F1649" s="190">
        <v>25</v>
      </c>
      <c r="G1649" s="190">
        <v>50</v>
      </c>
      <c r="H1649" s="193">
        <v>0.05</v>
      </c>
      <c r="I1649" s="190"/>
    </row>
    <row r="1650" spans="1:9">
      <c r="A1650" s="190" t="s">
        <v>586</v>
      </c>
      <c r="B1650" s="190" t="s">
        <v>813</v>
      </c>
      <c r="C1650" s="190" t="s">
        <v>828</v>
      </c>
      <c r="D1650" s="191">
        <v>40876</v>
      </c>
      <c r="E1650" s="190" t="s">
        <v>830</v>
      </c>
      <c r="F1650" s="190">
        <v>17.45</v>
      </c>
      <c r="G1650" s="190">
        <v>12</v>
      </c>
      <c r="H1650" s="193">
        <v>0.05</v>
      </c>
      <c r="I1650" s="190"/>
    </row>
    <row r="1651" spans="1:9">
      <c r="A1651" s="190" t="s">
        <v>586</v>
      </c>
      <c r="B1651" s="190" t="s">
        <v>813</v>
      </c>
      <c r="C1651" s="190" t="s">
        <v>828</v>
      </c>
      <c r="D1651" s="191">
        <v>41347</v>
      </c>
      <c r="E1651" s="190" t="s">
        <v>852</v>
      </c>
      <c r="F1651" s="190">
        <v>39</v>
      </c>
      <c r="G1651" s="190">
        <v>16</v>
      </c>
      <c r="H1651" s="193">
        <v>0.05</v>
      </c>
      <c r="I1651" s="190"/>
    </row>
    <row r="1652" spans="1:9">
      <c r="A1652" s="190" t="s">
        <v>559</v>
      </c>
      <c r="B1652" s="190" t="s">
        <v>868</v>
      </c>
      <c r="C1652" s="190" t="s">
        <v>802</v>
      </c>
      <c r="D1652" s="191">
        <v>40285</v>
      </c>
      <c r="E1652" s="190" t="s">
        <v>826</v>
      </c>
      <c r="F1652" s="190">
        <v>24</v>
      </c>
      <c r="G1652" s="190">
        <v>10</v>
      </c>
      <c r="H1652" s="193">
        <v>0.05</v>
      </c>
      <c r="I1652" s="190"/>
    </row>
    <row r="1653" spans="1:9">
      <c r="A1653" s="190" t="s">
        <v>559</v>
      </c>
      <c r="B1653" s="190" t="s">
        <v>868</v>
      </c>
      <c r="C1653" s="190" t="s">
        <v>802</v>
      </c>
      <c r="D1653" s="191">
        <v>40885</v>
      </c>
      <c r="E1653" s="190" t="s">
        <v>843</v>
      </c>
      <c r="F1653" s="190">
        <v>49.3</v>
      </c>
      <c r="G1653" s="190">
        <v>20</v>
      </c>
      <c r="H1653" s="193">
        <v>0.05</v>
      </c>
      <c r="I1653" s="190"/>
    </row>
    <row r="1654" spans="1:9">
      <c r="A1654" s="190" t="s">
        <v>559</v>
      </c>
      <c r="B1654" s="190" t="s">
        <v>868</v>
      </c>
      <c r="C1654" s="190" t="s">
        <v>802</v>
      </c>
      <c r="D1654" s="191">
        <v>41597</v>
      </c>
      <c r="E1654" s="190" t="s">
        <v>880</v>
      </c>
      <c r="F1654" s="190">
        <v>33.25</v>
      </c>
      <c r="G1654" s="190">
        <v>15</v>
      </c>
      <c r="H1654" s="193">
        <v>0.05</v>
      </c>
      <c r="I1654" s="190"/>
    </row>
    <row r="1655" spans="1:9">
      <c r="A1655" s="190" t="s">
        <v>559</v>
      </c>
      <c r="B1655" s="190" t="s">
        <v>868</v>
      </c>
      <c r="C1655" s="190" t="s">
        <v>802</v>
      </c>
      <c r="D1655" s="191">
        <v>41052</v>
      </c>
      <c r="E1655" s="190" t="s">
        <v>812</v>
      </c>
      <c r="F1655" s="190">
        <v>21.05</v>
      </c>
      <c r="G1655" s="190">
        <v>21</v>
      </c>
      <c r="H1655" s="193">
        <v>0.05</v>
      </c>
      <c r="I1655" s="190"/>
    </row>
    <row r="1656" spans="1:9">
      <c r="A1656" s="190" t="s">
        <v>569</v>
      </c>
      <c r="B1656" s="190" t="s">
        <v>801</v>
      </c>
      <c r="C1656" s="190" t="s">
        <v>810</v>
      </c>
      <c r="D1656" s="191">
        <v>41518</v>
      </c>
      <c r="E1656" s="190" t="s">
        <v>840</v>
      </c>
      <c r="F1656" s="190">
        <v>10</v>
      </c>
      <c r="G1656" s="190">
        <v>20</v>
      </c>
      <c r="H1656" s="193">
        <v>0</v>
      </c>
      <c r="I1656" s="190"/>
    </row>
    <row r="1657" spans="1:9">
      <c r="A1657" s="190" t="s">
        <v>569</v>
      </c>
      <c r="B1657" s="190" t="s">
        <v>801</v>
      </c>
      <c r="C1657" s="190" t="s">
        <v>810</v>
      </c>
      <c r="D1657" s="191">
        <v>41016</v>
      </c>
      <c r="E1657" s="190" t="s">
        <v>863</v>
      </c>
      <c r="F1657" s="190">
        <v>45.6</v>
      </c>
      <c r="G1657" s="190">
        <v>3</v>
      </c>
      <c r="H1657" s="193">
        <v>0</v>
      </c>
      <c r="I1657" s="190"/>
    </row>
    <row r="1658" spans="1:9">
      <c r="A1658" s="190" t="s">
        <v>559</v>
      </c>
      <c r="B1658" s="190" t="s">
        <v>868</v>
      </c>
      <c r="C1658" s="190" t="s">
        <v>802</v>
      </c>
      <c r="D1658" s="191">
        <v>41654</v>
      </c>
      <c r="E1658" s="190" t="s">
        <v>859</v>
      </c>
      <c r="F1658" s="190">
        <v>31</v>
      </c>
      <c r="G1658" s="190">
        <v>10</v>
      </c>
      <c r="H1658" s="193">
        <v>0</v>
      </c>
      <c r="I1658" s="190"/>
    </row>
    <row r="1659" spans="1:9">
      <c r="A1659" s="190" t="s">
        <v>318</v>
      </c>
      <c r="B1659" s="190" t="s">
        <v>850</v>
      </c>
      <c r="C1659" s="190" t="s">
        <v>810</v>
      </c>
      <c r="D1659" s="191">
        <v>41330</v>
      </c>
      <c r="E1659" s="190" t="s">
        <v>869</v>
      </c>
      <c r="F1659" s="190">
        <v>9.1999999999999993</v>
      </c>
      <c r="G1659" s="190">
        <v>25</v>
      </c>
      <c r="H1659" s="193">
        <v>0</v>
      </c>
      <c r="I1659" s="190"/>
    </row>
    <row r="1660" spans="1:9">
      <c r="A1660" s="190" t="s">
        <v>318</v>
      </c>
      <c r="B1660" s="190" t="s">
        <v>850</v>
      </c>
      <c r="C1660" s="190" t="s">
        <v>810</v>
      </c>
      <c r="D1660" s="191">
        <v>40849</v>
      </c>
      <c r="E1660" s="190" t="s">
        <v>893</v>
      </c>
      <c r="F1660" s="190">
        <v>9.5</v>
      </c>
      <c r="G1660" s="190">
        <v>21</v>
      </c>
      <c r="H1660" s="193">
        <v>0.10000000149011612</v>
      </c>
      <c r="I1660" s="190"/>
    </row>
    <row r="1661" spans="1:9">
      <c r="A1661" s="190" t="s">
        <v>318</v>
      </c>
      <c r="B1661" s="190" t="s">
        <v>850</v>
      </c>
      <c r="C1661" s="190" t="s">
        <v>810</v>
      </c>
      <c r="D1661" s="191">
        <v>40941</v>
      </c>
      <c r="E1661" s="190" t="s">
        <v>823</v>
      </c>
      <c r="F1661" s="190">
        <v>20</v>
      </c>
      <c r="G1661" s="190">
        <v>15</v>
      </c>
      <c r="H1661" s="193">
        <v>0</v>
      </c>
      <c r="I1661" s="190"/>
    </row>
    <row r="1662" spans="1:9">
      <c r="A1662" s="190" t="s">
        <v>586</v>
      </c>
      <c r="B1662" s="190" t="s">
        <v>813</v>
      </c>
      <c r="C1662" s="190" t="s">
        <v>878</v>
      </c>
      <c r="D1662" s="191">
        <v>41336</v>
      </c>
      <c r="E1662" s="190" t="s">
        <v>874</v>
      </c>
      <c r="F1662" s="190">
        <v>12</v>
      </c>
      <c r="G1662" s="190">
        <v>21</v>
      </c>
      <c r="H1662" s="193">
        <v>0</v>
      </c>
      <c r="I1662" s="190"/>
    </row>
    <row r="1663" spans="1:9">
      <c r="A1663" s="190" t="s">
        <v>586</v>
      </c>
      <c r="B1663" s="190" t="s">
        <v>813</v>
      </c>
      <c r="C1663" s="190" t="s">
        <v>878</v>
      </c>
      <c r="D1663" s="191">
        <v>40564</v>
      </c>
      <c r="E1663" s="190" t="s">
        <v>880</v>
      </c>
      <c r="F1663" s="190">
        <v>33.25</v>
      </c>
      <c r="G1663" s="190">
        <v>20</v>
      </c>
      <c r="H1663" s="193">
        <v>0</v>
      </c>
      <c r="I1663" s="190"/>
    </row>
    <row r="1664" spans="1:9">
      <c r="A1664" s="190" t="s">
        <v>356</v>
      </c>
      <c r="B1664" s="190" t="s">
        <v>806</v>
      </c>
      <c r="C1664" s="190" t="s">
        <v>836</v>
      </c>
      <c r="D1664" s="191">
        <v>41343</v>
      </c>
      <c r="E1664" s="190" t="s">
        <v>830</v>
      </c>
      <c r="F1664" s="190">
        <v>17.45</v>
      </c>
      <c r="G1664" s="190">
        <v>30</v>
      </c>
      <c r="H1664" s="193">
        <v>0.25</v>
      </c>
      <c r="I1664" s="190"/>
    </row>
    <row r="1665" spans="1:9">
      <c r="A1665" s="190" t="s">
        <v>356</v>
      </c>
      <c r="B1665" s="190" t="s">
        <v>806</v>
      </c>
      <c r="C1665" s="190" t="s">
        <v>836</v>
      </c>
      <c r="D1665" s="191">
        <v>40662</v>
      </c>
      <c r="E1665" s="190" t="s">
        <v>881</v>
      </c>
      <c r="F1665" s="190">
        <v>62.5</v>
      </c>
      <c r="G1665" s="190">
        <v>25</v>
      </c>
      <c r="H1665" s="193">
        <v>0</v>
      </c>
      <c r="I1665" s="190"/>
    </row>
    <row r="1666" spans="1:9">
      <c r="A1666" s="190" t="s">
        <v>446</v>
      </c>
      <c r="B1666" s="190" t="s">
        <v>854</v>
      </c>
      <c r="C1666" s="190" t="s">
        <v>810</v>
      </c>
      <c r="D1666" s="191">
        <v>40773</v>
      </c>
      <c r="E1666" s="190" t="s">
        <v>818</v>
      </c>
      <c r="F1666" s="190">
        <v>81</v>
      </c>
      <c r="G1666" s="190">
        <v>20</v>
      </c>
      <c r="H1666" s="193">
        <v>0.05</v>
      </c>
      <c r="I1666" s="190"/>
    </row>
    <row r="1667" spans="1:9">
      <c r="A1667" s="190" t="s">
        <v>569</v>
      </c>
      <c r="B1667" s="190" t="s">
        <v>801</v>
      </c>
      <c r="C1667" s="190" t="s">
        <v>814</v>
      </c>
      <c r="D1667" s="191">
        <v>40830</v>
      </c>
      <c r="E1667" s="190" t="s">
        <v>855</v>
      </c>
      <c r="F1667" s="190">
        <v>18.399999999999999</v>
      </c>
      <c r="G1667" s="190">
        <v>12</v>
      </c>
      <c r="H1667" s="193">
        <v>0</v>
      </c>
      <c r="I1667" s="190"/>
    </row>
    <row r="1668" spans="1:9">
      <c r="A1668" s="190" t="s">
        <v>569</v>
      </c>
      <c r="B1668" s="190" t="s">
        <v>801</v>
      </c>
      <c r="C1668" s="190" t="s">
        <v>814</v>
      </c>
      <c r="D1668" s="191">
        <v>40387</v>
      </c>
      <c r="E1668" s="190" t="s">
        <v>812</v>
      </c>
      <c r="F1668" s="190">
        <v>21.05</v>
      </c>
      <c r="G1668" s="190">
        <v>10</v>
      </c>
      <c r="H1668" s="193">
        <v>0</v>
      </c>
      <c r="I1668" s="190"/>
    </row>
    <row r="1669" spans="1:9">
      <c r="A1669" s="190" t="s">
        <v>569</v>
      </c>
      <c r="B1669" s="190" t="s">
        <v>801</v>
      </c>
      <c r="C1669" s="190" t="s">
        <v>814</v>
      </c>
      <c r="D1669" s="191">
        <v>41136</v>
      </c>
      <c r="E1669" s="190" t="s">
        <v>856</v>
      </c>
      <c r="F1669" s="190">
        <v>18</v>
      </c>
      <c r="G1669" s="190">
        <v>10</v>
      </c>
      <c r="H1669" s="193">
        <v>0</v>
      </c>
      <c r="I1669" s="190"/>
    </row>
    <row r="1670" spans="1:9">
      <c r="A1670" s="190" t="s">
        <v>590</v>
      </c>
      <c r="B1670" s="190" t="s">
        <v>850</v>
      </c>
      <c r="C1670" s="190" t="s">
        <v>878</v>
      </c>
      <c r="D1670" s="191">
        <v>40406</v>
      </c>
      <c r="E1670" s="190" t="s">
        <v>894</v>
      </c>
      <c r="F1670" s="190">
        <v>9</v>
      </c>
      <c r="G1670" s="190">
        <v>30</v>
      </c>
      <c r="H1670" s="193">
        <v>0.2</v>
      </c>
      <c r="I1670" s="190"/>
    </row>
    <row r="1671" spans="1:9">
      <c r="A1671" s="190" t="s">
        <v>590</v>
      </c>
      <c r="B1671" s="190" t="s">
        <v>850</v>
      </c>
      <c r="C1671" s="190" t="s">
        <v>878</v>
      </c>
      <c r="D1671" s="191">
        <v>41011</v>
      </c>
      <c r="E1671" s="190" t="s">
        <v>902</v>
      </c>
      <c r="F1671" s="190">
        <v>28.5</v>
      </c>
      <c r="G1671" s="190">
        <v>30</v>
      </c>
      <c r="H1671" s="193">
        <v>0.2</v>
      </c>
      <c r="I1671" s="190"/>
    </row>
    <row r="1672" spans="1:9">
      <c r="A1672" s="190" t="s">
        <v>590</v>
      </c>
      <c r="B1672" s="190" t="s">
        <v>850</v>
      </c>
      <c r="C1672" s="190" t="s">
        <v>878</v>
      </c>
      <c r="D1672" s="191">
        <v>40719</v>
      </c>
      <c r="E1672" s="190" t="s">
        <v>844</v>
      </c>
      <c r="F1672" s="190">
        <v>15</v>
      </c>
      <c r="G1672" s="190">
        <v>50</v>
      </c>
      <c r="H1672" s="193">
        <v>0.2</v>
      </c>
      <c r="I1672" s="190"/>
    </row>
    <row r="1673" spans="1:9">
      <c r="A1673" s="190" t="s">
        <v>347</v>
      </c>
      <c r="B1673" s="190" t="s">
        <v>345</v>
      </c>
      <c r="C1673" s="190" t="s">
        <v>810</v>
      </c>
      <c r="D1673" s="191">
        <v>41180</v>
      </c>
      <c r="E1673" s="190" t="s">
        <v>866</v>
      </c>
      <c r="F1673" s="190">
        <v>15</v>
      </c>
      <c r="G1673" s="190">
        <v>10</v>
      </c>
      <c r="H1673" s="193">
        <v>0</v>
      </c>
      <c r="I1673" s="190"/>
    </row>
    <row r="1674" spans="1:9">
      <c r="A1674" s="190" t="s">
        <v>688</v>
      </c>
      <c r="B1674" s="190" t="s">
        <v>842</v>
      </c>
      <c r="C1674" s="190" t="s">
        <v>810</v>
      </c>
      <c r="D1674" s="191">
        <v>40810</v>
      </c>
      <c r="E1674" s="190" t="s">
        <v>804</v>
      </c>
      <c r="F1674" s="190">
        <v>14</v>
      </c>
      <c r="G1674" s="190">
        <v>25</v>
      </c>
      <c r="H1674" s="193">
        <v>0</v>
      </c>
      <c r="I1674" s="190"/>
    </row>
    <row r="1675" spans="1:9">
      <c r="A1675" s="190" t="s">
        <v>688</v>
      </c>
      <c r="B1675" s="190" t="s">
        <v>842</v>
      </c>
      <c r="C1675" s="190" t="s">
        <v>810</v>
      </c>
      <c r="D1675" s="191">
        <v>40939</v>
      </c>
      <c r="E1675" s="190" t="s">
        <v>823</v>
      </c>
      <c r="F1675" s="190">
        <v>20</v>
      </c>
      <c r="G1675" s="190">
        <v>20</v>
      </c>
      <c r="H1675" s="193">
        <v>0.15</v>
      </c>
      <c r="I1675" s="190"/>
    </row>
    <row r="1676" spans="1:9">
      <c r="A1676" s="190" t="s">
        <v>688</v>
      </c>
      <c r="B1676" s="190" t="s">
        <v>842</v>
      </c>
      <c r="C1676" s="190" t="s">
        <v>810</v>
      </c>
      <c r="D1676" s="191">
        <v>41326</v>
      </c>
      <c r="E1676" s="190" t="s">
        <v>875</v>
      </c>
      <c r="F1676" s="190">
        <v>7.45</v>
      </c>
      <c r="G1676" s="190">
        <v>32</v>
      </c>
      <c r="H1676" s="193">
        <v>0.15</v>
      </c>
      <c r="I1676" s="190"/>
    </row>
    <row r="1677" spans="1:9">
      <c r="A1677" s="190" t="s">
        <v>552</v>
      </c>
      <c r="B1677" s="190" t="s">
        <v>842</v>
      </c>
      <c r="C1677" s="190" t="s">
        <v>846</v>
      </c>
      <c r="D1677" s="191">
        <v>41152</v>
      </c>
      <c r="E1677" s="190" t="s">
        <v>825</v>
      </c>
      <c r="F1677" s="190">
        <v>4.5</v>
      </c>
      <c r="G1677" s="190">
        <v>8</v>
      </c>
      <c r="H1677" s="193">
        <v>0</v>
      </c>
      <c r="I1677" s="190"/>
    </row>
    <row r="1678" spans="1:9">
      <c r="A1678" s="190" t="s">
        <v>613</v>
      </c>
      <c r="B1678" s="190" t="s">
        <v>842</v>
      </c>
      <c r="C1678" s="190" t="s">
        <v>810</v>
      </c>
      <c r="D1678" s="191">
        <v>40499</v>
      </c>
      <c r="E1678" s="190" t="s">
        <v>840</v>
      </c>
      <c r="F1678" s="190">
        <v>10</v>
      </c>
      <c r="G1678" s="190">
        <v>40</v>
      </c>
      <c r="H1678" s="193">
        <v>0.05</v>
      </c>
      <c r="I1678" s="190"/>
    </row>
    <row r="1679" spans="1:9">
      <c r="A1679" s="190" t="s">
        <v>613</v>
      </c>
      <c r="B1679" s="190" t="s">
        <v>842</v>
      </c>
      <c r="C1679" s="190" t="s">
        <v>810</v>
      </c>
      <c r="D1679" s="191">
        <v>41019</v>
      </c>
      <c r="E1679" s="190" t="s">
        <v>848</v>
      </c>
      <c r="F1679" s="190">
        <v>38</v>
      </c>
      <c r="G1679" s="190">
        <v>21</v>
      </c>
      <c r="H1679" s="193">
        <v>0.05</v>
      </c>
      <c r="I1679" s="190"/>
    </row>
    <row r="1680" spans="1:9">
      <c r="A1680" s="190" t="s">
        <v>613</v>
      </c>
      <c r="B1680" s="190" t="s">
        <v>842</v>
      </c>
      <c r="C1680" s="190" t="s">
        <v>810</v>
      </c>
      <c r="D1680" s="191">
        <v>40687</v>
      </c>
      <c r="E1680" s="190" t="s">
        <v>812</v>
      </c>
      <c r="F1680" s="190">
        <v>21.05</v>
      </c>
      <c r="G1680" s="190">
        <v>12</v>
      </c>
      <c r="H1680" s="193">
        <v>0.05</v>
      </c>
      <c r="I1680" s="190"/>
    </row>
    <row r="1681" spans="1:9">
      <c r="A1681" s="190" t="s">
        <v>423</v>
      </c>
      <c r="B1681" s="190" t="s">
        <v>817</v>
      </c>
      <c r="C1681" s="190" t="s">
        <v>807</v>
      </c>
      <c r="D1681" s="191">
        <v>41067</v>
      </c>
      <c r="E1681" s="190" t="s">
        <v>829</v>
      </c>
      <c r="F1681" s="190">
        <v>19</v>
      </c>
      <c r="G1681" s="190">
        <v>20</v>
      </c>
      <c r="H1681" s="193">
        <v>0</v>
      </c>
      <c r="I1681" s="190"/>
    </row>
    <row r="1682" spans="1:9">
      <c r="A1682" s="190" t="s">
        <v>423</v>
      </c>
      <c r="B1682" s="190" t="s">
        <v>817</v>
      </c>
      <c r="C1682" s="190" t="s">
        <v>807</v>
      </c>
      <c r="D1682" s="191">
        <v>41604</v>
      </c>
      <c r="E1682" s="190" t="s">
        <v>825</v>
      </c>
      <c r="F1682" s="190">
        <v>4.5</v>
      </c>
      <c r="G1682" s="190">
        <v>12</v>
      </c>
      <c r="H1682" s="193">
        <v>0</v>
      </c>
      <c r="I1682" s="190"/>
    </row>
    <row r="1683" spans="1:9">
      <c r="A1683" s="190" t="s">
        <v>423</v>
      </c>
      <c r="B1683" s="190" t="s">
        <v>817</v>
      </c>
      <c r="C1683" s="190" t="s">
        <v>807</v>
      </c>
      <c r="D1683" s="191">
        <v>41289</v>
      </c>
      <c r="E1683" s="190" t="s">
        <v>844</v>
      </c>
      <c r="F1683" s="190">
        <v>15</v>
      </c>
      <c r="G1683" s="190">
        <v>30</v>
      </c>
      <c r="H1683" s="193">
        <v>0</v>
      </c>
      <c r="I1683" s="190"/>
    </row>
    <row r="1684" spans="1:9">
      <c r="A1684" s="190" t="s">
        <v>423</v>
      </c>
      <c r="B1684" s="190" t="s">
        <v>817</v>
      </c>
      <c r="C1684" s="190" t="s">
        <v>807</v>
      </c>
      <c r="D1684" s="191">
        <v>40635</v>
      </c>
      <c r="E1684" s="190" t="s">
        <v>834</v>
      </c>
      <c r="F1684" s="190">
        <v>13</v>
      </c>
      <c r="G1684" s="190">
        <v>25</v>
      </c>
      <c r="H1684" s="193">
        <v>0</v>
      </c>
      <c r="I1684" s="190"/>
    </row>
    <row r="1685" spans="1:9">
      <c r="A1685" s="190" t="s">
        <v>438</v>
      </c>
      <c r="B1685" s="190" t="s">
        <v>806</v>
      </c>
      <c r="C1685" s="190" t="s">
        <v>836</v>
      </c>
      <c r="D1685" s="191">
        <v>40861</v>
      </c>
      <c r="E1685" s="190" t="s">
        <v>859</v>
      </c>
      <c r="F1685" s="190">
        <v>31</v>
      </c>
      <c r="G1685" s="190">
        <v>70</v>
      </c>
      <c r="H1685" s="193">
        <v>0</v>
      </c>
      <c r="I1685" s="190"/>
    </row>
    <row r="1686" spans="1:9">
      <c r="A1686" s="190" t="s">
        <v>438</v>
      </c>
      <c r="B1686" s="190" t="s">
        <v>806</v>
      </c>
      <c r="C1686" s="190" t="s">
        <v>836</v>
      </c>
      <c r="D1686" s="191">
        <v>40693</v>
      </c>
      <c r="E1686" s="190" t="s">
        <v>821</v>
      </c>
      <c r="F1686" s="190">
        <v>12.5</v>
      </c>
      <c r="G1686" s="190">
        <v>35</v>
      </c>
      <c r="H1686" s="193">
        <v>0</v>
      </c>
      <c r="I1686" s="190"/>
    </row>
    <row r="1687" spans="1:9">
      <c r="A1687" s="190" t="s">
        <v>438</v>
      </c>
      <c r="B1687" s="190" t="s">
        <v>806</v>
      </c>
      <c r="C1687" s="190" t="s">
        <v>836</v>
      </c>
      <c r="D1687" s="191">
        <v>40664</v>
      </c>
      <c r="E1687" s="190" t="s">
        <v>834</v>
      </c>
      <c r="F1687" s="190">
        <v>13</v>
      </c>
      <c r="G1687" s="190">
        <v>40</v>
      </c>
      <c r="H1687" s="193">
        <v>0</v>
      </c>
      <c r="I1687" s="190"/>
    </row>
    <row r="1688" spans="1:9">
      <c r="A1688" s="190" t="s">
        <v>505</v>
      </c>
      <c r="B1688" s="190" t="s">
        <v>868</v>
      </c>
      <c r="C1688" s="190" t="s">
        <v>846</v>
      </c>
      <c r="D1688" s="191">
        <v>40774</v>
      </c>
      <c r="E1688" s="190" t="s">
        <v>889</v>
      </c>
      <c r="F1688" s="190">
        <v>14</v>
      </c>
      <c r="G1688" s="190">
        <v>5</v>
      </c>
      <c r="H1688" s="193">
        <v>0</v>
      </c>
      <c r="I1688" s="190"/>
    </row>
    <row r="1689" spans="1:9">
      <c r="A1689" s="190" t="s">
        <v>559</v>
      </c>
      <c r="B1689" s="190" t="s">
        <v>868</v>
      </c>
      <c r="C1689" s="190" t="s">
        <v>836</v>
      </c>
      <c r="D1689" s="191">
        <v>41349</v>
      </c>
      <c r="E1689" s="190" t="s">
        <v>829</v>
      </c>
      <c r="F1689" s="190">
        <v>19</v>
      </c>
      <c r="G1689" s="190">
        <v>20</v>
      </c>
      <c r="H1689" s="193">
        <v>0</v>
      </c>
      <c r="I1689" s="190"/>
    </row>
    <row r="1690" spans="1:9">
      <c r="A1690" s="190" t="s">
        <v>559</v>
      </c>
      <c r="B1690" s="190" t="s">
        <v>868</v>
      </c>
      <c r="C1690" s="190" t="s">
        <v>836</v>
      </c>
      <c r="D1690" s="191">
        <v>41235</v>
      </c>
      <c r="E1690" s="190" t="s">
        <v>876</v>
      </c>
      <c r="F1690" s="190">
        <v>12.5</v>
      </c>
      <c r="G1690" s="190">
        <v>18</v>
      </c>
      <c r="H1690" s="193">
        <v>0</v>
      </c>
      <c r="I1690" s="190"/>
    </row>
    <row r="1691" spans="1:9">
      <c r="A1691" s="190" t="s">
        <v>639</v>
      </c>
      <c r="B1691" s="190" t="s">
        <v>842</v>
      </c>
      <c r="C1691" s="190" t="s">
        <v>828</v>
      </c>
      <c r="D1691" s="191">
        <v>40236</v>
      </c>
      <c r="E1691" s="190" t="s">
        <v>803</v>
      </c>
      <c r="F1691" s="190">
        <v>21</v>
      </c>
      <c r="G1691" s="190">
        <v>40</v>
      </c>
      <c r="H1691" s="193">
        <v>0</v>
      </c>
      <c r="I1691" s="190"/>
    </row>
    <row r="1692" spans="1:9">
      <c r="A1692" s="190" t="s">
        <v>639</v>
      </c>
      <c r="B1692" s="190" t="s">
        <v>842</v>
      </c>
      <c r="C1692" s="190" t="s">
        <v>828</v>
      </c>
      <c r="D1692" s="191">
        <v>40956</v>
      </c>
      <c r="E1692" s="190" t="s">
        <v>890</v>
      </c>
      <c r="F1692" s="190">
        <v>263.5</v>
      </c>
      <c r="G1692" s="190">
        <v>40</v>
      </c>
      <c r="H1692" s="193">
        <v>0</v>
      </c>
      <c r="I1692" s="190"/>
    </row>
    <row r="1693" spans="1:9">
      <c r="A1693" s="190" t="s">
        <v>597</v>
      </c>
      <c r="B1693" s="190" t="s">
        <v>813</v>
      </c>
      <c r="C1693" s="190" t="s">
        <v>878</v>
      </c>
      <c r="D1693" s="191">
        <v>40739</v>
      </c>
      <c r="E1693" s="190" t="s">
        <v>852</v>
      </c>
      <c r="F1693" s="190">
        <v>39</v>
      </c>
      <c r="G1693" s="190">
        <v>15</v>
      </c>
      <c r="H1693" s="193">
        <v>0</v>
      </c>
      <c r="I1693" s="190"/>
    </row>
    <row r="1694" spans="1:9">
      <c r="A1694" s="190" t="s">
        <v>597</v>
      </c>
      <c r="B1694" s="190" t="s">
        <v>813</v>
      </c>
      <c r="C1694" s="190" t="s">
        <v>878</v>
      </c>
      <c r="D1694" s="191">
        <v>41309</v>
      </c>
      <c r="E1694" s="190" t="s">
        <v>873</v>
      </c>
      <c r="F1694" s="190">
        <v>14</v>
      </c>
      <c r="G1694" s="190">
        <v>10</v>
      </c>
      <c r="H1694" s="193">
        <v>0</v>
      </c>
      <c r="I1694" s="190"/>
    </row>
    <row r="1695" spans="1:9">
      <c r="A1695" s="190" t="s">
        <v>597</v>
      </c>
      <c r="B1695" s="190" t="s">
        <v>813</v>
      </c>
      <c r="C1695" s="190" t="s">
        <v>878</v>
      </c>
      <c r="D1695" s="191">
        <v>40862</v>
      </c>
      <c r="E1695" s="190" t="s">
        <v>811</v>
      </c>
      <c r="F1695" s="190">
        <v>9.65</v>
      </c>
      <c r="G1695" s="190">
        <v>14</v>
      </c>
      <c r="H1695" s="193">
        <v>0</v>
      </c>
      <c r="I1695" s="190"/>
    </row>
    <row r="1696" spans="1:9">
      <c r="A1696" s="190" t="s">
        <v>649</v>
      </c>
      <c r="B1696" s="190" t="s">
        <v>854</v>
      </c>
      <c r="C1696" s="190" t="s">
        <v>878</v>
      </c>
      <c r="D1696" s="191">
        <v>40967</v>
      </c>
      <c r="E1696" s="190" t="s">
        <v>849</v>
      </c>
      <c r="F1696" s="190">
        <v>25.89</v>
      </c>
      <c r="G1696" s="190">
        <v>15</v>
      </c>
      <c r="H1696" s="193">
        <v>0.05</v>
      </c>
      <c r="I1696" s="190"/>
    </row>
    <row r="1697" spans="1:9">
      <c r="A1697" s="190" t="s">
        <v>330</v>
      </c>
      <c r="B1697" s="190" t="s">
        <v>817</v>
      </c>
      <c r="C1697" s="190" t="s">
        <v>810</v>
      </c>
      <c r="D1697" s="191">
        <v>40628</v>
      </c>
      <c r="E1697" s="190" t="s">
        <v>832</v>
      </c>
      <c r="F1697" s="190">
        <v>55</v>
      </c>
      <c r="G1697" s="190">
        <v>40</v>
      </c>
      <c r="H1697" s="193">
        <v>0.05</v>
      </c>
      <c r="I1697" s="190"/>
    </row>
    <row r="1698" spans="1:9">
      <c r="A1698" s="190" t="s">
        <v>391</v>
      </c>
      <c r="B1698" s="190" t="s">
        <v>854</v>
      </c>
      <c r="C1698" s="190" t="s">
        <v>828</v>
      </c>
      <c r="D1698" s="191">
        <v>41639</v>
      </c>
      <c r="E1698" s="190" t="s">
        <v>896</v>
      </c>
      <c r="F1698" s="190">
        <v>40</v>
      </c>
      <c r="G1698" s="190">
        <v>30</v>
      </c>
      <c r="H1698" s="193">
        <v>0</v>
      </c>
      <c r="I1698" s="190"/>
    </row>
    <row r="1699" spans="1:9">
      <c r="A1699" s="190" t="s">
        <v>391</v>
      </c>
      <c r="B1699" s="190" t="s">
        <v>854</v>
      </c>
      <c r="C1699" s="190" t="s">
        <v>828</v>
      </c>
      <c r="D1699" s="191">
        <v>41011</v>
      </c>
      <c r="E1699" s="190" t="s">
        <v>825</v>
      </c>
      <c r="F1699" s="190">
        <v>4.5</v>
      </c>
      <c r="G1699" s="190">
        <v>10</v>
      </c>
      <c r="H1699" s="193">
        <v>0</v>
      </c>
      <c r="I1699" s="190"/>
    </row>
    <row r="1700" spans="1:9">
      <c r="A1700" s="190" t="s">
        <v>391</v>
      </c>
      <c r="B1700" s="190" t="s">
        <v>854</v>
      </c>
      <c r="C1700" s="190" t="s">
        <v>828</v>
      </c>
      <c r="D1700" s="191">
        <v>40660</v>
      </c>
      <c r="E1700" s="190" t="s">
        <v>857</v>
      </c>
      <c r="F1700" s="190">
        <v>123.79</v>
      </c>
      <c r="G1700" s="190">
        <v>24</v>
      </c>
      <c r="H1700" s="193">
        <v>0</v>
      </c>
      <c r="I1700" s="190"/>
    </row>
    <row r="1701" spans="1:9">
      <c r="A1701" s="190" t="s">
        <v>391</v>
      </c>
      <c r="B1701" s="190" t="s">
        <v>854</v>
      </c>
      <c r="C1701" s="190" t="s">
        <v>828</v>
      </c>
      <c r="D1701" s="191">
        <v>41016</v>
      </c>
      <c r="E1701" s="190" t="s">
        <v>849</v>
      </c>
      <c r="F1701" s="190">
        <v>25.89</v>
      </c>
      <c r="G1701" s="190">
        <v>35</v>
      </c>
      <c r="H1701" s="193">
        <v>0</v>
      </c>
      <c r="I1701" s="190"/>
    </row>
    <row r="1702" spans="1:9">
      <c r="A1702" s="190" t="s">
        <v>391</v>
      </c>
      <c r="B1702" s="190" t="s">
        <v>854</v>
      </c>
      <c r="C1702" s="190" t="s">
        <v>828</v>
      </c>
      <c r="D1702" s="191">
        <v>41203</v>
      </c>
      <c r="E1702" s="190" t="s">
        <v>831</v>
      </c>
      <c r="F1702" s="190">
        <v>19</v>
      </c>
      <c r="G1702" s="190">
        <v>20</v>
      </c>
      <c r="H1702" s="193">
        <v>0</v>
      </c>
      <c r="I1702" s="190"/>
    </row>
    <row r="1703" spans="1:9">
      <c r="A1703" s="190" t="s">
        <v>688</v>
      </c>
      <c r="B1703" s="190" t="s">
        <v>842</v>
      </c>
      <c r="C1703" s="190" t="s">
        <v>836</v>
      </c>
      <c r="D1703" s="191">
        <v>41373</v>
      </c>
      <c r="E1703" s="190" t="s">
        <v>862</v>
      </c>
      <c r="F1703" s="190">
        <v>6</v>
      </c>
      <c r="G1703" s="190">
        <v>28</v>
      </c>
      <c r="H1703" s="193">
        <v>0.05</v>
      </c>
      <c r="I1703" s="190"/>
    </row>
    <row r="1704" spans="1:9">
      <c r="A1704" s="190" t="s">
        <v>688</v>
      </c>
      <c r="B1704" s="190" t="s">
        <v>842</v>
      </c>
      <c r="C1704" s="190" t="s">
        <v>836</v>
      </c>
      <c r="D1704" s="191">
        <v>41269</v>
      </c>
      <c r="E1704" s="190" t="s">
        <v>882</v>
      </c>
      <c r="F1704" s="190">
        <v>36</v>
      </c>
      <c r="G1704" s="190">
        <v>50</v>
      </c>
      <c r="H1704" s="193">
        <v>0.05</v>
      </c>
      <c r="I1704" s="190"/>
    </row>
    <row r="1705" spans="1:9">
      <c r="A1705" s="190" t="s">
        <v>688</v>
      </c>
      <c r="B1705" s="190" t="s">
        <v>842</v>
      </c>
      <c r="C1705" s="190" t="s">
        <v>836</v>
      </c>
      <c r="D1705" s="191">
        <v>41161</v>
      </c>
      <c r="E1705" s="190" t="s">
        <v>867</v>
      </c>
      <c r="F1705" s="190">
        <v>7.75</v>
      </c>
      <c r="G1705" s="190">
        <v>120</v>
      </c>
      <c r="H1705" s="193">
        <v>0.05</v>
      </c>
      <c r="I1705" s="190"/>
    </row>
    <row r="1706" spans="1:9">
      <c r="A1706" s="190" t="s">
        <v>555</v>
      </c>
      <c r="B1706" s="190" t="s">
        <v>524</v>
      </c>
      <c r="C1706" s="190" t="s">
        <v>814</v>
      </c>
      <c r="D1706" s="191">
        <v>40804</v>
      </c>
      <c r="E1706" s="190" t="s">
        <v>825</v>
      </c>
      <c r="F1706" s="190">
        <v>4.5</v>
      </c>
      <c r="G1706" s="190">
        <v>110</v>
      </c>
      <c r="H1706" s="193">
        <v>0</v>
      </c>
      <c r="I1706" s="190"/>
    </row>
    <row r="1707" spans="1:9">
      <c r="A1707" s="190" t="s">
        <v>555</v>
      </c>
      <c r="B1707" s="190" t="s">
        <v>524</v>
      </c>
      <c r="C1707" s="190" t="s">
        <v>814</v>
      </c>
      <c r="D1707" s="191">
        <v>40928</v>
      </c>
      <c r="E1707" s="190" t="s">
        <v>822</v>
      </c>
      <c r="F1707" s="190">
        <v>18</v>
      </c>
      <c r="G1707" s="190">
        <v>45</v>
      </c>
      <c r="H1707" s="193">
        <v>0</v>
      </c>
      <c r="I1707" s="190"/>
    </row>
    <row r="1708" spans="1:9">
      <c r="A1708" s="190" t="s">
        <v>555</v>
      </c>
      <c r="B1708" s="190" t="s">
        <v>524</v>
      </c>
      <c r="C1708" s="190" t="s">
        <v>814</v>
      </c>
      <c r="D1708" s="191">
        <v>41051</v>
      </c>
      <c r="E1708" s="190" t="s">
        <v>855</v>
      </c>
      <c r="F1708" s="190">
        <v>18.399999999999999</v>
      </c>
      <c r="G1708" s="190">
        <v>91</v>
      </c>
      <c r="H1708" s="193">
        <v>0</v>
      </c>
      <c r="I1708" s="190"/>
    </row>
    <row r="1709" spans="1:9">
      <c r="A1709" s="190" t="s">
        <v>555</v>
      </c>
      <c r="B1709" s="190" t="s">
        <v>524</v>
      </c>
      <c r="C1709" s="190" t="s">
        <v>814</v>
      </c>
      <c r="D1709" s="191">
        <v>40761</v>
      </c>
      <c r="E1709" s="190" t="s">
        <v>820</v>
      </c>
      <c r="F1709" s="190">
        <v>34</v>
      </c>
      <c r="G1709" s="190">
        <v>100</v>
      </c>
      <c r="H1709" s="193">
        <v>0</v>
      </c>
      <c r="I1709" s="190"/>
    </row>
    <row r="1710" spans="1:9">
      <c r="A1710" s="190" t="s">
        <v>330</v>
      </c>
      <c r="B1710" s="190" t="s">
        <v>817</v>
      </c>
      <c r="C1710" s="190" t="s">
        <v>878</v>
      </c>
      <c r="D1710" s="191">
        <v>40893</v>
      </c>
      <c r="E1710" s="190" t="s">
        <v>900</v>
      </c>
      <c r="F1710" s="190">
        <v>9.5</v>
      </c>
      <c r="G1710" s="190">
        <v>15</v>
      </c>
      <c r="H1710" s="193">
        <v>0</v>
      </c>
      <c r="I1710" s="190"/>
    </row>
    <row r="1711" spans="1:9">
      <c r="A1711" s="190" t="s">
        <v>330</v>
      </c>
      <c r="B1711" s="190" t="s">
        <v>817</v>
      </c>
      <c r="C1711" s="190" t="s">
        <v>878</v>
      </c>
      <c r="D1711" s="191">
        <v>40428</v>
      </c>
      <c r="E1711" s="190" t="s">
        <v>848</v>
      </c>
      <c r="F1711" s="190">
        <v>38</v>
      </c>
      <c r="G1711" s="190">
        <v>16</v>
      </c>
      <c r="H1711" s="193">
        <v>0</v>
      </c>
      <c r="I1711" s="190"/>
    </row>
    <row r="1712" spans="1:9">
      <c r="A1712" s="190" t="s">
        <v>401</v>
      </c>
      <c r="B1712" s="190" t="s">
        <v>883</v>
      </c>
      <c r="C1712" s="190" t="s">
        <v>814</v>
      </c>
      <c r="D1712" s="191">
        <v>40457</v>
      </c>
      <c r="E1712" s="190" t="s">
        <v>857</v>
      </c>
      <c r="F1712" s="190">
        <v>123.79</v>
      </c>
      <c r="G1712" s="190">
        <v>80</v>
      </c>
      <c r="H1712" s="193">
        <v>0</v>
      </c>
      <c r="I1712" s="190"/>
    </row>
    <row r="1713" spans="1:9">
      <c r="A1713" s="190" t="s">
        <v>401</v>
      </c>
      <c r="B1713" s="190" t="s">
        <v>883</v>
      </c>
      <c r="C1713" s="190" t="s">
        <v>814</v>
      </c>
      <c r="D1713" s="191">
        <v>40788</v>
      </c>
      <c r="E1713" s="190" t="s">
        <v>849</v>
      </c>
      <c r="F1713" s="190">
        <v>25.89</v>
      </c>
      <c r="G1713" s="190">
        <v>36</v>
      </c>
      <c r="H1713" s="193">
        <v>0</v>
      </c>
      <c r="I1713" s="190"/>
    </row>
    <row r="1714" spans="1:9">
      <c r="A1714" s="190" t="s">
        <v>341</v>
      </c>
      <c r="B1714" s="190" t="s">
        <v>345</v>
      </c>
      <c r="C1714" s="190" t="s">
        <v>810</v>
      </c>
      <c r="D1714" s="191">
        <v>41585</v>
      </c>
      <c r="E1714" s="190" t="s">
        <v>862</v>
      </c>
      <c r="F1714" s="190">
        <v>6</v>
      </c>
      <c r="G1714" s="190">
        <v>5</v>
      </c>
      <c r="H1714" s="193">
        <v>0</v>
      </c>
      <c r="I1714" s="190"/>
    </row>
    <row r="1715" spans="1:9">
      <c r="A1715" s="190" t="s">
        <v>441</v>
      </c>
      <c r="B1715" s="190" t="s">
        <v>444</v>
      </c>
      <c r="C1715" s="190" t="s">
        <v>802</v>
      </c>
      <c r="D1715" s="191">
        <v>41434</v>
      </c>
      <c r="E1715" s="190" t="s">
        <v>822</v>
      </c>
      <c r="F1715" s="190">
        <v>18</v>
      </c>
      <c r="G1715" s="190">
        <v>8</v>
      </c>
      <c r="H1715" s="193">
        <v>0.15</v>
      </c>
      <c r="I1715" s="190"/>
    </row>
    <row r="1716" spans="1:9">
      <c r="A1716" s="190" t="s">
        <v>544</v>
      </c>
      <c r="B1716" s="190" t="s">
        <v>806</v>
      </c>
      <c r="C1716" s="190" t="s">
        <v>836</v>
      </c>
      <c r="D1716" s="191">
        <v>40731</v>
      </c>
      <c r="E1716" s="190" t="s">
        <v>844</v>
      </c>
      <c r="F1716" s="190">
        <v>15</v>
      </c>
      <c r="G1716" s="190">
        <v>3</v>
      </c>
      <c r="H1716" s="193">
        <v>0.25</v>
      </c>
      <c r="I1716" s="190"/>
    </row>
    <row r="1717" spans="1:9">
      <c r="A1717" s="190" t="s">
        <v>702</v>
      </c>
      <c r="B1717" s="190" t="s">
        <v>444</v>
      </c>
      <c r="C1717" s="190" t="s">
        <v>810</v>
      </c>
      <c r="D1717" s="191">
        <v>40195</v>
      </c>
      <c r="E1717" s="190" t="s">
        <v>811</v>
      </c>
      <c r="F1717" s="190">
        <v>9.65</v>
      </c>
      <c r="G1717" s="190">
        <v>30</v>
      </c>
      <c r="H1717" s="193">
        <v>0</v>
      </c>
      <c r="I1717" s="190"/>
    </row>
    <row r="1718" spans="1:9">
      <c r="A1718" s="190" t="s">
        <v>702</v>
      </c>
      <c r="B1718" s="190" t="s">
        <v>444</v>
      </c>
      <c r="C1718" s="190" t="s">
        <v>810</v>
      </c>
      <c r="D1718" s="191">
        <v>41371</v>
      </c>
      <c r="E1718" s="190" t="s">
        <v>860</v>
      </c>
      <c r="F1718" s="190">
        <v>21.5</v>
      </c>
      <c r="G1718" s="190">
        <v>30</v>
      </c>
      <c r="H1718" s="193">
        <v>0</v>
      </c>
      <c r="I1718" s="190"/>
    </row>
    <row r="1719" spans="1:9">
      <c r="A1719" s="190" t="s">
        <v>590</v>
      </c>
      <c r="B1719" s="190" t="s">
        <v>850</v>
      </c>
      <c r="C1719" s="190" t="s">
        <v>836</v>
      </c>
      <c r="D1719" s="191">
        <v>41011</v>
      </c>
      <c r="E1719" s="190" t="s">
        <v>826</v>
      </c>
      <c r="F1719" s="190">
        <v>24</v>
      </c>
      <c r="G1719" s="190">
        <v>30</v>
      </c>
      <c r="H1719" s="193">
        <v>0.15</v>
      </c>
      <c r="I1719" s="190"/>
    </row>
    <row r="1720" spans="1:9">
      <c r="A1720" s="190" t="s">
        <v>590</v>
      </c>
      <c r="B1720" s="190" t="s">
        <v>850</v>
      </c>
      <c r="C1720" s="190" t="s">
        <v>836</v>
      </c>
      <c r="D1720" s="191">
        <v>40291</v>
      </c>
      <c r="E1720" s="190" t="s">
        <v>843</v>
      </c>
      <c r="F1720" s="190">
        <v>49.3</v>
      </c>
      <c r="G1720" s="190">
        <v>6</v>
      </c>
      <c r="H1720" s="193">
        <v>0.15</v>
      </c>
      <c r="I1720" s="190"/>
    </row>
    <row r="1721" spans="1:9">
      <c r="A1721" s="190" t="s">
        <v>438</v>
      </c>
      <c r="B1721" s="190" t="s">
        <v>806</v>
      </c>
      <c r="C1721" s="190" t="s">
        <v>814</v>
      </c>
      <c r="D1721" s="191">
        <v>40309</v>
      </c>
      <c r="E1721" s="190" t="s">
        <v>862</v>
      </c>
      <c r="F1721" s="190">
        <v>6</v>
      </c>
      <c r="G1721" s="190">
        <v>40</v>
      </c>
      <c r="H1721" s="193">
        <v>0</v>
      </c>
      <c r="I1721" s="190"/>
    </row>
    <row r="1722" spans="1:9">
      <c r="A1722" s="190" t="s">
        <v>438</v>
      </c>
      <c r="B1722" s="190" t="s">
        <v>806</v>
      </c>
      <c r="C1722" s="190" t="s">
        <v>814</v>
      </c>
      <c r="D1722" s="191">
        <v>40486</v>
      </c>
      <c r="E1722" s="190" t="s">
        <v>812</v>
      </c>
      <c r="F1722" s="190">
        <v>21.05</v>
      </c>
      <c r="G1722" s="190">
        <v>21</v>
      </c>
      <c r="H1722" s="193">
        <v>0</v>
      </c>
      <c r="I1722" s="190"/>
    </row>
    <row r="1723" spans="1:9">
      <c r="A1723" s="190" t="s">
        <v>438</v>
      </c>
      <c r="B1723" s="190" t="s">
        <v>806</v>
      </c>
      <c r="C1723" s="190" t="s">
        <v>814</v>
      </c>
      <c r="D1723" s="191">
        <v>41312</v>
      </c>
      <c r="E1723" s="190" t="s">
        <v>876</v>
      </c>
      <c r="F1723" s="190">
        <v>12.5</v>
      </c>
      <c r="G1723" s="190">
        <v>20</v>
      </c>
      <c r="H1723" s="193">
        <v>0</v>
      </c>
      <c r="I1723" s="190"/>
    </row>
    <row r="1724" spans="1:9">
      <c r="A1724" s="190" t="s">
        <v>630</v>
      </c>
      <c r="B1724" s="190" t="s">
        <v>842</v>
      </c>
      <c r="C1724" s="190" t="s">
        <v>814</v>
      </c>
      <c r="D1724" s="191">
        <v>41580</v>
      </c>
      <c r="E1724" s="190" t="s">
        <v>887</v>
      </c>
      <c r="F1724" s="190">
        <v>13.25</v>
      </c>
      <c r="G1724" s="190">
        <v>15</v>
      </c>
      <c r="H1724" s="193">
        <v>0</v>
      </c>
      <c r="I1724" s="190"/>
    </row>
    <row r="1725" spans="1:9">
      <c r="A1725" s="190" t="s">
        <v>630</v>
      </c>
      <c r="B1725" s="190" t="s">
        <v>842</v>
      </c>
      <c r="C1725" s="190" t="s">
        <v>814</v>
      </c>
      <c r="D1725" s="191">
        <v>40860</v>
      </c>
      <c r="E1725" s="190" t="s">
        <v>843</v>
      </c>
      <c r="F1725" s="190">
        <v>49.3</v>
      </c>
      <c r="G1725" s="190">
        <v>35</v>
      </c>
      <c r="H1725" s="193">
        <v>0</v>
      </c>
      <c r="I1725" s="190"/>
    </row>
    <row r="1726" spans="1:9">
      <c r="A1726" s="190" t="s">
        <v>544</v>
      </c>
      <c r="B1726" s="190" t="s">
        <v>806</v>
      </c>
      <c r="C1726" s="190" t="s">
        <v>828</v>
      </c>
      <c r="D1726" s="191">
        <v>41643</v>
      </c>
      <c r="E1726" s="190" t="s">
        <v>872</v>
      </c>
      <c r="F1726" s="190">
        <v>18</v>
      </c>
      <c r="G1726" s="190">
        <v>20</v>
      </c>
      <c r="H1726" s="193">
        <v>0.05</v>
      </c>
      <c r="I1726" s="190"/>
    </row>
    <row r="1727" spans="1:9">
      <c r="A1727" s="190" t="s">
        <v>621</v>
      </c>
      <c r="B1727" s="190" t="s">
        <v>898</v>
      </c>
      <c r="C1727" s="190" t="s">
        <v>810</v>
      </c>
      <c r="D1727" s="191">
        <v>41015</v>
      </c>
      <c r="E1727" s="190" t="s">
        <v>902</v>
      </c>
      <c r="F1727" s="190">
        <v>28.5</v>
      </c>
      <c r="G1727" s="190">
        <v>15</v>
      </c>
      <c r="H1727" s="193">
        <v>0</v>
      </c>
      <c r="I1727" s="190"/>
    </row>
    <row r="1728" spans="1:9">
      <c r="A1728" s="190" t="s">
        <v>488</v>
      </c>
      <c r="B1728" s="190" t="s">
        <v>813</v>
      </c>
      <c r="C1728" s="190" t="s">
        <v>807</v>
      </c>
      <c r="D1728" s="191">
        <v>40185</v>
      </c>
      <c r="E1728" s="190" t="s">
        <v>867</v>
      </c>
      <c r="F1728" s="190">
        <v>7.75</v>
      </c>
      <c r="G1728" s="190">
        <v>14</v>
      </c>
      <c r="H1728" s="193">
        <v>0</v>
      </c>
      <c r="I1728" s="190"/>
    </row>
    <row r="1729" spans="1:9">
      <c r="A1729" s="190" t="s">
        <v>396</v>
      </c>
      <c r="B1729" s="190" t="s">
        <v>861</v>
      </c>
      <c r="C1729" s="190" t="s">
        <v>810</v>
      </c>
      <c r="D1729" s="191">
        <v>41258</v>
      </c>
      <c r="E1729" s="190" t="s">
        <v>847</v>
      </c>
      <c r="F1729" s="190">
        <v>30</v>
      </c>
      <c r="G1729" s="190">
        <v>20</v>
      </c>
      <c r="H1729" s="193">
        <v>0.05</v>
      </c>
      <c r="I1729" s="190"/>
    </row>
    <row r="1730" spans="1:9">
      <c r="A1730" s="190" t="s">
        <v>396</v>
      </c>
      <c r="B1730" s="190" t="s">
        <v>861</v>
      </c>
      <c r="C1730" s="190" t="s">
        <v>810</v>
      </c>
      <c r="D1730" s="191">
        <v>41292</v>
      </c>
      <c r="E1730" s="190" t="s">
        <v>888</v>
      </c>
      <c r="F1730" s="190">
        <v>7</v>
      </c>
      <c r="G1730" s="190">
        <v>14</v>
      </c>
      <c r="H1730" s="193">
        <v>0.05</v>
      </c>
      <c r="I1730" s="190"/>
    </row>
    <row r="1731" spans="1:9">
      <c r="A1731" s="190" t="s">
        <v>634</v>
      </c>
      <c r="B1731" s="190" t="s">
        <v>899</v>
      </c>
      <c r="C1731" s="190" t="s">
        <v>836</v>
      </c>
      <c r="D1731" s="191">
        <v>40445</v>
      </c>
      <c r="E1731" s="190" t="s">
        <v>847</v>
      </c>
      <c r="F1731" s="190">
        <v>30</v>
      </c>
      <c r="G1731" s="190">
        <v>12</v>
      </c>
      <c r="H1731" s="193">
        <v>0</v>
      </c>
      <c r="I1731" s="190"/>
    </row>
    <row r="1732" spans="1:9">
      <c r="A1732" s="190" t="s">
        <v>634</v>
      </c>
      <c r="B1732" s="190" t="s">
        <v>899</v>
      </c>
      <c r="C1732" s="190" t="s">
        <v>836</v>
      </c>
      <c r="D1732" s="191">
        <v>41469</v>
      </c>
      <c r="E1732" s="190" t="s">
        <v>830</v>
      </c>
      <c r="F1732" s="190">
        <v>17.45</v>
      </c>
      <c r="G1732" s="190">
        <v>15</v>
      </c>
      <c r="H1732" s="193">
        <v>0</v>
      </c>
      <c r="I1732" s="190"/>
    </row>
    <row r="1733" spans="1:9">
      <c r="A1733" s="190" t="s">
        <v>634</v>
      </c>
      <c r="B1733" s="190" t="s">
        <v>899</v>
      </c>
      <c r="C1733" s="190" t="s">
        <v>836</v>
      </c>
      <c r="D1733" s="191">
        <v>40911</v>
      </c>
      <c r="E1733" s="190" t="s">
        <v>811</v>
      </c>
      <c r="F1733" s="190">
        <v>9.65</v>
      </c>
      <c r="G1733" s="190">
        <v>5</v>
      </c>
      <c r="H1733" s="193">
        <v>0</v>
      </c>
      <c r="I1733" s="190"/>
    </row>
    <row r="1734" spans="1:9">
      <c r="A1734" s="190" t="s">
        <v>569</v>
      </c>
      <c r="B1734" s="190" t="s">
        <v>801</v>
      </c>
      <c r="C1734" s="190" t="s">
        <v>836</v>
      </c>
      <c r="D1734" s="191">
        <v>40810</v>
      </c>
      <c r="E1734" s="190" t="s">
        <v>869</v>
      </c>
      <c r="F1734" s="190">
        <v>9.1999999999999993</v>
      </c>
      <c r="G1734" s="190">
        <v>12</v>
      </c>
      <c r="H1734" s="193">
        <v>0</v>
      </c>
      <c r="I1734" s="190"/>
    </row>
    <row r="1735" spans="1:9">
      <c r="A1735" s="190" t="s">
        <v>569</v>
      </c>
      <c r="B1735" s="190" t="s">
        <v>801</v>
      </c>
      <c r="C1735" s="190" t="s">
        <v>836</v>
      </c>
      <c r="D1735" s="191">
        <v>41701</v>
      </c>
      <c r="E1735" s="190" t="s">
        <v>823</v>
      </c>
      <c r="F1735" s="190">
        <v>20</v>
      </c>
      <c r="G1735" s="190">
        <v>10</v>
      </c>
      <c r="H1735" s="193">
        <v>0</v>
      </c>
      <c r="I1735" s="190"/>
    </row>
    <row r="1736" spans="1:9">
      <c r="A1736" s="190" t="s">
        <v>569</v>
      </c>
      <c r="B1736" s="190" t="s">
        <v>801</v>
      </c>
      <c r="C1736" s="190" t="s">
        <v>836</v>
      </c>
      <c r="D1736" s="191">
        <v>41712</v>
      </c>
      <c r="E1736" s="190" t="s">
        <v>902</v>
      </c>
      <c r="F1736" s="190">
        <v>28.5</v>
      </c>
      <c r="G1736" s="190">
        <v>5</v>
      </c>
      <c r="H1736" s="193">
        <v>0</v>
      </c>
      <c r="I1736" s="190"/>
    </row>
    <row r="1737" spans="1:9">
      <c r="A1737" s="190" t="s">
        <v>559</v>
      </c>
      <c r="B1737" s="190" t="s">
        <v>868</v>
      </c>
      <c r="C1737" s="190" t="s">
        <v>814</v>
      </c>
      <c r="D1737" s="191">
        <v>41468</v>
      </c>
      <c r="E1737" s="190" t="s">
        <v>872</v>
      </c>
      <c r="F1737" s="190">
        <v>18</v>
      </c>
      <c r="G1737" s="190">
        <v>10</v>
      </c>
      <c r="H1737" s="193">
        <v>0</v>
      </c>
      <c r="I1737" s="190"/>
    </row>
    <row r="1738" spans="1:9">
      <c r="A1738" s="190" t="s">
        <v>559</v>
      </c>
      <c r="B1738" s="190" t="s">
        <v>868</v>
      </c>
      <c r="C1738" s="190" t="s">
        <v>814</v>
      </c>
      <c r="D1738" s="191">
        <v>40323</v>
      </c>
      <c r="E1738" s="190" t="s">
        <v>852</v>
      </c>
      <c r="F1738" s="190">
        <v>39</v>
      </c>
      <c r="G1738" s="190">
        <v>12</v>
      </c>
      <c r="H1738" s="193">
        <v>0</v>
      </c>
      <c r="I1738" s="190"/>
    </row>
    <row r="1739" spans="1:9">
      <c r="A1739" s="190" t="s">
        <v>559</v>
      </c>
      <c r="B1739" s="190" t="s">
        <v>868</v>
      </c>
      <c r="C1739" s="190" t="s">
        <v>814</v>
      </c>
      <c r="D1739" s="191">
        <v>41107</v>
      </c>
      <c r="E1739" s="190" t="s">
        <v>871</v>
      </c>
      <c r="F1739" s="190">
        <v>14</v>
      </c>
      <c r="G1739" s="190">
        <v>15</v>
      </c>
      <c r="H1739" s="193">
        <v>0</v>
      </c>
      <c r="I1739" s="190"/>
    </row>
    <row r="1740" spans="1:9">
      <c r="A1740" s="190" t="s">
        <v>401</v>
      </c>
      <c r="B1740" s="190" t="s">
        <v>883</v>
      </c>
      <c r="C1740" s="190" t="s">
        <v>851</v>
      </c>
      <c r="D1740" s="191">
        <v>40651</v>
      </c>
      <c r="E1740" s="190" t="s">
        <v>803</v>
      </c>
      <c r="F1740" s="190">
        <v>21</v>
      </c>
      <c r="G1740" s="190">
        <v>40</v>
      </c>
      <c r="H1740" s="193">
        <v>0.25</v>
      </c>
      <c r="I1740" s="190"/>
    </row>
    <row r="1741" spans="1:9">
      <c r="A1741" s="190" t="s">
        <v>401</v>
      </c>
      <c r="B1741" s="190" t="s">
        <v>883</v>
      </c>
      <c r="C1741" s="190" t="s">
        <v>851</v>
      </c>
      <c r="D1741" s="191">
        <v>40623</v>
      </c>
      <c r="E1741" s="190" t="s">
        <v>857</v>
      </c>
      <c r="F1741" s="190">
        <v>123.79</v>
      </c>
      <c r="G1741" s="190">
        <v>60</v>
      </c>
      <c r="H1741" s="193">
        <v>0.25</v>
      </c>
      <c r="I1741" s="190"/>
    </row>
    <row r="1742" spans="1:9">
      <c r="A1742" s="190" t="s">
        <v>387</v>
      </c>
      <c r="B1742" s="190" t="s">
        <v>806</v>
      </c>
      <c r="C1742" s="190" t="s">
        <v>810</v>
      </c>
      <c r="D1742" s="191">
        <v>40657</v>
      </c>
      <c r="E1742" s="190" t="s">
        <v>885</v>
      </c>
      <c r="F1742" s="190">
        <v>22</v>
      </c>
      <c r="G1742" s="190">
        <v>30</v>
      </c>
      <c r="H1742" s="193">
        <v>0.25</v>
      </c>
      <c r="I1742" s="190"/>
    </row>
    <row r="1743" spans="1:9">
      <c r="A1743" s="190" t="s">
        <v>387</v>
      </c>
      <c r="B1743" s="190" t="s">
        <v>806</v>
      </c>
      <c r="C1743" s="190" t="s">
        <v>810</v>
      </c>
      <c r="D1743" s="191">
        <v>41619</v>
      </c>
      <c r="E1743" s="190" t="s">
        <v>819</v>
      </c>
      <c r="F1743" s="190">
        <v>2.5</v>
      </c>
      <c r="G1743" s="190">
        <v>40</v>
      </c>
      <c r="H1743" s="193">
        <v>0.25</v>
      </c>
      <c r="I1743" s="190"/>
    </row>
    <row r="1744" spans="1:9">
      <c r="A1744" s="190" t="s">
        <v>387</v>
      </c>
      <c r="B1744" s="190" t="s">
        <v>806</v>
      </c>
      <c r="C1744" s="190" t="s">
        <v>810</v>
      </c>
      <c r="D1744" s="191">
        <v>41217</v>
      </c>
      <c r="E1744" s="190" t="s">
        <v>887</v>
      </c>
      <c r="F1744" s="190">
        <v>13.25</v>
      </c>
      <c r="G1744" s="190">
        <v>15</v>
      </c>
      <c r="H1744" s="193">
        <v>0</v>
      </c>
      <c r="I1744" s="190"/>
    </row>
    <row r="1745" spans="1:9">
      <c r="A1745" s="190" t="s">
        <v>387</v>
      </c>
      <c r="B1745" s="190" t="s">
        <v>806</v>
      </c>
      <c r="C1745" s="190" t="s">
        <v>807</v>
      </c>
      <c r="D1745" s="191">
        <v>40977</v>
      </c>
      <c r="E1745" s="190" t="s">
        <v>860</v>
      </c>
      <c r="F1745" s="190">
        <v>21.5</v>
      </c>
      <c r="G1745" s="190">
        <v>25</v>
      </c>
      <c r="H1745" s="193">
        <v>0</v>
      </c>
      <c r="I1745" s="190"/>
    </row>
    <row r="1746" spans="1:9">
      <c r="A1746" s="190" t="s">
        <v>594</v>
      </c>
      <c r="B1746" s="190" t="s">
        <v>839</v>
      </c>
      <c r="C1746" s="190" t="s">
        <v>851</v>
      </c>
      <c r="D1746" s="191">
        <v>40844</v>
      </c>
      <c r="E1746" s="190" t="s">
        <v>852</v>
      </c>
      <c r="F1746" s="190">
        <v>39</v>
      </c>
      <c r="G1746" s="190">
        <v>10</v>
      </c>
      <c r="H1746" s="193">
        <v>0</v>
      </c>
      <c r="I1746" s="190"/>
    </row>
    <row r="1747" spans="1:9">
      <c r="A1747" s="190" t="s">
        <v>594</v>
      </c>
      <c r="B1747" s="190" t="s">
        <v>839</v>
      </c>
      <c r="C1747" s="190" t="s">
        <v>851</v>
      </c>
      <c r="D1747" s="191">
        <v>40815</v>
      </c>
      <c r="E1747" s="190" t="s">
        <v>819</v>
      </c>
      <c r="F1747" s="190">
        <v>2.5</v>
      </c>
      <c r="G1747" s="190">
        <v>30</v>
      </c>
      <c r="H1747" s="193">
        <v>0</v>
      </c>
      <c r="I1747" s="190"/>
    </row>
    <row r="1748" spans="1:9">
      <c r="A1748" s="190" t="s">
        <v>594</v>
      </c>
      <c r="B1748" s="190" t="s">
        <v>839</v>
      </c>
      <c r="C1748" s="190" t="s">
        <v>851</v>
      </c>
      <c r="D1748" s="191">
        <v>40611</v>
      </c>
      <c r="E1748" s="190" t="s">
        <v>875</v>
      </c>
      <c r="F1748" s="190">
        <v>7.45</v>
      </c>
      <c r="G1748" s="190">
        <v>10</v>
      </c>
      <c r="H1748" s="193">
        <v>0</v>
      </c>
      <c r="I1748" s="190"/>
    </row>
    <row r="1749" spans="1:9">
      <c r="A1749" s="190" t="s">
        <v>692</v>
      </c>
      <c r="B1749" s="190" t="s">
        <v>345</v>
      </c>
      <c r="C1749" s="190" t="s">
        <v>836</v>
      </c>
      <c r="D1749" s="191">
        <v>41661</v>
      </c>
      <c r="E1749" s="190" t="s">
        <v>830</v>
      </c>
      <c r="F1749" s="190">
        <v>17.45</v>
      </c>
      <c r="G1749" s="190">
        <v>6</v>
      </c>
      <c r="H1749" s="193">
        <v>0</v>
      </c>
      <c r="I1749" s="190"/>
    </row>
    <row r="1750" spans="1:9">
      <c r="A1750" s="190" t="s">
        <v>692</v>
      </c>
      <c r="B1750" s="190" t="s">
        <v>345</v>
      </c>
      <c r="C1750" s="190" t="s">
        <v>836</v>
      </c>
      <c r="D1750" s="191">
        <v>41444</v>
      </c>
      <c r="E1750" s="190" t="s">
        <v>838</v>
      </c>
      <c r="F1750" s="190">
        <v>32</v>
      </c>
      <c r="G1750" s="190">
        <v>6</v>
      </c>
      <c r="H1750" s="193">
        <v>0</v>
      </c>
      <c r="I1750" s="190"/>
    </row>
    <row r="1751" spans="1:9">
      <c r="A1751" s="190" t="s">
        <v>692</v>
      </c>
      <c r="B1751" s="190" t="s">
        <v>345</v>
      </c>
      <c r="C1751" s="190" t="s">
        <v>836</v>
      </c>
      <c r="D1751" s="191">
        <v>41006</v>
      </c>
      <c r="E1751" s="190" t="s">
        <v>816</v>
      </c>
      <c r="F1751" s="190">
        <v>19.5</v>
      </c>
      <c r="G1751" s="190">
        <v>20</v>
      </c>
      <c r="H1751" s="193">
        <v>0</v>
      </c>
      <c r="I1751" s="190"/>
    </row>
    <row r="1752" spans="1:9">
      <c r="A1752" s="190" t="s">
        <v>459</v>
      </c>
      <c r="B1752" s="190" t="s">
        <v>868</v>
      </c>
      <c r="C1752" s="190" t="s">
        <v>810</v>
      </c>
      <c r="D1752" s="191">
        <v>40393</v>
      </c>
      <c r="E1752" s="190" t="s">
        <v>849</v>
      </c>
      <c r="F1752" s="190">
        <v>25.89</v>
      </c>
      <c r="G1752" s="190">
        <v>1</v>
      </c>
      <c r="H1752" s="193">
        <v>0</v>
      </c>
      <c r="I1752" s="190"/>
    </row>
    <row r="1753" spans="1:9">
      <c r="A1753" s="190" t="s">
        <v>459</v>
      </c>
      <c r="B1753" s="190" t="s">
        <v>868</v>
      </c>
      <c r="C1753" s="190" t="s">
        <v>810</v>
      </c>
      <c r="D1753" s="191">
        <v>40694</v>
      </c>
      <c r="E1753" s="190" t="s">
        <v>820</v>
      </c>
      <c r="F1753" s="190">
        <v>34</v>
      </c>
      <c r="G1753" s="190">
        <v>10</v>
      </c>
      <c r="H1753" s="193">
        <v>0</v>
      </c>
      <c r="I1753" s="190"/>
    </row>
    <row r="1754" spans="1:9">
      <c r="A1754" s="190" t="s">
        <v>462</v>
      </c>
      <c r="B1754" s="190" t="s">
        <v>892</v>
      </c>
      <c r="C1754" s="190" t="s">
        <v>814</v>
      </c>
      <c r="D1754" s="191">
        <v>40885</v>
      </c>
      <c r="E1754" s="190" t="s">
        <v>872</v>
      </c>
      <c r="F1754" s="190">
        <v>18</v>
      </c>
      <c r="G1754" s="190">
        <v>60</v>
      </c>
      <c r="H1754" s="193">
        <v>0.25</v>
      </c>
      <c r="I1754" s="190"/>
    </row>
    <row r="1755" spans="1:9">
      <c r="A1755" s="190" t="s">
        <v>462</v>
      </c>
      <c r="B1755" s="190" t="s">
        <v>892</v>
      </c>
      <c r="C1755" s="190" t="s">
        <v>814</v>
      </c>
      <c r="D1755" s="191">
        <v>41003</v>
      </c>
      <c r="E1755" s="190" t="s">
        <v>820</v>
      </c>
      <c r="F1755" s="190">
        <v>34</v>
      </c>
      <c r="G1755" s="190">
        <v>25</v>
      </c>
      <c r="H1755" s="193">
        <v>0.25</v>
      </c>
      <c r="I1755" s="190"/>
    </row>
    <row r="1756" spans="1:9">
      <c r="A1756" s="190" t="s">
        <v>606</v>
      </c>
      <c r="B1756" s="190" t="s">
        <v>444</v>
      </c>
      <c r="C1756" s="190" t="s">
        <v>851</v>
      </c>
      <c r="D1756" s="191">
        <v>40557</v>
      </c>
      <c r="E1756" s="190" t="s">
        <v>830</v>
      </c>
      <c r="F1756" s="190">
        <v>17.45</v>
      </c>
      <c r="G1756" s="190">
        <v>24</v>
      </c>
      <c r="H1756" s="193">
        <v>0</v>
      </c>
      <c r="I1756" s="190"/>
    </row>
    <row r="1757" spans="1:9">
      <c r="A1757" s="190" t="s">
        <v>606</v>
      </c>
      <c r="B1757" s="190" t="s">
        <v>444</v>
      </c>
      <c r="C1757" s="190" t="s">
        <v>851</v>
      </c>
      <c r="D1757" s="191">
        <v>40319</v>
      </c>
      <c r="E1757" s="190" t="s">
        <v>889</v>
      </c>
      <c r="F1757" s="190">
        <v>14</v>
      </c>
      <c r="G1757" s="190">
        <v>24</v>
      </c>
      <c r="H1757" s="193">
        <v>0</v>
      </c>
      <c r="I1757" s="190"/>
    </row>
    <row r="1758" spans="1:9">
      <c r="A1758" s="190" t="s">
        <v>606</v>
      </c>
      <c r="B1758" s="190" t="s">
        <v>444</v>
      </c>
      <c r="C1758" s="190" t="s">
        <v>851</v>
      </c>
      <c r="D1758" s="191">
        <v>40574</v>
      </c>
      <c r="E1758" s="190" t="s">
        <v>855</v>
      </c>
      <c r="F1758" s="190">
        <v>18.399999999999999</v>
      </c>
      <c r="G1758" s="190">
        <v>20</v>
      </c>
      <c r="H1758" s="193">
        <v>0</v>
      </c>
      <c r="I1758" s="190"/>
    </row>
    <row r="1759" spans="1:9">
      <c r="A1759" s="190" t="s">
        <v>653</v>
      </c>
      <c r="B1759" s="190" t="s">
        <v>877</v>
      </c>
      <c r="C1759" s="190" t="s">
        <v>810</v>
      </c>
      <c r="D1759" s="191">
        <v>41175</v>
      </c>
      <c r="E1759" s="190" t="s">
        <v>897</v>
      </c>
      <c r="F1759" s="190">
        <v>16.25</v>
      </c>
      <c r="G1759" s="190">
        <v>24</v>
      </c>
      <c r="H1759" s="193">
        <v>0</v>
      </c>
      <c r="I1759" s="190"/>
    </row>
    <row r="1760" spans="1:9">
      <c r="A1760" s="190" t="s">
        <v>526</v>
      </c>
      <c r="B1760" s="190" t="s">
        <v>895</v>
      </c>
      <c r="C1760" s="190" t="s">
        <v>836</v>
      </c>
      <c r="D1760" s="191">
        <v>40345</v>
      </c>
      <c r="E1760" s="190" t="s">
        <v>845</v>
      </c>
      <c r="F1760" s="190">
        <v>18</v>
      </c>
      <c r="G1760" s="190">
        <v>10</v>
      </c>
      <c r="H1760" s="193">
        <v>0</v>
      </c>
      <c r="I1760" s="190"/>
    </row>
    <row r="1761" spans="1:9">
      <c r="A1761" s="190" t="s">
        <v>526</v>
      </c>
      <c r="B1761" s="190" t="s">
        <v>895</v>
      </c>
      <c r="C1761" s="190" t="s">
        <v>836</v>
      </c>
      <c r="D1761" s="191">
        <v>40871</v>
      </c>
      <c r="E1761" s="190" t="s">
        <v>865</v>
      </c>
      <c r="F1761" s="190">
        <v>43.9</v>
      </c>
      <c r="G1761" s="190">
        <v>40</v>
      </c>
      <c r="H1761" s="193">
        <v>0</v>
      </c>
      <c r="I1761" s="190"/>
    </row>
    <row r="1762" spans="1:9">
      <c r="A1762" s="190" t="s">
        <v>438</v>
      </c>
      <c r="B1762" s="190" t="s">
        <v>806</v>
      </c>
      <c r="C1762" s="190" t="s">
        <v>802</v>
      </c>
      <c r="D1762" s="191">
        <v>40515</v>
      </c>
      <c r="E1762" s="190" t="s">
        <v>852</v>
      </c>
      <c r="F1762" s="190">
        <v>39</v>
      </c>
      <c r="G1762" s="190">
        <v>15</v>
      </c>
      <c r="H1762" s="193">
        <v>0</v>
      </c>
      <c r="I1762" s="190"/>
    </row>
    <row r="1763" spans="1:9">
      <c r="A1763" s="190" t="s">
        <v>438</v>
      </c>
      <c r="B1763" s="190" t="s">
        <v>806</v>
      </c>
      <c r="C1763" s="190" t="s">
        <v>802</v>
      </c>
      <c r="D1763" s="191">
        <v>41041</v>
      </c>
      <c r="E1763" s="190" t="s">
        <v>825</v>
      </c>
      <c r="F1763" s="190">
        <v>4.5</v>
      </c>
      <c r="G1763" s="190">
        <v>35</v>
      </c>
      <c r="H1763" s="193">
        <v>0</v>
      </c>
      <c r="I1763" s="190"/>
    </row>
    <row r="1764" spans="1:9">
      <c r="A1764" s="190" t="s">
        <v>548</v>
      </c>
      <c r="B1764" s="190" t="s">
        <v>813</v>
      </c>
      <c r="C1764" s="190" t="s">
        <v>878</v>
      </c>
      <c r="D1764" s="191">
        <v>40189</v>
      </c>
      <c r="E1764" s="190" t="s">
        <v>804</v>
      </c>
      <c r="F1764" s="190">
        <v>14</v>
      </c>
      <c r="G1764" s="190">
        <v>10</v>
      </c>
      <c r="H1764" s="193">
        <v>0.2</v>
      </c>
      <c r="I1764" s="190"/>
    </row>
    <row r="1765" spans="1:9">
      <c r="A1765" s="190" t="s">
        <v>548</v>
      </c>
      <c r="B1765" s="190" t="s">
        <v>813</v>
      </c>
      <c r="C1765" s="190" t="s">
        <v>878</v>
      </c>
      <c r="D1765" s="191">
        <v>40581</v>
      </c>
      <c r="E1765" s="190" t="s">
        <v>858</v>
      </c>
      <c r="F1765" s="190">
        <v>46</v>
      </c>
      <c r="G1765" s="190">
        <v>10</v>
      </c>
      <c r="H1765" s="193">
        <v>0.2</v>
      </c>
      <c r="I1765" s="190"/>
    </row>
    <row r="1766" spans="1:9">
      <c r="A1766" s="190" t="s">
        <v>548</v>
      </c>
      <c r="B1766" s="190" t="s">
        <v>813</v>
      </c>
      <c r="C1766" s="190" t="s">
        <v>878</v>
      </c>
      <c r="D1766" s="191">
        <v>40533</v>
      </c>
      <c r="E1766" s="190" t="s">
        <v>871</v>
      </c>
      <c r="F1766" s="190">
        <v>14</v>
      </c>
      <c r="G1766" s="190">
        <v>24</v>
      </c>
      <c r="H1766" s="193">
        <v>0.2</v>
      </c>
      <c r="I1766" s="190"/>
    </row>
    <row r="1767" spans="1:9">
      <c r="A1767" s="190" t="s">
        <v>318</v>
      </c>
      <c r="B1767" s="190" t="s">
        <v>850</v>
      </c>
      <c r="C1767" s="190" t="s">
        <v>814</v>
      </c>
      <c r="D1767" s="191">
        <v>40446</v>
      </c>
      <c r="E1767" s="190" t="s">
        <v>859</v>
      </c>
      <c r="F1767" s="190">
        <v>31</v>
      </c>
      <c r="G1767" s="190">
        <v>20</v>
      </c>
      <c r="H1767" s="193">
        <v>0.10000000149011612</v>
      </c>
      <c r="I1767" s="190"/>
    </row>
    <row r="1768" spans="1:9">
      <c r="A1768" s="190" t="s">
        <v>318</v>
      </c>
      <c r="B1768" s="190" t="s">
        <v>850</v>
      </c>
      <c r="C1768" s="190" t="s">
        <v>814</v>
      </c>
      <c r="D1768" s="191">
        <v>41461</v>
      </c>
      <c r="E1768" s="190" t="s">
        <v>863</v>
      </c>
      <c r="F1768" s="190">
        <v>45.6</v>
      </c>
      <c r="G1768" s="190">
        <v>30</v>
      </c>
      <c r="H1768" s="193">
        <v>0.10000000149011612</v>
      </c>
      <c r="I1768" s="190"/>
    </row>
    <row r="1769" spans="1:9">
      <c r="A1769" s="190" t="s">
        <v>318</v>
      </c>
      <c r="B1769" s="190" t="s">
        <v>850</v>
      </c>
      <c r="C1769" s="190" t="s">
        <v>814</v>
      </c>
      <c r="D1769" s="191">
        <v>41203</v>
      </c>
      <c r="E1769" s="190" t="s">
        <v>867</v>
      </c>
      <c r="F1769" s="190">
        <v>7.75</v>
      </c>
      <c r="G1769" s="190">
        <v>6</v>
      </c>
      <c r="H1769" s="193">
        <v>0</v>
      </c>
      <c r="I1769" s="190"/>
    </row>
    <row r="1770" spans="1:9">
      <c r="A1770" s="190" t="s">
        <v>438</v>
      </c>
      <c r="B1770" s="190" t="s">
        <v>806</v>
      </c>
      <c r="C1770" s="190" t="s">
        <v>814</v>
      </c>
      <c r="D1770" s="191">
        <v>40257</v>
      </c>
      <c r="E1770" s="190" t="s">
        <v>831</v>
      </c>
      <c r="F1770" s="190">
        <v>19</v>
      </c>
      <c r="G1770" s="190">
        <v>25</v>
      </c>
      <c r="H1770" s="193">
        <v>0.15</v>
      </c>
      <c r="I1770" s="190"/>
    </row>
    <row r="1771" spans="1:9">
      <c r="A1771" s="190" t="s">
        <v>438</v>
      </c>
      <c r="B1771" s="190" t="s">
        <v>806</v>
      </c>
      <c r="C1771" s="190" t="s">
        <v>814</v>
      </c>
      <c r="D1771" s="191">
        <v>40595</v>
      </c>
      <c r="E1771" s="190" t="s">
        <v>888</v>
      </c>
      <c r="F1771" s="190">
        <v>7</v>
      </c>
      <c r="G1771" s="190">
        <v>12</v>
      </c>
      <c r="H1771" s="193">
        <v>0.15</v>
      </c>
      <c r="I1771" s="190"/>
    </row>
    <row r="1772" spans="1:9">
      <c r="A1772" s="190" t="s">
        <v>579</v>
      </c>
      <c r="B1772" s="190" t="s">
        <v>839</v>
      </c>
      <c r="C1772" s="190" t="s">
        <v>810</v>
      </c>
      <c r="D1772" s="191">
        <v>40721</v>
      </c>
      <c r="E1772" s="190" t="s">
        <v>803</v>
      </c>
      <c r="F1772" s="190">
        <v>21</v>
      </c>
      <c r="G1772" s="190">
        <v>2</v>
      </c>
      <c r="H1772" s="193">
        <v>0</v>
      </c>
      <c r="I1772" s="190"/>
    </row>
    <row r="1773" spans="1:9">
      <c r="A1773" s="190" t="s">
        <v>579</v>
      </c>
      <c r="B1773" s="190" t="s">
        <v>839</v>
      </c>
      <c r="C1773" s="190" t="s">
        <v>810</v>
      </c>
      <c r="D1773" s="191">
        <v>41089</v>
      </c>
      <c r="E1773" s="190" t="s">
        <v>862</v>
      </c>
      <c r="F1773" s="190">
        <v>6</v>
      </c>
      <c r="G1773" s="190">
        <v>10</v>
      </c>
      <c r="H1773" s="193">
        <v>0</v>
      </c>
      <c r="I1773" s="190"/>
    </row>
    <row r="1774" spans="1:9">
      <c r="A1774" s="190" t="s">
        <v>579</v>
      </c>
      <c r="B1774" s="190" t="s">
        <v>839</v>
      </c>
      <c r="C1774" s="190" t="s">
        <v>810</v>
      </c>
      <c r="D1774" s="191">
        <v>41547</v>
      </c>
      <c r="E1774" s="190" t="s">
        <v>869</v>
      </c>
      <c r="F1774" s="190">
        <v>9.1999999999999993</v>
      </c>
      <c r="G1774" s="190">
        <v>7</v>
      </c>
      <c r="H1774" s="193">
        <v>0</v>
      </c>
      <c r="I1774" s="190"/>
    </row>
    <row r="1775" spans="1:9">
      <c r="A1775" s="190" t="s">
        <v>579</v>
      </c>
      <c r="B1775" s="190" t="s">
        <v>839</v>
      </c>
      <c r="C1775" s="190" t="s">
        <v>810</v>
      </c>
      <c r="D1775" s="191">
        <v>41444</v>
      </c>
      <c r="E1775" s="190" t="s">
        <v>805</v>
      </c>
      <c r="F1775" s="190">
        <v>34.799999999999997</v>
      </c>
      <c r="G1775" s="190">
        <v>10</v>
      </c>
      <c r="H1775" s="193">
        <v>0</v>
      </c>
      <c r="I1775" s="190"/>
    </row>
    <row r="1776" spans="1:9">
      <c r="A1776" s="190" t="s">
        <v>684</v>
      </c>
      <c r="B1776" s="190" t="s">
        <v>813</v>
      </c>
      <c r="C1776" s="190" t="s">
        <v>810</v>
      </c>
      <c r="D1776" s="191">
        <v>41744</v>
      </c>
      <c r="E1776" s="190" t="s">
        <v>818</v>
      </c>
      <c r="F1776" s="190">
        <v>81</v>
      </c>
      <c r="G1776" s="190">
        <v>5</v>
      </c>
      <c r="H1776" s="193">
        <v>0</v>
      </c>
      <c r="I1776" s="190"/>
    </row>
    <row r="1777" spans="1:9">
      <c r="A1777" s="190" t="s">
        <v>684</v>
      </c>
      <c r="B1777" s="190" t="s">
        <v>813</v>
      </c>
      <c r="C1777" s="190" t="s">
        <v>810</v>
      </c>
      <c r="D1777" s="191">
        <v>41260</v>
      </c>
      <c r="E1777" s="190" t="s">
        <v>888</v>
      </c>
      <c r="F1777" s="190">
        <v>7</v>
      </c>
      <c r="G1777" s="190">
        <v>5</v>
      </c>
      <c r="H1777" s="193">
        <v>0</v>
      </c>
      <c r="I1777" s="190"/>
    </row>
    <row r="1778" spans="1:9">
      <c r="A1778" s="190" t="s">
        <v>684</v>
      </c>
      <c r="B1778" s="190" t="s">
        <v>813</v>
      </c>
      <c r="C1778" s="190" t="s">
        <v>810</v>
      </c>
      <c r="D1778" s="191">
        <v>41196</v>
      </c>
      <c r="E1778" s="190" t="s">
        <v>856</v>
      </c>
      <c r="F1778" s="190">
        <v>18</v>
      </c>
      <c r="G1778" s="190">
        <v>20</v>
      </c>
      <c r="H1778" s="193">
        <v>0</v>
      </c>
      <c r="I1778" s="190"/>
    </row>
    <row r="1779" spans="1:9">
      <c r="A1779" s="190" t="s">
        <v>505</v>
      </c>
      <c r="B1779" s="190" t="s">
        <v>868</v>
      </c>
      <c r="C1779" s="190" t="s">
        <v>836</v>
      </c>
      <c r="D1779" s="191">
        <v>41218</v>
      </c>
      <c r="E1779" s="190" t="s">
        <v>893</v>
      </c>
      <c r="F1779" s="190">
        <v>9.5</v>
      </c>
      <c r="G1779" s="190">
        <v>5</v>
      </c>
      <c r="H1779" s="193">
        <v>0</v>
      </c>
      <c r="I1779" s="190"/>
    </row>
    <row r="1780" spans="1:9">
      <c r="A1780" s="190" t="s">
        <v>505</v>
      </c>
      <c r="B1780" s="190" t="s">
        <v>868</v>
      </c>
      <c r="C1780" s="190" t="s">
        <v>836</v>
      </c>
      <c r="D1780" s="191">
        <v>40294</v>
      </c>
      <c r="E1780" s="190" t="s">
        <v>856</v>
      </c>
      <c r="F1780" s="190">
        <v>18</v>
      </c>
      <c r="G1780" s="190">
        <v>5</v>
      </c>
      <c r="H1780" s="193">
        <v>0</v>
      </c>
      <c r="I1780" s="190"/>
    </row>
    <row r="1781" spans="1:9">
      <c r="A1781" s="190" t="s">
        <v>492</v>
      </c>
      <c r="B1781" s="190" t="s">
        <v>854</v>
      </c>
      <c r="C1781" s="190" t="s">
        <v>807</v>
      </c>
      <c r="D1781" s="191">
        <v>41306</v>
      </c>
      <c r="E1781" s="190" t="s">
        <v>840</v>
      </c>
      <c r="F1781" s="190">
        <v>10</v>
      </c>
      <c r="G1781" s="190">
        <v>60</v>
      </c>
      <c r="H1781" s="193">
        <v>0</v>
      </c>
      <c r="I1781" s="190"/>
    </row>
    <row r="1782" spans="1:9">
      <c r="A1782" s="190" t="s">
        <v>492</v>
      </c>
      <c r="B1782" s="190" t="s">
        <v>854</v>
      </c>
      <c r="C1782" s="190" t="s">
        <v>807</v>
      </c>
      <c r="D1782" s="191">
        <v>41755</v>
      </c>
      <c r="E1782" s="190" t="s">
        <v>867</v>
      </c>
      <c r="F1782" s="190">
        <v>7.75</v>
      </c>
      <c r="G1782" s="190">
        <v>49</v>
      </c>
      <c r="H1782" s="193">
        <v>0</v>
      </c>
      <c r="I1782" s="190"/>
    </row>
    <row r="1783" spans="1:9">
      <c r="A1783" s="190" t="s">
        <v>492</v>
      </c>
      <c r="B1783" s="190" t="s">
        <v>854</v>
      </c>
      <c r="C1783" s="190" t="s">
        <v>807</v>
      </c>
      <c r="D1783" s="191">
        <v>41415</v>
      </c>
      <c r="E1783" s="190" t="s">
        <v>834</v>
      </c>
      <c r="F1783" s="190">
        <v>13</v>
      </c>
      <c r="G1783" s="190">
        <v>15</v>
      </c>
      <c r="H1783" s="193">
        <v>0</v>
      </c>
      <c r="I1783" s="190"/>
    </row>
    <row r="1784" spans="1:9">
      <c r="A1784" s="190" t="s">
        <v>423</v>
      </c>
      <c r="B1784" s="190" t="s">
        <v>817</v>
      </c>
      <c r="C1784" s="190" t="s">
        <v>810</v>
      </c>
      <c r="D1784" s="191">
        <v>41216</v>
      </c>
      <c r="E1784" s="190" t="s">
        <v>840</v>
      </c>
      <c r="F1784" s="190">
        <v>10</v>
      </c>
      <c r="G1784" s="190">
        <v>36</v>
      </c>
      <c r="H1784" s="193">
        <v>0</v>
      </c>
      <c r="I1784" s="190"/>
    </row>
    <row r="1785" spans="1:9">
      <c r="A1785" s="190" t="s">
        <v>423</v>
      </c>
      <c r="B1785" s="190" t="s">
        <v>817</v>
      </c>
      <c r="C1785" s="190" t="s">
        <v>810</v>
      </c>
      <c r="D1785" s="191">
        <v>41058</v>
      </c>
      <c r="E1785" s="190" t="s">
        <v>835</v>
      </c>
      <c r="F1785" s="190">
        <v>43.9</v>
      </c>
      <c r="G1785" s="190">
        <v>25</v>
      </c>
      <c r="H1785" s="193">
        <v>0</v>
      </c>
      <c r="I1785" s="190"/>
    </row>
    <row r="1786" spans="1:9">
      <c r="A1786" s="190" t="s">
        <v>423</v>
      </c>
      <c r="B1786" s="190" t="s">
        <v>817</v>
      </c>
      <c r="C1786" s="190" t="s">
        <v>810</v>
      </c>
      <c r="D1786" s="191">
        <v>40853</v>
      </c>
      <c r="E1786" s="190" t="s">
        <v>826</v>
      </c>
      <c r="F1786" s="190">
        <v>24</v>
      </c>
      <c r="G1786" s="190">
        <v>25</v>
      </c>
      <c r="H1786" s="193">
        <v>0.2</v>
      </c>
      <c r="I1786" s="190"/>
    </row>
    <row r="1787" spans="1:9">
      <c r="A1787" s="190" t="s">
        <v>423</v>
      </c>
      <c r="B1787" s="190" t="s">
        <v>817</v>
      </c>
      <c r="C1787" s="190" t="s">
        <v>810</v>
      </c>
      <c r="D1787" s="191">
        <v>40410</v>
      </c>
      <c r="E1787" s="190" t="s">
        <v>887</v>
      </c>
      <c r="F1787" s="190">
        <v>13.25</v>
      </c>
      <c r="G1787" s="190">
        <v>30</v>
      </c>
      <c r="H1787" s="193">
        <v>0.2</v>
      </c>
      <c r="I1787" s="190"/>
    </row>
    <row r="1788" spans="1:9">
      <c r="A1788" s="190" t="s">
        <v>531</v>
      </c>
      <c r="B1788" s="190" t="s">
        <v>824</v>
      </c>
      <c r="C1788" s="190" t="s">
        <v>810</v>
      </c>
      <c r="D1788" s="191">
        <v>40526</v>
      </c>
      <c r="E1788" s="190" t="s">
        <v>862</v>
      </c>
      <c r="F1788" s="190">
        <v>6</v>
      </c>
      <c r="G1788" s="190">
        <v>42</v>
      </c>
      <c r="H1788" s="193">
        <v>0.15</v>
      </c>
      <c r="I1788" s="190"/>
    </row>
    <row r="1789" spans="1:9">
      <c r="A1789" s="190" t="s">
        <v>531</v>
      </c>
      <c r="B1789" s="190" t="s">
        <v>824</v>
      </c>
      <c r="C1789" s="190" t="s">
        <v>810</v>
      </c>
      <c r="D1789" s="191">
        <v>40362</v>
      </c>
      <c r="E1789" s="190" t="s">
        <v>816</v>
      </c>
      <c r="F1789" s="190">
        <v>19.5</v>
      </c>
      <c r="G1789" s="190">
        <v>30</v>
      </c>
      <c r="H1789" s="193">
        <v>0</v>
      </c>
      <c r="I1789" s="190"/>
    </row>
    <row r="1790" spans="1:9">
      <c r="A1790" s="190" t="s">
        <v>586</v>
      </c>
      <c r="B1790" s="190" t="s">
        <v>813</v>
      </c>
      <c r="C1790" s="190" t="s">
        <v>846</v>
      </c>
      <c r="D1790" s="191">
        <v>41495</v>
      </c>
      <c r="E1790" s="190" t="s">
        <v>830</v>
      </c>
      <c r="F1790" s="190">
        <v>17.45</v>
      </c>
      <c r="G1790" s="190">
        <v>30</v>
      </c>
      <c r="H1790" s="193">
        <v>0.10000000149011612</v>
      </c>
      <c r="I1790" s="190"/>
    </row>
    <row r="1791" spans="1:9">
      <c r="A1791" s="190" t="s">
        <v>586</v>
      </c>
      <c r="B1791" s="190" t="s">
        <v>813</v>
      </c>
      <c r="C1791" s="190" t="s">
        <v>846</v>
      </c>
      <c r="D1791" s="191">
        <v>40535</v>
      </c>
      <c r="E1791" s="190" t="s">
        <v>843</v>
      </c>
      <c r="F1791" s="190">
        <v>49.3</v>
      </c>
      <c r="G1791" s="190">
        <v>14</v>
      </c>
      <c r="H1791" s="193">
        <v>0.10000000149011612</v>
      </c>
      <c r="I1791" s="190"/>
    </row>
    <row r="1792" spans="1:9">
      <c r="A1792" s="190" t="s">
        <v>586</v>
      </c>
      <c r="B1792" s="190" t="s">
        <v>813</v>
      </c>
      <c r="C1792" s="190" t="s">
        <v>846</v>
      </c>
      <c r="D1792" s="191">
        <v>40367</v>
      </c>
      <c r="E1792" s="190" t="s">
        <v>805</v>
      </c>
      <c r="F1792" s="190">
        <v>34.799999999999997</v>
      </c>
      <c r="G1792" s="190">
        <v>16</v>
      </c>
      <c r="H1792" s="193">
        <v>0</v>
      </c>
      <c r="I1792" s="190"/>
    </row>
    <row r="1793" spans="1:9">
      <c r="A1793" s="190" t="s">
        <v>586</v>
      </c>
      <c r="B1793" s="190" t="s">
        <v>813</v>
      </c>
      <c r="C1793" s="190" t="s">
        <v>846</v>
      </c>
      <c r="D1793" s="191">
        <v>41046</v>
      </c>
      <c r="E1793" s="190" t="s">
        <v>867</v>
      </c>
      <c r="F1793" s="190">
        <v>7.75</v>
      </c>
      <c r="G1793" s="190">
        <v>20</v>
      </c>
      <c r="H1793" s="193">
        <v>0.10000000149011612</v>
      </c>
      <c r="I1793" s="190"/>
    </row>
    <row r="1794" spans="1:9">
      <c r="A1794" s="190" t="s">
        <v>471</v>
      </c>
      <c r="B1794" s="190" t="s">
        <v>877</v>
      </c>
      <c r="C1794" s="190" t="s">
        <v>807</v>
      </c>
      <c r="D1794" s="191">
        <v>40601</v>
      </c>
      <c r="E1794" s="190" t="s">
        <v>833</v>
      </c>
      <c r="F1794" s="190">
        <v>32.799999999999997</v>
      </c>
      <c r="G1794" s="190">
        <v>2</v>
      </c>
      <c r="H1794" s="193">
        <v>0</v>
      </c>
      <c r="I1794" s="190"/>
    </row>
    <row r="1795" spans="1:9">
      <c r="A1795" s="190" t="s">
        <v>471</v>
      </c>
      <c r="B1795" s="190" t="s">
        <v>877</v>
      </c>
      <c r="C1795" s="190" t="s">
        <v>807</v>
      </c>
      <c r="D1795" s="191">
        <v>41213</v>
      </c>
      <c r="E1795" s="190" t="s">
        <v>902</v>
      </c>
      <c r="F1795" s="190">
        <v>28.5</v>
      </c>
      <c r="G1795" s="190">
        <v>30</v>
      </c>
      <c r="H1795" s="193">
        <v>0</v>
      </c>
      <c r="I1795" s="190"/>
    </row>
    <row r="1796" spans="1:9">
      <c r="A1796" s="190" t="s">
        <v>649</v>
      </c>
      <c r="B1796" s="190" t="s">
        <v>854</v>
      </c>
      <c r="C1796" s="190" t="s">
        <v>814</v>
      </c>
      <c r="D1796" s="191">
        <v>40581</v>
      </c>
      <c r="E1796" s="190" t="s">
        <v>886</v>
      </c>
      <c r="F1796" s="190">
        <v>25</v>
      </c>
      <c r="G1796" s="190">
        <v>20</v>
      </c>
      <c r="H1796" s="193">
        <v>0</v>
      </c>
      <c r="I1796" s="190"/>
    </row>
    <row r="1797" spans="1:9">
      <c r="A1797" s="190" t="s">
        <v>544</v>
      </c>
      <c r="B1797" s="190" t="s">
        <v>806</v>
      </c>
      <c r="C1797" s="190" t="s">
        <v>810</v>
      </c>
      <c r="D1797" s="191">
        <v>41269</v>
      </c>
      <c r="E1797" s="190" t="s">
        <v>872</v>
      </c>
      <c r="F1797" s="190">
        <v>18</v>
      </c>
      <c r="G1797" s="190">
        <v>21</v>
      </c>
      <c r="H1797" s="193">
        <v>0</v>
      </c>
      <c r="I1797" s="190"/>
    </row>
    <row r="1798" spans="1:9">
      <c r="A1798" s="190" t="s">
        <v>544</v>
      </c>
      <c r="B1798" s="190" t="s">
        <v>806</v>
      </c>
      <c r="C1798" s="190" t="s">
        <v>810</v>
      </c>
      <c r="D1798" s="191">
        <v>40717</v>
      </c>
      <c r="E1798" s="190" t="s">
        <v>881</v>
      </c>
      <c r="F1798" s="190">
        <v>62.5</v>
      </c>
      <c r="G1798" s="190">
        <v>4</v>
      </c>
      <c r="H1798" s="193">
        <v>0.25</v>
      </c>
      <c r="I1798" s="190"/>
    </row>
    <row r="1799" spans="1:9">
      <c r="A1799" s="190" t="s">
        <v>544</v>
      </c>
      <c r="B1799" s="190" t="s">
        <v>806</v>
      </c>
      <c r="C1799" s="190" t="s">
        <v>810</v>
      </c>
      <c r="D1799" s="191">
        <v>41013</v>
      </c>
      <c r="E1799" s="190" t="s">
        <v>894</v>
      </c>
      <c r="F1799" s="190">
        <v>9</v>
      </c>
      <c r="G1799" s="190">
        <v>8</v>
      </c>
      <c r="H1799" s="193">
        <v>0.25</v>
      </c>
      <c r="I1799" s="190"/>
    </row>
    <row r="1800" spans="1:9">
      <c r="A1800" s="190" t="s">
        <v>509</v>
      </c>
      <c r="B1800" s="190" t="s">
        <v>842</v>
      </c>
      <c r="C1800" s="190" t="s">
        <v>814</v>
      </c>
      <c r="D1800" s="191">
        <v>41463</v>
      </c>
      <c r="E1800" s="190" t="s">
        <v>831</v>
      </c>
      <c r="F1800" s="190">
        <v>19</v>
      </c>
      <c r="G1800" s="190">
        <v>30</v>
      </c>
      <c r="H1800" s="193">
        <v>0.2</v>
      </c>
      <c r="I1800" s="190"/>
    </row>
    <row r="1801" spans="1:9">
      <c r="A1801" s="190" t="s">
        <v>347</v>
      </c>
      <c r="B1801" s="190" t="s">
        <v>345</v>
      </c>
      <c r="C1801" s="190" t="s">
        <v>878</v>
      </c>
      <c r="D1801" s="191">
        <v>40582</v>
      </c>
      <c r="E1801" s="190" t="s">
        <v>863</v>
      </c>
      <c r="F1801" s="190">
        <v>45.6</v>
      </c>
      <c r="G1801" s="190">
        <v>8</v>
      </c>
      <c r="H1801" s="193">
        <v>0</v>
      </c>
      <c r="I1801" s="190"/>
    </row>
    <row r="1802" spans="1:9">
      <c r="A1802" s="190" t="s">
        <v>347</v>
      </c>
      <c r="B1802" s="190" t="s">
        <v>345</v>
      </c>
      <c r="C1802" s="190" t="s">
        <v>878</v>
      </c>
      <c r="D1802" s="191">
        <v>41233</v>
      </c>
      <c r="E1802" s="190" t="s">
        <v>873</v>
      </c>
      <c r="F1802" s="190">
        <v>14</v>
      </c>
      <c r="G1802" s="190">
        <v>20</v>
      </c>
      <c r="H1802" s="193">
        <v>0</v>
      </c>
      <c r="I1802" s="190"/>
    </row>
    <row r="1803" spans="1:9">
      <c r="A1803" s="190" t="s">
        <v>446</v>
      </c>
      <c r="B1803" s="190" t="s">
        <v>854</v>
      </c>
      <c r="C1803" s="190" t="s">
        <v>814</v>
      </c>
      <c r="D1803" s="191">
        <v>41404</v>
      </c>
      <c r="E1803" s="190" t="s">
        <v>862</v>
      </c>
      <c r="F1803" s="190">
        <v>6</v>
      </c>
      <c r="G1803" s="190">
        <v>20</v>
      </c>
      <c r="H1803" s="193">
        <v>0.25</v>
      </c>
      <c r="I1803" s="190"/>
    </row>
    <row r="1804" spans="1:9">
      <c r="A1804" s="190" t="s">
        <v>446</v>
      </c>
      <c r="B1804" s="190" t="s">
        <v>854</v>
      </c>
      <c r="C1804" s="190" t="s">
        <v>814</v>
      </c>
      <c r="D1804" s="191">
        <v>41377</v>
      </c>
      <c r="E1804" s="190" t="s">
        <v>858</v>
      </c>
      <c r="F1804" s="190">
        <v>46</v>
      </c>
      <c r="G1804" s="190">
        <v>24</v>
      </c>
      <c r="H1804" s="193">
        <v>0.25</v>
      </c>
      <c r="I1804" s="190"/>
    </row>
    <row r="1805" spans="1:9">
      <c r="A1805" s="190" t="s">
        <v>446</v>
      </c>
      <c r="B1805" s="190" t="s">
        <v>854</v>
      </c>
      <c r="C1805" s="190" t="s">
        <v>814</v>
      </c>
      <c r="D1805" s="191">
        <v>40198</v>
      </c>
      <c r="E1805" s="190" t="s">
        <v>820</v>
      </c>
      <c r="F1805" s="190">
        <v>34</v>
      </c>
      <c r="G1805" s="190">
        <v>49</v>
      </c>
      <c r="H1805" s="193">
        <v>0.25</v>
      </c>
      <c r="I1805" s="190"/>
    </row>
    <row r="1806" spans="1:9">
      <c r="A1806" s="190" t="s">
        <v>446</v>
      </c>
      <c r="B1806" s="190" t="s">
        <v>854</v>
      </c>
      <c r="C1806" s="190" t="s">
        <v>814</v>
      </c>
      <c r="D1806" s="191">
        <v>41562</v>
      </c>
      <c r="E1806" s="190" t="s">
        <v>860</v>
      </c>
      <c r="F1806" s="190">
        <v>21.5</v>
      </c>
      <c r="G1806" s="190">
        <v>35</v>
      </c>
      <c r="H1806" s="193">
        <v>0.25</v>
      </c>
      <c r="I1806" s="190"/>
    </row>
    <row r="1807" spans="1:9">
      <c r="A1807" s="190" t="s">
        <v>480</v>
      </c>
      <c r="B1807" s="190" t="s">
        <v>861</v>
      </c>
      <c r="C1807" s="190" t="s">
        <v>851</v>
      </c>
      <c r="D1807" s="191">
        <v>41635</v>
      </c>
      <c r="E1807" s="190" t="s">
        <v>829</v>
      </c>
      <c r="F1807" s="190">
        <v>19</v>
      </c>
      <c r="G1807" s="190">
        <v>10</v>
      </c>
      <c r="H1807" s="193">
        <v>0.15</v>
      </c>
      <c r="I1807" s="190"/>
    </row>
    <row r="1808" spans="1:9">
      <c r="A1808" s="190" t="s">
        <v>480</v>
      </c>
      <c r="B1808" s="190" t="s">
        <v>861</v>
      </c>
      <c r="C1808" s="190" t="s">
        <v>851</v>
      </c>
      <c r="D1808" s="191">
        <v>40825</v>
      </c>
      <c r="E1808" s="190" t="s">
        <v>871</v>
      </c>
      <c r="F1808" s="190">
        <v>14</v>
      </c>
      <c r="G1808" s="190">
        <v>40</v>
      </c>
      <c r="H1808" s="193">
        <v>0.15</v>
      </c>
      <c r="I1808" s="190"/>
    </row>
    <row r="1809" spans="1:9">
      <c r="A1809" s="190" t="s">
        <v>586</v>
      </c>
      <c r="B1809" s="190" t="s">
        <v>813</v>
      </c>
      <c r="C1809" s="190" t="s">
        <v>846</v>
      </c>
      <c r="D1809" s="191">
        <v>41033</v>
      </c>
      <c r="E1809" s="190" t="s">
        <v>847</v>
      </c>
      <c r="F1809" s="190">
        <v>30</v>
      </c>
      <c r="G1809" s="190">
        <v>8</v>
      </c>
      <c r="H1809" s="193">
        <v>0</v>
      </c>
      <c r="I1809" s="190"/>
    </row>
    <row r="1810" spans="1:9">
      <c r="A1810" s="190" t="s">
        <v>586</v>
      </c>
      <c r="B1810" s="190" t="s">
        <v>813</v>
      </c>
      <c r="C1810" s="190" t="s">
        <v>846</v>
      </c>
      <c r="D1810" s="191">
        <v>40623</v>
      </c>
      <c r="E1810" s="190" t="s">
        <v>862</v>
      </c>
      <c r="F1810" s="190">
        <v>6</v>
      </c>
      <c r="G1810" s="190">
        <v>20</v>
      </c>
      <c r="H1810" s="193">
        <v>0</v>
      </c>
      <c r="I1810" s="190"/>
    </row>
    <row r="1811" spans="1:9">
      <c r="A1811" s="190" t="s">
        <v>688</v>
      </c>
      <c r="B1811" s="190" t="s">
        <v>842</v>
      </c>
      <c r="C1811" s="190" t="s">
        <v>878</v>
      </c>
      <c r="D1811" s="191">
        <v>41398</v>
      </c>
      <c r="E1811" s="190" t="s">
        <v>821</v>
      </c>
      <c r="F1811" s="190">
        <v>12.5</v>
      </c>
      <c r="G1811" s="190">
        <v>44</v>
      </c>
      <c r="H1811" s="193">
        <v>0.25</v>
      </c>
      <c r="I1811" s="190"/>
    </row>
    <row r="1812" spans="1:9">
      <c r="A1812" s="190" t="s">
        <v>688</v>
      </c>
      <c r="B1812" s="190" t="s">
        <v>842</v>
      </c>
      <c r="C1812" s="190" t="s">
        <v>878</v>
      </c>
      <c r="D1812" s="191">
        <v>41569</v>
      </c>
      <c r="E1812" s="190" t="s">
        <v>843</v>
      </c>
      <c r="F1812" s="190">
        <v>49.3</v>
      </c>
      <c r="G1812" s="190">
        <v>30</v>
      </c>
      <c r="H1812" s="193">
        <v>0.25</v>
      </c>
      <c r="I1812" s="190"/>
    </row>
    <row r="1813" spans="1:9">
      <c r="A1813" s="190" t="s">
        <v>688</v>
      </c>
      <c r="B1813" s="190" t="s">
        <v>842</v>
      </c>
      <c r="C1813" s="190" t="s">
        <v>878</v>
      </c>
      <c r="D1813" s="191">
        <v>40382</v>
      </c>
      <c r="E1813" s="190" t="s">
        <v>876</v>
      </c>
      <c r="F1813" s="190">
        <v>12.5</v>
      </c>
      <c r="G1813" s="190">
        <v>80</v>
      </c>
      <c r="H1813" s="193">
        <v>0.25</v>
      </c>
      <c r="I1813" s="190"/>
    </row>
    <row r="1814" spans="1:9">
      <c r="A1814" s="190" t="s">
        <v>688</v>
      </c>
      <c r="B1814" s="190" t="s">
        <v>842</v>
      </c>
      <c r="C1814" s="190" t="s">
        <v>878</v>
      </c>
      <c r="D1814" s="191">
        <v>41008</v>
      </c>
      <c r="E1814" s="190" t="s">
        <v>805</v>
      </c>
      <c r="F1814" s="190">
        <v>34.799999999999997</v>
      </c>
      <c r="G1814" s="190">
        <v>50</v>
      </c>
      <c r="H1814" s="193">
        <v>0</v>
      </c>
      <c r="I1814" s="190"/>
    </row>
    <row r="1815" spans="1:9">
      <c r="A1815" s="190" t="s">
        <v>396</v>
      </c>
      <c r="B1815" s="190" t="s">
        <v>861</v>
      </c>
      <c r="C1815" s="190" t="s">
        <v>828</v>
      </c>
      <c r="D1815" s="191">
        <v>41525</v>
      </c>
      <c r="E1815" s="190" t="s">
        <v>823</v>
      </c>
      <c r="F1815" s="190">
        <v>20</v>
      </c>
      <c r="G1815" s="190">
        <v>28</v>
      </c>
      <c r="H1815" s="193">
        <v>0</v>
      </c>
      <c r="I1815" s="190"/>
    </row>
    <row r="1816" spans="1:9">
      <c r="A1816" s="190" t="s">
        <v>656</v>
      </c>
      <c r="B1816" s="190" t="s">
        <v>877</v>
      </c>
      <c r="C1816" s="190" t="s">
        <v>810</v>
      </c>
      <c r="D1816" s="191">
        <v>41131</v>
      </c>
      <c r="E1816" s="190" t="s">
        <v>862</v>
      </c>
      <c r="F1816" s="190">
        <v>6</v>
      </c>
      <c r="G1816" s="190">
        <v>15</v>
      </c>
      <c r="H1816" s="193">
        <v>0</v>
      </c>
      <c r="I1816" s="190"/>
    </row>
    <row r="1817" spans="1:9">
      <c r="A1817" s="190" t="s">
        <v>656</v>
      </c>
      <c r="B1817" s="190" t="s">
        <v>877</v>
      </c>
      <c r="C1817" s="190" t="s">
        <v>810</v>
      </c>
      <c r="D1817" s="191">
        <v>40240</v>
      </c>
      <c r="E1817" s="190" t="s">
        <v>815</v>
      </c>
      <c r="F1817" s="190">
        <v>21</v>
      </c>
      <c r="G1817" s="190">
        <v>21</v>
      </c>
      <c r="H1817" s="193">
        <v>0</v>
      </c>
      <c r="I1817" s="190"/>
    </row>
    <row r="1818" spans="1:9">
      <c r="A1818" s="190" t="s">
        <v>656</v>
      </c>
      <c r="B1818" s="190" t="s">
        <v>877</v>
      </c>
      <c r="C1818" s="190" t="s">
        <v>810</v>
      </c>
      <c r="D1818" s="191">
        <v>41537</v>
      </c>
      <c r="E1818" s="190" t="s">
        <v>874</v>
      </c>
      <c r="F1818" s="190">
        <v>12</v>
      </c>
      <c r="G1818" s="190">
        <v>15</v>
      </c>
      <c r="H1818" s="193">
        <v>0</v>
      </c>
      <c r="I1818" s="190"/>
    </row>
    <row r="1819" spans="1:9">
      <c r="A1819" s="190" t="s">
        <v>462</v>
      </c>
      <c r="B1819" s="190" t="s">
        <v>892</v>
      </c>
      <c r="C1819" s="190" t="s">
        <v>807</v>
      </c>
      <c r="D1819" s="191">
        <v>40456</v>
      </c>
      <c r="E1819" s="190" t="s">
        <v>803</v>
      </c>
      <c r="F1819" s="190">
        <v>21</v>
      </c>
      <c r="G1819" s="190">
        <v>5</v>
      </c>
      <c r="H1819" s="193">
        <v>0.25</v>
      </c>
      <c r="I1819" s="190"/>
    </row>
    <row r="1820" spans="1:9">
      <c r="A1820" s="190" t="s">
        <v>462</v>
      </c>
      <c r="B1820" s="190" t="s">
        <v>892</v>
      </c>
      <c r="C1820" s="190" t="s">
        <v>807</v>
      </c>
      <c r="D1820" s="191">
        <v>40748</v>
      </c>
      <c r="E1820" s="190" t="s">
        <v>864</v>
      </c>
      <c r="F1820" s="190">
        <v>19.45</v>
      </c>
      <c r="G1820" s="190">
        <v>18</v>
      </c>
      <c r="H1820" s="193">
        <v>0.25</v>
      </c>
      <c r="I1820" s="190"/>
    </row>
    <row r="1821" spans="1:9">
      <c r="A1821" s="190" t="s">
        <v>462</v>
      </c>
      <c r="B1821" s="190" t="s">
        <v>892</v>
      </c>
      <c r="C1821" s="190" t="s">
        <v>807</v>
      </c>
      <c r="D1821" s="191">
        <v>40390</v>
      </c>
      <c r="E1821" s="190" t="s">
        <v>848</v>
      </c>
      <c r="F1821" s="190">
        <v>38</v>
      </c>
      <c r="G1821" s="190">
        <v>18</v>
      </c>
      <c r="H1821" s="193">
        <v>0</v>
      </c>
      <c r="I1821" s="190"/>
    </row>
    <row r="1822" spans="1:9">
      <c r="A1822" s="190" t="s">
        <v>373</v>
      </c>
      <c r="B1822" s="190" t="s">
        <v>854</v>
      </c>
      <c r="C1822" s="190" t="s">
        <v>810</v>
      </c>
      <c r="D1822" s="191">
        <v>40187</v>
      </c>
      <c r="E1822" s="190" t="s">
        <v>862</v>
      </c>
      <c r="F1822" s="190">
        <v>6</v>
      </c>
      <c r="G1822" s="190">
        <v>20</v>
      </c>
      <c r="H1822" s="193">
        <v>0</v>
      </c>
      <c r="I1822" s="190"/>
    </row>
    <row r="1823" spans="1:9">
      <c r="A1823" s="190" t="s">
        <v>373</v>
      </c>
      <c r="B1823" s="190" t="s">
        <v>854</v>
      </c>
      <c r="C1823" s="190" t="s">
        <v>810</v>
      </c>
      <c r="D1823" s="191">
        <v>41532</v>
      </c>
      <c r="E1823" s="190" t="s">
        <v>821</v>
      </c>
      <c r="F1823" s="190">
        <v>12.5</v>
      </c>
      <c r="G1823" s="190">
        <v>10</v>
      </c>
      <c r="H1823" s="193">
        <v>0</v>
      </c>
      <c r="I1823" s="190"/>
    </row>
    <row r="1824" spans="1:9">
      <c r="A1824" s="190" t="s">
        <v>526</v>
      </c>
      <c r="B1824" s="190" t="s">
        <v>895</v>
      </c>
      <c r="C1824" s="190" t="s">
        <v>836</v>
      </c>
      <c r="D1824" s="191">
        <v>41470</v>
      </c>
      <c r="E1824" s="190" t="s">
        <v>859</v>
      </c>
      <c r="F1824" s="190">
        <v>31</v>
      </c>
      <c r="G1824" s="190">
        <v>25</v>
      </c>
      <c r="H1824" s="193">
        <v>0</v>
      </c>
      <c r="I1824" s="190"/>
    </row>
    <row r="1825" spans="1:9">
      <c r="A1825" s="190" t="s">
        <v>526</v>
      </c>
      <c r="B1825" s="190" t="s">
        <v>895</v>
      </c>
      <c r="C1825" s="190" t="s">
        <v>836</v>
      </c>
      <c r="D1825" s="191">
        <v>40608</v>
      </c>
      <c r="E1825" s="190" t="s">
        <v>825</v>
      </c>
      <c r="F1825" s="190">
        <v>4.5</v>
      </c>
      <c r="G1825" s="190">
        <v>25</v>
      </c>
      <c r="H1825" s="193">
        <v>0</v>
      </c>
      <c r="I1825" s="190"/>
    </row>
    <row r="1826" spans="1:9">
      <c r="A1826" s="190" t="s">
        <v>526</v>
      </c>
      <c r="B1826" s="190" t="s">
        <v>895</v>
      </c>
      <c r="C1826" s="190" t="s">
        <v>836</v>
      </c>
      <c r="D1826" s="191">
        <v>41624</v>
      </c>
      <c r="E1826" s="190" t="s">
        <v>834</v>
      </c>
      <c r="F1826" s="190">
        <v>13</v>
      </c>
      <c r="G1826" s="190">
        <v>40</v>
      </c>
      <c r="H1826" s="193">
        <v>0</v>
      </c>
      <c r="I1826" s="190"/>
    </row>
    <row r="1827" spans="1:9">
      <c r="A1827" s="190" t="s">
        <v>656</v>
      </c>
      <c r="B1827" s="190" t="s">
        <v>877</v>
      </c>
      <c r="C1827" s="190" t="s">
        <v>814</v>
      </c>
      <c r="D1827" s="191">
        <v>40937</v>
      </c>
      <c r="E1827" s="190" t="s">
        <v>832</v>
      </c>
      <c r="F1827" s="190">
        <v>55</v>
      </c>
      <c r="G1827" s="190">
        <v>4</v>
      </c>
      <c r="H1827" s="193">
        <v>0</v>
      </c>
      <c r="I1827" s="190"/>
    </row>
    <row r="1828" spans="1:9">
      <c r="A1828" s="190" t="s">
        <v>559</v>
      </c>
      <c r="B1828" s="190" t="s">
        <v>868</v>
      </c>
      <c r="C1828" s="190" t="s">
        <v>814</v>
      </c>
      <c r="D1828" s="191">
        <v>41002</v>
      </c>
      <c r="E1828" s="190" t="s">
        <v>897</v>
      </c>
      <c r="F1828" s="190">
        <v>16.25</v>
      </c>
      <c r="G1828" s="190">
        <v>9</v>
      </c>
      <c r="H1828" s="193">
        <v>0</v>
      </c>
      <c r="I1828" s="190"/>
    </row>
    <row r="1829" spans="1:9">
      <c r="A1829" s="190" t="s">
        <v>559</v>
      </c>
      <c r="B1829" s="190" t="s">
        <v>868</v>
      </c>
      <c r="C1829" s="190" t="s">
        <v>814</v>
      </c>
      <c r="D1829" s="191">
        <v>41297</v>
      </c>
      <c r="E1829" s="190" t="s">
        <v>809</v>
      </c>
      <c r="F1829" s="190">
        <v>53</v>
      </c>
      <c r="G1829" s="190">
        <v>40</v>
      </c>
      <c r="H1829" s="193">
        <v>0</v>
      </c>
      <c r="I1829" s="190"/>
    </row>
    <row r="1830" spans="1:9">
      <c r="A1830" s="190" t="s">
        <v>559</v>
      </c>
      <c r="B1830" s="190" t="s">
        <v>868</v>
      </c>
      <c r="C1830" s="190" t="s">
        <v>814</v>
      </c>
      <c r="D1830" s="191">
        <v>40945</v>
      </c>
      <c r="E1830" s="190" t="s">
        <v>826</v>
      </c>
      <c r="F1830" s="190">
        <v>24</v>
      </c>
      <c r="G1830" s="190">
        <v>4</v>
      </c>
      <c r="H1830" s="193">
        <v>0</v>
      </c>
      <c r="I1830" s="190"/>
    </row>
    <row r="1831" spans="1:9">
      <c r="A1831" s="190" t="s">
        <v>462</v>
      </c>
      <c r="B1831" s="190" t="s">
        <v>892</v>
      </c>
      <c r="C1831" s="190" t="s">
        <v>851</v>
      </c>
      <c r="D1831" s="191">
        <v>41045</v>
      </c>
      <c r="E1831" s="190" t="s">
        <v>886</v>
      </c>
      <c r="F1831" s="190">
        <v>25</v>
      </c>
      <c r="G1831" s="190">
        <v>12</v>
      </c>
      <c r="H1831" s="193">
        <v>0</v>
      </c>
      <c r="I1831" s="190"/>
    </row>
    <row r="1832" spans="1:9">
      <c r="A1832" s="190" t="s">
        <v>462</v>
      </c>
      <c r="B1832" s="190" t="s">
        <v>892</v>
      </c>
      <c r="C1832" s="190" t="s">
        <v>851</v>
      </c>
      <c r="D1832" s="191">
        <v>40527</v>
      </c>
      <c r="E1832" s="190" t="s">
        <v>859</v>
      </c>
      <c r="F1832" s="190">
        <v>31</v>
      </c>
      <c r="G1832" s="190">
        <v>30</v>
      </c>
      <c r="H1832" s="193">
        <v>0</v>
      </c>
      <c r="I1832" s="190"/>
    </row>
    <row r="1833" spans="1:9">
      <c r="A1833" s="190" t="s">
        <v>462</v>
      </c>
      <c r="B1833" s="190" t="s">
        <v>892</v>
      </c>
      <c r="C1833" s="190" t="s">
        <v>851</v>
      </c>
      <c r="D1833" s="191">
        <v>41570</v>
      </c>
      <c r="E1833" s="190" t="s">
        <v>852</v>
      </c>
      <c r="F1833" s="190">
        <v>39</v>
      </c>
      <c r="G1833" s="190">
        <v>6</v>
      </c>
      <c r="H1833" s="193">
        <v>0</v>
      </c>
      <c r="I1833" s="190"/>
    </row>
    <row r="1834" spans="1:9">
      <c r="A1834" s="190" t="s">
        <v>462</v>
      </c>
      <c r="B1834" s="190" t="s">
        <v>892</v>
      </c>
      <c r="C1834" s="190" t="s">
        <v>851</v>
      </c>
      <c r="D1834" s="191">
        <v>40901</v>
      </c>
      <c r="E1834" s="190" t="s">
        <v>843</v>
      </c>
      <c r="F1834" s="190">
        <v>49.3</v>
      </c>
      <c r="G1834" s="190">
        <v>60</v>
      </c>
      <c r="H1834" s="193">
        <v>0</v>
      </c>
      <c r="I1834" s="190"/>
    </row>
    <row r="1835" spans="1:9">
      <c r="A1835" s="190" t="s">
        <v>480</v>
      </c>
      <c r="B1835" s="190" t="s">
        <v>861</v>
      </c>
      <c r="C1835" s="190" t="s">
        <v>836</v>
      </c>
      <c r="D1835" s="191">
        <v>40329</v>
      </c>
      <c r="E1835" s="190" t="s">
        <v>885</v>
      </c>
      <c r="F1835" s="190">
        <v>22</v>
      </c>
      <c r="G1835" s="190">
        <v>5</v>
      </c>
      <c r="H1835" s="193">
        <v>0</v>
      </c>
      <c r="I1835" s="190"/>
    </row>
    <row r="1836" spans="1:9">
      <c r="A1836" s="190" t="s">
        <v>531</v>
      </c>
      <c r="B1836" s="190" t="s">
        <v>824</v>
      </c>
      <c r="C1836" s="190" t="s">
        <v>828</v>
      </c>
      <c r="D1836" s="191">
        <v>41447</v>
      </c>
      <c r="E1836" s="190" t="s">
        <v>819</v>
      </c>
      <c r="F1836" s="190">
        <v>2.5</v>
      </c>
      <c r="G1836" s="190">
        <v>15</v>
      </c>
      <c r="H1836" s="193">
        <v>0.05</v>
      </c>
      <c r="I1836" s="190"/>
    </row>
    <row r="1837" spans="1:9">
      <c r="A1837" s="190" t="s">
        <v>531</v>
      </c>
      <c r="B1837" s="190" t="s">
        <v>824</v>
      </c>
      <c r="C1837" s="190" t="s">
        <v>828</v>
      </c>
      <c r="D1837" s="191">
        <v>40335</v>
      </c>
      <c r="E1837" s="190" t="s">
        <v>811</v>
      </c>
      <c r="F1837" s="190">
        <v>9.65</v>
      </c>
      <c r="G1837" s="190">
        <v>6</v>
      </c>
      <c r="H1837" s="193">
        <v>0.05</v>
      </c>
      <c r="I1837" s="190"/>
    </row>
    <row r="1838" spans="1:9">
      <c r="A1838" s="190" t="s">
        <v>531</v>
      </c>
      <c r="B1838" s="190" t="s">
        <v>824</v>
      </c>
      <c r="C1838" s="190" t="s">
        <v>828</v>
      </c>
      <c r="D1838" s="191">
        <v>41631</v>
      </c>
      <c r="E1838" s="190" t="s">
        <v>867</v>
      </c>
      <c r="F1838" s="190">
        <v>7.75</v>
      </c>
      <c r="G1838" s="190">
        <v>50</v>
      </c>
      <c r="H1838" s="193">
        <v>0.05</v>
      </c>
      <c r="I1838" s="190"/>
    </row>
    <row r="1839" spans="1:9">
      <c r="A1839" s="190" t="s">
        <v>669</v>
      </c>
      <c r="B1839" s="190" t="s">
        <v>854</v>
      </c>
      <c r="C1839" s="190" t="s">
        <v>836</v>
      </c>
      <c r="D1839" s="191">
        <v>40365</v>
      </c>
      <c r="E1839" s="190" t="s">
        <v>886</v>
      </c>
      <c r="F1839" s="190">
        <v>25</v>
      </c>
      <c r="G1839" s="190">
        <v>16</v>
      </c>
      <c r="H1839" s="193">
        <v>0.05</v>
      </c>
      <c r="I1839" s="190"/>
    </row>
    <row r="1840" spans="1:9">
      <c r="A1840" s="190" t="s">
        <v>669</v>
      </c>
      <c r="B1840" s="190" t="s">
        <v>854</v>
      </c>
      <c r="C1840" s="190" t="s">
        <v>836</v>
      </c>
      <c r="D1840" s="191">
        <v>40395</v>
      </c>
      <c r="E1840" s="190" t="s">
        <v>863</v>
      </c>
      <c r="F1840" s="190">
        <v>45.6</v>
      </c>
      <c r="G1840" s="190">
        <v>2</v>
      </c>
      <c r="H1840" s="193">
        <v>0</v>
      </c>
      <c r="I1840" s="190"/>
    </row>
    <row r="1841" spans="1:9">
      <c r="A1841" s="190" t="s">
        <v>653</v>
      </c>
      <c r="B1841" s="190" t="s">
        <v>877</v>
      </c>
      <c r="C1841" s="190" t="s">
        <v>828</v>
      </c>
      <c r="D1841" s="191">
        <v>40415</v>
      </c>
      <c r="E1841" s="190" t="s">
        <v>818</v>
      </c>
      <c r="F1841" s="190">
        <v>81</v>
      </c>
      <c r="G1841" s="190">
        <v>50</v>
      </c>
      <c r="H1841" s="193">
        <v>0.05</v>
      </c>
      <c r="I1841" s="190"/>
    </row>
    <row r="1842" spans="1:9">
      <c r="A1842" s="190" t="s">
        <v>653</v>
      </c>
      <c r="B1842" s="190" t="s">
        <v>877</v>
      </c>
      <c r="C1842" s="190" t="s">
        <v>828</v>
      </c>
      <c r="D1842" s="191">
        <v>40417</v>
      </c>
      <c r="E1842" s="190" t="s">
        <v>821</v>
      </c>
      <c r="F1842" s="190">
        <v>12.5</v>
      </c>
      <c r="G1842" s="190">
        <v>50</v>
      </c>
      <c r="H1842" s="193">
        <v>0.05</v>
      </c>
      <c r="I1842" s="190"/>
    </row>
    <row r="1843" spans="1:9">
      <c r="A1843" s="190" t="s">
        <v>606</v>
      </c>
      <c r="B1843" s="190" t="s">
        <v>444</v>
      </c>
      <c r="C1843" s="190" t="s">
        <v>802</v>
      </c>
      <c r="D1843" s="191">
        <v>40196</v>
      </c>
      <c r="E1843" s="190" t="s">
        <v>830</v>
      </c>
      <c r="F1843" s="190">
        <v>17.45</v>
      </c>
      <c r="G1843" s="190">
        <v>28</v>
      </c>
      <c r="H1843" s="193">
        <v>0.15</v>
      </c>
      <c r="I1843" s="190"/>
    </row>
    <row r="1844" spans="1:9">
      <c r="A1844" s="190" t="s">
        <v>606</v>
      </c>
      <c r="B1844" s="190" t="s">
        <v>444</v>
      </c>
      <c r="C1844" s="190" t="s">
        <v>802</v>
      </c>
      <c r="D1844" s="191">
        <v>41287</v>
      </c>
      <c r="E1844" s="190" t="s">
        <v>821</v>
      </c>
      <c r="F1844" s="190">
        <v>12.5</v>
      </c>
      <c r="G1844" s="190">
        <v>25</v>
      </c>
      <c r="H1844" s="193">
        <v>0.15</v>
      </c>
      <c r="I1844" s="190"/>
    </row>
    <row r="1845" spans="1:9">
      <c r="A1845" s="190" t="s">
        <v>606</v>
      </c>
      <c r="B1845" s="190" t="s">
        <v>444</v>
      </c>
      <c r="C1845" s="190" t="s">
        <v>802</v>
      </c>
      <c r="D1845" s="191">
        <v>41595</v>
      </c>
      <c r="E1845" s="190" t="s">
        <v>900</v>
      </c>
      <c r="F1845" s="190">
        <v>9.5</v>
      </c>
      <c r="G1845" s="190">
        <v>30</v>
      </c>
      <c r="H1845" s="193">
        <v>0</v>
      </c>
      <c r="I1845" s="190"/>
    </row>
    <row r="1846" spans="1:9">
      <c r="A1846" s="190" t="s">
        <v>606</v>
      </c>
      <c r="B1846" s="190" t="s">
        <v>444</v>
      </c>
      <c r="C1846" s="190" t="s">
        <v>802</v>
      </c>
      <c r="D1846" s="191">
        <v>41082</v>
      </c>
      <c r="E1846" s="190" t="s">
        <v>820</v>
      </c>
      <c r="F1846" s="190">
        <v>34</v>
      </c>
      <c r="G1846" s="190">
        <v>24</v>
      </c>
      <c r="H1846" s="193">
        <v>0.15</v>
      </c>
      <c r="I1846" s="190"/>
    </row>
    <row r="1847" spans="1:9">
      <c r="A1847" s="190" t="s">
        <v>590</v>
      </c>
      <c r="B1847" s="190" t="s">
        <v>850</v>
      </c>
      <c r="C1847" s="190" t="s">
        <v>846</v>
      </c>
      <c r="D1847" s="191">
        <v>41448</v>
      </c>
      <c r="E1847" s="190" t="s">
        <v>867</v>
      </c>
      <c r="F1847" s="190">
        <v>7.75</v>
      </c>
      <c r="G1847" s="190">
        <v>12</v>
      </c>
      <c r="H1847" s="193">
        <v>0.2</v>
      </c>
      <c r="I1847" s="190"/>
    </row>
    <row r="1848" spans="1:9">
      <c r="A1848" s="190" t="s">
        <v>677</v>
      </c>
      <c r="B1848" s="190" t="s">
        <v>854</v>
      </c>
      <c r="C1848" s="190" t="s">
        <v>807</v>
      </c>
      <c r="D1848" s="191">
        <v>41550</v>
      </c>
      <c r="E1848" s="190" t="s">
        <v>840</v>
      </c>
      <c r="F1848" s="190">
        <v>10</v>
      </c>
      <c r="G1848" s="190">
        <v>12</v>
      </c>
      <c r="H1848" s="193">
        <v>0</v>
      </c>
      <c r="I1848" s="190"/>
    </row>
    <row r="1849" spans="1:9">
      <c r="A1849" s="190" t="s">
        <v>677</v>
      </c>
      <c r="B1849" s="190" t="s">
        <v>854</v>
      </c>
      <c r="C1849" s="190" t="s">
        <v>807</v>
      </c>
      <c r="D1849" s="191">
        <v>40957</v>
      </c>
      <c r="E1849" s="190" t="s">
        <v>893</v>
      </c>
      <c r="F1849" s="190">
        <v>9.5</v>
      </c>
      <c r="G1849" s="190">
        <v>14</v>
      </c>
      <c r="H1849" s="193">
        <v>0</v>
      </c>
      <c r="I1849" s="190"/>
    </row>
    <row r="1850" spans="1:9">
      <c r="A1850" s="190" t="s">
        <v>677</v>
      </c>
      <c r="B1850" s="190" t="s">
        <v>854</v>
      </c>
      <c r="C1850" s="190" t="s">
        <v>807</v>
      </c>
      <c r="D1850" s="191">
        <v>41565</v>
      </c>
      <c r="E1850" s="190" t="s">
        <v>809</v>
      </c>
      <c r="F1850" s="190">
        <v>53</v>
      </c>
      <c r="G1850" s="190">
        <v>8</v>
      </c>
      <c r="H1850" s="193">
        <v>0</v>
      </c>
      <c r="I1850" s="190"/>
    </row>
    <row r="1851" spans="1:9">
      <c r="A1851" s="190" t="s">
        <v>702</v>
      </c>
      <c r="B1851" s="190" t="s">
        <v>444</v>
      </c>
      <c r="C1851" s="190" t="s">
        <v>846</v>
      </c>
      <c r="D1851" s="191">
        <v>40237</v>
      </c>
      <c r="E1851" s="190" t="s">
        <v>849</v>
      </c>
      <c r="F1851" s="190">
        <v>25.89</v>
      </c>
      <c r="G1851" s="190">
        <v>30</v>
      </c>
      <c r="H1851" s="193">
        <v>0</v>
      </c>
      <c r="I1851" s="190"/>
    </row>
    <row r="1852" spans="1:9">
      <c r="A1852" s="190" t="s">
        <v>702</v>
      </c>
      <c r="B1852" s="190" t="s">
        <v>444</v>
      </c>
      <c r="C1852" s="190" t="s">
        <v>846</v>
      </c>
      <c r="D1852" s="191">
        <v>40974</v>
      </c>
      <c r="E1852" s="190" t="s">
        <v>845</v>
      </c>
      <c r="F1852" s="190">
        <v>18</v>
      </c>
      <c r="G1852" s="190">
        <v>40</v>
      </c>
      <c r="H1852" s="193">
        <v>0</v>
      </c>
      <c r="I1852" s="190"/>
    </row>
    <row r="1853" spans="1:9">
      <c r="A1853" s="190" t="s">
        <v>702</v>
      </c>
      <c r="B1853" s="190" t="s">
        <v>444</v>
      </c>
      <c r="C1853" s="190" t="s">
        <v>846</v>
      </c>
      <c r="D1853" s="191">
        <v>40518</v>
      </c>
      <c r="E1853" s="190" t="s">
        <v>880</v>
      </c>
      <c r="F1853" s="190">
        <v>33.25</v>
      </c>
      <c r="G1853" s="190">
        <v>8</v>
      </c>
      <c r="H1853" s="193">
        <v>0</v>
      </c>
      <c r="I1853" s="190"/>
    </row>
    <row r="1854" spans="1:9">
      <c r="A1854" s="190" t="s">
        <v>341</v>
      </c>
      <c r="B1854" s="190" t="s">
        <v>345</v>
      </c>
      <c r="C1854" s="190" t="s">
        <v>878</v>
      </c>
      <c r="D1854" s="191">
        <v>41258</v>
      </c>
      <c r="E1854" s="190" t="s">
        <v>837</v>
      </c>
      <c r="F1854" s="190">
        <v>21.35</v>
      </c>
      <c r="G1854" s="190">
        <v>20</v>
      </c>
      <c r="H1854" s="193">
        <v>0</v>
      </c>
      <c r="I1854" s="190"/>
    </row>
    <row r="1855" spans="1:9">
      <c r="A1855" s="190" t="s">
        <v>341</v>
      </c>
      <c r="B1855" s="190" t="s">
        <v>345</v>
      </c>
      <c r="C1855" s="190" t="s">
        <v>878</v>
      </c>
      <c r="D1855" s="191">
        <v>41506</v>
      </c>
      <c r="E1855" s="190" t="s">
        <v>847</v>
      </c>
      <c r="F1855" s="190">
        <v>30</v>
      </c>
      <c r="G1855" s="190">
        <v>6</v>
      </c>
      <c r="H1855" s="193">
        <v>0</v>
      </c>
      <c r="I1855" s="190"/>
    </row>
    <row r="1856" spans="1:9">
      <c r="A1856" s="190" t="s">
        <v>341</v>
      </c>
      <c r="B1856" s="190" t="s">
        <v>345</v>
      </c>
      <c r="C1856" s="190" t="s">
        <v>878</v>
      </c>
      <c r="D1856" s="191">
        <v>40403</v>
      </c>
      <c r="E1856" s="190" t="s">
        <v>805</v>
      </c>
      <c r="F1856" s="190">
        <v>34.799999999999997</v>
      </c>
      <c r="G1856" s="190">
        <v>5</v>
      </c>
      <c r="H1856" s="193">
        <v>0</v>
      </c>
      <c r="I1856" s="190"/>
    </row>
    <row r="1857" spans="1:9">
      <c r="A1857" s="190" t="s">
        <v>414</v>
      </c>
      <c r="B1857" s="190" t="s">
        <v>806</v>
      </c>
      <c r="C1857" s="190" t="s">
        <v>807</v>
      </c>
      <c r="D1857" s="191">
        <v>40434</v>
      </c>
      <c r="E1857" s="190" t="s">
        <v>867</v>
      </c>
      <c r="F1857" s="190">
        <v>7.75</v>
      </c>
      <c r="G1857" s="190">
        <v>20</v>
      </c>
      <c r="H1857" s="193">
        <v>0.15</v>
      </c>
      <c r="I1857" s="190"/>
    </row>
    <row r="1858" spans="1:9">
      <c r="A1858" s="190" t="s">
        <v>702</v>
      </c>
      <c r="B1858" s="190" t="s">
        <v>444</v>
      </c>
      <c r="C1858" s="190" t="s">
        <v>814</v>
      </c>
      <c r="D1858" s="191">
        <v>40575</v>
      </c>
      <c r="E1858" s="190" t="s">
        <v>825</v>
      </c>
      <c r="F1858" s="190">
        <v>4.5</v>
      </c>
      <c r="G1858" s="190">
        <v>10</v>
      </c>
      <c r="H1858" s="193">
        <v>0.25</v>
      </c>
      <c r="I1858" s="190"/>
    </row>
    <row r="1859" spans="1:9">
      <c r="A1859" s="190" t="s">
        <v>702</v>
      </c>
      <c r="B1859" s="190" t="s">
        <v>444</v>
      </c>
      <c r="C1859" s="190" t="s">
        <v>814</v>
      </c>
      <c r="D1859" s="191">
        <v>40542</v>
      </c>
      <c r="E1859" s="190" t="s">
        <v>811</v>
      </c>
      <c r="F1859" s="190">
        <v>9.65</v>
      </c>
      <c r="G1859" s="190">
        <v>24</v>
      </c>
      <c r="H1859" s="193">
        <v>0</v>
      </c>
      <c r="I1859" s="190"/>
    </row>
    <row r="1860" spans="1:9">
      <c r="A1860" s="190" t="s">
        <v>387</v>
      </c>
      <c r="B1860" s="190" t="s">
        <v>806</v>
      </c>
      <c r="C1860" s="190" t="s">
        <v>846</v>
      </c>
      <c r="D1860" s="191">
        <v>40285</v>
      </c>
      <c r="E1860" s="190" t="s">
        <v>888</v>
      </c>
      <c r="F1860" s="190">
        <v>7</v>
      </c>
      <c r="G1860" s="190">
        <v>6</v>
      </c>
      <c r="H1860" s="193">
        <v>0.05</v>
      </c>
      <c r="I1860" s="190"/>
    </row>
    <row r="1861" spans="1:9">
      <c r="A1861" s="190" t="s">
        <v>387</v>
      </c>
      <c r="B1861" s="190" t="s">
        <v>806</v>
      </c>
      <c r="C1861" s="190" t="s">
        <v>846</v>
      </c>
      <c r="D1861" s="191">
        <v>41733</v>
      </c>
      <c r="E1861" s="190" t="s">
        <v>856</v>
      </c>
      <c r="F1861" s="190">
        <v>18</v>
      </c>
      <c r="G1861" s="190">
        <v>60</v>
      </c>
      <c r="H1861" s="193">
        <v>0</v>
      </c>
      <c r="I1861" s="190"/>
    </row>
    <row r="1862" spans="1:9">
      <c r="A1862" s="190" t="s">
        <v>446</v>
      </c>
      <c r="B1862" s="190" t="s">
        <v>854</v>
      </c>
      <c r="C1862" s="190" t="s">
        <v>846</v>
      </c>
      <c r="D1862" s="191">
        <v>41419</v>
      </c>
      <c r="E1862" s="190" t="s">
        <v>847</v>
      </c>
      <c r="F1862" s="190">
        <v>30</v>
      </c>
      <c r="G1862" s="190">
        <v>45</v>
      </c>
      <c r="H1862" s="193">
        <v>0</v>
      </c>
      <c r="I1862" s="190"/>
    </row>
    <row r="1863" spans="1:9">
      <c r="A1863" s="190" t="s">
        <v>446</v>
      </c>
      <c r="B1863" s="190" t="s">
        <v>854</v>
      </c>
      <c r="C1863" s="190" t="s">
        <v>846</v>
      </c>
      <c r="D1863" s="191">
        <v>41567</v>
      </c>
      <c r="E1863" s="190" t="s">
        <v>862</v>
      </c>
      <c r="F1863" s="190">
        <v>6</v>
      </c>
      <c r="G1863" s="190">
        <v>77</v>
      </c>
      <c r="H1863" s="193">
        <v>0</v>
      </c>
      <c r="I1863" s="190"/>
    </row>
    <row r="1864" spans="1:9">
      <c r="A1864" s="190" t="s">
        <v>446</v>
      </c>
      <c r="B1864" s="190" t="s">
        <v>854</v>
      </c>
      <c r="C1864" s="190" t="s">
        <v>846</v>
      </c>
      <c r="D1864" s="191">
        <v>41382</v>
      </c>
      <c r="E1864" s="190" t="s">
        <v>833</v>
      </c>
      <c r="F1864" s="190">
        <v>32.799999999999997</v>
      </c>
      <c r="G1864" s="190">
        <v>20</v>
      </c>
      <c r="H1864" s="193">
        <v>0</v>
      </c>
      <c r="I1864" s="190"/>
    </row>
    <row r="1865" spans="1:9">
      <c r="A1865" s="190" t="s">
        <v>446</v>
      </c>
      <c r="B1865" s="190" t="s">
        <v>854</v>
      </c>
      <c r="C1865" s="190" t="s">
        <v>846</v>
      </c>
      <c r="D1865" s="191">
        <v>41426</v>
      </c>
      <c r="E1865" s="190" t="s">
        <v>882</v>
      </c>
      <c r="F1865" s="190">
        <v>36</v>
      </c>
      <c r="G1865" s="190">
        <v>9</v>
      </c>
      <c r="H1865" s="193">
        <v>0</v>
      </c>
      <c r="I1865" s="190"/>
    </row>
    <row r="1866" spans="1:9">
      <c r="A1866" s="190" t="s">
        <v>446</v>
      </c>
      <c r="B1866" s="190" t="s">
        <v>854</v>
      </c>
      <c r="C1866" s="190" t="s">
        <v>846</v>
      </c>
      <c r="D1866" s="191">
        <v>41039</v>
      </c>
      <c r="E1866" s="190" t="s">
        <v>856</v>
      </c>
      <c r="F1866" s="190">
        <v>18</v>
      </c>
      <c r="G1866" s="190">
        <v>44</v>
      </c>
      <c r="H1866" s="193">
        <v>0</v>
      </c>
      <c r="I1866" s="190"/>
    </row>
    <row r="1867" spans="1:9">
      <c r="A1867" s="190" t="s">
        <v>535</v>
      </c>
      <c r="B1867" s="190" t="s">
        <v>538</v>
      </c>
      <c r="C1867" s="190" t="s">
        <v>828</v>
      </c>
      <c r="D1867" s="191">
        <v>41541</v>
      </c>
      <c r="E1867" s="190" t="s">
        <v>820</v>
      </c>
      <c r="F1867" s="190">
        <v>34</v>
      </c>
      <c r="G1867" s="190">
        <v>2</v>
      </c>
      <c r="H1867" s="193">
        <v>0.15</v>
      </c>
      <c r="I1867" s="190"/>
    </row>
    <row r="1868" spans="1:9">
      <c r="A1868" s="190" t="s">
        <v>488</v>
      </c>
      <c r="B1868" s="190" t="s">
        <v>813</v>
      </c>
      <c r="C1868" s="190" t="s">
        <v>814</v>
      </c>
      <c r="D1868" s="191">
        <v>40212</v>
      </c>
      <c r="E1868" s="190" t="s">
        <v>881</v>
      </c>
      <c r="F1868" s="190">
        <v>62.5</v>
      </c>
      <c r="G1868" s="190">
        <v>6</v>
      </c>
      <c r="H1868" s="193">
        <v>0</v>
      </c>
      <c r="I1868" s="190"/>
    </row>
    <row r="1869" spans="1:9">
      <c r="A1869" s="190" t="s">
        <v>488</v>
      </c>
      <c r="B1869" s="190" t="s">
        <v>813</v>
      </c>
      <c r="C1869" s="190" t="s">
        <v>814</v>
      </c>
      <c r="D1869" s="191">
        <v>40508</v>
      </c>
      <c r="E1869" s="190" t="s">
        <v>890</v>
      </c>
      <c r="F1869" s="190">
        <v>263.5</v>
      </c>
      <c r="G1869" s="190">
        <v>5</v>
      </c>
      <c r="H1869" s="193">
        <v>0</v>
      </c>
      <c r="I1869" s="190"/>
    </row>
    <row r="1870" spans="1:9">
      <c r="A1870" s="190" t="s">
        <v>488</v>
      </c>
      <c r="B1870" s="190" t="s">
        <v>813</v>
      </c>
      <c r="C1870" s="190" t="s">
        <v>814</v>
      </c>
      <c r="D1870" s="191">
        <v>40589</v>
      </c>
      <c r="E1870" s="190" t="s">
        <v>882</v>
      </c>
      <c r="F1870" s="190">
        <v>36</v>
      </c>
      <c r="G1870" s="190">
        <v>10</v>
      </c>
      <c r="H1870" s="193">
        <v>0</v>
      </c>
      <c r="I1870" s="190"/>
    </row>
    <row r="1871" spans="1:9">
      <c r="A1871" s="190" t="s">
        <v>644</v>
      </c>
      <c r="B1871" s="190" t="s">
        <v>842</v>
      </c>
      <c r="C1871" s="190" t="s">
        <v>807</v>
      </c>
      <c r="D1871" s="191">
        <v>41505</v>
      </c>
      <c r="E1871" s="190" t="s">
        <v>809</v>
      </c>
      <c r="F1871" s="190">
        <v>53</v>
      </c>
      <c r="G1871" s="190">
        <v>16</v>
      </c>
      <c r="H1871" s="193">
        <v>0</v>
      </c>
      <c r="I1871" s="190"/>
    </row>
    <row r="1872" spans="1:9">
      <c r="A1872" s="190" t="s">
        <v>582</v>
      </c>
      <c r="B1872" s="190" t="s">
        <v>824</v>
      </c>
      <c r="C1872" s="190" t="s">
        <v>810</v>
      </c>
      <c r="D1872" s="191">
        <v>40424</v>
      </c>
      <c r="E1872" s="190" t="s">
        <v>841</v>
      </c>
      <c r="F1872" s="190">
        <v>26</v>
      </c>
      <c r="G1872" s="190">
        <v>8</v>
      </c>
      <c r="H1872" s="193">
        <v>0</v>
      </c>
      <c r="I1872" s="190"/>
    </row>
    <row r="1873" spans="1:9">
      <c r="A1873" s="190" t="s">
        <v>582</v>
      </c>
      <c r="B1873" s="190" t="s">
        <v>824</v>
      </c>
      <c r="C1873" s="190" t="s">
        <v>810</v>
      </c>
      <c r="D1873" s="191">
        <v>41217</v>
      </c>
      <c r="E1873" s="190" t="s">
        <v>848</v>
      </c>
      <c r="F1873" s="190">
        <v>38</v>
      </c>
      <c r="G1873" s="190">
        <v>12</v>
      </c>
      <c r="H1873" s="193">
        <v>0.15</v>
      </c>
      <c r="I1873" s="190"/>
    </row>
    <row r="1874" spans="1:9">
      <c r="A1874" s="190" t="s">
        <v>582</v>
      </c>
      <c r="B1874" s="190" t="s">
        <v>824</v>
      </c>
      <c r="C1874" s="190" t="s">
        <v>810</v>
      </c>
      <c r="D1874" s="191">
        <v>41644</v>
      </c>
      <c r="E1874" s="190" t="s">
        <v>843</v>
      </c>
      <c r="F1874" s="190">
        <v>49.3</v>
      </c>
      <c r="G1874" s="190">
        <v>12</v>
      </c>
      <c r="H1874" s="193">
        <v>0.15</v>
      </c>
      <c r="I1874" s="190"/>
    </row>
    <row r="1875" spans="1:9">
      <c r="A1875" s="190" t="s">
        <v>513</v>
      </c>
      <c r="B1875" s="190" t="s">
        <v>854</v>
      </c>
      <c r="C1875" s="190" t="s">
        <v>851</v>
      </c>
      <c r="D1875" s="191">
        <v>41385</v>
      </c>
      <c r="E1875" s="190" t="s">
        <v>869</v>
      </c>
      <c r="F1875" s="190">
        <v>9.1999999999999993</v>
      </c>
      <c r="G1875" s="190">
        <v>12</v>
      </c>
      <c r="H1875" s="193">
        <v>0</v>
      </c>
      <c r="I1875" s="190"/>
    </row>
    <row r="1876" spans="1:9">
      <c r="A1876" s="190" t="s">
        <v>513</v>
      </c>
      <c r="B1876" s="190" t="s">
        <v>854</v>
      </c>
      <c r="C1876" s="190" t="s">
        <v>851</v>
      </c>
      <c r="D1876" s="191">
        <v>41529</v>
      </c>
      <c r="E1876" s="190" t="s">
        <v>823</v>
      </c>
      <c r="F1876" s="190">
        <v>20</v>
      </c>
      <c r="G1876" s="190">
        <v>40</v>
      </c>
      <c r="H1876" s="193">
        <v>0</v>
      </c>
      <c r="I1876" s="190"/>
    </row>
    <row r="1877" spans="1:9">
      <c r="A1877" s="190" t="s">
        <v>555</v>
      </c>
      <c r="B1877" s="190" t="s">
        <v>524</v>
      </c>
      <c r="C1877" s="190" t="s">
        <v>836</v>
      </c>
      <c r="D1877" s="191">
        <v>41358</v>
      </c>
      <c r="E1877" s="190" t="s">
        <v>853</v>
      </c>
      <c r="F1877" s="190">
        <v>38</v>
      </c>
      <c r="G1877" s="190">
        <v>30</v>
      </c>
      <c r="H1877" s="193">
        <v>0</v>
      </c>
      <c r="I1877" s="190"/>
    </row>
    <row r="1878" spans="1:9">
      <c r="A1878" s="190" t="s">
        <v>555</v>
      </c>
      <c r="B1878" s="190" t="s">
        <v>524</v>
      </c>
      <c r="C1878" s="190" t="s">
        <v>836</v>
      </c>
      <c r="D1878" s="191">
        <v>41305</v>
      </c>
      <c r="E1878" s="190" t="s">
        <v>825</v>
      </c>
      <c r="F1878" s="190">
        <v>4.5</v>
      </c>
      <c r="G1878" s="190">
        <v>30</v>
      </c>
      <c r="H1878" s="193">
        <v>0</v>
      </c>
      <c r="I1878" s="190"/>
    </row>
    <row r="1879" spans="1:9">
      <c r="A1879" s="190" t="s">
        <v>555</v>
      </c>
      <c r="B1879" s="190" t="s">
        <v>524</v>
      </c>
      <c r="C1879" s="190" t="s">
        <v>836</v>
      </c>
      <c r="D1879" s="191">
        <v>40964</v>
      </c>
      <c r="E1879" s="190" t="s">
        <v>880</v>
      </c>
      <c r="F1879" s="190">
        <v>33.25</v>
      </c>
      <c r="G1879" s="190">
        <v>4</v>
      </c>
      <c r="H1879" s="193">
        <v>0</v>
      </c>
      <c r="I1879" s="190"/>
    </row>
    <row r="1880" spans="1:9">
      <c r="A1880" s="190" t="s">
        <v>419</v>
      </c>
      <c r="B1880" s="190" t="s">
        <v>806</v>
      </c>
      <c r="C1880" s="190" t="s">
        <v>836</v>
      </c>
      <c r="D1880" s="191">
        <v>41536</v>
      </c>
      <c r="E1880" s="190" t="s">
        <v>874</v>
      </c>
      <c r="F1880" s="190">
        <v>12</v>
      </c>
      <c r="G1880" s="190">
        <v>9</v>
      </c>
      <c r="H1880" s="193">
        <v>0</v>
      </c>
      <c r="I1880" s="190"/>
    </row>
    <row r="1881" spans="1:9">
      <c r="A1881" s="190" t="s">
        <v>610</v>
      </c>
      <c r="B1881" s="190" t="s">
        <v>868</v>
      </c>
      <c r="C1881" s="190" t="s">
        <v>828</v>
      </c>
      <c r="D1881" s="191">
        <v>41467</v>
      </c>
      <c r="E1881" s="190" t="s">
        <v>888</v>
      </c>
      <c r="F1881" s="190">
        <v>7</v>
      </c>
      <c r="G1881" s="190">
        <v>40</v>
      </c>
      <c r="H1881" s="193">
        <v>0.2</v>
      </c>
      <c r="I1881" s="190"/>
    </row>
    <row r="1882" spans="1:9">
      <c r="A1882" s="190" t="s">
        <v>484</v>
      </c>
      <c r="B1882" s="190" t="s">
        <v>813</v>
      </c>
      <c r="C1882" s="190" t="s">
        <v>851</v>
      </c>
      <c r="D1882" s="191">
        <v>41483</v>
      </c>
      <c r="E1882" s="190" t="s">
        <v>857</v>
      </c>
      <c r="F1882" s="190">
        <v>123.79</v>
      </c>
      <c r="G1882" s="190">
        <v>14</v>
      </c>
      <c r="H1882" s="193">
        <v>0</v>
      </c>
      <c r="I1882" s="190"/>
    </row>
    <row r="1883" spans="1:9">
      <c r="A1883" s="190" t="s">
        <v>684</v>
      </c>
      <c r="B1883" s="190" t="s">
        <v>813</v>
      </c>
      <c r="C1883" s="190" t="s">
        <v>810</v>
      </c>
      <c r="D1883" s="191">
        <v>41654</v>
      </c>
      <c r="E1883" s="190" t="s">
        <v>852</v>
      </c>
      <c r="F1883" s="190">
        <v>39</v>
      </c>
      <c r="G1883" s="190">
        <v>6</v>
      </c>
      <c r="H1883" s="193">
        <v>0</v>
      </c>
      <c r="I1883" s="190"/>
    </row>
    <row r="1884" spans="1:9">
      <c r="A1884" s="190" t="s">
        <v>684</v>
      </c>
      <c r="B1884" s="190" t="s">
        <v>813</v>
      </c>
      <c r="C1884" s="190" t="s">
        <v>810</v>
      </c>
      <c r="D1884" s="191">
        <v>41281</v>
      </c>
      <c r="E1884" s="190" t="s">
        <v>819</v>
      </c>
      <c r="F1884" s="190">
        <v>2.5</v>
      </c>
      <c r="G1884" s="190">
        <v>7</v>
      </c>
      <c r="H1884" s="193">
        <v>0</v>
      </c>
      <c r="I1884" s="190"/>
    </row>
    <row r="1885" spans="1:9">
      <c r="A1885" s="190" t="s">
        <v>684</v>
      </c>
      <c r="B1885" s="190" t="s">
        <v>813</v>
      </c>
      <c r="C1885" s="190" t="s">
        <v>807</v>
      </c>
      <c r="D1885" s="191">
        <v>41267</v>
      </c>
      <c r="E1885" s="190" t="s">
        <v>891</v>
      </c>
      <c r="F1885" s="190">
        <v>31.23</v>
      </c>
      <c r="G1885" s="190">
        <v>5</v>
      </c>
      <c r="H1885" s="193">
        <v>0</v>
      </c>
      <c r="I1885" s="190"/>
    </row>
    <row r="1886" spans="1:9">
      <c r="A1886" s="190" t="s">
        <v>684</v>
      </c>
      <c r="B1886" s="190" t="s">
        <v>813</v>
      </c>
      <c r="C1886" s="190" t="s">
        <v>807</v>
      </c>
      <c r="D1886" s="191">
        <v>40862</v>
      </c>
      <c r="E1886" s="190" t="s">
        <v>811</v>
      </c>
      <c r="F1886" s="190">
        <v>9.65</v>
      </c>
      <c r="G1886" s="190">
        <v>6</v>
      </c>
      <c r="H1886" s="193">
        <v>0</v>
      </c>
      <c r="I1886" s="190"/>
    </row>
    <row r="1887" spans="1:9">
      <c r="A1887" s="190" t="s">
        <v>684</v>
      </c>
      <c r="B1887" s="190" t="s">
        <v>813</v>
      </c>
      <c r="C1887" s="190" t="s">
        <v>807</v>
      </c>
      <c r="D1887" s="191">
        <v>41015</v>
      </c>
      <c r="E1887" s="190" t="s">
        <v>867</v>
      </c>
      <c r="F1887" s="190">
        <v>7.75</v>
      </c>
      <c r="G1887" s="190">
        <v>10</v>
      </c>
      <c r="H1887" s="193">
        <v>0</v>
      </c>
      <c r="I1887" s="190"/>
    </row>
    <row r="1888" spans="1:9">
      <c r="A1888" s="190" t="s">
        <v>540</v>
      </c>
      <c r="B1888" s="190" t="s">
        <v>842</v>
      </c>
      <c r="C1888" s="190" t="s">
        <v>814</v>
      </c>
      <c r="D1888" s="191">
        <v>41213</v>
      </c>
      <c r="E1888" s="190" t="s">
        <v>865</v>
      </c>
      <c r="F1888" s="190">
        <v>43.9</v>
      </c>
      <c r="G1888" s="190">
        <v>10</v>
      </c>
      <c r="H1888" s="193">
        <v>0</v>
      </c>
      <c r="I1888" s="190"/>
    </row>
    <row r="1889" spans="1:9">
      <c r="A1889" s="190" t="s">
        <v>462</v>
      </c>
      <c r="B1889" s="190" t="s">
        <v>892</v>
      </c>
      <c r="C1889" s="190" t="s">
        <v>836</v>
      </c>
      <c r="D1889" s="191">
        <v>40606</v>
      </c>
      <c r="E1889" s="190" t="s">
        <v>896</v>
      </c>
      <c r="F1889" s="190">
        <v>40</v>
      </c>
      <c r="G1889" s="190">
        <v>16</v>
      </c>
      <c r="H1889" s="193">
        <v>0</v>
      </c>
      <c r="I1889" s="190"/>
    </row>
    <row r="1890" spans="1:9">
      <c r="A1890" s="190" t="s">
        <v>462</v>
      </c>
      <c r="B1890" s="190" t="s">
        <v>892</v>
      </c>
      <c r="C1890" s="190" t="s">
        <v>836</v>
      </c>
      <c r="D1890" s="191">
        <v>41479</v>
      </c>
      <c r="E1890" s="190" t="s">
        <v>867</v>
      </c>
      <c r="F1890" s="190">
        <v>7.75</v>
      </c>
      <c r="G1890" s="190">
        <v>10</v>
      </c>
      <c r="H1890" s="193">
        <v>0</v>
      </c>
      <c r="I1890" s="190"/>
    </row>
    <row r="1891" spans="1:9">
      <c r="A1891" s="190" t="s">
        <v>702</v>
      </c>
      <c r="B1891" s="190" t="s">
        <v>444</v>
      </c>
      <c r="C1891" s="190" t="s">
        <v>836</v>
      </c>
      <c r="D1891" s="191">
        <v>40381</v>
      </c>
      <c r="E1891" s="190" t="s">
        <v>863</v>
      </c>
      <c r="F1891" s="190">
        <v>45.6</v>
      </c>
      <c r="G1891" s="190">
        <v>20</v>
      </c>
      <c r="H1891" s="193">
        <v>0</v>
      </c>
      <c r="I1891" s="190"/>
    </row>
    <row r="1892" spans="1:9">
      <c r="A1892" s="190" t="s">
        <v>590</v>
      </c>
      <c r="B1892" s="190" t="s">
        <v>850</v>
      </c>
      <c r="C1892" s="190" t="s">
        <v>846</v>
      </c>
      <c r="D1892" s="191">
        <v>41057</v>
      </c>
      <c r="E1892" s="190" t="s">
        <v>822</v>
      </c>
      <c r="F1892" s="190">
        <v>18</v>
      </c>
      <c r="G1892" s="190">
        <v>30</v>
      </c>
      <c r="H1892" s="193">
        <v>0</v>
      </c>
      <c r="I1892" s="190"/>
    </row>
    <row r="1893" spans="1:9">
      <c r="A1893" s="190" t="s">
        <v>590</v>
      </c>
      <c r="B1893" s="190" t="s">
        <v>850</v>
      </c>
      <c r="C1893" s="190" t="s">
        <v>846</v>
      </c>
      <c r="D1893" s="191">
        <v>40644</v>
      </c>
      <c r="E1893" s="190" t="s">
        <v>893</v>
      </c>
      <c r="F1893" s="190">
        <v>9.5</v>
      </c>
      <c r="G1893" s="190">
        <v>30</v>
      </c>
      <c r="H1893" s="193">
        <v>0</v>
      </c>
      <c r="I1893" s="190"/>
    </row>
    <row r="1894" spans="1:9">
      <c r="A1894" s="190" t="s">
        <v>590</v>
      </c>
      <c r="B1894" s="190" t="s">
        <v>850</v>
      </c>
      <c r="C1894" s="190" t="s">
        <v>846</v>
      </c>
      <c r="D1894" s="191">
        <v>41222</v>
      </c>
      <c r="E1894" s="190" t="s">
        <v>809</v>
      </c>
      <c r="F1894" s="190">
        <v>53</v>
      </c>
      <c r="G1894" s="190">
        <v>10</v>
      </c>
      <c r="H1894" s="193">
        <v>0</v>
      </c>
      <c r="I1894" s="190"/>
    </row>
    <row r="1895" spans="1:9">
      <c r="A1895" s="190" t="s">
        <v>590</v>
      </c>
      <c r="B1895" s="190" t="s">
        <v>850</v>
      </c>
      <c r="C1895" s="190" t="s">
        <v>846</v>
      </c>
      <c r="D1895" s="191">
        <v>40603</v>
      </c>
      <c r="E1895" s="190" t="s">
        <v>865</v>
      </c>
      <c r="F1895" s="190">
        <v>43.9</v>
      </c>
      <c r="G1895" s="190">
        <v>20</v>
      </c>
      <c r="H1895" s="193">
        <v>0</v>
      </c>
      <c r="I1895" s="190"/>
    </row>
    <row r="1896" spans="1:9">
      <c r="A1896" s="190" t="s">
        <v>330</v>
      </c>
      <c r="B1896" s="190" t="s">
        <v>817</v>
      </c>
      <c r="C1896" s="190" t="s">
        <v>828</v>
      </c>
      <c r="D1896" s="191">
        <v>40860</v>
      </c>
      <c r="E1896" s="190" t="s">
        <v>896</v>
      </c>
      <c r="F1896" s="190">
        <v>40</v>
      </c>
      <c r="G1896" s="190">
        <v>20</v>
      </c>
      <c r="H1896" s="193">
        <v>0.15</v>
      </c>
      <c r="I1896" s="190"/>
    </row>
    <row r="1897" spans="1:9">
      <c r="A1897" s="190" t="s">
        <v>330</v>
      </c>
      <c r="B1897" s="190" t="s">
        <v>817</v>
      </c>
      <c r="C1897" s="190" t="s">
        <v>828</v>
      </c>
      <c r="D1897" s="191">
        <v>41416</v>
      </c>
      <c r="E1897" s="190" t="s">
        <v>840</v>
      </c>
      <c r="F1897" s="190">
        <v>10</v>
      </c>
      <c r="G1897" s="190">
        <v>40</v>
      </c>
      <c r="H1897" s="193">
        <v>0.15</v>
      </c>
      <c r="I1897" s="190"/>
    </row>
    <row r="1898" spans="1:9">
      <c r="A1898" s="190" t="s">
        <v>330</v>
      </c>
      <c r="B1898" s="190" t="s">
        <v>817</v>
      </c>
      <c r="C1898" s="190" t="s">
        <v>828</v>
      </c>
      <c r="D1898" s="191">
        <v>40995</v>
      </c>
      <c r="E1898" s="190" t="s">
        <v>855</v>
      </c>
      <c r="F1898" s="190">
        <v>18.399999999999999</v>
      </c>
      <c r="G1898" s="190">
        <v>10</v>
      </c>
      <c r="H1898" s="193">
        <v>0</v>
      </c>
      <c r="I1898" s="190"/>
    </row>
    <row r="1899" spans="1:9">
      <c r="A1899" s="190" t="s">
        <v>330</v>
      </c>
      <c r="B1899" s="190" t="s">
        <v>817</v>
      </c>
      <c r="C1899" s="190" t="s">
        <v>828</v>
      </c>
      <c r="D1899" s="191">
        <v>41322</v>
      </c>
      <c r="E1899" s="190" t="s">
        <v>864</v>
      </c>
      <c r="F1899" s="190">
        <v>19.45</v>
      </c>
      <c r="G1899" s="190">
        <v>6</v>
      </c>
      <c r="H1899" s="193">
        <v>0.15</v>
      </c>
      <c r="I1899" s="190"/>
    </row>
    <row r="1900" spans="1:9">
      <c r="A1900" s="190" t="s">
        <v>555</v>
      </c>
      <c r="B1900" s="190" t="s">
        <v>524</v>
      </c>
      <c r="C1900" s="190" t="s">
        <v>846</v>
      </c>
      <c r="D1900" s="191">
        <v>41490</v>
      </c>
      <c r="E1900" s="190" t="s">
        <v>847</v>
      </c>
      <c r="F1900" s="190">
        <v>30</v>
      </c>
      <c r="G1900" s="190">
        <v>18</v>
      </c>
      <c r="H1900" s="193">
        <v>0</v>
      </c>
      <c r="I1900" s="190"/>
    </row>
    <row r="1901" spans="1:9">
      <c r="A1901" s="190" t="s">
        <v>555</v>
      </c>
      <c r="B1901" s="190" t="s">
        <v>524</v>
      </c>
      <c r="C1901" s="190" t="s">
        <v>846</v>
      </c>
      <c r="D1901" s="191">
        <v>40593</v>
      </c>
      <c r="E1901" s="190" t="s">
        <v>853</v>
      </c>
      <c r="F1901" s="190">
        <v>38</v>
      </c>
      <c r="G1901" s="190">
        <v>20</v>
      </c>
      <c r="H1901" s="193">
        <v>0</v>
      </c>
      <c r="I1901" s="190"/>
    </row>
    <row r="1902" spans="1:9">
      <c r="A1902" s="190" t="s">
        <v>555</v>
      </c>
      <c r="B1902" s="190" t="s">
        <v>524</v>
      </c>
      <c r="C1902" s="190" t="s">
        <v>846</v>
      </c>
      <c r="D1902" s="191">
        <v>41670</v>
      </c>
      <c r="E1902" s="190" t="s">
        <v>825</v>
      </c>
      <c r="F1902" s="190">
        <v>4.5</v>
      </c>
      <c r="G1902" s="190">
        <v>80</v>
      </c>
      <c r="H1902" s="193">
        <v>0</v>
      </c>
      <c r="I1902" s="190"/>
    </row>
    <row r="1903" spans="1:9">
      <c r="A1903" s="190" t="s">
        <v>555</v>
      </c>
      <c r="B1903" s="190" t="s">
        <v>524</v>
      </c>
      <c r="C1903" s="190" t="s">
        <v>846</v>
      </c>
      <c r="D1903" s="191">
        <v>40877</v>
      </c>
      <c r="E1903" s="190" t="s">
        <v>835</v>
      </c>
      <c r="F1903" s="190">
        <v>43.9</v>
      </c>
      <c r="G1903" s="190">
        <v>30</v>
      </c>
      <c r="H1903" s="193">
        <v>0</v>
      </c>
      <c r="I1903" s="190"/>
    </row>
    <row r="1904" spans="1:9">
      <c r="A1904" s="190" t="s">
        <v>555</v>
      </c>
      <c r="B1904" s="190" t="s">
        <v>524</v>
      </c>
      <c r="C1904" s="190" t="s">
        <v>846</v>
      </c>
      <c r="D1904" s="191">
        <v>40799</v>
      </c>
      <c r="E1904" s="190" t="s">
        <v>821</v>
      </c>
      <c r="F1904" s="190">
        <v>12.5</v>
      </c>
      <c r="G1904" s="190">
        <v>24</v>
      </c>
      <c r="H1904" s="193">
        <v>0</v>
      </c>
      <c r="I1904" s="190"/>
    </row>
    <row r="1905" spans="1:9">
      <c r="A1905" s="190" t="s">
        <v>555</v>
      </c>
      <c r="B1905" s="190" t="s">
        <v>524</v>
      </c>
      <c r="C1905" s="190" t="s">
        <v>846</v>
      </c>
      <c r="D1905" s="191">
        <v>40925</v>
      </c>
      <c r="E1905" s="190" t="s">
        <v>865</v>
      </c>
      <c r="F1905" s="190">
        <v>43.9</v>
      </c>
      <c r="G1905" s="190">
        <v>35</v>
      </c>
      <c r="H1905" s="193">
        <v>0</v>
      </c>
      <c r="I1905" s="190"/>
    </row>
    <row r="1906" spans="1:9">
      <c r="A1906" s="190" t="s">
        <v>590</v>
      </c>
      <c r="B1906" s="190" t="s">
        <v>850</v>
      </c>
      <c r="C1906" s="190" t="s">
        <v>810</v>
      </c>
      <c r="D1906" s="191">
        <v>40200</v>
      </c>
      <c r="E1906" s="190" t="s">
        <v>867</v>
      </c>
      <c r="F1906" s="190">
        <v>7.75</v>
      </c>
      <c r="G1906" s="190">
        <v>40</v>
      </c>
      <c r="H1906" s="193">
        <v>0.2</v>
      </c>
      <c r="I1906" s="190"/>
    </row>
    <row r="1907" spans="1:9">
      <c r="A1907" s="190" t="s">
        <v>438</v>
      </c>
      <c r="B1907" s="190" t="s">
        <v>806</v>
      </c>
      <c r="C1907" s="190" t="s">
        <v>836</v>
      </c>
      <c r="D1907" s="191">
        <v>41380</v>
      </c>
      <c r="E1907" s="190" t="s">
        <v>890</v>
      </c>
      <c r="F1907" s="190">
        <v>263.5</v>
      </c>
      <c r="G1907" s="190">
        <v>60</v>
      </c>
      <c r="H1907" s="193">
        <v>0</v>
      </c>
      <c r="I1907" s="190"/>
    </row>
    <row r="1908" spans="1:9">
      <c r="A1908" s="190" t="s">
        <v>462</v>
      </c>
      <c r="B1908" s="190" t="s">
        <v>892</v>
      </c>
      <c r="C1908" s="190" t="s">
        <v>851</v>
      </c>
      <c r="D1908" s="191">
        <v>40793</v>
      </c>
      <c r="E1908" s="190" t="s">
        <v>847</v>
      </c>
      <c r="F1908" s="190">
        <v>30</v>
      </c>
      <c r="G1908" s="190">
        <v>20</v>
      </c>
      <c r="H1908" s="193">
        <v>0</v>
      </c>
      <c r="I1908" s="190"/>
    </row>
    <row r="1909" spans="1:9">
      <c r="A1909" s="190" t="s">
        <v>462</v>
      </c>
      <c r="B1909" s="190" t="s">
        <v>892</v>
      </c>
      <c r="C1909" s="190" t="s">
        <v>851</v>
      </c>
      <c r="D1909" s="191">
        <v>40373</v>
      </c>
      <c r="E1909" s="190" t="s">
        <v>858</v>
      </c>
      <c r="F1909" s="190">
        <v>46</v>
      </c>
      <c r="G1909" s="190">
        <v>9</v>
      </c>
      <c r="H1909" s="193">
        <v>0</v>
      </c>
      <c r="I1909" s="190"/>
    </row>
    <row r="1910" spans="1:9">
      <c r="A1910" s="190" t="s">
        <v>688</v>
      </c>
      <c r="B1910" s="190" t="s">
        <v>842</v>
      </c>
      <c r="C1910" s="190" t="s">
        <v>851</v>
      </c>
      <c r="D1910" s="191">
        <v>40637</v>
      </c>
      <c r="E1910" s="190" t="s">
        <v>862</v>
      </c>
      <c r="F1910" s="190">
        <v>6</v>
      </c>
      <c r="G1910" s="190">
        <v>84</v>
      </c>
      <c r="H1910" s="193">
        <v>0.15</v>
      </c>
      <c r="I1910" s="190"/>
    </row>
    <row r="1911" spans="1:9">
      <c r="A1911" s="190" t="s">
        <v>688</v>
      </c>
      <c r="B1911" s="190" t="s">
        <v>842</v>
      </c>
      <c r="C1911" s="190" t="s">
        <v>851</v>
      </c>
      <c r="D1911" s="191">
        <v>40844</v>
      </c>
      <c r="E1911" s="190" t="s">
        <v>816</v>
      </c>
      <c r="F1911" s="190">
        <v>19.5</v>
      </c>
      <c r="G1911" s="190">
        <v>15</v>
      </c>
      <c r="H1911" s="193">
        <v>0</v>
      </c>
      <c r="I1911" s="190"/>
    </row>
    <row r="1912" spans="1:9">
      <c r="A1912" s="190" t="s">
        <v>688</v>
      </c>
      <c r="B1912" s="190" t="s">
        <v>842</v>
      </c>
      <c r="C1912" s="190" t="s">
        <v>836</v>
      </c>
      <c r="D1912" s="191">
        <v>41378</v>
      </c>
      <c r="E1912" s="190" t="s">
        <v>830</v>
      </c>
      <c r="F1912" s="190">
        <v>17.45</v>
      </c>
      <c r="G1912" s="190">
        <v>55</v>
      </c>
      <c r="H1912" s="193">
        <v>0</v>
      </c>
      <c r="I1912" s="190"/>
    </row>
    <row r="1913" spans="1:9">
      <c r="A1913" s="190" t="s">
        <v>688</v>
      </c>
      <c r="B1913" s="190" t="s">
        <v>842</v>
      </c>
      <c r="C1913" s="190" t="s">
        <v>836</v>
      </c>
      <c r="D1913" s="191">
        <v>41121</v>
      </c>
      <c r="E1913" s="190" t="s">
        <v>825</v>
      </c>
      <c r="F1913" s="190">
        <v>4.5</v>
      </c>
      <c r="G1913" s="190">
        <v>20</v>
      </c>
      <c r="H1913" s="193">
        <v>0</v>
      </c>
      <c r="I1913" s="190"/>
    </row>
    <row r="1914" spans="1:9">
      <c r="A1914" s="190" t="s">
        <v>688</v>
      </c>
      <c r="B1914" s="190" t="s">
        <v>842</v>
      </c>
      <c r="C1914" s="190" t="s">
        <v>836</v>
      </c>
      <c r="D1914" s="191">
        <v>40225</v>
      </c>
      <c r="E1914" s="190" t="s">
        <v>831</v>
      </c>
      <c r="F1914" s="190">
        <v>19</v>
      </c>
      <c r="G1914" s="190">
        <v>40</v>
      </c>
      <c r="H1914" s="193">
        <v>0</v>
      </c>
      <c r="I1914" s="190"/>
    </row>
    <row r="1915" spans="1:9">
      <c r="A1915" s="190" t="s">
        <v>401</v>
      </c>
      <c r="B1915" s="190" t="s">
        <v>883</v>
      </c>
      <c r="C1915" s="190" t="s">
        <v>851</v>
      </c>
      <c r="D1915" s="191">
        <v>40258</v>
      </c>
      <c r="E1915" s="190" t="s">
        <v>830</v>
      </c>
      <c r="F1915" s="190">
        <v>17.45</v>
      </c>
      <c r="G1915" s="190">
        <v>36</v>
      </c>
      <c r="H1915" s="193">
        <v>0.10000000149011612</v>
      </c>
      <c r="I1915" s="190"/>
    </row>
    <row r="1916" spans="1:9">
      <c r="A1916" s="190" t="s">
        <v>401</v>
      </c>
      <c r="B1916" s="190" t="s">
        <v>883</v>
      </c>
      <c r="C1916" s="190" t="s">
        <v>851</v>
      </c>
      <c r="D1916" s="191">
        <v>40561</v>
      </c>
      <c r="E1916" s="190" t="s">
        <v>881</v>
      </c>
      <c r="F1916" s="190">
        <v>62.5</v>
      </c>
      <c r="G1916" s="190">
        <v>8</v>
      </c>
      <c r="H1916" s="193">
        <v>0.10000000149011612</v>
      </c>
      <c r="I1916" s="190"/>
    </row>
    <row r="1917" spans="1:9">
      <c r="A1917" s="190" t="s">
        <v>401</v>
      </c>
      <c r="B1917" s="190" t="s">
        <v>883</v>
      </c>
      <c r="C1917" s="190" t="s">
        <v>851</v>
      </c>
      <c r="D1917" s="191">
        <v>40750</v>
      </c>
      <c r="E1917" s="190" t="s">
        <v>838</v>
      </c>
      <c r="F1917" s="190">
        <v>32</v>
      </c>
      <c r="G1917" s="190">
        <v>35</v>
      </c>
      <c r="H1917" s="193">
        <v>0.10000000149011612</v>
      </c>
      <c r="I1917" s="190"/>
    </row>
    <row r="1918" spans="1:9">
      <c r="A1918" s="190" t="s">
        <v>341</v>
      </c>
      <c r="B1918" s="190" t="s">
        <v>345</v>
      </c>
      <c r="C1918" s="190" t="s">
        <v>846</v>
      </c>
      <c r="D1918" s="191">
        <v>41207</v>
      </c>
      <c r="E1918" s="190" t="s">
        <v>803</v>
      </c>
      <c r="F1918" s="190">
        <v>21</v>
      </c>
      <c r="G1918" s="190">
        <v>30</v>
      </c>
      <c r="H1918" s="193">
        <v>0</v>
      </c>
      <c r="I1918" s="190"/>
    </row>
    <row r="1919" spans="1:9">
      <c r="A1919" s="190" t="s">
        <v>341</v>
      </c>
      <c r="B1919" s="190" t="s">
        <v>345</v>
      </c>
      <c r="C1919" s="190" t="s">
        <v>846</v>
      </c>
      <c r="D1919" s="191">
        <v>41070</v>
      </c>
      <c r="E1919" s="190" t="s">
        <v>818</v>
      </c>
      <c r="F1919" s="190">
        <v>81</v>
      </c>
      <c r="G1919" s="190">
        <v>15</v>
      </c>
      <c r="H1919" s="193">
        <v>0</v>
      </c>
      <c r="I1919" s="190"/>
    </row>
    <row r="1920" spans="1:9">
      <c r="A1920" s="190" t="s">
        <v>341</v>
      </c>
      <c r="B1920" s="190" t="s">
        <v>345</v>
      </c>
      <c r="C1920" s="190" t="s">
        <v>846</v>
      </c>
      <c r="D1920" s="191">
        <v>40735</v>
      </c>
      <c r="E1920" s="190" t="s">
        <v>856</v>
      </c>
      <c r="F1920" s="190">
        <v>18</v>
      </c>
      <c r="G1920" s="190">
        <v>10</v>
      </c>
      <c r="H1920" s="193">
        <v>0</v>
      </c>
      <c r="I1920" s="190"/>
    </row>
    <row r="1921" spans="1:9">
      <c r="A1921" s="190" t="s">
        <v>341</v>
      </c>
      <c r="B1921" s="190" t="s">
        <v>345</v>
      </c>
      <c r="C1921" s="190" t="s">
        <v>846</v>
      </c>
      <c r="D1921" s="191">
        <v>41184</v>
      </c>
      <c r="E1921" s="190" t="s">
        <v>834</v>
      </c>
      <c r="F1921" s="190">
        <v>13</v>
      </c>
      <c r="G1921" s="190">
        <v>15</v>
      </c>
      <c r="H1921" s="193">
        <v>0</v>
      </c>
      <c r="I1921" s="190"/>
    </row>
    <row r="1922" spans="1:9">
      <c r="A1922" s="190" t="s">
        <v>324</v>
      </c>
      <c r="B1922" s="190" t="s">
        <v>877</v>
      </c>
      <c r="C1922" s="190" t="s">
        <v>846</v>
      </c>
      <c r="D1922" s="191">
        <v>41002</v>
      </c>
      <c r="E1922" s="190" t="s">
        <v>847</v>
      </c>
      <c r="F1922" s="190">
        <v>30</v>
      </c>
      <c r="G1922" s="190">
        <v>60</v>
      </c>
      <c r="H1922" s="193">
        <v>0</v>
      </c>
      <c r="I1922" s="190"/>
    </row>
    <row r="1923" spans="1:9">
      <c r="A1923" s="190" t="s">
        <v>324</v>
      </c>
      <c r="B1923" s="190" t="s">
        <v>877</v>
      </c>
      <c r="C1923" s="190" t="s">
        <v>846</v>
      </c>
      <c r="D1923" s="191">
        <v>41299</v>
      </c>
      <c r="E1923" s="190" t="s">
        <v>858</v>
      </c>
      <c r="F1923" s="190">
        <v>46</v>
      </c>
      <c r="G1923" s="190">
        <v>6</v>
      </c>
      <c r="H1923" s="193">
        <v>0</v>
      </c>
      <c r="I1923" s="190"/>
    </row>
    <row r="1924" spans="1:9">
      <c r="A1924" s="190" t="s">
        <v>324</v>
      </c>
      <c r="B1924" s="190" t="s">
        <v>877</v>
      </c>
      <c r="C1924" s="190" t="s">
        <v>846</v>
      </c>
      <c r="D1924" s="191">
        <v>41262</v>
      </c>
      <c r="E1924" s="190" t="s">
        <v>805</v>
      </c>
      <c r="F1924" s="190">
        <v>34.799999999999997</v>
      </c>
      <c r="G1924" s="190">
        <v>20</v>
      </c>
      <c r="H1924" s="193">
        <v>0</v>
      </c>
      <c r="I1924" s="190"/>
    </row>
    <row r="1925" spans="1:9">
      <c r="A1925" s="190" t="s">
        <v>639</v>
      </c>
      <c r="B1925" s="190" t="s">
        <v>842</v>
      </c>
      <c r="C1925" s="190" t="s">
        <v>814</v>
      </c>
      <c r="D1925" s="191">
        <v>41004</v>
      </c>
      <c r="E1925" s="190" t="s">
        <v>847</v>
      </c>
      <c r="F1925" s="190">
        <v>30</v>
      </c>
      <c r="G1925" s="190">
        <v>60</v>
      </c>
      <c r="H1925" s="193">
        <v>0</v>
      </c>
      <c r="I1925" s="190"/>
    </row>
    <row r="1926" spans="1:9">
      <c r="A1926" s="190" t="s">
        <v>639</v>
      </c>
      <c r="B1926" s="190" t="s">
        <v>842</v>
      </c>
      <c r="C1926" s="190" t="s">
        <v>814</v>
      </c>
      <c r="D1926" s="191">
        <v>40742</v>
      </c>
      <c r="E1926" s="190" t="s">
        <v>843</v>
      </c>
      <c r="F1926" s="190">
        <v>49.3</v>
      </c>
      <c r="G1926" s="190">
        <v>40</v>
      </c>
      <c r="H1926" s="193">
        <v>0.10000000149011612</v>
      </c>
      <c r="I1926" s="190"/>
    </row>
    <row r="1927" spans="1:9">
      <c r="A1927" s="190" t="s">
        <v>450</v>
      </c>
      <c r="B1927" s="190" t="s">
        <v>806</v>
      </c>
      <c r="C1927" s="190" t="s">
        <v>851</v>
      </c>
      <c r="D1927" s="191">
        <v>41318</v>
      </c>
      <c r="E1927" s="190" t="s">
        <v>886</v>
      </c>
      <c r="F1927" s="190">
        <v>25</v>
      </c>
      <c r="G1927" s="190">
        <v>40</v>
      </c>
      <c r="H1927" s="193">
        <v>0</v>
      </c>
      <c r="I1927" s="190"/>
    </row>
    <row r="1928" spans="1:9">
      <c r="A1928" s="190" t="s">
        <v>450</v>
      </c>
      <c r="B1928" s="190" t="s">
        <v>806</v>
      </c>
      <c r="C1928" s="190" t="s">
        <v>851</v>
      </c>
      <c r="D1928" s="191">
        <v>40946</v>
      </c>
      <c r="E1928" s="190" t="s">
        <v>803</v>
      </c>
      <c r="F1928" s="190">
        <v>21</v>
      </c>
      <c r="G1928" s="190">
        <v>15</v>
      </c>
      <c r="H1928" s="193">
        <v>0</v>
      </c>
      <c r="I1928" s="190"/>
    </row>
    <row r="1929" spans="1:9">
      <c r="A1929" s="190" t="s">
        <v>450</v>
      </c>
      <c r="B1929" s="190" t="s">
        <v>806</v>
      </c>
      <c r="C1929" s="190" t="s">
        <v>851</v>
      </c>
      <c r="D1929" s="191">
        <v>41615</v>
      </c>
      <c r="E1929" s="190" t="s">
        <v>811</v>
      </c>
      <c r="F1929" s="190">
        <v>9.65</v>
      </c>
      <c r="G1929" s="190">
        <v>4</v>
      </c>
      <c r="H1929" s="193">
        <v>0</v>
      </c>
      <c r="I1929" s="190"/>
    </row>
    <row r="1930" spans="1:9">
      <c r="A1930" s="190" t="s">
        <v>555</v>
      </c>
      <c r="B1930" s="190" t="s">
        <v>524</v>
      </c>
      <c r="C1930" s="190" t="s">
        <v>851</v>
      </c>
      <c r="D1930" s="191">
        <v>41384</v>
      </c>
      <c r="E1930" s="190" t="s">
        <v>840</v>
      </c>
      <c r="F1930" s="190">
        <v>10</v>
      </c>
      <c r="G1930" s="190">
        <v>65</v>
      </c>
      <c r="H1930" s="193">
        <v>0</v>
      </c>
      <c r="I1930" s="190"/>
    </row>
    <row r="1931" spans="1:9">
      <c r="A1931" s="190" t="s">
        <v>555</v>
      </c>
      <c r="B1931" s="190" t="s">
        <v>524</v>
      </c>
      <c r="C1931" s="190" t="s">
        <v>851</v>
      </c>
      <c r="D1931" s="191">
        <v>40530</v>
      </c>
      <c r="E1931" s="190" t="s">
        <v>873</v>
      </c>
      <c r="F1931" s="190">
        <v>14</v>
      </c>
      <c r="G1931" s="190">
        <v>60</v>
      </c>
      <c r="H1931" s="193">
        <v>0.15</v>
      </c>
      <c r="I1931" s="190"/>
    </row>
    <row r="1932" spans="1:9">
      <c r="A1932" s="190" t="s">
        <v>555</v>
      </c>
      <c r="B1932" s="190" t="s">
        <v>524</v>
      </c>
      <c r="C1932" s="190" t="s">
        <v>851</v>
      </c>
      <c r="D1932" s="191">
        <v>41158</v>
      </c>
      <c r="E1932" s="190" t="s">
        <v>826</v>
      </c>
      <c r="F1932" s="190">
        <v>24</v>
      </c>
      <c r="G1932" s="190">
        <v>65</v>
      </c>
      <c r="H1932" s="193">
        <v>0.15</v>
      </c>
      <c r="I1932" s="190"/>
    </row>
    <row r="1933" spans="1:9">
      <c r="A1933" s="190" t="s">
        <v>555</v>
      </c>
      <c r="B1933" s="190" t="s">
        <v>524</v>
      </c>
      <c r="C1933" s="190" t="s">
        <v>851</v>
      </c>
      <c r="D1933" s="191">
        <v>40556</v>
      </c>
      <c r="E1933" s="190" t="s">
        <v>902</v>
      </c>
      <c r="F1933" s="190">
        <v>28.5</v>
      </c>
      <c r="G1933" s="190">
        <v>66</v>
      </c>
      <c r="H1933" s="193">
        <v>0.15</v>
      </c>
      <c r="I1933" s="190"/>
    </row>
    <row r="1934" spans="1:9">
      <c r="A1934" s="190" t="s">
        <v>446</v>
      </c>
      <c r="B1934" s="190" t="s">
        <v>854</v>
      </c>
      <c r="C1934" s="190" t="s">
        <v>836</v>
      </c>
      <c r="D1934" s="191">
        <v>41644</v>
      </c>
      <c r="E1934" s="190" t="s">
        <v>829</v>
      </c>
      <c r="F1934" s="190">
        <v>19</v>
      </c>
      <c r="G1934" s="190">
        <v>50</v>
      </c>
      <c r="H1934" s="193">
        <v>0.2</v>
      </c>
      <c r="I1934" s="190"/>
    </row>
    <row r="1935" spans="1:9">
      <c r="A1935" s="190" t="s">
        <v>446</v>
      </c>
      <c r="B1935" s="190" t="s">
        <v>854</v>
      </c>
      <c r="C1935" s="190" t="s">
        <v>836</v>
      </c>
      <c r="D1935" s="191">
        <v>40262</v>
      </c>
      <c r="E1935" s="190" t="s">
        <v>844</v>
      </c>
      <c r="F1935" s="190">
        <v>15</v>
      </c>
      <c r="G1935" s="190">
        <v>20</v>
      </c>
      <c r="H1935" s="193">
        <v>0.2</v>
      </c>
      <c r="I1935" s="190"/>
    </row>
    <row r="1936" spans="1:9">
      <c r="A1936" s="190" t="s">
        <v>446</v>
      </c>
      <c r="B1936" s="190" t="s">
        <v>854</v>
      </c>
      <c r="C1936" s="190" t="s">
        <v>836</v>
      </c>
      <c r="D1936" s="191">
        <v>41016</v>
      </c>
      <c r="E1936" s="190" t="s">
        <v>856</v>
      </c>
      <c r="F1936" s="190">
        <v>18</v>
      </c>
      <c r="G1936" s="190">
        <v>90</v>
      </c>
      <c r="H1936" s="193">
        <v>0.2</v>
      </c>
      <c r="I1936" s="190"/>
    </row>
    <row r="1937" spans="1:9">
      <c r="A1937" s="190" t="s">
        <v>466</v>
      </c>
      <c r="B1937" s="190" t="s">
        <v>842</v>
      </c>
      <c r="C1937" s="190" t="s">
        <v>836</v>
      </c>
      <c r="D1937" s="191">
        <v>41663</v>
      </c>
      <c r="E1937" s="190" t="s">
        <v>805</v>
      </c>
      <c r="F1937" s="190">
        <v>34.799999999999997</v>
      </c>
      <c r="G1937" s="190">
        <v>2</v>
      </c>
      <c r="H1937" s="193">
        <v>0</v>
      </c>
      <c r="I1937" s="190"/>
    </row>
    <row r="1938" spans="1:9">
      <c r="A1938" s="190" t="s">
        <v>590</v>
      </c>
      <c r="B1938" s="190" t="s">
        <v>850</v>
      </c>
      <c r="C1938" s="190" t="s">
        <v>878</v>
      </c>
      <c r="D1938" s="191">
        <v>41118</v>
      </c>
      <c r="E1938" s="190" t="s">
        <v>857</v>
      </c>
      <c r="F1938" s="190">
        <v>123.79</v>
      </c>
      <c r="G1938" s="190">
        <v>50</v>
      </c>
      <c r="H1938" s="193">
        <v>0.25</v>
      </c>
      <c r="I1938" s="190"/>
    </row>
    <row r="1939" spans="1:9">
      <c r="A1939" s="190" t="s">
        <v>590</v>
      </c>
      <c r="B1939" s="190" t="s">
        <v>850</v>
      </c>
      <c r="C1939" s="190" t="s">
        <v>878</v>
      </c>
      <c r="D1939" s="191">
        <v>41258</v>
      </c>
      <c r="E1939" s="190" t="s">
        <v>811</v>
      </c>
      <c r="F1939" s="190">
        <v>9.65</v>
      </c>
      <c r="G1939" s="190">
        <v>35</v>
      </c>
      <c r="H1939" s="193">
        <v>0.25</v>
      </c>
      <c r="I1939" s="190"/>
    </row>
    <row r="1940" spans="1:9">
      <c r="A1940" s="190" t="s">
        <v>526</v>
      </c>
      <c r="B1940" s="190" t="s">
        <v>895</v>
      </c>
      <c r="C1940" s="190" t="s">
        <v>851</v>
      </c>
      <c r="D1940" s="191">
        <v>41420</v>
      </c>
      <c r="E1940" s="190" t="s">
        <v>832</v>
      </c>
      <c r="F1940" s="190">
        <v>55</v>
      </c>
      <c r="G1940" s="190">
        <v>18</v>
      </c>
      <c r="H1940" s="193">
        <v>0.05</v>
      </c>
      <c r="I1940" s="190"/>
    </row>
    <row r="1941" spans="1:9">
      <c r="A1941" s="190" t="s">
        <v>666</v>
      </c>
      <c r="B1941" s="190" t="s">
        <v>839</v>
      </c>
      <c r="C1941" s="190" t="s">
        <v>836</v>
      </c>
      <c r="D1941" s="191">
        <v>40189</v>
      </c>
      <c r="E1941" s="190" t="s">
        <v>809</v>
      </c>
      <c r="F1941" s="190">
        <v>53</v>
      </c>
      <c r="G1941" s="190">
        <v>20</v>
      </c>
      <c r="H1941" s="193">
        <v>0</v>
      </c>
      <c r="I1941" s="190"/>
    </row>
    <row r="1942" spans="1:9">
      <c r="A1942" s="190" t="s">
        <v>666</v>
      </c>
      <c r="B1942" s="190" t="s">
        <v>839</v>
      </c>
      <c r="C1942" s="190" t="s">
        <v>836</v>
      </c>
      <c r="D1942" s="191">
        <v>41594</v>
      </c>
      <c r="E1942" s="190" t="s">
        <v>820</v>
      </c>
      <c r="F1942" s="190">
        <v>34</v>
      </c>
      <c r="G1942" s="190">
        <v>4</v>
      </c>
      <c r="H1942" s="193">
        <v>0</v>
      </c>
      <c r="I1942" s="190"/>
    </row>
    <row r="1943" spans="1:9">
      <c r="A1943" s="190" t="s">
        <v>446</v>
      </c>
      <c r="B1943" s="190" t="s">
        <v>854</v>
      </c>
      <c r="C1943" s="190" t="s">
        <v>810</v>
      </c>
      <c r="D1943" s="191">
        <v>40972</v>
      </c>
      <c r="E1943" s="190" t="s">
        <v>804</v>
      </c>
      <c r="F1943" s="190">
        <v>14</v>
      </c>
      <c r="G1943" s="190">
        <v>40</v>
      </c>
      <c r="H1943" s="193">
        <v>0</v>
      </c>
      <c r="I1943" s="190"/>
    </row>
    <row r="1944" spans="1:9">
      <c r="A1944" s="190" t="s">
        <v>441</v>
      </c>
      <c r="B1944" s="190" t="s">
        <v>444</v>
      </c>
      <c r="C1944" s="190" t="s">
        <v>846</v>
      </c>
      <c r="D1944" s="191">
        <v>40930</v>
      </c>
      <c r="E1944" s="190" t="s">
        <v>838</v>
      </c>
      <c r="F1944" s="190">
        <v>32</v>
      </c>
      <c r="G1944" s="190">
        <v>50</v>
      </c>
      <c r="H1944" s="193">
        <v>0</v>
      </c>
      <c r="I1944" s="190"/>
    </row>
    <row r="1945" spans="1:9">
      <c r="A1945" s="190" t="s">
        <v>441</v>
      </c>
      <c r="B1945" s="190" t="s">
        <v>444</v>
      </c>
      <c r="C1945" s="190" t="s">
        <v>846</v>
      </c>
      <c r="D1945" s="191">
        <v>41458</v>
      </c>
      <c r="E1945" s="190" t="s">
        <v>874</v>
      </c>
      <c r="F1945" s="190">
        <v>12</v>
      </c>
      <c r="G1945" s="190">
        <v>20</v>
      </c>
      <c r="H1945" s="193">
        <v>0.25</v>
      </c>
      <c r="I1945" s="190"/>
    </row>
    <row r="1946" spans="1:9">
      <c r="A1946" s="190" t="s">
        <v>441</v>
      </c>
      <c r="B1946" s="190" t="s">
        <v>444</v>
      </c>
      <c r="C1946" s="190" t="s">
        <v>846</v>
      </c>
      <c r="D1946" s="191">
        <v>41328</v>
      </c>
      <c r="E1946" s="190" t="s">
        <v>888</v>
      </c>
      <c r="F1946" s="190">
        <v>7</v>
      </c>
      <c r="G1946" s="190">
        <v>20</v>
      </c>
      <c r="H1946" s="193">
        <v>0.25</v>
      </c>
      <c r="I1946" s="190"/>
    </row>
    <row r="1947" spans="1:9">
      <c r="A1947" s="190" t="s">
        <v>621</v>
      </c>
      <c r="B1947" s="190" t="s">
        <v>898</v>
      </c>
      <c r="C1947" s="190" t="s">
        <v>846</v>
      </c>
      <c r="D1947" s="191">
        <v>41543</v>
      </c>
      <c r="E1947" s="190" t="s">
        <v>825</v>
      </c>
      <c r="F1947" s="190">
        <v>4.5</v>
      </c>
      <c r="G1947" s="190">
        <v>12</v>
      </c>
      <c r="H1947" s="193">
        <v>0</v>
      </c>
      <c r="I1947" s="190"/>
    </row>
    <row r="1948" spans="1:9">
      <c r="A1948" s="190" t="s">
        <v>621</v>
      </c>
      <c r="B1948" s="190" t="s">
        <v>898</v>
      </c>
      <c r="C1948" s="190" t="s">
        <v>846</v>
      </c>
      <c r="D1948" s="191">
        <v>41221</v>
      </c>
      <c r="E1948" s="190" t="s">
        <v>902</v>
      </c>
      <c r="F1948" s="190">
        <v>28.5</v>
      </c>
      <c r="G1948" s="190">
        <v>7</v>
      </c>
      <c r="H1948" s="193">
        <v>0</v>
      </c>
      <c r="I1948" s="190"/>
    </row>
    <row r="1949" spans="1:9">
      <c r="A1949" s="190" t="s">
        <v>621</v>
      </c>
      <c r="B1949" s="190" t="s">
        <v>898</v>
      </c>
      <c r="C1949" s="190" t="s">
        <v>846</v>
      </c>
      <c r="D1949" s="191">
        <v>41531</v>
      </c>
      <c r="E1949" s="190" t="s">
        <v>827</v>
      </c>
      <c r="F1949" s="190">
        <v>10</v>
      </c>
      <c r="G1949" s="190">
        <v>20</v>
      </c>
      <c r="H1949" s="193">
        <v>0</v>
      </c>
      <c r="I1949" s="190"/>
    </row>
    <row r="1950" spans="1:9">
      <c r="A1950" s="190" t="s">
        <v>621</v>
      </c>
      <c r="B1950" s="190" t="s">
        <v>898</v>
      </c>
      <c r="C1950" s="190" t="s">
        <v>846</v>
      </c>
      <c r="D1950" s="191">
        <v>40805</v>
      </c>
      <c r="E1950" s="190" t="s">
        <v>867</v>
      </c>
      <c r="F1950" s="190">
        <v>7.75</v>
      </c>
      <c r="G1950" s="190">
        <v>30</v>
      </c>
      <c r="H1950" s="193">
        <v>0</v>
      </c>
      <c r="I1950" s="190"/>
    </row>
    <row r="1951" spans="1:9">
      <c r="A1951" s="190" t="s">
        <v>626</v>
      </c>
      <c r="B1951" s="190" t="s">
        <v>854</v>
      </c>
      <c r="C1951" s="190" t="s">
        <v>807</v>
      </c>
      <c r="D1951" s="191">
        <v>41134</v>
      </c>
      <c r="E1951" s="190" t="s">
        <v>811</v>
      </c>
      <c r="F1951" s="190">
        <v>9.65</v>
      </c>
      <c r="G1951" s="190">
        <v>20</v>
      </c>
      <c r="H1951" s="193">
        <v>0.05</v>
      </c>
      <c r="I1951" s="190"/>
    </row>
    <row r="1952" spans="1:9">
      <c r="A1952" s="190" t="s">
        <v>626</v>
      </c>
      <c r="B1952" s="190" t="s">
        <v>854</v>
      </c>
      <c r="C1952" s="190" t="s">
        <v>807</v>
      </c>
      <c r="D1952" s="191">
        <v>41723</v>
      </c>
      <c r="E1952" s="190" t="s">
        <v>809</v>
      </c>
      <c r="F1952" s="190">
        <v>53</v>
      </c>
      <c r="G1952" s="190">
        <v>15</v>
      </c>
      <c r="H1952" s="193">
        <v>0.05</v>
      </c>
      <c r="I1952" s="190"/>
    </row>
    <row r="1953" spans="1:9">
      <c r="A1953" s="190" t="s">
        <v>626</v>
      </c>
      <c r="B1953" s="190" t="s">
        <v>854</v>
      </c>
      <c r="C1953" s="190" t="s">
        <v>807</v>
      </c>
      <c r="D1953" s="191">
        <v>41365</v>
      </c>
      <c r="E1953" s="190" t="s">
        <v>834</v>
      </c>
      <c r="F1953" s="190">
        <v>13</v>
      </c>
      <c r="G1953" s="190">
        <v>21</v>
      </c>
      <c r="H1953" s="193">
        <v>0.05</v>
      </c>
      <c r="I1953" s="190"/>
    </row>
    <row r="1954" spans="1:9">
      <c r="A1954" s="190" t="s">
        <v>639</v>
      </c>
      <c r="B1954" s="190" t="s">
        <v>842</v>
      </c>
      <c r="C1954" s="190" t="s">
        <v>851</v>
      </c>
      <c r="D1954" s="191">
        <v>40492</v>
      </c>
      <c r="E1954" s="190" t="s">
        <v>885</v>
      </c>
      <c r="F1954" s="190">
        <v>22</v>
      </c>
      <c r="G1954" s="190">
        <v>25</v>
      </c>
      <c r="H1954" s="193">
        <v>0.25</v>
      </c>
      <c r="I1954" s="190"/>
    </row>
    <row r="1955" spans="1:9">
      <c r="A1955" s="190" t="s">
        <v>639</v>
      </c>
      <c r="B1955" s="190" t="s">
        <v>842</v>
      </c>
      <c r="C1955" s="190" t="s">
        <v>851</v>
      </c>
      <c r="D1955" s="191">
        <v>41019</v>
      </c>
      <c r="E1955" s="190" t="s">
        <v>825</v>
      </c>
      <c r="F1955" s="190">
        <v>4.5</v>
      </c>
      <c r="G1955" s="190">
        <v>30</v>
      </c>
      <c r="H1955" s="193">
        <v>0.25</v>
      </c>
      <c r="I1955" s="190"/>
    </row>
    <row r="1956" spans="1:9">
      <c r="A1956" s="190" t="s">
        <v>639</v>
      </c>
      <c r="B1956" s="190" t="s">
        <v>842</v>
      </c>
      <c r="C1956" s="190" t="s">
        <v>851</v>
      </c>
      <c r="D1956" s="191">
        <v>41423</v>
      </c>
      <c r="E1956" s="190" t="s">
        <v>834</v>
      </c>
      <c r="F1956" s="190">
        <v>13</v>
      </c>
      <c r="G1956" s="190">
        <v>30</v>
      </c>
      <c r="H1956" s="193">
        <v>0</v>
      </c>
      <c r="I1956" s="190"/>
    </row>
    <row r="1957" spans="1:9">
      <c r="A1957" s="190" t="s">
        <v>590</v>
      </c>
      <c r="B1957" s="190" t="s">
        <v>850</v>
      </c>
      <c r="C1957" s="190" t="s">
        <v>851</v>
      </c>
      <c r="D1957" s="191">
        <v>40886</v>
      </c>
      <c r="E1957" s="190" t="s">
        <v>847</v>
      </c>
      <c r="F1957" s="190">
        <v>30</v>
      </c>
      <c r="G1957" s="190">
        <v>60</v>
      </c>
      <c r="H1957" s="193">
        <v>0</v>
      </c>
      <c r="I1957" s="190"/>
    </row>
    <row r="1958" spans="1:9">
      <c r="A1958" s="190" t="s">
        <v>590</v>
      </c>
      <c r="B1958" s="190" t="s">
        <v>850</v>
      </c>
      <c r="C1958" s="190" t="s">
        <v>851</v>
      </c>
      <c r="D1958" s="191">
        <v>41560</v>
      </c>
      <c r="E1958" s="190" t="s">
        <v>815</v>
      </c>
      <c r="F1958" s="190">
        <v>21</v>
      </c>
      <c r="G1958" s="190">
        <v>25</v>
      </c>
      <c r="H1958" s="193">
        <v>0</v>
      </c>
      <c r="I1958" s="190"/>
    </row>
    <row r="1959" spans="1:9">
      <c r="A1959" s="190" t="s">
        <v>590</v>
      </c>
      <c r="B1959" s="190" t="s">
        <v>850</v>
      </c>
      <c r="C1959" s="190" t="s">
        <v>851</v>
      </c>
      <c r="D1959" s="191">
        <v>40215</v>
      </c>
      <c r="E1959" s="190" t="s">
        <v>874</v>
      </c>
      <c r="F1959" s="190">
        <v>12</v>
      </c>
      <c r="G1959" s="190">
        <v>25</v>
      </c>
      <c r="H1959" s="193">
        <v>0</v>
      </c>
      <c r="I1959" s="190"/>
    </row>
    <row r="1960" spans="1:9">
      <c r="A1960" s="190" t="s">
        <v>590</v>
      </c>
      <c r="B1960" s="190" t="s">
        <v>850</v>
      </c>
      <c r="C1960" s="190" t="s">
        <v>851</v>
      </c>
      <c r="D1960" s="191">
        <v>41657</v>
      </c>
      <c r="E1960" s="190" t="s">
        <v>826</v>
      </c>
      <c r="F1960" s="190">
        <v>24</v>
      </c>
      <c r="G1960" s="190">
        <v>6</v>
      </c>
      <c r="H1960" s="193">
        <v>0</v>
      </c>
      <c r="I1960" s="190"/>
    </row>
    <row r="1961" spans="1:9">
      <c r="A1961" s="190" t="s">
        <v>688</v>
      </c>
      <c r="B1961" s="190" t="s">
        <v>842</v>
      </c>
      <c r="C1961" s="190" t="s">
        <v>810</v>
      </c>
      <c r="D1961" s="191">
        <v>40488</v>
      </c>
      <c r="E1961" s="190" t="s">
        <v>862</v>
      </c>
      <c r="F1961" s="190">
        <v>6</v>
      </c>
      <c r="G1961" s="190">
        <v>56</v>
      </c>
      <c r="H1961" s="193">
        <v>0</v>
      </c>
      <c r="I1961" s="190"/>
    </row>
    <row r="1962" spans="1:9">
      <c r="A1962" s="190" t="s">
        <v>688</v>
      </c>
      <c r="B1962" s="190" t="s">
        <v>842</v>
      </c>
      <c r="C1962" s="190" t="s">
        <v>810</v>
      </c>
      <c r="D1962" s="191">
        <v>41451</v>
      </c>
      <c r="E1962" s="190" t="s">
        <v>845</v>
      </c>
      <c r="F1962" s="190">
        <v>18</v>
      </c>
      <c r="G1962" s="190">
        <v>15</v>
      </c>
      <c r="H1962" s="193">
        <v>0.15</v>
      </c>
      <c r="I1962" s="190"/>
    </row>
    <row r="1963" spans="1:9">
      <c r="A1963" s="190" t="s">
        <v>688</v>
      </c>
      <c r="B1963" s="190" t="s">
        <v>842</v>
      </c>
      <c r="C1963" s="190" t="s">
        <v>810</v>
      </c>
      <c r="D1963" s="191">
        <v>41515</v>
      </c>
      <c r="E1963" s="190" t="s">
        <v>804</v>
      </c>
      <c r="F1963" s="190">
        <v>14</v>
      </c>
      <c r="G1963" s="190">
        <v>24</v>
      </c>
      <c r="H1963" s="193">
        <v>0.15</v>
      </c>
      <c r="I1963" s="190"/>
    </row>
    <row r="1964" spans="1:9">
      <c r="A1964" s="190" t="s">
        <v>688</v>
      </c>
      <c r="B1964" s="190" t="s">
        <v>842</v>
      </c>
      <c r="C1964" s="190" t="s">
        <v>810</v>
      </c>
      <c r="D1964" s="191">
        <v>41339</v>
      </c>
      <c r="E1964" s="190" t="s">
        <v>826</v>
      </c>
      <c r="F1964" s="190">
        <v>24</v>
      </c>
      <c r="G1964" s="190">
        <v>40</v>
      </c>
      <c r="H1964" s="193">
        <v>0</v>
      </c>
      <c r="I1964" s="190"/>
    </row>
    <row r="1965" spans="1:9">
      <c r="A1965" s="190" t="s">
        <v>361</v>
      </c>
      <c r="B1965" s="190" t="s">
        <v>842</v>
      </c>
      <c r="C1965" s="190" t="s">
        <v>814</v>
      </c>
      <c r="D1965" s="191">
        <v>41164</v>
      </c>
      <c r="E1965" s="190" t="s">
        <v>872</v>
      </c>
      <c r="F1965" s="190">
        <v>18</v>
      </c>
      <c r="G1965" s="190">
        <v>4</v>
      </c>
      <c r="H1965" s="193">
        <v>0</v>
      </c>
      <c r="I1965" s="190"/>
    </row>
    <row r="1966" spans="1:9">
      <c r="A1966" s="190" t="s">
        <v>361</v>
      </c>
      <c r="B1966" s="190" t="s">
        <v>842</v>
      </c>
      <c r="C1966" s="190" t="s">
        <v>814</v>
      </c>
      <c r="D1966" s="191">
        <v>40825</v>
      </c>
      <c r="E1966" s="190" t="s">
        <v>855</v>
      </c>
      <c r="F1966" s="190">
        <v>18.399999999999999</v>
      </c>
      <c r="G1966" s="190">
        <v>10</v>
      </c>
      <c r="H1966" s="193">
        <v>0</v>
      </c>
      <c r="I1966" s="190"/>
    </row>
    <row r="1967" spans="1:9">
      <c r="A1967" s="190" t="s">
        <v>361</v>
      </c>
      <c r="B1967" s="190" t="s">
        <v>842</v>
      </c>
      <c r="C1967" s="190" t="s">
        <v>814</v>
      </c>
      <c r="D1967" s="191">
        <v>41455</v>
      </c>
      <c r="E1967" s="190" t="s">
        <v>888</v>
      </c>
      <c r="F1967" s="190">
        <v>7</v>
      </c>
      <c r="G1967" s="190">
        <v>10</v>
      </c>
      <c r="H1967" s="193">
        <v>0</v>
      </c>
      <c r="I1967" s="190"/>
    </row>
    <row r="1968" spans="1:9">
      <c r="A1968" s="190" t="s">
        <v>330</v>
      </c>
      <c r="B1968" s="190" t="s">
        <v>817</v>
      </c>
      <c r="C1968" s="190" t="s">
        <v>814</v>
      </c>
      <c r="D1968" s="191">
        <v>41104</v>
      </c>
      <c r="E1968" s="190" t="s">
        <v>891</v>
      </c>
      <c r="F1968" s="190">
        <v>31.23</v>
      </c>
      <c r="G1968" s="190">
        <v>6</v>
      </c>
      <c r="H1968" s="193">
        <v>0</v>
      </c>
      <c r="I1968" s="190"/>
    </row>
    <row r="1969" spans="1:9">
      <c r="A1969" s="190" t="s">
        <v>330</v>
      </c>
      <c r="B1969" s="190" t="s">
        <v>817</v>
      </c>
      <c r="C1969" s="190" t="s">
        <v>814</v>
      </c>
      <c r="D1969" s="191">
        <v>40510</v>
      </c>
      <c r="E1969" s="190" t="s">
        <v>856</v>
      </c>
      <c r="F1969" s="190">
        <v>18</v>
      </c>
      <c r="G1969" s="190">
        <v>6</v>
      </c>
      <c r="H1969" s="193">
        <v>0</v>
      </c>
      <c r="I1969" s="190"/>
    </row>
    <row r="1970" spans="1:9">
      <c r="A1970" s="190" t="s">
        <v>569</v>
      </c>
      <c r="B1970" s="190" t="s">
        <v>801</v>
      </c>
      <c r="C1970" s="190" t="s">
        <v>851</v>
      </c>
      <c r="D1970" s="191">
        <v>41451</v>
      </c>
      <c r="E1970" s="190" t="s">
        <v>872</v>
      </c>
      <c r="F1970" s="190">
        <v>18</v>
      </c>
      <c r="G1970" s="190">
        <v>2</v>
      </c>
      <c r="H1970" s="193">
        <v>0</v>
      </c>
      <c r="I1970" s="190"/>
    </row>
    <row r="1971" spans="1:9">
      <c r="A1971" s="190" t="s">
        <v>569</v>
      </c>
      <c r="B1971" s="190" t="s">
        <v>801</v>
      </c>
      <c r="C1971" s="190" t="s">
        <v>851</v>
      </c>
      <c r="D1971" s="191">
        <v>41529</v>
      </c>
      <c r="E1971" s="190" t="s">
        <v>832</v>
      </c>
      <c r="F1971" s="190">
        <v>55</v>
      </c>
      <c r="G1971" s="190">
        <v>10</v>
      </c>
      <c r="H1971" s="193">
        <v>0</v>
      </c>
      <c r="I1971" s="190"/>
    </row>
    <row r="1972" spans="1:9">
      <c r="A1972" s="190" t="s">
        <v>509</v>
      </c>
      <c r="B1972" s="190" t="s">
        <v>842</v>
      </c>
      <c r="C1972" s="190" t="s">
        <v>814</v>
      </c>
      <c r="D1972" s="191">
        <v>41631</v>
      </c>
      <c r="E1972" s="190" t="s">
        <v>872</v>
      </c>
      <c r="F1972" s="190">
        <v>18</v>
      </c>
      <c r="G1972" s="190">
        <v>8</v>
      </c>
      <c r="H1972" s="193">
        <v>0</v>
      </c>
      <c r="I1972" s="190"/>
    </row>
    <row r="1973" spans="1:9">
      <c r="A1973" s="190" t="s">
        <v>509</v>
      </c>
      <c r="B1973" s="190" t="s">
        <v>842</v>
      </c>
      <c r="C1973" s="190" t="s">
        <v>814</v>
      </c>
      <c r="D1973" s="191">
        <v>41582</v>
      </c>
      <c r="E1973" s="190" t="s">
        <v>857</v>
      </c>
      <c r="F1973" s="190">
        <v>123.79</v>
      </c>
      <c r="G1973" s="190">
        <v>2</v>
      </c>
      <c r="H1973" s="193">
        <v>0.25</v>
      </c>
      <c r="I1973" s="190"/>
    </row>
    <row r="1974" spans="1:9">
      <c r="A1974" s="190" t="s">
        <v>681</v>
      </c>
      <c r="B1974" s="190" t="s">
        <v>538</v>
      </c>
      <c r="C1974" s="190" t="s">
        <v>846</v>
      </c>
      <c r="D1974" s="191">
        <v>41360</v>
      </c>
      <c r="E1974" s="190" t="s">
        <v>896</v>
      </c>
      <c r="F1974" s="190">
        <v>40</v>
      </c>
      <c r="G1974" s="190">
        <v>30</v>
      </c>
      <c r="H1974" s="193">
        <v>0</v>
      </c>
      <c r="I1974" s="190"/>
    </row>
    <row r="1975" spans="1:9">
      <c r="A1975" s="190" t="s">
        <v>681</v>
      </c>
      <c r="B1975" s="190" t="s">
        <v>538</v>
      </c>
      <c r="C1975" s="190" t="s">
        <v>846</v>
      </c>
      <c r="D1975" s="191">
        <v>40718</v>
      </c>
      <c r="E1975" s="190" t="s">
        <v>857</v>
      </c>
      <c r="F1975" s="190">
        <v>123.79</v>
      </c>
      <c r="G1975" s="190">
        <v>10</v>
      </c>
      <c r="H1975" s="193">
        <v>0</v>
      </c>
      <c r="I1975" s="190"/>
    </row>
    <row r="1976" spans="1:9">
      <c r="A1976" s="190" t="s">
        <v>681</v>
      </c>
      <c r="B1976" s="190" t="s">
        <v>538</v>
      </c>
      <c r="C1976" s="190" t="s">
        <v>846</v>
      </c>
      <c r="D1976" s="191">
        <v>40313</v>
      </c>
      <c r="E1976" s="190" t="s">
        <v>804</v>
      </c>
      <c r="F1976" s="190">
        <v>14</v>
      </c>
      <c r="G1976" s="190">
        <v>14</v>
      </c>
      <c r="H1976" s="193">
        <v>0</v>
      </c>
      <c r="I1976" s="190"/>
    </row>
    <row r="1977" spans="1:9">
      <c r="A1977" s="190" t="s">
        <v>559</v>
      </c>
      <c r="B1977" s="190" t="s">
        <v>868</v>
      </c>
      <c r="C1977" s="190" t="s">
        <v>851</v>
      </c>
      <c r="D1977" s="191">
        <v>40713</v>
      </c>
      <c r="E1977" s="190" t="s">
        <v>825</v>
      </c>
      <c r="F1977" s="190">
        <v>4.5</v>
      </c>
      <c r="G1977" s="190">
        <v>12</v>
      </c>
      <c r="H1977" s="193">
        <v>0</v>
      </c>
      <c r="I1977" s="190"/>
    </row>
    <row r="1978" spans="1:9">
      <c r="A1978" s="190" t="s">
        <v>559</v>
      </c>
      <c r="B1978" s="190" t="s">
        <v>868</v>
      </c>
      <c r="C1978" s="190" t="s">
        <v>851</v>
      </c>
      <c r="D1978" s="191">
        <v>41140</v>
      </c>
      <c r="E1978" s="190" t="s">
        <v>831</v>
      </c>
      <c r="F1978" s="190">
        <v>19</v>
      </c>
      <c r="G1978" s="190">
        <v>18</v>
      </c>
      <c r="H1978" s="193">
        <v>0.25</v>
      </c>
      <c r="I1978" s="190"/>
    </row>
    <row r="1979" spans="1:9">
      <c r="A1979" s="190" t="s">
        <v>559</v>
      </c>
      <c r="B1979" s="190" t="s">
        <v>868</v>
      </c>
      <c r="C1979" s="190" t="s">
        <v>851</v>
      </c>
      <c r="D1979" s="191">
        <v>41597</v>
      </c>
      <c r="E1979" s="190" t="s">
        <v>820</v>
      </c>
      <c r="F1979" s="190">
        <v>34</v>
      </c>
      <c r="G1979" s="190">
        <v>9</v>
      </c>
      <c r="H1979" s="193">
        <v>0</v>
      </c>
      <c r="I1979" s="190"/>
    </row>
    <row r="1980" spans="1:9">
      <c r="A1980" s="190" t="s">
        <v>396</v>
      </c>
      <c r="B1980" s="190" t="s">
        <v>861</v>
      </c>
      <c r="C1980" s="190" t="s">
        <v>851</v>
      </c>
      <c r="D1980" s="191">
        <v>41249</v>
      </c>
      <c r="E1980" s="190" t="s">
        <v>847</v>
      </c>
      <c r="F1980" s="190">
        <v>30</v>
      </c>
      <c r="G1980" s="190">
        <v>20</v>
      </c>
      <c r="H1980" s="193">
        <v>0</v>
      </c>
      <c r="I1980" s="190"/>
    </row>
    <row r="1981" spans="1:9">
      <c r="A1981" s="190" t="s">
        <v>396</v>
      </c>
      <c r="B1981" s="190" t="s">
        <v>861</v>
      </c>
      <c r="C1981" s="190" t="s">
        <v>851</v>
      </c>
      <c r="D1981" s="191">
        <v>41661</v>
      </c>
      <c r="E1981" s="190" t="s">
        <v>825</v>
      </c>
      <c r="F1981" s="190">
        <v>4.5</v>
      </c>
      <c r="G1981" s="190">
        <v>10</v>
      </c>
      <c r="H1981" s="193">
        <v>0</v>
      </c>
      <c r="I1981" s="190"/>
    </row>
    <row r="1982" spans="1:9">
      <c r="A1982" s="190" t="s">
        <v>669</v>
      </c>
      <c r="B1982" s="190" t="s">
        <v>854</v>
      </c>
      <c r="C1982" s="190" t="s">
        <v>814</v>
      </c>
      <c r="D1982" s="191">
        <v>41485</v>
      </c>
      <c r="E1982" s="190" t="s">
        <v>887</v>
      </c>
      <c r="F1982" s="190">
        <v>13.25</v>
      </c>
      <c r="G1982" s="190">
        <v>40</v>
      </c>
      <c r="H1982" s="193">
        <v>0.05</v>
      </c>
      <c r="I1982" s="190"/>
    </row>
    <row r="1983" spans="1:9">
      <c r="A1983" s="190" t="s">
        <v>669</v>
      </c>
      <c r="B1983" s="190" t="s">
        <v>854</v>
      </c>
      <c r="C1983" s="190" t="s">
        <v>814</v>
      </c>
      <c r="D1983" s="191">
        <v>41250</v>
      </c>
      <c r="E1983" s="190" t="s">
        <v>860</v>
      </c>
      <c r="F1983" s="190">
        <v>21.5</v>
      </c>
      <c r="G1983" s="190">
        <v>20</v>
      </c>
      <c r="H1983" s="193">
        <v>0</v>
      </c>
      <c r="I1983" s="190"/>
    </row>
    <row r="1984" spans="1:9">
      <c r="A1984" s="190" t="s">
        <v>492</v>
      </c>
      <c r="B1984" s="190" t="s">
        <v>854</v>
      </c>
      <c r="C1984" s="190" t="s">
        <v>836</v>
      </c>
      <c r="D1984" s="191">
        <v>40888</v>
      </c>
      <c r="E1984" s="190" t="s">
        <v>869</v>
      </c>
      <c r="F1984" s="190">
        <v>9.1999999999999993</v>
      </c>
      <c r="G1984" s="190">
        <v>50</v>
      </c>
      <c r="H1984" s="193">
        <v>0.05</v>
      </c>
      <c r="I1984" s="190"/>
    </row>
    <row r="1985" spans="1:9">
      <c r="A1985" s="190" t="s">
        <v>492</v>
      </c>
      <c r="B1985" s="190" t="s">
        <v>854</v>
      </c>
      <c r="C1985" s="190" t="s">
        <v>836</v>
      </c>
      <c r="D1985" s="191">
        <v>41115</v>
      </c>
      <c r="E1985" s="190" t="s">
        <v>820</v>
      </c>
      <c r="F1985" s="190">
        <v>34</v>
      </c>
      <c r="G1985" s="190">
        <v>36</v>
      </c>
      <c r="H1985" s="193">
        <v>0.05</v>
      </c>
      <c r="I1985" s="190"/>
    </row>
    <row r="1986" spans="1:9">
      <c r="A1986" s="190" t="s">
        <v>492</v>
      </c>
      <c r="B1986" s="190" t="s">
        <v>854</v>
      </c>
      <c r="C1986" s="190" t="s">
        <v>836</v>
      </c>
      <c r="D1986" s="191">
        <v>41236</v>
      </c>
      <c r="E1986" s="190" t="s">
        <v>860</v>
      </c>
      <c r="F1986" s="190">
        <v>21.5</v>
      </c>
      <c r="G1986" s="190">
        <v>60</v>
      </c>
      <c r="H1986" s="193">
        <v>0.05</v>
      </c>
      <c r="I1986" s="190"/>
    </row>
    <row r="1987" spans="1:9">
      <c r="A1987" s="190" t="s">
        <v>459</v>
      </c>
      <c r="B1987" s="190" t="s">
        <v>868</v>
      </c>
      <c r="C1987" s="190" t="s">
        <v>851</v>
      </c>
      <c r="D1987" s="191">
        <v>41353</v>
      </c>
      <c r="E1987" s="190" t="s">
        <v>894</v>
      </c>
      <c r="F1987" s="190">
        <v>9</v>
      </c>
      <c r="G1987" s="190">
        <v>10</v>
      </c>
      <c r="H1987" s="193">
        <v>0</v>
      </c>
      <c r="I1987" s="190"/>
    </row>
    <row r="1988" spans="1:9">
      <c r="A1988" s="190" t="s">
        <v>459</v>
      </c>
      <c r="B1988" s="190" t="s">
        <v>868</v>
      </c>
      <c r="C1988" s="190" t="s">
        <v>851</v>
      </c>
      <c r="D1988" s="191">
        <v>40565</v>
      </c>
      <c r="E1988" s="190" t="s">
        <v>804</v>
      </c>
      <c r="F1988" s="190">
        <v>14</v>
      </c>
      <c r="G1988" s="190">
        <v>4</v>
      </c>
      <c r="H1988" s="193">
        <v>0</v>
      </c>
      <c r="I1988" s="190"/>
    </row>
    <row r="1989" spans="1:9">
      <c r="A1989" s="190" t="s">
        <v>459</v>
      </c>
      <c r="B1989" s="190" t="s">
        <v>868</v>
      </c>
      <c r="C1989" s="190" t="s">
        <v>851</v>
      </c>
      <c r="D1989" s="191">
        <v>40710</v>
      </c>
      <c r="E1989" s="190" t="s">
        <v>900</v>
      </c>
      <c r="F1989" s="190">
        <v>9.5</v>
      </c>
      <c r="G1989" s="190">
        <v>20</v>
      </c>
      <c r="H1989" s="193">
        <v>0</v>
      </c>
      <c r="I1989" s="190"/>
    </row>
    <row r="1990" spans="1:9">
      <c r="A1990" s="190" t="s">
        <v>459</v>
      </c>
      <c r="B1990" s="190" t="s">
        <v>868</v>
      </c>
      <c r="C1990" s="190" t="s">
        <v>851</v>
      </c>
      <c r="D1990" s="191">
        <v>41721</v>
      </c>
      <c r="E1990" s="190" t="s">
        <v>876</v>
      </c>
      <c r="F1990" s="190">
        <v>12.5</v>
      </c>
      <c r="G1990" s="190">
        <v>2</v>
      </c>
      <c r="H1990" s="193">
        <v>0</v>
      </c>
      <c r="I1990" s="190"/>
    </row>
    <row r="1991" spans="1:9">
      <c r="A1991" s="190" t="s">
        <v>606</v>
      </c>
      <c r="B1991" s="190" t="s">
        <v>444</v>
      </c>
      <c r="C1991" s="190" t="s">
        <v>851</v>
      </c>
      <c r="D1991" s="191">
        <v>41621</v>
      </c>
      <c r="E1991" s="190" t="s">
        <v>811</v>
      </c>
      <c r="F1991" s="190">
        <v>9.65</v>
      </c>
      <c r="G1991" s="190">
        <v>28</v>
      </c>
      <c r="H1991" s="193">
        <v>0.10000000149011612</v>
      </c>
      <c r="I1991" s="190"/>
    </row>
    <row r="1992" spans="1:9">
      <c r="A1992" s="190" t="s">
        <v>634</v>
      </c>
      <c r="B1992" s="190" t="s">
        <v>899</v>
      </c>
      <c r="C1992" s="190" t="s">
        <v>851</v>
      </c>
      <c r="D1992" s="191">
        <v>40907</v>
      </c>
      <c r="E1992" s="190" t="s">
        <v>849</v>
      </c>
      <c r="F1992" s="190">
        <v>25.89</v>
      </c>
      <c r="G1992" s="190">
        <v>15</v>
      </c>
      <c r="H1992" s="193">
        <v>0</v>
      </c>
      <c r="I1992" s="190"/>
    </row>
    <row r="1993" spans="1:9">
      <c r="A1993" s="190" t="s">
        <v>634</v>
      </c>
      <c r="B1993" s="190" t="s">
        <v>899</v>
      </c>
      <c r="C1993" s="190" t="s">
        <v>851</v>
      </c>
      <c r="D1993" s="191">
        <v>40324</v>
      </c>
      <c r="E1993" s="190" t="s">
        <v>834</v>
      </c>
      <c r="F1993" s="190">
        <v>13</v>
      </c>
      <c r="G1993" s="190">
        <v>18</v>
      </c>
      <c r="H1993" s="193">
        <v>0</v>
      </c>
      <c r="I1993" s="190"/>
    </row>
    <row r="1994" spans="1:9">
      <c r="A1994" s="190" t="s">
        <v>653</v>
      </c>
      <c r="B1994" s="190" t="s">
        <v>877</v>
      </c>
      <c r="C1994" s="190" t="s">
        <v>828</v>
      </c>
      <c r="D1994" s="191">
        <v>41268</v>
      </c>
      <c r="E1994" s="190" t="s">
        <v>821</v>
      </c>
      <c r="F1994" s="190">
        <v>12.5</v>
      </c>
      <c r="G1994" s="190">
        <v>15</v>
      </c>
      <c r="H1994" s="193">
        <v>0</v>
      </c>
      <c r="I1994" s="190"/>
    </row>
    <row r="1995" spans="1:9">
      <c r="A1995" s="190" t="s">
        <v>653</v>
      </c>
      <c r="B1995" s="190" t="s">
        <v>877</v>
      </c>
      <c r="C1995" s="190" t="s">
        <v>828</v>
      </c>
      <c r="D1995" s="191">
        <v>40948</v>
      </c>
      <c r="E1995" s="190" t="s">
        <v>831</v>
      </c>
      <c r="F1995" s="190">
        <v>19</v>
      </c>
      <c r="G1995" s="190">
        <v>16</v>
      </c>
      <c r="H1995" s="193">
        <v>0</v>
      </c>
      <c r="I1995" s="190"/>
    </row>
    <row r="1996" spans="1:9">
      <c r="A1996" s="190" t="s">
        <v>555</v>
      </c>
      <c r="B1996" s="190" t="s">
        <v>524</v>
      </c>
      <c r="C1996" s="190" t="s">
        <v>828</v>
      </c>
      <c r="D1996" s="191">
        <v>40444</v>
      </c>
      <c r="E1996" s="190" t="s">
        <v>879</v>
      </c>
      <c r="F1996" s="190">
        <v>10</v>
      </c>
      <c r="G1996" s="190">
        <v>25</v>
      </c>
      <c r="H1996" s="193">
        <v>0</v>
      </c>
      <c r="I1996" s="190"/>
    </row>
    <row r="1997" spans="1:9">
      <c r="A1997" s="190" t="s">
        <v>555</v>
      </c>
      <c r="B1997" s="190" t="s">
        <v>524</v>
      </c>
      <c r="C1997" s="190" t="s">
        <v>828</v>
      </c>
      <c r="D1997" s="191">
        <v>40327</v>
      </c>
      <c r="E1997" s="190" t="s">
        <v>832</v>
      </c>
      <c r="F1997" s="190">
        <v>55</v>
      </c>
      <c r="G1997" s="190">
        <v>110</v>
      </c>
      <c r="H1997" s="193">
        <v>0</v>
      </c>
      <c r="I1997" s="190"/>
    </row>
    <row r="1998" spans="1:9">
      <c r="A1998" s="190" t="s">
        <v>555</v>
      </c>
      <c r="B1998" s="190" t="s">
        <v>524</v>
      </c>
      <c r="C1998" s="190" t="s">
        <v>828</v>
      </c>
      <c r="D1998" s="191">
        <v>41621</v>
      </c>
      <c r="E1998" s="190" t="s">
        <v>844</v>
      </c>
      <c r="F1998" s="190">
        <v>15</v>
      </c>
      <c r="G1998" s="190">
        <v>30</v>
      </c>
      <c r="H1998" s="193">
        <v>0</v>
      </c>
      <c r="I1998" s="190"/>
    </row>
    <row r="1999" spans="1:9">
      <c r="A1999" s="190" t="s">
        <v>552</v>
      </c>
      <c r="B1999" s="190" t="s">
        <v>842</v>
      </c>
      <c r="C1999" s="190" t="s">
        <v>810</v>
      </c>
      <c r="D1999" s="191">
        <v>40545</v>
      </c>
      <c r="E1999" s="190" t="s">
        <v>853</v>
      </c>
      <c r="F1999" s="190">
        <v>38</v>
      </c>
      <c r="G1999" s="190">
        <v>20</v>
      </c>
      <c r="H1999" s="193">
        <v>0</v>
      </c>
      <c r="I1999" s="190"/>
    </row>
    <row r="2000" spans="1:9">
      <c r="A2000" s="190" t="s">
        <v>552</v>
      </c>
      <c r="B2000" s="190" t="s">
        <v>842</v>
      </c>
      <c r="C2000" s="190" t="s">
        <v>810</v>
      </c>
      <c r="D2000" s="191">
        <v>40232</v>
      </c>
      <c r="E2000" s="190" t="s">
        <v>881</v>
      </c>
      <c r="F2000" s="190">
        <v>62.5</v>
      </c>
      <c r="G2000" s="190">
        <v>10</v>
      </c>
      <c r="H2000" s="193">
        <v>0</v>
      </c>
      <c r="I2000" s="190"/>
    </row>
    <row r="2001" spans="1:9">
      <c r="A2001" s="190" t="s">
        <v>552</v>
      </c>
      <c r="B2001" s="190" t="s">
        <v>842</v>
      </c>
      <c r="C2001" s="190" t="s">
        <v>810</v>
      </c>
      <c r="D2001" s="191">
        <v>41469</v>
      </c>
      <c r="E2001" s="190" t="s">
        <v>848</v>
      </c>
      <c r="F2001" s="190">
        <v>38</v>
      </c>
      <c r="G2001" s="190">
        <v>5</v>
      </c>
      <c r="H2001" s="193">
        <v>0</v>
      </c>
      <c r="I2001" s="190"/>
    </row>
    <row r="2002" spans="1:9">
      <c r="A2002" s="190" t="s">
        <v>626</v>
      </c>
      <c r="B2002" s="190" t="s">
        <v>854</v>
      </c>
      <c r="C2002" s="190" t="s">
        <v>851</v>
      </c>
      <c r="D2002" s="191">
        <v>41091</v>
      </c>
      <c r="E2002" s="190" t="s">
        <v>859</v>
      </c>
      <c r="F2002" s="190">
        <v>31</v>
      </c>
      <c r="G2002" s="190">
        <v>24</v>
      </c>
      <c r="H2002" s="193">
        <v>0.15</v>
      </c>
      <c r="I2002" s="190"/>
    </row>
    <row r="2003" spans="1:9">
      <c r="A2003" s="190" t="s">
        <v>446</v>
      </c>
      <c r="B2003" s="190" t="s">
        <v>854</v>
      </c>
      <c r="C2003" s="190" t="s">
        <v>814</v>
      </c>
      <c r="D2003" s="191">
        <v>41320</v>
      </c>
      <c r="E2003" s="190" t="s">
        <v>829</v>
      </c>
      <c r="F2003" s="190">
        <v>19</v>
      </c>
      <c r="G2003" s="190">
        <v>11</v>
      </c>
      <c r="H2003" s="193">
        <v>0.25</v>
      </c>
      <c r="I2003" s="190"/>
    </row>
    <row r="2004" spans="1:9">
      <c r="A2004" s="190" t="s">
        <v>446</v>
      </c>
      <c r="B2004" s="190" t="s">
        <v>854</v>
      </c>
      <c r="C2004" s="190" t="s">
        <v>814</v>
      </c>
      <c r="D2004" s="191">
        <v>41356</v>
      </c>
      <c r="E2004" s="190" t="s">
        <v>818</v>
      </c>
      <c r="F2004" s="190">
        <v>81</v>
      </c>
      <c r="G2004" s="190">
        <v>15</v>
      </c>
      <c r="H2004" s="193">
        <v>0</v>
      </c>
      <c r="I2004" s="190"/>
    </row>
    <row r="2005" spans="1:9">
      <c r="A2005" s="190" t="s">
        <v>446</v>
      </c>
      <c r="B2005" s="190" t="s">
        <v>854</v>
      </c>
      <c r="C2005" s="190" t="s">
        <v>814</v>
      </c>
      <c r="D2005" s="191">
        <v>40387</v>
      </c>
      <c r="E2005" s="190" t="s">
        <v>891</v>
      </c>
      <c r="F2005" s="190">
        <v>31.23</v>
      </c>
      <c r="G2005" s="190">
        <v>63</v>
      </c>
      <c r="H2005" s="193">
        <v>0</v>
      </c>
      <c r="I2005" s="190"/>
    </row>
    <row r="2006" spans="1:9">
      <c r="A2006" s="190" t="s">
        <v>446</v>
      </c>
      <c r="B2006" s="190" t="s">
        <v>854</v>
      </c>
      <c r="C2006" s="190" t="s">
        <v>814</v>
      </c>
      <c r="D2006" s="191">
        <v>40948</v>
      </c>
      <c r="E2006" s="190" t="s">
        <v>809</v>
      </c>
      <c r="F2006" s="190">
        <v>53</v>
      </c>
      <c r="G2006" s="190">
        <v>44</v>
      </c>
      <c r="H2006" s="193">
        <v>0.25</v>
      </c>
      <c r="I2006" s="190"/>
    </row>
    <row r="2007" spans="1:9">
      <c r="A2007" s="190" t="s">
        <v>446</v>
      </c>
      <c r="B2007" s="190" t="s">
        <v>854</v>
      </c>
      <c r="C2007" s="190" t="s">
        <v>814</v>
      </c>
      <c r="D2007" s="191">
        <v>41378</v>
      </c>
      <c r="E2007" s="190" t="s">
        <v>805</v>
      </c>
      <c r="F2007" s="190">
        <v>34.799999999999997</v>
      </c>
      <c r="G2007" s="190">
        <v>35</v>
      </c>
      <c r="H2007" s="193">
        <v>0</v>
      </c>
      <c r="I2007" s="190"/>
    </row>
    <row r="2008" spans="1:9">
      <c r="A2008" s="190" t="s">
        <v>438</v>
      </c>
      <c r="B2008" s="190" t="s">
        <v>806</v>
      </c>
      <c r="C2008" s="190" t="s">
        <v>828</v>
      </c>
      <c r="D2008" s="191">
        <v>40224</v>
      </c>
      <c r="E2008" s="190" t="s">
        <v>869</v>
      </c>
      <c r="F2008" s="190">
        <v>9.1999999999999993</v>
      </c>
      <c r="G2008" s="190">
        <v>35</v>
      </c>
      <c r="H2008" s="193">
        <v>0</v>
      </c>
      <c r="I2008" s="190"/>
    </row>
    <row r="2009" spans="1:9">
      <c r="A2009" s="190" t="s">
        <v>438</v>
      </c>
      <c r="B2009" s="190" t="s">
        <v>806</v>
      </c>
      <c r="C2009" s="190" t="s">
        <v>828</v>
      </c>
      <c r="D2009" s="191">
        <v>41395</v>
      </c>
      <c r="E2009" s="190" t="s">
        <v>882</v>
      </c>
      <c r="F2009" s="190">
        <v>36</v>
      </c>
      <c r="G2009" s="190">
        <v>30</v>
      </c>
      <c r="H2009" s="193">
        <v>0</v>
      </c>
      <c r="I2009" s="190"/>
    </row>
    <row r="2010" spans="1:9">
      <c r="A2010" s="190" t="s">
        <v>656</v>
      </c>
      <c r="B2010" s="190" t="s">
        <v>877</v>
      </c>
      <c r="C2010" s="190" t="s">
        <v>836</v>
      </c>
      <c r="D2010" s="191">
        <v>41057</v>
      </c>
      <c r="E2010" s="190" t="s">
        <v>847</v>
      </c>
      <c r="F2010" s="190">
        <v>30</v>
      </c>
      <c r="G2010" s="190">
        <v>4</v>
      </c>
      <c r="H2010" s="193">
        <v>0</v>
      </c>
      <c r="I2010" s="190"/>
    </row>
    <row r="2011" spans="1:9">
      <c r="A2011" s="190" t="s">
        <v>656</v>
      </c>
      <c r="B2011" s="190" t="s">
        <v>877</v>
      </c>
      <c r="C2011" s="190" t="s">
        <v>836</v>
      </c>
      <c r="D2011" s="191">
        <v>41328</v>
      </c>
      <c r="E2011" s="190" t="s">
        <v>858</v>
      </c>
      <c r="F2011" s="190">
        <v>46</v>
      </c>
      <c r="G2011" s="190">
        <v>30</v>
      </c>
      <c r="H2011" s="193">
        <v>0</v>
      </c>
      <c r="I2011" s="190"/>
    </row>
    <row r="2012" spans="1:9">
      <c r="A2012" s="190" t="s">
        <v>324</v>
      </c>
      <c r="B2012" s="190" t="s">
        <v>877</v>
      </c>
      <c r="C2012" s="190" t="s">
        <v>810</v>
      </c>
      <c r="D2012" s="191">
        <v>41707</v>
      </c>
      <c r="E2012" s="190" t="s">
        <v>891</v>
      </c>
      <c r="F2012" s="190">
        <v>31.23</v>
      </c>
      <c r="G2012" s="190">
        <v>12</v>
      </c>
      <c r="H2012" s="193">
        <v>0</v>
      </c>
      <c r="I2012" s="190"/>
    </row>
    <row r="2013" spans="1:9">
      <c r="A2013" s="190" t="s">
        <v>324</v>
      </c>
      <c r="B2013" s="190" t="s">
        <v>877</v>
      </c>
      <c r="C2013" s="190" t="s">
        <v>810</v>
      </c>
      <c r="D2013" s="191">
        <v>40260</v>
      </c>
      <c r="E2013" s="190" t="s">
        <v>819</v>
      </c>
      <c r="F2013" s="190">
        <v>2.5</v>
      </c>
      <c r="G2013" s="190">
        <v>30</v>
      </c>
      <c r="H2013" s="193">
        <v>0</v>
      </c>
      <c r="I2013" s="190"/>
    </row>
    <row r="2014" spans="1:9">
      <c r="A2014" s="190" t="s">
        <v>324</v>
      </c>
      <c r="B2014" s="190" t="s">
        <v>877</v>
      </c>
      <c r="C2014" s="190" t="s">
        <v>810</v>
      </c>
      <c r="D2014" s="191">
        <v>40476</v>
      </c>
      <c r="E2014" s="190" t="s">
        <v>812</v>
      </c>
      <c r="F2014" s="190">
        <v>21.05</v>
      </c>
      <c r="G2014" s="190">
        <v>21</v>
      </c>
      <c r="H2014" s="193">
        <v>0</v>
      </c>
      <c r="I2014" s="190"/>
    </row>
    <row r="2015" spans="1:9">
      <c r="A2015" s="190" t="s">
        <v>324</v>
      </c>
      <c r="B2015" s="190" t="s">
        <v>877</v>
      </c>
      <c r="C2015" s="190" t="s">
        <v>810</v>
      </c>
      <c r="D2015" s="191">
        <v>40753</v>
      </c>
      <c r="E2015" s="190" t="s">
        <v>860</v>
      </c>
      <c r="F2015" s="190">
        <v>21.5</v>
      </c>
      <c r="G2015" s="190">
        <v>50</v>
      </c>
      <c r="H2015" s="193">
        <v>0</v>
      </c>
      <c r="I2015" s="190"/>
    </row>
    <row r="2016" spans="1:9">
      <c r="A2016" s="190" t="s">
        <v>428</v>
      </c>
      <c r="B2016" s="190" t="s">
        <v>801</v>
      </c>
      <c r="C2016" s="190" t="s">
        <v>807</v>
      </c>
      <c r="D2016" s="191">
        <v>41452</v>
      </c>
      <c r="E2016" s="190" t="s">
        <v>872</v>
      </c>
      <c r="F2016" s="190">
        <v>18</v>
      </c>
      <c r="G2016" s="190">
        <v>10</v>
      </c>
      <c r="H2016" s="193">
        <v>0.10000000149011612</v>
      </c>
      <c r="I2016" s="190"/>
    </row>
    <row r="2017" spans="1:9">
      <c r="A2017" s="190" t="s">
        <v>428</v>
      </c>
      <c r="B2017" s="190" t="s">
        <v>801</v>
      </c>
      <c r="C2017" s="190" t="s">
        <v>807</v>
      </c>
      <c r="D2017" s="191">
        <v>41397</v>
      </c>
      <c r="E2017" s="190" t="s">
        <v>862</v>
      </c>
      <c r="F2017" s="190">
        <v>6</v>
      </c>
      <c r="G2017" s="190">
        <v>20</v>
      </c>
      <c r="H2017" s="193">
        <v>0.10000000149011612</v>
      </c>
      <c r="I2017" s="190"/>
    </row>
    <row r="2018" spans="1:9">
      <c r="A2018" s="190" t="s">
        <v>662</v>
      </c>
      <c r="B2018" s="190" t="s">
        <v>861</v>
      </c>
      <c r="C2018" s="190" t="s">
        <v>810</v>
      </c>
      <c r="D2018" s="191">
        <v>40459</v>
      </c>
      <c r="E2018" s="190" t="s">
        <v>881</v>
      </c>
      <c r="F2018" s="190">
        <v>62.5</v>
      </c>
      <c r="G2018" s="190">
        <v>8</v>
      </c>
      <c r="H2018" s="193">
        <v>0</v>
      </c>
      <c r="I2018" s="190"/>
    </row>
    <row r="2019" spans="1:9">
      <c r="A2019" s="190" t="s">
        <v>662</v>
      </c>
      <c r="B2019" s="190" t="s">
        <v>861</v>
      </c>
      <c r="C2019" s="190" t="s">
        <v>810</v>
      </c>
      <c r="D2019" s="191">
        <v>40880</v>
      </c>
      <c r="E2019" s="190" t="s">
        <v>809</v>
      </c>
      <c r="F2019" s="190">
        <v>53</v>
      </c>
      <c r="G2019" s="190">
        <v>10</v>
      </c>
      <c r="H2019" s="193">
        <v>0</v>
      </c>
      <c r="I2019" s="190"/>
    </row>
    <row r="2020" spans="1:9">
      <c r="A2020" s="190" t="s">
        <v>462</v>
      </c>
      <c r="B2020" s="190" t="s">
        <v>892</v>
      </c>
      <c r="C2020" s="190" t="s">
        <v>836</v>
      </c>
      <c r="D2020" s="191">
        <v>40182</v>
      </c>
      <c r="E2020" s="190" t="s">
        <v>825</v>
      </c>
      <c r="F2020" s="190">
        <v>4.5</v>
      </c>
      <c r="G2020" s="190">
        <v>30</v>
      </c>
      <c r="H2020" s="193">
        <v>0.25</v>
      </c>
      <c r="I2020" s="190"/>
    </row>
    <row r="2021" spans="1:9">
      <c r="A2021" s="190" t="s">
        <v>462</v>
      </c>
      <c r="B2021" s="190" t="s">
        <v>892</v>
      </c>
      <c r="C2021" s="190" t="s">
        <v>836</v>
      </c>
      <c r="D2021" s="191">
        <v>41601</v>
      </c>
      <c r="E2021" s="190" t="s">
        <v>843</v>
      </c>
      <c r="F2021" s="190">
        <v>49.3</v>
      </c>
      <c r="G2021" s="190">
        <v>21</v>
      </c>
      <c r="H2021" s="193">
        <v>0.25</v>
      </c>
      <c r="I2021" s="190"/>
    </row>
    <row r="2022" spans="1:9">
      <c r="A2022" s="190" t="s">
        <v>391</v>
      </c>
      <c r="B2022" s="190" t="s">
        <v>854</v>
      </c>
      <c r="C2022" s="190" t="s">
        <v>851</v>
      </c>
      <c r="D2022" s="191">
        <v>41564</v>
      </c>
      <c r="E2022" s="190" t="s">
        <v>826</v>
      </c>
      <c r="F2022" s="190">
        <v>24</v>
      </c>
      <c r="G2022" s="190">
        <v>35</v>
      </c>
      <c r="H2022" s="193">
        <v>0</v>
      </c>
      <c r="I2022" s="190"/>
    </row>
    <row r="2023" spans="1:9">
      <c r="A2023" s="190" t="s">
        <v>391</v>
      </c>
      <c r="B2023" s="190" t="s">
        <v>854</v>
      </c>
      <c r="C2023" s="190" t="s">
        <v>851</v>
      </c>
      <c r="D2023" s="191">
        <v>41704</v>
      </c>
      <c r="E2023" s="190" t="s">
        <v>832</v>
      </c>
      <c r="F2023" s="190">
        <v>55</v>
      </c>
      <c r="G2023" s="190">
        <v>24</v>
      </c>
      <c r="H2023" s="193">
        <v>0</v>
      </c>
      <c r="I2023" s="190"/>
    </row>
    <row r="2024" spans="1:9">
      <c r="A2024" s="190" t="s">
        <v>582</v>
      </c>
      <c r="B2024" s="190" t="s">
        <v>824</v>
      </c>
      <c r="C2024" s="190" t="s">
        <v>810</v>
      </c>
      <c r="D2024" s="191">
        <v>41404</v>
      </c>
      <c r="E2024" s="190" t="s">
        <v>848</v>
      </c>
      <c r="F2024" s="190">
        <v>38</v>
      </c>
      <c r="G2024" s="190">
        <v>20</v>
      </c>
      <c r="H2024" s="193">
        <v>0</v>
      </c>
      <c r="I2024" s="190"/>
    </row>
    <row r="2025" spans="1:9">
      <c r="A2025" s="190" t="s">
        <v>582</v>
      </c>
      <c r="B2025" s="190" t="s">
        <v>824</v>
      </c>
      <c r="C2025" s="190" t="s">
        <v>810</v>
      </c>
      <c r="D2025" s="191">
        <v>41148</v>
      </c>
      <c r="E2025" s="190" t="s">
        <v>865</v>
      </c>
      <c r="F2025" s="190">
        <v>43.9</v>
      </c>
      <c r="G2025" s="190">
        <v>12</v>
      </c>
      <c r="H2025" s="193">
        <v>0</v>
      </c>
      <c r="I2025" s="190"/>
    </row>
    <row r="2026" spans="1:9">
      <c r="A2026" s="190" t="s">
        <v>688</v>
      </c>
      <c r="B2026" s="190" t="s">
        <v>842</v>
      </c>
      <c r="C2026" s="190" t="s">
        <v>878</v>
      </c>
      <c r="D2026" s="191">
        <v>40209</v>
      </c>
      <c r="E2026" s="190" t="s">
        <v>829</v>
      </c>
      <c r="F2026" s="190">
        <v>19</v>
      </c>
      <c r="G2026" s="190">
        <v>100</v>
      </c>
      <c r="H2026" s="193">
        <v>0.25</v>
      </c>
      <c r="I2026" s="190"/>
    </row>
    <row r="2027" spans="1:9">
      <c r="A2027" s="190" t="s">
        <v>688</v>
      </c>
      <c r="B2027" s="190" t="s">
        <v>842</v>
      </c>
      <c r="C2027" s="190" t="s">
        <v>878</v>
      </c>
      <c r="D2027" s="191">
        <v>40917</v>
      </c>
      <c r="E2027" s="190" t="s">
        <v>837</v>
      </c>
      <c r="F2027" s="190">
        <v>21.35</v>
      </c>
      <c r="G2027" s="190">
        <v>70</v>
      </c>
      <c r="H2027" s="193">
        <v>0</v>
      </c>
      <c r="I2027" s="190"/>
    </row>
    <row r="2028" spans="1:9">
      <c r="A2028" s="190" t="s">
        <v>688</v>
      </c>
      <c r="B2028" s="190" t="s">
        <v>842</v>
      </c>
      <c r="C2028" s="190" t="s">
        <v>878</v>
      </c>
      <c r="D2028" s="191">
        <v>41543</v>
      </c>
      <c r="E2028" s="190" t="s">
        <v>857</v>
      </c>
      <c r="F2028" s="190">
        <v>123.79</v>
      </c>
      <c r="G2028" s="190">
        <v>60</v>
      </c>
      <c r="H2028" s="193">
        <v>0.25</v>
      </c>
      <c r="I2028" s="190"/>
    </row>
    <row r="2029" spans="1:9">
      <c r="A2029" s="190" t="s">
        <v>688</v>
      </c>
      <c r="B2029" s="190" t="s">
        <v>842</v>
      </c>
      <c r="C2029" s="190" t="s">
        <v>878</v>
      </c>
      <c r="D2029" s="191">
        <v>41554</v>
      </c>
      <c r="E2029" s="190" t="s">
        <v>832</v>
      </c>
      <c r="F2029" s="190">
        <v>55</v>
      </c>
      <c r="G2029" s="190">
        <v>100</v>
      </c>
      <c r="H2029" s="193">
        <v>0.25</v>
      </c>
      <c r="I2029" s="190"/>
    </row>
    <row r="2030" spans="1:9">
      <c r="A2030" s="190" t="s">
        <v>688</v>
      </c>
      <c r="B2030" s="190" t="s">
        <v>842</v>
      </c>
      <c r="C2030" s="190" t="s">
        <v>807</v>
      </c>
      <c r="D2030" s="191">
        <v>40265</v>
      </c>
      <c r="E2030" s="190" t="s">
        <v>872</v>
      </c>
      <c r="F2030" s="190">
        <v>18</v>
      </c>
      <c r="G2030" s="190">
        <v>45</v>
      </c>
      <c r="H2030" s="193">
        <v>0</v>
      </c>
      <c r="I2030" s="190"/>
    </row>
    <row r="2031" spans="1:9">
      <c r="A2031" s="190" t="s">
        <v>688</v>
      </c>
      <c r="B2031" s="190" t="s">
        <v>842</v>
      </c>
      <c r="C2031" s="190" t="s">
        <v>807</v>
      </c>
      <c r="D2031" s="191">
        <v>40866</v>
      </c>
      <c r="E2031" s="190" t="s">
        <v>862</v>
      </c>
      <c r="F2031" s="190">
        <v>6</v>
      </c>
      <c r="G2031" s="190">
        <v>80</v>
      </c>
      <c r="H2031" s="193">
        <v>0</v>
      </c>
      <c r="I2031" s="190"/>
    </row>
    <row r="2032" spans="1:9">
      <c r="A2032" s="190" t="s">
        <v>688</v>
      </c>
      <c r="B2032" s="190" t="s">
        <v>842</v>
      </c>
      <c r="C2032" s="190" t="s">
        <v>807</v>
      </c>
      <c r="D2032" s="191">
        <v>40932</v>
      </c>
      <c r="E2032" s="190" t="s">
        <v>825</v>
      </c>
      <c r="F2032" s="190">
        <v>4.5</v>
      </c>
      <c r="G2032" s="190">
        <v>21</v>
      </c>
      <c r="H2032" s="193">
        <v>0</v>
      </c>
      <c r="I2032" s="190"/>
    </row>
    <row r="2033" spans="1:9">
      <c r="A2033" s="190" t="s">
        <v>688</v>
      </c>
      <c r="B2033" s="190" t="s">
        <v>842</v>
      </c>
      <c r="C2033" s="190" t="s">
        <v>807</v>
      </c>
      <c r="D2033" s="191">
        <v>41475</v>
      </c>
      <c r="E2033" s="190" t="s">
        <v>880</v>
      </c>
      <c r="F2033" s="190">
        <v>33.25</v>
      </c>
      <c r="G2033" s="190">
        <v>20</v>
      </c>
      <c r="H2033" s="193">
        <v>0</v>
      </c>
      <c r="I2033" s="190"/>
    </row>
    <row r="2034" spans="1:9">
      <c r="A2034" s="190" t="s">
        <v>688</v>
      </c>
      <c r="B2034" s="190" t="s">
        <v>842</v>
      </c>
      <c r="C2034" s="190" t="s">
        <v>807</v>
      </c>
      <c r="D2034" s="191">
        <v>40719</v>
      </c>
      <c r="E2034" s="190" t="s">
        <v>860</v>
      </c>
      <c r="F2034" s="190">
        <v>21.5</v>
      </c>
      <c r="G2034" s="190">
        <v>16</v>
      </c>
      <c r="H2034" s="193">
        <v>0</v>
      </c>
      <c r="I2034" s="190"/>
    </row>
    <row r="2035" spans="1:9">
      <c r="A2035" s="190" t="s">
        <v>630</v>
      </c>
      <c r="B2035" s="190" t="s">
        <v>842</v>
      </c>
      <c r="C2035" s="190" t="s">
        <v>851</v>
      </c>
      <c r="D2035" s="191">
        <v>40259</v>
      </c>
      <c r="E2035" s="190" t="s">
        <v>831</v>
      </c>
      <c r="F2035" s="190">
        <v>19</v>
      </c>
      <c r="G2035" s="190">
        <v>35</v>
      </c>
      <c r="H2035" s="193">
        <v>0</v>
      </c>
      <c r="I2035" s="190"/>
    </row>
    <row r="2036" spans="1:9">
      <c r="A2036" s="190" t="s">
        <v>630</v>
      </c>
      <c r="B2036" s="190" t="s">
        <v>842</v>
      </c>
      <c r="C2036" s="190" t="s">
        <v>851</v>
      </c>
      <c r="D2036" s="191">
        <v>41751</v>
      </c>
      <c r="E2036" s="190" t="s">
        <v>890</v>
      </c>
      <c r="F2036" s="190">
        <v>263.5</v>
      </c>
      <c r="G2036" s="190">
        <v>25</v>
      </c>
      <c r="H2036" s="193">
        <v>0</v>
      </c>
      <c r="I2036" s="190"/>
    </row>
    <row r="2037" spans="1:9">
      <c r="A2037" s="190" t="s">
        <v>630</v>
      </c>
      <c r="B2037" s="190" t="s">
        <v>842</v>
      </c>
      <c r="C2037" s="190" t="s">
        <v>851</v>
      </c>
      <c r="D2037" s="191">
        <v>41488</v>
      </c>
      <c r="E2037" s="190" t="s">
        <v>832</v>
      </c>
      <c r="F2037" s="190">
        <v>55</v>
      </c>
      <c r="G2037" s="190">
        <v>30</v>
      </c>
      <c r="H2037" s="193">
        <v>0</v>
      </c>
      <c r="I2037" s="190"/>
    </row>
    <row r="2038" spans="1:9">
      <c r="A2038" s="190" t="s">
        <v>531</v>
      </c>
      <c r="B2038" s="190" t="s">
        <v>824</v>
      </c>
      <c r="C2038" s="190" t="s">
        <v>878</v>
      </c>
      <c r="D2038" s="191">
        <v>40717</v>
      </c>
      <c r="E2038" s="190" t="s">
        <v>833</v>
      </c>
      <c r="F2038" s="190">
        <v>32.799999999999997</v>
      </c>
      <c r="G2038" s="190">
        <v>70</v>
      </c>
      <c r="H2038" s="193">
        <v>0.10000000149011612</v>
      </c>
      <c r="I2038" s="190"/>
    </row>
    <row r="2039" spans="1:9">
      <c r="A2039" s="190" t="s">
        <v>531</v>
      </c>
      <c r="B2039" s="190" t="s">
        <v>824</v>
      </c>
      <c r="C2039" s="190" t="s">
        <v>878</v>
      </c>
      <c r="D2039" s="191">
        <v>41351</v>
      </c>
      <c r="E2039" s="190" t="s">
        <v>882</v>
      </c>
      <c r="F2039" s="190">
        <v>36</v>
      </c>
      <c r="G2039" s="190">
        <v>36</v>
      </c>
      <c r="H2039" s="193">
        <v>0.10000000149011612</v>
      </c>
      <c r="I2039" s="190"/>
    </row>
    <row r="2040" spans="1:9">
      <c r="A2040" s="190" t="s">
        <v>644</v>
      </c>
      <c r="B2040" s="190" t="s">
        <v>842</v>
      </c>
      <c r="C2040" s="190" t="s">
        <v>846</v>
      </c>
      <c r="D2040" s="191">
        <v>41733</v>
      </c>
      <c r="E2040" s="190" t="s">
        <v>840</v>
      </c>
      <c r="F2040" s="190">
        <v>10</v>
      </c>
      <c r="G2040" s="190">
        <v>15</v>
      </c>
      <c r="H2040" s="193">
        <v>0.10000000149011612</v>
      </c>
      <c r="I2040" s="190"/>
    </row>
    <row r="2041" spans="1:9">
      <c r="A2041" s="190" t="s">
        <v>644</v>
      </c>
      <c r="B2041" s="190" t="s">
        <v>842</v>
      </c>
      <c r="C2041" s="190" t="s">
        <v>846</v>
      </c>
      <c r="D2041" s="191">
        <v>41559</v>
      </c>
      <c r="E2041" s="190" t="s">
        <v>864</v>
      </c>
      <c r="F2041" s="190">
        <v>19.45</v>
      </c>
      <c r="G2041" s="190">
        <v>12</v>
      </c>
      <c r="H2041" s="193">
        <v>0</v>
      </c>
      <c r="I2041" s="190"/>
    </row>
    <row r="2042" spans="1:9">
      <c r="A2042" s="190" t="s">
        <v>644</v>
      </c>
      <c r="B2042" s="190" t="s">
        <v>842</v>
      </c>
      <c r="C2042" s="190" t="s">
        <v>846</v>
      </c>
      <c r="D2042" s="191">
        <v>41589</v>
      </c>
      <c r="E2042" s="190" t="s">
        <v>902</v>
      </c>
      <c r="F2042" s="190">
        <v>28.5</v>
      </c>
      <c r="G2042" s="190">
        <v>6</v>
      </c>
      <c r="H2042" s="193">
        <v>0</v>
      </c>
      <c r="I2042" s="190"/>
    </row>
    <row r="2043" spans="1:9">
      <c r="A2043" s="190" t="s">
        <v>423</v>
      </c>
      <c r="B2043" s="190" t="s">
        <v>817</v>
      </c>
      <c r="C2043" s="190" t="s">
        <v>851</v>
      </c>
      <c r="D2043" s="191">
        <v>40930</v>
      </c>
      <c r="E2043" s="190" t="s">
        <v>872</v>
      </c>
      <c r="F2043" s="190">
        <v>18</v>
      </c>
      <c r="G2043" s="190">
        <v>10</v>
      </c>
      <c r="H2043" s="193">
        <v>0</v>
      </c>
      <c r="I2043" s="190"/>
    </row>
    <row r="2044" spans="1:9">
      <c r="A2044" s="190" t="s">
        <v>423</v>
      </c>
      <c r="B2044" s="190" t="s">
        <v>817</v>
      </c>
      <c r="C2044" s="190" t="s">
        <v>851</v>
      </c>
      <c r="D2044" s="191">
        <v>40405</v>
      </c>
      <c r="E2044" s="190" t="s">
        <v>845</v>
      </c>
      <c r="F2044" s="190">
        <v>18</v>
      </c>
      <c r="G2044" s="190">
        <v>60</v>
      </c>
      <c r="H2044" s="193">
        <v>0</v>
      </c>
      <c r="I2044" s="190"/>
    </row>
    <row r="2045" spans="1:9">
      <c r="A2045" s="190" t="s">
        <v>423</v>
      </c>
      <c r="B2045" s="190" t="s">
        <v>817</v>
      </c>
      <c r="C2045" s="190" t="s">
        <v>851</v>
      </c>
      <c r="D2045" s="191">
        <v>40688</v>
      </c>
      <c r="E2045" s="190" t="s">
        <v>804</v>
      </c>
      <c r="F2045" s="190">
        <v>14</v>
      </c>
      <c r="G2045" s="190">
        <v>30</v>
      </c>
      <c r="H2045" s="193">
        <v>0</v>
      </c>
      <c r="I2045" s="190"/>
    </row>
    <row r="2046" spans="1:9">
      <c r="A2046" s="190" t="s">
        <v>423</v>
      </c>
      <c r="B2046" s="190" t="s">
        <v>817</v>
      </c>
      <c r="C2046" s="190" t="s">
        <v>851</v>
      </c>
      <c r="D2046" s="191">
        <v>41107</v>
      </c>
      <c r="E2046" s="190" t="s">
        <v>875</v>
      </c>
      <c r="F2046" s="190">
        <v>7.45</v>
      </c>
      <c r="G2046" s="190">
        <v>10</v>
      </c>
      <c r="H2046" s="193">
        <v>0</v>
      </c>
      <c r="I2046" s="190"/>
    </row>
    <row r="2047" spans="1:9">
      <c r="A2047" s="190" t="s">
        <v>311</v>
      </c>
      <c r="B2047" s="190" t="s">
        <v>854</v>
      </c>
      <c r="C2047" s="190" t="s">
        <v>846</v>
      </c>
      <c r="D2047" s="191">
        <v>40234</v>
      </c>
      <c r="E2047" s="190" t="s">
        <v>862</v>
      </c>
      <c r="F2047" s="190">
        <v>6</v>
      </c>
      <c r="G2047" s="190">
        <v>7</v>
      </c>
      <c r="H2047" s="193">
        <v>0</v>
      </c>
      <c r="I2047" s="190"/>
    </row>
    <row r="2048" spans="1:9">
      <c r="A2048" s="190" t="s">
        <v>311</v>
      </c>
      <c r="B2048" s="190" t="s">
        <v>854</v>
      </c>
      <c r="C2048" s="190" t="s">
        <v>846</v>
      </c>
      <c r="D2048" s="191">
        <v>41673</v>
      </c>
      <c r="E2048" s="190" t="s">
        <v>832</v>
      </c>
      <c r="F2048" s="190">
        <v>55</v>
      </c>
      <c r="G2048" s="190">
        <v>30</v>
      </c>
      <c r="H2048" s="193">
        <v>0</v>
      </c>
      <c r="I2048" s="190"/>
    </row>
    <row r="2049" spans="1:9">
      <c r="A2049" s="190" t="s">
        <v>559</v>
      </c>
      <c r="B2049" s="190" t="s">
        <v>868</v>
      </c>
      <c r="C2049" s="190" t="s">
        <v>878</v>
      </c>
      <c r="D2049" s="191">
        <v>41552</v>
      </c>
      <c r="E2049" s="190" t="s">
        <v>844</v>
      </c>
      <c r="F2049" s="190">
        <v>15</v>
      </c>
      <c r="G2049" s="190">
        <v>4</v>
      </c>
      <c r="H2049" s="193">
        <v>0</v>
      </c>
      <c r="I2049" s="190"/>
    </row>
    <row r="2050" spans="1:9">
      <c r="A2050" s="190" t="s">
        <v>423</v>
      </c>
      <c r="B2050" s="190" t="s">
        <v>817</v>
      </c>
      <c r="C2050" s="190" t="s">
        <v>836</v>
      </c>
      <c r="D2050" s="191">
        <v>40912</v>
      </c>
      <c r="E2050" s="190" t="s">
        <v>855</v>
      </c>
      <c r="F2050" s="190">
        <v>18.399999999999999</v>
      </c>
      <c r="G2050" s="190">
        <v>5</v>
      </c>
      <c r="H2050" s="193">
        <v>0.2</v>
      </c>
      <c r="I2050" s="190"/>
    </row>
    <row r="2051" spans="1:9">
      <c r="A2051" s="190" t="s">
        <v>423</v>
      </c>
      <c r="B2051" s="190" t="s">
        <v>817</v>
      </c>
      <c r="C2051" s="190" t="s">
        <v>836</v>
      </c>
      <c r="D2051" s="191">
        <v>41566</v>
      </c>
      <c r="E2051" s="190" t="s">
        <v>888</v>
      </c>
      <c r="F2051" s="190">
        <v>7</v>
      </c>
      <c r="G2051" s="190">
        <v>2</v>
      </c>
      <c r="H2051" s="193">
        <v>0</v>
      </c>
      <c r="I2051" s="190"/>
    </row>
    <row r="2052" spans="1:9">
      <c r="A2052" s="190" t="s">
        <v>423</v>
      </c>
      <c r="B2052" s="190" t="s">
        <v>817</v>
      </c>
      <c r="C2052" s="190" t="s">
        <v>836</v>
      </c>
      <c r="D2052" s="191">
        <v>41684</v>
      </c>
      <c r="E2052" s="190" t="s">
        <v>860</v>
      </c>
      <c r="F2052" s="190">
        <v>21.5</v>
      </c>
      <c r="G2052" s="190">
        <v>30</v>
      </c>
      <c r="H2052" s="193">
        <v>0</v>
      </c>
      <c r="I2052" s="190"/>
    </row>
    <row r="2053" spans="1:9">
      <c r="A2053" s="190" t="s">
        <v>582</v>
      </c>
      <c r="B2053" s="190" t="s">
        <v>824</v>
      </c>
      <c r="C2053" s="190" t="s">
        <v>814</v>
      </c>
      <c r="D2053" s="191">
        <v>40623</v>
      </c>
      <c r="E2053" s="190" t="s">
        <v>829</v>
      </c>
      <c r="F2053" s="190">
        <v>19</v>
      </c>
      <c r="G2053" s="190">
        <v>30</v>
      </c>
      <c r="H2053" s="193">
        <v>0.2</v>
      </c>
      <c r="I2053" s="190"/>
    </row>
    <row r="2054" spans="1:9">
      <c r="A2054" s="190" t="s">
        <v>582</v>
      </c>
      <c r="B2054" s="190" t="s">
        <v>824</v>
      </c>
      <c r="C2054" s="190" t="s">
        <v>814</v>
      </c>
      <c r="D2054" s="191">
        <v>41273</v>
      </c>
      <c r="E2054" s="190" t="s">
        <v>865</v>
      </c>
      <c r="F2054" s="190">
        <v>43.9</v>
      </c>
      <c r="G2054" s="190">
        <v>30</v>
      </c>
      <c r="H2054" s="193">
        <v>0</v>
      </c>
      <c r="I2054" s="190"/>
    </row>
    <row r="2055" spans="1:9">
      <c r="A2055" s="190" t="s">
        <v>419</v>
      </c>
      <c r="B2055" s="190" t="s">
        <v>806</v>
      </c>
      <c r="C2055" s="190" t="s">
        <v>851</v>
      </c>
      <c r="D2055" s="191">
        <v>40604</v>
      </c>
      <c r="E2055" s="190" t="s">
        <v>864</v>
      </c>
      <c r="F2055" s="190">
        <v>19.45</v>
      </c>
      <c r="G2055" s="190">
        <v>15</v>
      </c>
      <c r="H2055" s="193">
        <v>0</v>
      </c>
      <c r="I2055" s="190"/>
    </row>
    <row r="2056" spans="1:9">
      <c r="A2056" s="190" t="s">
        <v>419</v>
      </c>
      <c r="B2056" s="190" t="s">
        <v>806</v>
      </c>
      <c r="C2056" s="190" t="s">
        <v>851</v>
      </c>
      <c r="D2056" s="191">
        <v>41222</v>
      </c>
      <c r="E2056" s="190" t="s">
        <v>902</v>
      </c>
      <c r="F2056" s="190">
        <v>28.5</v>
      </c>
      <c r="G2056" s="190">
        <v>4</v>
      </c>
      <c r="H2056" s="193">
        <v>0</v>
      </c>
      <c r="I2056" s="190"/>
    </row>
    <row r="2057" spans="1:9">
      <c r="A2057" s="190" t="s">
        <v>488</v>
      </c>
      <c r="B2057" s="190" t="s">
        <v>813</v>
      </c>
      <c r="C2057" s="190" t="s">
        <v>802</v>
      </c>
      <c r="D2057" s="191">
        <v>40265</v>
      </c>
      <c r="E2057" s="190" t="s">
        <v>803</v>
      </c>
      <c r="F2057" s="190">
        <v>21</v>
      </c>
      <c r="G2057" s="190">
        <v>10</v>
      </c>
      <c r="H2057" s="193">
        <v>0</v>
      </c>
      <c r="I2057" s="190"/>
    </row>
    <row r="2058" spans="1:9">
      <c r="A2058" s="190" t="s">
        <v>621</v>
      </c>
      <c r="B2058" s="190" t="s">
        <v>898</v>
      </c>
      <c r="C2058" s="190" t="s">
        <v>810</v>
      </c>
      <c r="D2058" s="191">
        <v>40190</v>
      </c>
      <c r="E2058" s="190" t="s">
        <v>843</v>
      </c>
      <c r="F2058" s="190">
        <v>49.3</v>
      </c>
      <c r="G2058" s="190">
        <v>12</v>
      </c>
      <c r="H2058" s="193">
        <v>0</v>
      </c>
      <c r="I2058" s="190"/>
    </row>
    <row r="2059" spans="1:9">
      <c r="A2059" s="190" t="s">
        <v>673</v>
      </c>
      <c r="B2059" s="190" t="s">
        <v>854</v>
      </c>
      <c r="C2059" s="190" t="s">
        <v>846</v>
      </c>
      <c r="D2059" s="191">
        <v>40314</v>
      </c>
      <c r="E2059" s="190" t="s">
        <v>853</v>
      </c>
      <c r="F2059" s="190">
        <v>38</v>
      </c>
      <c r="G2059" s="190">
        <v>20</v>
      </c>
      <c r="H2059" s="193">
        <v>0.05</v>
      </c>
      <c r="I2059" s="190"/>
    </row>
    <row r="2060" spans="1:9">
      <c r="A2060" s="190" t="s">
        <v>673</v>
      </c>
      <c r="B2060" s="190" t="s">
        <v>854</v>
      </c>
      <c r="C2060" s="190" t="s">
        <v>846</v>
      </c>
      <c r="D2060" s="191">
        <v>41209</v>
      </c>
      <c r="E2060" s="190" t="s">
        <v>838</v>
      </c>
      <c r="F2060" s="190">
        <v>32</v>
      </c>
      <c r="G2060" s="190">
        <v>15</v>
      </c>
      <c r="H2060" s="193">
        <v>0.05</v>
      </c>
      <c r="I2060" s="190"/>
    </row>
    <row r="2061" spans="1:9">
      <c r="A2061" s="190" t="s">
        <v>673</v>
      </c>
      <c r="B2061" s="190" t="s">
        <v>854</v>
      </c>
      <c r="C2061" s="190" t="s">
        <v>846</v>
      </c>
      <c r="D2061" s="191">
        <v>41192</v>
      </c>
      <c r="E2061" s="190" t="s">
        <v>845</v>
      </c>
      <c r="F2061" s="190">
        <v>18</v>
      </c>
      <c r="G2061" s="190">
        <v>18</v>
      </c>
      <c r="H2061" s="193">
        <v>0.05</v>
      </c>
      <c r="I2061" s="190"/>
    </row>
    <row r="2062" spans="1:9">
      <c r="A2062" s="190" t="s">
        <v>324</v>
      </c>
      <c r="B2062" s="190" t="s">
        <v>877</v>
      </c>
      <c r="C2062" s="190" t="s">
        <v>878</v>
      </c>
      <c r="D2062" s="191">
        <v>41458</v>
      </c>
      <c r="E2062" s="190" t="s">
        <v>872</v>
      </c>
      <c r="F2062" s="190">
        <v>18</v>
      </c>
      <c r="G2062" s="190">
        <v>25</v>
      </c>
      <c r="H2062" s="193">
        <v>0.25</v>
      </c>
      <c r="I2062" s="190"/>
    </row>
    <row r="2063" spans="1:9">
      <c r="A2063" s="190" t="s">
        <v>324</v>
      </c>
      <c r="B2063" s="190" t="s">
        <v>877</v>
      </c>
      <c r="C2063" s="190" t="s">
        <v>878</v>
      </c>
      <c r="D2063" s="191">
        <v>40192</v>
      </c>
      <c r="E2063" s="190" t="s">
        <v>837</v>
      </c>
      <c r="F2063" s="190">
        <v>21.35</v>
      </c>
      <c r="G2063" s="190">
        <v>30</v>
      </c>
      <c r="H2063" s="193">
        <v>0.25</v>
      </c>
      <c r="I2063" s="190"/>
    </row>
    <row r="2064" spans="1:9">
      <c r="A2064" s="190" t="s">
        <v>462</v>
      </c>
      <c r="B2064" s="190" t="s">
        <v>892</v>
      </c>
      <c r="C2064" s="190" t="s">
        <v>878</v>
      </c>
      <c r="D2064" s="191">
        <v>41519</v>
      </c>
      <c r="E2064" s="190" t="s">
        <v>876</v>
      </c>
      <c r="F2064" s="190">
        <v>12.5</v>
      </c>
      <c r="G2064" s="190">
        <v>42</v>
      </c>
      <c r="H2064" s="193">
        <v>0</v>
      </c>
      <c r="I2064" s="190"/>
    </row>
    <row r="2065" spans="1:9">
      <c r="A2065" s="190" t="s">
        <v>414</v>
      </c>
      <c r="B2065" s="190" t="s">
        <v>806</v>
      </c>
      <c r="C2065" s="190" t="s">
        <v>814</v>
      </c>
      <c r="D2065" s="191">
        <v>40812</v>
      </c>
      <c r="E2065" s="190" t="s">
        <v>829</v>
      </c>
      <c r="F2065" s="190">
        <v>19</v>
      </c>
      <c r="G2065" s="190">
        <v>10</v>
      </c>
      <c r="H2065" s="193">
        <v>0.2</v>
      </c>
      <c r="I2065" s="190"/>
    </row>
    <row r="2066" spans="1:9">
      <c r="A2066" s="190" t="s">
        <v>414</v>
      </c>
      <c r="B2066" s="190" t="s">
        <v>806</v>
      </c>
      <c r="C2066" s="190" t="s">
        <v>814</v>
      </c>
      <c r="D2066" s="191">
        <v>41427</v>
      </c>
      <c r="E2066" s="190" t="s">
        <v>853</v>
      </c>
      <c r="F2066" s="190">
        <v>38</v>
      </c>
      <c r="G2066" s="190">
        <v>4</v>
      </c>
      <c r="H2066" s="193">
        <v>0.2</v>
      </c>
      <c r="I2066" s="190"/>
    </row>
    <row r="2067" spans="1:9">
      <c r="A2067" s="190" t="s">
        <v>590</v>
      </c>
      <c r="B2067" s="190" t="s">
        <v>850</v>
      </c>
      <c r="C2067" s="190" t="s">
        <v>846</v>
      </c>
      <c r="D2067" s="191">
        <v>40323</v>
      </c>
      <c r="E2067" s="190" t="s">
        <v>856</v>
      </c>
      <c r="F2067" s="190">
        <v>18</v>
      </c>
      <c r="G2067" s="190">
        <v>50</v>
      </c>
      <c r="H2067" s="193">
        <v>0.10000000149011612</v>
      </c>
      <c r="I2067" s="190"/>
    </row>
    <row r="2068" spans="1:9">
      <c r="A2068" s="190" t="s">
        <v>438</v>
      </c>
      <c r="B2068" s="190" t="s">
        <v>806</v>
      </c>
      <c r="C2068" s="190" t="s">
        <v>814</v>
      </c>
      <c r="D2068" s="191">
        <v>40302</v>
      </c>
      <c r="E2068" s="190" t="s">
        <v>858</v>
      </c>
      <c r="F2068" s="190">
        <v>46</v>
      </c>
      <c r="G2068" s="190">
        <v>30</v>
      </c>
      <c r="H2068" s="193">
        <v>0.2</v>
      </c>
      <c r="I2068" s="190"/>
    </row>
    <row r="2069" spans="1:9">
      <c r="A2069" s="190" t="s">
        <v>438</v>
      </c>
      <c r="B2069" s="190" t="s">
        <v>806</v>
      </c>
      <c r="C2069" s="190" t="s">
        <v>814</v>
      </c>
      <c r="D2069" s="191">
        <v>41325</v>
      </c>
      <c r="E2069" s="190" t="s">
        <v>902</v>
      </c>
      <c r="F2069" s="190">
        <v>28.5</v>
      </c>
      <c r="G2069" s="190">
        <v>10</v>
      </c>
      <c r="H2069" s="193">
        <v>0.2</v>
      </c>
      <c r="I2069" s="190"/>
    </row>
    <row r="2070" spans="1:9">
      <c r="A2070" s="190" t="s">
        <v>521</v>
      </c>
      <c r="B2070" s="190" t="s">
        <v>524</v>
      </c>
      <c r="C2070" s="190" t="s">
        <v>851</v>
      </c>
      <c r="D2070" s="191">
        <v>40415</v>
      </c>
      <c r="E2070" s="190" t="s">
        <v>881</v>
      </c>
      <c r="F2070" s="190">
        <v>62.5</v>
      </c>
      <c r="G2070" s="190">
        <v>35</v>
      </c>
      <c r="H2070" s="193">
        <v>0.2</v>
      </c>
      <c r="I2070" s="190"/>
    </row>
    <row r="2071" spans="1:9">
      <c r="A2071" s="190" t="s">
        <v>521</v>
      </c>
      <c r="B2071" s="190" t="s">
        <v>524</v>
      </c>
      <c r="C2071" s="190" t="s">
        <v>851</v>
      </c>
      <c r="D2071" s="191">
        <v>41501</v>
      </c>
      <c r="E2071" s="190" t="s">
        <v>838</v>
      </c>
      <c r="F2071" s="190">
        <v>32</v>
      </c>
      <c r="G2071" s="190">
        <v>20</v>
      </c>
      <c r="H2071" s="193">
        <v>0</v>
      </c>
      <c r="I2071" s="190"/>
    </row>
    <row r="2072" spans="1:9">
      <c r="A2072" s="190" t="s">
        <v>521</v>
      </c>
      <c r="B2072" s="190" t="s">
        <v>524</v>
      </c>
      <c r="C2072" s="190" t="s">
        <v>851</v>
      </c>
      <c r="D2072" s="191">
        <v>40891</v>
      </c>
      <c r="E2072" s="190" t="s">
        <v>880</v>
      </c>
      <c r="F2072" s="190">
        <v>33.25</v>
      </c>
      <c r="G2072" s="190">
        <v>25</v>
      </c>
      <c r="H2072" s="193">
        <v>0.2</v>
      </c>
      <c r="I2072" s="190"/>
    </row>
    <row r="2073" spans="1:9">
      <c r="A2073" s="190" t="s">
        <v>702</v>
      </c>
      <c r="B2073" s="190" t="s">
        <v>444</v>
      </c>
      <c r="C2073" s="190" t="s">
        <v>878</v>
      </c>
      <c r="D2073" s="191">
        <v>40307</v>
      </c>
      <c r="E2073" s="190" t="s">
        <v>825</v>
      </c>
      <c r="F2073" s="190">
        <v>4.5</v>
      </c>
      <c r="G2073" s="190">
        <v>15</v>
      </c>
      <c r="H2073" s="193">
        <v>0</v>
      </c>
      <c r="I2073" s="190"/>
    </row>
    <row r="2074" spans="1:9">
      <c r="A2074" s="190" t="s">
        <v>702</v>
      </c>
      <c r="B2074" s="190" t="s">
        <v>444</v>
      </c>
      <c r="C2074" s="190" t="s">
        <v>878</v>
      </c>
      <c r="D2074" s="191">
        <v>41018</v>
      </c>
      <c r="E2074" s="190" t="s">
        <v>889</v>
      </c>
      <c r="F2074" s="190">
        <v>14</v>
      </c>
      <c r="G2074" s="190">
        <v>15</v>
      </c>
      <c r="H2074" s="193">
        <v>0</v>
      </c>
      <c r="I2074" s="190"/>
    </row>
    <row r="2075" spans="1:9">
      <c r="A2075" s="190" t="s">
        <v>702</v>
      </c>
      <c r="B2075" s="190" t="s">
        <v>444</v>
      </c>
      <c r="C2075" s="190" t="s">
        <v>878</v>
      </c>
      <c r="D2075" s="191">
        <v>40226</v>
      </c>
      <c r="E2075" s="190" t="s">
        <v>809</v>
      </c>
      <c r="F2075" s="190">
        <v>53</v>
      </c>
      <c r="G2075" s="190">
        <v>20</v>
      </c>
      <c r="H2075" s="193">
        <v>0</v>
      </c>
      <c r="I2075" s="190"/>
    </row>
    <row r="2076" spans="1:9">
      <c r="A2076" s="190" t="s">
        <v>702</v>
      </c>
      <c r="B2076" s="190" t="s">
        <v>444</v>
      </c>
      <c r="C2076" s="190" t="s">
        <v>878</v>
      </c>
      <c r="D2076" s="191">
        <v>41504</v>
      </c>
      <c r="E2076" s="190" t="s">
        <v>816</v>
      </c>
      <c r="F2076" s="190">
        <v>19.5</v>
      </c>
      <c r="G2076" s="190">
        <v>20</v>
      </c>
      <c r="H2076" s="193">
        <v>0</v>
      </c>
      <c r="I2076" s="190"/>
    </row>
    <row r="2077" spans="1:9">
      <c r="A2077" s="190" t="s">
        <v>324</v>
      </c>
      <c r="B2077" s="190" t="s">
        <v>877</v>
      </c>
      <c r="C2077" s="190" t="s">
        <v>846</v>
      </c>
      <c r="D2077" s="191">
        <v>40223</v>
      </c>
      <c r="E2077" s="190" t="s">
        <v>847</v>
      </c>
      <c r="F2077" s="190">
        <v>30</v>
      </c>
      <c r="G2077" s="190">
        <v>40</v>
      </c>
      <c r="H2077" s="193">
        <v>0</v>
      </c>
      <c r="I2077" s="190"/>
    </row>
    <row r="2078" spans="1:9">
      <c r="A2078" s="190" t="s">
        <v>324</v>
      </c>
      <c r="B2078" s="190" t="s">
        <v>877</v>
      </c>
      <c r="C2078" s="190" t="s">
        <v>846</v>
      </c>
      <c r="D2078" s="191">
        <v>41042</v>
      </c>
      <c r="E2078" s="190" t="s">
        <v>826</v>
      </c>
      <c r="F2078" s="190">
        <v>24</v>
      </c>
      <c r="G2078" s="190">
        <v>35</v>
      </c>
      <c r="H2078" s="193">
        <v>0</v>
      </c>
      <c r="I2078" s="190"/>
    </row>
    <row r="2079" spans="1:9">
      <c r="A2079" s="190" t="s">
        <v>324</v>
      </c>
      <c r="B2079" s="190" t="s">
        <v>877</v>
      </c>
      <c r="C2079" s="190" t="s">
        <v>846</v>
      </c>
      <c r="D2079" s="191">
        <v>41384</v>
      </c>
      <c r="E2079" s="190" t="s">
        <v>820</v>
      </c>
      <c r="F2079" s="190">
        <v>34</v>
      </c>
      <c r="G2079" s="190">
        <v>50</v>
      </c>
      <c r="H2079" s="193">
        <v>0</v>
      </c>
      <c r="I2079" s="190"/>
    </row>
    <row r="2080" spans="1:9">
      <c r="A2080" s="190" t="s">
        <v>406</v>
      </c>
      <c r="B2080" s="190" t="s">
        <v>877</v>
      </c>
      <c r="C2080" s="190" t="s">
        <v>814</v>
      </c>
      <c r="D2080" s="191">
        <v>40539</v>
      </c>
      <c r="E2080" s="190" t="s">
        <v>844</v>
      </c>
      <c r="F2080" s="190">
        <v>15</v>
      </c>
      <c r="G2080" s="190">
        <v>3</v>
      </c>
      <c r="H2080" s="193">
        <v>0</v>
      </c>
      <c r="I2080" s="190"/>
    </row>
    <row r="2081" spans="1:9">
      <c r="A2081" s="190" t="s">
        <v>662</v>
      </c>
      <c r="B2081" s="190" t="s">
        <v>861</v>
      </c>
      <c r="C2081" s="190" t="s">
        <v>851</v>
      </c>
      <c r="D2081" s="191">
        <v>40968</v>
      </c>
      <c r="E2081" s="190" t="s">
        <v>820</v>
      </c>
      <c r="F2081" s="190">
        <v>34</v>
      </c>
      <c r="G2081" s="190">
        <v>4</v>
      </c>
      <c r="H2081" s="193">
        <v>0</v>
      </c>
      <c r="I2081" s="190"/>
    </row>
    <row r="2082" spans="1:9">
      <c r="A2082" s="190" t="s">
        <v>662</v>
      </c>
      <c r="B2082" s="190" t="s">
        <v>861</v>
      </c>
      <c r="C2082" s="190" t="s">
        <v>851</v>
      </c>
      <c r="D2082" s="191">
        <v>41093</v>
      </c>
      <c r="E2082" s="190" t="s">
        <v>834</v>
      </c>
      <c r="F2082" s="190">
        <v>13</v>
      </c>
      <c r="G2082" s="190">
        <v>10</v>
      </c>
      <c r="H2082" s="193">
        <v>0</v>
      </c>
      <c r="I2082" s="190"/>
    </row>
    <row r="2083" spans="1:9">
      <c r="A2083" s="190" t="s">
        <v>401</v>
      </c>
      <c r="B2083" s="190" t="s">
        <v>883</v>
      </c>
      <c r="C2083" s="190" t="s">
        <v>814</v>
      </c>
      <c r="D2083" s="191">
        <v>41734</v>
      </c>
      <c r="E2083" s="190" t="s">
        <v>873</v>
      </c>
      <c r="F2083" s="190">
        <v>14</v>
      </c>
      <c r="G2083" s="190">
        <v>30</v>
      </c>
      <c r="H2083" s="193">
        <v>0</v>
      </c>
      <c r="I2083" s="190"/>
    </row>
    <row r="2084" spans="1:9">
      <c r="A2084" s="190" t="s">
        <v>401</v>
      </c>
      <c r="B2084" s="190" t="s">
        <v>883</v>
      </c>
      <c r="C2084" s="190" t="s">
        <v>814</v>
      </c>
      <c r="D2084" s="191">
        <v>40203</v>
      </c>
      <c r="E2084" s="190" t="s">
        <v>855</v>
      </c>
      <c r="F2084" s="190">
        <v>18.399999999999999</v>
      </c>
      <c r="G2084" s="190">
        <v>40</v>
      </c>
      <c r="H2084" s="193">
        <v>0.10000000149011612</v>
      </c>
      <c r="I2084" s="190"/>
    </row>
    <row r="2085" spans="1:9">
      <c r="A2085" s="190" t="s">
        <v>401</v>
      </c>
      <c r="B2085" s="190" t="s">
        <v>883</v>
      </c>
      <c r="C2085" s="190" t="s">
        <v>814</v>
      </c>
      <c r="D2085" s="191">
        <v>40866</v>
      </c>
      <c r="E2085" s="190" t="s">
        <v>811</v>
      </c>
      <c r="F2085" s="190">
        <v>9.65</v>
      </c>
      <c r="G2085" s="190">
        <v>30</v>
      </c>
      <c r="H2085" s="193">
        <v>0.10000000149011612</v>
      </c>
      <c r="I2085" s="190"/>
    </row>
    <row r="2086" spans="1:9">
      <c r="A2086" s="190" t="s">
        <v>688</v>
      </c>
      <c r="B2086" s="190" t="s">
        <v>842</v>
      </c>
      <c r="C2086" s="190" t="s">
        <v>836</v>
      </c>
      <c r="D2086" s="191">
        <v>40667</v>
      </c>
      <c r="E2086" s="190" t="s">
        <v>852</v>
      </c>
      <c r="F2086" s="190">
        <v>39</v>
      </c>
      <c r="G2086" s="190">
        <v>77</v>
      </c>
      <c r="H2086" s="193">
        <v>0.10000000149011612</v>
      </c>
      <c r="I2086" s="190"/>
    </row>
    <row r="2087" spans="1:9">
      <c r="A2087" s="190" t="s">
        <v>688</v>
      </c>
      <c r="B2087" s="190" t="s">
        <v>842</v>
      </c>
      <c r="C2087" s="190" t="s">
        <v>836</v>
      </c>
      <c r="D2087" s="191">
        <v>40851</v>
      </c>
      <c r="E2087" s="190" t="s">
        <v>811</v>
      </c>
      <c r="F2087" s="190">
        <v>9.65</v>
      </c>
      <c r="G2087" s="190">
        <v>12</v>
      </c>
      <c r="H2087" s="193">
        <v>0</v>
      </c>
      <c r="I2087" s="190"/>
    </row>
    <row r="2088" spans="1:9">
      <c r="A2088" s="190" t="s">
        <v>688</v>
      </c>
      <c r="B2088" s="190" t="s">
        <v>842</v>
      </c>
      <c r="C2088" s="190" t="s">
        <v>836</v>
      </c>
      <c r="D2088" s="191">
        <v>40687</v>
      </c>
      <c r="E2088" s="190" t="s">
        <v>833</v>
      </c>
      <c r="F2088" s="190">
        <v>32.799999999999997</v>
      </c>
      <c r="G2088" s="190">
        <v>25</v>
      </c>
      <c r="H2088" s="193">
        <v>0.10000000149011612</v>
      </c>
      <c r="I2088" s="190"/>
    </row>
    <row r="2089" spans="1:9">
      <c r="A2089" s="190" t="s">
        <v>688</v>
      </c>
      <c r="B2089" s="190" t="s">
        <v>842</v>
      </c>
      <c r="C2089" s="190" t="s">
        <v>836</v>
      </c>
      <c r="D2089" s="191">
        <v>40793</v>
      </c>
      <c r="E2089" s="190" t="s">
        <v>826</v>
      </c>
      <c r="F2089" s="190">
        <v>24</v>
      </c>
      <c r="G2089" s="190">
        <v>4</v>
      </c>
      <c r="H2089" s="193">
        <v>0.10000000149011612</v>
      </c>
      <c r="I2089" s="190"/>
    </row>
    <row r="2090" spans="1:9">
      <c r="A2090" s="190" t="s">
        <v>688</v>
      </c>
      <c r="B2090" s="190" t="s">
        <v>842</v>
      </c>
      <c r="C2090" s="190" t="s">
        <v>836</v>
      </c>
      <c r="D2090" s="191">
        <v>40654</v>
      </c>
      <c r="E2090" s="190" t="s">
        <v>876</v>
      </c>
      <c r="F2090" s="190">
        <v>12.5</v>
      </c>
      <c r="G2090" s="190">
        <v>55</v>
      </c>
      <c r="H2090" s="193">
        <v>0</v>
      </c>
      <c r="I2090" s="190"/>
    </row>
    <row r="2091" spans="1:9">
      <c r="A2091" s="190" t="s">
        <v>630</v>
      </c>
      <c r="B2091" s="190" t="s">
        <v>842</v>
      </c>
      <c r="C2091" s="190" t="s">
        <v>878</v>
      </c>
      <c r="D2091" s="191">
        <v>41018</v>
      </c>
      <c r="E2091" s="190" t="s">
        <v>830</v>
      </c>
      <c r="F2091" s="190">
        <v>17.45</v>
      </c>
      <c r="G2091" s="190">
        <v>3</v>
      </c>
      <c r="H2091" s="193">
        <v>0</v>
      </c>
      <c r="I2091" s="190"/>
    </row>
    <row r="2092" spans="1:9">
      <c r="A2092" s="190" t="s">
        <v>630</v>
      </c>
      <c r="B2092" s="190" t="s">
        <v>842</v>
      </c>
      <c r="C2092" s="190" t="s">
        <v>878</v>
      </c>
      <c r="D2092" s="191">
        <v>41610</v>
      </c>
      <c r="E2092" s="190" t="s">
        <v>869</v>
      </c>
      <c r="F2092" s="190">
        <v>9.1999999999999993</v>
      </c>
      <c r="G2092" s="190">
        <v>42</v>
      </c>
      <c r="H2092" s="193">
        <v>0</v>
      </c>
      <c r="I2092" s="190"/>
    </row>
    <row r="2093" spans="1:9">
      <c r="A2093" s="190" t="s">
        <v>630</v>
      </c>
      <c r="B2093" s="190" t="s">
        <v>842</v>
      </c>
      <c r="C2093" s="190" t="s">
        <v>878</v>
      </c>
      <c r="D2093" s="191">
        <v>40607</v>
      </c>
      <c r="E2093" s="190" t="s">
        <v>873</v>
      </c>
      <c r="F2093" s="190">
        <v>14</v>
      </c>
      <c r="G2093" s="190">
        <v>35</v>
      </c>
      <c r="H2093" s="193">
        <v>0</v>
      </c>
      <c r="I2093" s="190"/>
    </row>
    <row r="2094" spans="1:9">
      <c r="A2094" s="190" t="s">
        <v>311</v>
      </c>
      <c r="B2094" s="190" t="s">
        <v>854</v>
      </c>
      <c r="C2094" s="190" t="s">
        <v>836</v>
      </c>
      <c r="D2094" s="191">
        <v>41099</v>
      </c>
      <c r="E2094" s="190" t="s">
        <v>811</v>
      </c>
      <c r="F2094" s="190">
        <v>9.65</v>
      </c>
      <c r="G2094" s="190">
        <v>9</v>
      </c>
      <c r="H2094" s="193">
        <v>0</v>
      </c>
      <c r="I2094" s="190"/>
    </row>
    <row r="2095" spans="1:9">
      <c r="A2095" s="190" t="s">
        <v>594</v>
      </c>
      <c r="B2095" s="190" t="s">
        <v>839</v>
      </c>
      <c r="C2095" s="190" t="s">
        <v>836</v>
      </c>
      <c r="D2095" s="191">
        <v>40238</v>
      </c>
      <c r="E2095" s="190" t="s">
        <v>822</v>
      </c>
      <c r="F2095" s="190">
        <v>18</v>
      </c>
      <c r="G2095" s="190">
        <v>20</v>
      </c>
      <c r="H2095" s="193">
        <v>0</v>
      </c>
      <c r="I2095" s="190"/>
    </row>
  </sheetData>
  <mergeCells count="1">
    <mergeCell ref="A1:I2"/>
  </mergeCells>
  <printOptions horizontalCentered="1"/>
  <pageMargins left="0.23622047244094491" right="0.23622047244094491" top="0.74803149606299213" bottom="0.74803149606299213" header="0.31496062992125984" footer="0.31496062992125984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tabColor theme="7" tint="-0.249977111117893"/>
  </sheetPr>
  <dimension ref="A1:H25"/>
  <sheetViews>
    <sheetView workbookViewId="0">
      <selection activeCell="A4" sqref="A4"/>
    </sheetView>
  </sheetViews>
  <sheetFormatPr baseColWidth="10" defaultRowHeight="12.75"/>
  <cols>
    <col min="1" max="7" width="11.42578125" style="130"/>
    <col min="8" max="8" width="11.85546875" style="130" bestFit="1" customWidth="1"/>
    <col min="9" max="263" width="11.42578125" style="130"/>
    <col min="264" max="264" width="11.85546875" style="130" bestFit="1" customWidth="1"/>
    <col min="265" max="519" width="11.42578125" style="130"/>
    <col min="520" max="520" width="11.85546875" style="130" bestFit="1" customWidth="1"/>
    <col min="521" max="775" width="11.42578125" style="130"/>
    <col min="776" max="776" width="11.85546875" style="130" bestFit="1" customWidth="1"/>
    <col min="777" max="1031" width="11.42578125" style="130"/>
    <col min="1032" max="1032" width="11.85546875" style="130" bestFit="1" customWidth="1"/>
    <col min="1033" max="1287" width="11.42578125" style="130"/>
    <col min="1288" max="1288" width="11.85546875" style="130" bestFit="1" customWidth="1"/>
    <col min="1289" max="1543" width="11.42578125" style="130"/>
    <col min="1544" max="1544" width="11.85546875" style="130" bestFit="1" customWidth="1"/>
    <col min="1545" max="1799" width="11.42578125" style="130"/>
    <col min="1800" max="1800" width="11.85546875" style="130" bestFit="1" customWidth="1"/>
    <col min="1801" max="2055" width="11.42578125" style="130"/>
    <col min="2056" max="2056" width="11.85546875" style="130" bestFit="1" customWidth="1"/>
    <col min="2057" max="2311" width="11.42578125" style="130"/>
    <col min="2312" max="2312" width="11.85546875" style="130" bestFit="1" customWidth="1"/>
    <col min="2313" max="2567" width="11.42578125" style="130"/>
    <col min="2568" max="2568" width="11.85546875" style="130" bestFit="1" customWidth="1"/>
    <col min="2569" max="2823" width="11.42578125" style="130"/>
    <col min="2824" max="2824" width="11.85546875" style="130" bestFit="1" customWidth="1"/>
    <col min="2825" max="3079" width="11.42578125" style="130"/>
    <col min="3080" max="3080" width="11.85546875" style="130" bestFit="1" customWidth="1"/>
    <col min="3081" max="3335" width="11.42578125" style="130"/>
    <col min="3336" max="3336" width="11.85546875" style="130" bestFit="1" customWidth="1"/>
    <col min="3337" max="3591" width="11.42578125" style="130"/>
    <col min="3592" max="3592" width="11.85546875" style="130" bestFit="1" customWidth="1"/>
    <col min="3593" max="3847" width="11.42578125" style="130"/>
    <col min="3848" max="3848" width="11.85546875" style="130" bestFit="1" customWidth="1"/>
    <col min="3849" max="4103" width="11.42578125" style="130"/>
    <col min="4104" max="4104" width="11.85546875" style="130" bestFit="1" customWidth="1"/>
    <col min="4105" max="4359" width="11.42578125" style="130"/>
    <col min="4360" max="4360" width="11.85546875" style="130" bestFit="1" customWidth="1"/>
    <col min="4361" max="4615" width="11.42578125" style="130"/>
    <col min="4616" max="4616" width="11.85546875" style="130" bestFit="1" customWidth="1"/>
    <col min="4617" max="4871" width="11.42578125" style="130"/>
    <col min="4872" max="4872" width="11.85546875" style="130" bestFit="1" customWidth="1"/>
    <col min="4873" max="5127" width="11.42578125" style="130"/>
    <col min="5128" max="5128" width="11.85546875" style="130" bestFit="1" customWidth="1"/>
    <col min="5129" max="5383" width="11.42578125" style="130"/>
    <col min="5384" max="5384" width="11.85546875" style="130" bestFit="1" customWidth="1"/>
    <col min="5385" max="5639" width="11.42578125" style="130"/>
    <col min="5640" max="5640" width="11.85546875" style="130" bestFit="1" customWidth="1"/>
    <col min="5641" max="5895" width="11.42578125" style="130"/>
    <col min="5896" max="5896" width="11.85546875" style="130" bestFit="1" customWidth="1"/>
    <col min="5897" max="6151" width="11.42578125" style="130"/>
    <col min="6152" max="6152" width="11.85546875" style="130" bestFit="1" customWidth="1"/>
    <col min="6153" max="6407" width="11.42578125" style="130"/>
    <col min="6408" max="6408" width="11.85546875" style="130" bestFit="1" customWidth="1"/>
    <col min="6409" max="6663" width="11.42578125" style="130"/>
    <col min="6664" max="6664" width="11.85546875" style="130" bestFit="1" customWidth="1"/>
    <col min="6665" max="6919" width="11.42578125" style="130"/>
    <col min="6920" max="6920" width="11.85546875" style="130" bestFit="1" customWidth="1"/>
    <col min="6921" max="7175" width="11.42578125" style="130"/>
    <col min="7176" max="7176" width="11.85546875" style="130" bestFit="1" customWidth="1"/>
    <col min="7177" max="7431" width="11.42578125" style="130"/>
    <col min="7432" max="7432" width="11.85546875" style="130" bestFit="1" customWidth="1"/>
    <col min="7433" max="7687" width="11.42578125" style="130"/>
    <col min="7688" max="7688" width="11.85546875" style="130" bestFit="1" customWidth="1"/>
    <col min="7689" max="7943" width="11.42578125" style="130"/>
    <col min="7944" max="7944" width="11.85546875" style="130" bestFit="1" customWidth="1"/>
    <col min="7945" max="8199" width="11.42578125" style="130"/>
    <col min="8200" max="8200" width="11.85546875" style="130" bestFit="1" customWidth="1"/>
    <col min="8201" max="8455" width="11.42578125" style="130"/>
    <col min="8456" max="8456" width="11.85546875" style="130" bestFit="1" customWidth="1"/>
    <col min="8457" max="8711" width="11.42578125" style="130"/>
    <col min="8712" max="8712" width="11.85546875" style="130" bestFit="1" customWidth="1"/>
    <col min="8713" max="8967" width="11.42578125" style="130"/>
    <col min="8968" max="8968" width="11.85546875" style="130" bestFit="1" customWidth="1"/>
    <col min="8969" max="9223" width="11.42578125" style="130"/>
    <col min="9224" max="9224" width="11.85546875" style="130" bestFit="1" customWidth="1"/>
    <col min="9225" max="9479" width="11.42578125" style="130"/>
    <col min="9480" max="9480" width="11.85546875" style="130" bestFit="1" customWidth="1"/>
    <col min="9481" max="9735" width="11.42578125" style="130"/>
    <col min="9736" max="9736" width="11.85546875" style="130" bestFit="1" customWidth="1"/>
    <col min="9737" max="9991" width="11.42578125" style="130"/>
    <col min="9992" max="9992" width="11.85546875" style="130" bestFit="1" customWidth="1"/>
    <col min="9993" max="10247" width="11.42578125" style="130"/>
    <col min="10248" max="10248" width="11.85546875" style="130" bestFit="1" customWidth="1"/>
    <col min="10249" max="10503" width="11.42578125" style="130"/>
    <col min="10504" max="10504" width="11.85546875" style="130" bestFit="1" customWidth="1"/>
    <col min="10505" max="10759" width="11.42578125" style="130"/>
    <col min="10760" max="10760" width="11.85546875" style="130" bestFit="1" customWidth="1"/>
    <col min="10761" max="11015" width="11.42578125" style="130"/>
    <col min="11016" max="11016" width="11.85546875" style="130" bestFit="1" customWidth="1"/>
    <col min="11017" max="11271" width="11.42578125" style="130"/>
    <col min="11272" max="11272" width="11.85546875" style="130" bestFit="1" customWidth="1"/>
    <col min="11273" max="11527" width="11.42578125" style="130"/>
    <col min="11528" max="11528" width="11.85546875" style="130" bestFit="1" customWidth="1"/>
    <col min="11529" max="11783" width="11.42578125" style="130"/>
    <col min="11784" max="11784" width="11.85546875" style="130" bestFit="1" customWidth="1"/>
    <col min="11785" max="12039" width="11.42578125" style="130"/>
    <col min="12040" max="12040" width="11.85546875" style="130" bestFit="1" customWidth="1"/>
    <col min="12041" max="12295" width="11.42578125" style="130"/>
    <col min="12296" max="12296" width="11.85546875" style="130" bestFit="1" customWidth="1"/>
    <col min="12297" max="12551" width="11.42578125" style="130"/>
    <col min="12552" max="12552" width="11.85546875" style="130" bestFit="1" customWidth="1"/>
    <col min="12553" max="12807" width="11.42578125" style="130"/>
    <col min="12808" max="12808" width="11.85546875" style="130" bestFit="1" customWidth="1"/>
    <col min="12809" max="13063" width="11.42578125" style="130"/>
    <col min="13064" max="13064" width="11.85546875" style="130" bestFit="1" customWidth="1"/>
    <col min="13065" max="13319" width="11.42578125" style="130"/>
    <col min="13320" max="13320" width="11.85546875" style="130" bestFit="1" customWidth="1"/>
    <col min="13321" max="13575" width="11.42578125" style="130"/>
    <col min="13576" max="13576" width="11.85546875" style="130" bestFit="1" customWidth="1"/>
    <col min="13577" max="13831" width="11.42578125" style="130"/>
    <col min="13832" max="13832" width="11.85546875" style="130" bestFit="1" customWidth="1"/>
    <col min="13833" max="14087" width="11.42578125" style="130"/>
    <col min="14088" max="14088" width="11.85546875" style="130" bestFit="1" customWidth="1"/>
    <col min="14089" max="14343" width="11.42578125" style="130"/>
    <col min="14344" max="14344" width="11.85546875" style="130" bestFit="1" customWidth="1"/>
    <col min="14345" max="14599" width="11.42578125" style="130"/>
    <col min="14600" max="14600" width="11.85546875" style="130" bestFit="1" customWidth="1"/>
    <col min="14601" max="14855" width="11.42578125" style="130"/>
    <col min="14856" max="14856" width="11.85546875" style="130" bestFit="1" customWidth="1"/>
    <col min="14857" max="15111" width="11.42578125" style="130"/>
    <col min="15112" max="15112" width="11.85546875" style="130" bestFit="1" customWidth="1"/>
    <col min="15113" max="15367" width="11.42578125" style="130"/>
    <col min="15368" max="15368" width="11.85546875" style="130" bestFit="1" customWidth="1"/>
    <col min="15369" max="15623" width="11.42578125" style="130"/>
    <col min="15624" max="15624" width="11.85546875" style="130" bestFit="1" customWidth="1"/>
    <col min="15625" max="15879" width="11.42578125" style="130"/>
    <col min="15880" max="15880" width="11.85546875" style="130" bestFit="1" customWidth="1"/>
    <col min="15881" max="16135" width="11.42578125" style="130"/>
    <col min="16136" max="16136" width="11.85546875" style="130" bestFit="1" customWidth="1"/>
    <col min="16137" max="16384" width="11.42578125" style="130"/>
  </cols>
  <sheetData>
    <row r="1" spans="1:8" ht="15">
      <c r="A1" s="134" t="s">
        <v>705</v>
      </c>
    </row>
    <row r="3" spans="1:8" ht="26.25" thickBot="1">
      <c r="A3" s="135" t="s">
        <v>706</v>
      </c>
      <c r="B3" s="136"/>
      <c r="C3" s="136"/>
      <c r="D3" s="136"/>
      <c r="E3" s="136"/>
      <c r="F3" s="136"/>
      <c r="G3" s="136"/>
      <c r="H3" s="137"/>
    </row>
    <row r="4" spans="1:8">
      <c r="A4" s="138" t="s">
        <v>707</v>
      </c>
      <c r="B4" s="138" t="s">
        <v>708</v>
      </c>
      <c r="C4" s="138" t="s">
        <v>709</v>
      </c>
      <c r="D4" s="138" t="s">
        <v>306</v>
      </c>
      <c r="E4" s="138" t="s">
        <v>227</v>
      </c>
      <c r="F4" s="138" t="s">
        <v>202</v>
      </c>
      <c r="G4" s="138" t="s">
        <v>710</v>
      </c>
      <c r="H4" s="138" t="s">
        <v>711</v>
      </c>
    </row>
    <row r="5" spans="1:8" hidden="1">
      <c r="A5" s="139" t="s">
        <v>712</v>
      </c>
      <c r="B5" s="139" t="s">
        <v>713</v>
      </c>
      <c r="C5" s="139" t="s">
        <v>714</v>
      </c>
      <c r="D5" s="139">
        <v>24</v>
      </c>
      <c r="E5" s="139" t="s">
        <v>715</v>
      </c>
      <c r="F5" s="139" t="s">
        <v>208</v>
      </c>
      <c r="G5" s="139">
        <v>3200</v>
      </c>
      <c r="H5" s="140">
        <v>39266</v>
      </c>
    </row>
    <row r="6" spans="1:8" hidden="1">
      <c r="A6" s="139" t="s">
        <v>716</v>
      </c>
      <c r="B6" s="139" t="s">
        <v>717</v>
      </c>
      <c r="C6" s="139" t="s">
        <v>714</v>
      </c>
      <c r="D6" s="139">
        <v>25</v>
      </c>
      <c r="E6" s="139" t="s">
        <v>718</v>
      </c>
      <c r="F6" s="139" t="s">
        <v>208</v>
      </c>
      <c r="G6" s="139">
        <v>3000</v>
      </c>
      <c r="H6" s="140">
        <v>39359</v>
      </c>
    </row>
    <row r="7" spans="1:8" hidden="1">
      <c r="A7" s="139" t="s">
        <v>719</v>
      </c>
      <c r="B7" s="139" t="s">
        <v>720</v>
      </c>
      <c r="C7" s="139" t="s">
        <v>721</v>
      </c>
      <c r="D7" s="139">
        <v>25</v>
      </c>
      <c r="E7" s="139" t="s">
        <v>722</v>
      </c>
      <c r="F7" s="139" t="s">
        <v>208</v>
      </c>
      <c r="G7" s="139">
        <v>8200</v>
      </c>
      <c r="H7" s="140">
        <v>37841</v>
      </c>
    </row>
    <row r="8" spans="1:8" hidden="1">
      <c r="A8" s="139" t="s">
        <v>723</v>
      </c>
      <c r="B8" s="139" t="s">
        <v>724</v>
      </c>
      <c r="C8" s="139" t="s">
        <v>725</v>
      </c>
      <c r="D8" s="139">
        <v>28</v>
      </c>
      <c r="E8" s="139" t="s">
        <v>715</v>
      </c>
      <c r="F8" s="139" t="s">
        <v>208</v>
      </c>
      <c r="G8" s="139">
        <v>5200</v>
      </c>
      <c r="H8" s="140">
        <v>38808</v>
      </c>
    </row>
    <row r="9" spans="1:8" hidden="1">
      <c r="A9" s="139" t="s">
        <v>726</v>
      </c>
      <c r="B9" s="139" t="s">
        <v>727</v>
      </c>
      <c r="C9" s="139" t="s">
        <v>728</v>
      </c>
      <c r="D9" s="139">
        <v>28</v>
      </c>
      <c r="E9" s="139" t="s">
        <v>715</v>
      </c>
      <c r="F9" s="139" t="s">
        <v>208</v>
      </c>
      <c r="G9" s="139">
        <v>7300</v>
      </c>
      <c r="H9" s="140">
        <v>37685</v>
      </c>
    </row>
    <row r="10" spans="1:8" hidden="1">
      <c r="A10" s="139" t="s">
        <v>729</v>
      </c>
      <c r="B10" s="139" t="s">
        <v>730</v>
      </c>
      <c r="C10" s="139" t="s">
        <v>731</v>
      </c>
      <c r="D10" s="139">
        <v>29</v>
      </c>
      <c r="E10" s="139" t="s">
        <v>715</v>
      </c>
      <c r="F10" s="139" t="s">
        <v>208</v>
      </c>
      <c r="G10" s="139">
        <v>1500</v>
      </c>
      <c r="H10" s="140">
        <v>37909</v>
      </c>
    </row>
    <row r="11" spans="1:8" hidden="1">
      <c r="A11" s="139" t="s">
        <v>732</v>
      </c>
      <c r="B11" s="139" t="s">
        <v>733</v>
      </c>
      <c r="C11" s="139" t="s">
        <v>734</v>
      </c>
      <c r="D11" s="139">
        <v>30</v>
      </c>
      <c r="E11" s="139" t="s">
        <v>715</v>
      </c>
      <c r="F11" s="139" t="s">
        <v>208</v>
      </c>
      <c r="G11" s="139">
        <v>3500</v>
      </c>
      <c r="H11" s="140">
        <v>37104</v>
      </c>
    </row>
    <row r="12" spans="1:8">
      <c r="A12" s="139" t="s">
        <v>735</v>
      </c>
      <c r="B12" s="139" t="s">
        <v>736</v>
      </c>
      <c r="C12" s="139" t="s">
        <v>737</v>
      </c>
      <c r="D12" s="139">
        <v>31</v>
      </c>
      <c r="E12" s="139" t="s">
        <v>715</v>
      </c>
      <c r="F12" s="139" t="s">
        <v>208</v>
      </c>
      <c r="G12" s="139">
        <v>1000</v>
      </c>
      <c r="H12" s="140">
        <v>38176</v>
      </c>
    </row>
    <row r="13" spans="1:8">
      <c r="A13" s="139" t="s">
        <v>738</v>
      </c>
      <c r="B13" s="139" t="s">
        <v>739</v>
      </c>
      <c r="C13" s="139" t="s">
        <v>740</v>
      </c>
      <c r="D13" s="139">
        <v>33</v>
      </c>
      <c r="E13" s="139" t="s">
        <v>741</v>
      </c>
      <c r="F13" s="139" t="s">
        <v>208</v>
      </c>
      <c r="G13" s="139">
        <v>3200</v>
      </c>
      <c r="H13" s="140">
        <v>37989</v>
      </c>
    </row>
    <row r="14" spans="1:8" hidden="1">
      <c r="A14" s="139" t="s">
        <v>742</v>
      </c>
      <c r="B14" s="139" t="s">
        <v>743</v>
      </c>
      <c r="C14" s="139" t="s">
        <v>744</v>
      </c>
      <c r="D14" s="139">
        <v>23</v>
      </c>
      <c r="E14" s="139" t="s">
        <v>718</v>
      </c>
      <c r="F14" s="139" t="s">
        <v>206</v>
      </c>
      <c r="G14" s="139">
        <v>2500</v>
      </c>
      <c r="H14" s="140">
        <v>38873</v>
      </c>
    </row>
    <row r="15" spans="1:8">
      <c r="A15" s="139" t="s">
        <v>745</v>
      </c>
      <c r="B15" s="139" t="s">
        <v>738</v>
      </c>
      <c r="C15" s="139" t="s">
        <v>746</v>
      </c>
      <c r="D15" s="139">
        <v>24</v>
      </c>
      <c r="E15" s="139" t="s">
        <v>715</v>
      </c>
      <c r="F15" s="139" t="s">
        <v>206</v>
      </c>
      <c r="G15" s="139">
        <v>2500</v>
      </c>
      <c r="H15" s="140">
        <v>38598</v>
      </c>
    </row>
    <row r="16" spans="1:8" hidden="1">
      <c r="A16" s="139" t="s">
        <v>747</v>
      </c>
      <c r="B16" s="139" t="s">
        <v>748</v>
      </c>
      <c r="C16" s="139" t="s">
        <v>749</v>
      </c>
      <c r="D16" s="139">
        <v>24</v>
      </c>
      <c r="E16" s="139" t="s">
        <v>741</v>
      </c>
      <c r="F16" s="139" t="s">
        <v>206</v>
      </c>
      <c r="G16" s="139">
        <v>5600</v>
      </c>
      <c r="H16" s="140">
        <v>37412</v>
      </c>
    </row>
    <row r="17" spans="1:8" hidden="1">
      <c r="A17" s="139" t="s">
        <v>750</v>
      </c>
      <c r="B17" s="139" t="s">
        <v>751</v>
      </c>
      <c r="C17" s="139" t="s">
        <v>752</v>
      </c>
      <c r="D17" s="139">
        <v>25</v>
      </c>
      <c r="E17" s="139" t="s">
        <v>718</v>
      </c>
      <c r="F17" s="139" t="s">
        <v>206</v>
      </c>
      <c r="G17" s="139">
        <v>3100</v>
      </c>
      <c r="H17" s="140">
        <v>39401</v>
      </c>
    </row>
    <row r="18" spans="1:8" hidden="1">
      <c r="A18" s="139" t="s">
        <v>723</v>
      </c>
      <c r="B18" s="139" t="s">
        <v>724</v>
      </c>
      <c r="C18" s="139" t="s">
        <v>753</v>
      </c>
      <c r="D18" s="139">
        <v>25</v>
      </c>
      <c r="E18" s="139" t="s">
        <v>722</v>
      </c>
      <c r="F18" s="139" t="s">
        <v>206</v>
      </c>
      <c r="G18" s="139">
        <v>4500</v>
      </c>
      <c r="H18" s="140">
        <v>38934</v>
      </c>
    </row>
    <row r="19" spans="1:8" hidden="1">
      <c r="A19" s="139" t="s">
        <v>754</v>
      </c>
      <c r="B19" s="139" t="s">
        <v>755</v>
      </c>
      <c r="C19" s="139" t="s">
        <v>756</v>
      </c>
      <c r="D19" s="139">
        <v>26</v>
      </c>
      <c r="E19" s="139" t="s">
        <v>718</v>
      </c>
      <c r="F19" s="139" t="s">
        <v>206</v>
      </c>
      <c r="G19" s="139">
        <v>4500</v>
      </c>
      <c r="H19" s="140">
        <v>38939</v>
      </c>
    </row>
    <row r="20" spans="1:8" hidden="1">
      <c r="A20" s="139" t="s">
        <v>757</v>
      </c>
      <c r="B20" s="139" t="s">
        <v>758</v>
      </c>
      <c r="C20" s="139" t="s">
        <v>759</v>
      </c>
      <c r="D20" s="139">
        <v>26</v>
      </c>
      <c r="E20" s="139" t="s">
        <v>715</v>
      </c>
      <c r="F20" s="139" t="s">
        <v>206</v>
      </c>
      <c r="G20" s="139">
        <v>2200</v>
      </c>
      <c r="H20" s="140">
        <v>38780</v>
      </c>
    </row>
    <row r="21" spans="1:8" hidden="1">
      <c r="A21" s="139" t="s">
        <v>738</v>
      </c>
      <c r="B21" s="139" t="s">
        <v>723</v>
      </c>
      <c r="C21" s="139" t="s">
        <v>760</v>
      </c>
      <c r="D21" s="139">
        <v>27</v>
      </c>
      <c r="E21" s="139" t="s">
        <v>722</v>
      </c>
      <c r="F21" s="139" t="s">
        <v>206</v>
      </c>
      <c r="G21" s="139">
        <v>4200</v>
      </c>
      <c r="H21" s="140">
        <v>37687</v>
      </c>
    </row>
    <row r="22" spans="1:8" hidden="1">
      <c r="A22" s="139" t="s">
        <v>761</v>
      </c>
      <c r="B22" s="139" t="s">
        <v>762</v>
      </c>
      <c r="C22" s="139" t="s">
        <v>763</v>
      </c>
      <c r="D22" s="139">
        <v>28</v>
      </c>
      <c r="E22" s="139" t="s">
        <v>718</v>
      </c>
      <c r="F22" s="139" t="s">
        <v>206</v>
      </c>
      <c r="G22" s="139">
        <v>8000</v>
      </c>
      <c r="H22" s="140">
        <v>38720</v>
      </c>
    </row>
    <row r="23" spans="1:8" hidden="1">
      <c r="A23" s="139" t="s">
        <v>764</v>
      </c>
      <c r="B23" s="139" t="s">
        <v>765</v>
      </c>
      <c r="C23" s="139" t="s">
        <v>766</v>
      </c>
      <c r="D23" s="139">
        <v>32</v>
      </c>
      <c r="E23" s="139" t="s">
        <v>741</v>
      </c>
      <c r="F23" s="139" t="s">
        <v>206</v>
      </c>
      <c r="G23" s="139">
        <v>2300</v>
      </c>
      <c r="H23" s="140">
        <v>39028</v>
      </c>
    </row>
    <row r="24" spans="1:8">
      <c r="A24" s="139" t="s">
        <v>767</v>
      </c>
      <c r="B24" s="139" t="s">
        <v>768</v>
      </c>
      <c r="C24" s="139" t="s">
        <v>769</v>
      </c>
      <c r="D24" s="139">
        <v>32</v>
      </c>
      <c r="E24" s="139" t="s">
        <v>718</v>
      </c>
      <c r="F24" s="139" t="s">
        <v>206</v>
      </c>
      <c r="G24" s="139">
        <v>3600</v>
      </c>
      <c r="H24" s="140">
        <v>38554</v>
      </c>
    </row>
    <row r="25" spans="1:8">
      <c r="A25" s="139" t="s">
        <v>770</v>
      </c>
      <c r="B25" s="139" t="s">
        <v>771</v>
      </c>
      <c r="C25" s="139" t="s">
        <v>772</v>
      </c>
      <c r="D25" s="139">
        <v>35</v>
      </c>
      <c r="E25" s="139" t="s">
        <v>741</v>
      </c>
      <c r="F25" s="139" t="s">
        <v>206</v>
      </c>
      <c r="G25" s="139">
        <v>2100</v>
      </c>
      <c r="H25" s="140">
        <v>38635</v>
      </c>
    </row>
  </sheetData>
  <autoFilter ref="A4:H25">
    <filterColumn colId="7">
      <filters>
        <dateGroupItem year="2005" dateTimeGrouping="year"/>
        <dateGroupItem year="2004" dateTimeGrouping="year"/>
      </filters>
    </filterColumn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2095"/>
  <sheetViews>
    <sheetView zoomScale="120" zoomScaleNormal="120" workbookViewId="0">
      <selection activeCell="A11" sqref="A11:I11"/>
    </sheetView>
  </sheetViews>
  <sheetFormatPr baseColWidth="10" defaultRowHeight="15"/>
  <cols>
    <col min="1" max="1" width="22.28515625" customWidth="1"/>
    <col min="2" max="2" width="15.140625" customWidth="1"/>
    <col min="3" max="3" width="22.28515625" customWidth="1"/>
    <col min="4" max="4" width="21.5703125" customWidth="1"/>
    <col min="5" max="5" width="23" customWidth="1"/>
    <col min="6" max="6" width="20.28515625" customWidth="1"/>
    <col min="9" max="9" width="20.28515625" customWidth="1"/>
    <col min="10" max="10" width="15" customWidth="1"/>
    <col min="11" max="11" width="4" customWidth="1"/>
    <col min="12" max="12" width="6.140625" customWidth="1"/>
  </cols>
  <sheetData>
    <row r="1" spans="1:12" ht="18.600000000000001" customHeight="1">
      <c r="A1" s="185" t="s">
        <v>792</v>
      </c>
      <c r="B1" s="185"/>
      <c r="C1" s="185"/>
      <c r="D1" s="185"/>
      <c r="E1" s="185"/>
      <c r="F1" s="185"/>
      <c r="G1" s="185"/>
      <c r="H1" s="185"/>
      <c r="I1" s="185"/>
      <c r="J1" s="184"/>
      <c r="K1" s="184"/>
      <c r="L1" s="184"/>
    </row>
    <row r="2" spans="1:12" ht="18.600000000000001" customHeight="1">
      <c r="A2" s="185"/>
      <c r="B2" s="185"/>
      <c r="C2" s="185"/>
      <c r="D2" s="185"/>
      <c r="E2" s="185"/>
      <c r="F2" s="185"/>
      <c r="G2" s="185"/>
      <c r="H2" s="185"/>
      <c r="I2" s="185"/>
      <c r="J2" s="184"/>
      <c r="K2" s="184"/>
      <c r="L2" s="184"/>
    </row>
    <row r="11" spans="1:12">
      <c r="A11" s="169" t="s">
        <v>794</v>
      </c>
      <c r="B11" s="169"/>
      <c r="C11" s="169"/>
      <c r="D11" s="169"/>
      <c r="E11" s="169"/>
      <c r="F11" s="169"/>
      <c r="G11" s="169"/>
      <c r="H11" s="169"/>
      <c r="I11" s="169"/>
      <c r="J11" s="182"/>
    </row>
    <row r="12" spans="1:12">
      <c r="D12" s="183"/>
      <c r="F12" s="182"/>
    </row>
    <row r="13" spans="1:12" ht="15.75" thickBot="1">
      <c r="A13" s="187" t="s">
        <v>795</v>
      </c>
      <c r="B13" s="187" t="s">
        <v>796</v>
      </c>
      <c r="C13" s="187" t="s">
        <v>797</v>
      </c>
      <c r="D13" s="188" t="s">
        <v>798</v>
      </c>
      <c r="E13" s="187" t="s">
        <v>304</v>
      </c>
      <c r="F13" s="189" t="s">
        <v>25</v>
      </c>
      <c r="G13" s="187" t="s">
        <v>26</v>
      </c>
      <c r="H13" s="187" t="s">
        <v>799</v>
      </c>
      <c r="I13" s="187" t="s">
        <v>800</v>
      </c>
    </row>
    <row r="14" spans="1:12" ht="15.75" thickTop="1">
      <c r="A14" s="190" t="s">
        <v>569</v>
      </c>
      <c r="B14" s="190" t="s">
        <v>801</v>
      </c>
      <c r="C14" s="190" t="s">
        <v>802</v>
      </c>
      <c r="D14" s="191">
        <v>41466</v>
      </c>
      <c r="E14" s="190" t="s">
        <v>803</v>
      </c>
      <c r="F14" s="192">
        <v>14</v>
      </c>
      <c r="G14" s="190">
        <v>12</v>
      </c>
      <c r="H14" s="193">
        <v>0</v>
      </c>
      <c r="I14" s="192"/>
      <c r="J14" s="183"/>
    </row>
    <row r="15" spans="1:12">
      <c r="A15" s="190" t="s">
        <v>569</v>
      </c>
      <c r="B15" s="190" t="s">
        <v>801</v>
      </c>
      <c r="C15" s="190" t="s">
        <v>802</v>
      </c>
      <c r="D15" s="191">
        <v>41141</v>
      </c>
      <c r="E15" s="190" t="s">
        <v>804</v>
      </c>
      <c r="F15" s="192">
        <v>9.8000000000000007</v>
      </c>
      <c r="G15" s="190">
        <v>10</v>
      </c>
      <c r="H15" s="193">
        <v>0</v>
      </c>
      <c r="I15" s="190"/>
      <c r="J15" s="183"/>
    </row>
    <row r="16" spans="1:12">
      <c r="A16" s="190" t="s">
        <v>569</v>
      </c>
      <c r="B16" s="190" t="s">
        <v>801</v>
      </c>
      <c r="C16" s="190" t="s">
        <v>802</v>
      </c>
      <c r="D16" s="191">
        <v>40645</v>
      </c>
      <c r="E16" s="190" t="s">
        <v>805</v>
      </c>
      <c r="F16" s="192">
        <v>34.799999999999997</v>
      </c>
      <c r="G16" s="190">
        <v>5</v>
      </c>
      <c r="H16" s="193">
        <v>0</v>
      </c>
      <c r="I16" s="190"/>
    </row>
    <row r="17" spans="1:9">
      <c r="A17" s="190" t="s">
        <v>699</v>
      </c>
      <c r="B17" s="190" t="s">
        <v>806</v>
      </c>
      <c r="C17" s="190" t="s">
        <v>807</v>
      </c>
      <c r="D17" s="191">
        <v>41550</v>
      </c>
      <c r="E17" s="190" t="s">
        <v>808</v>
      </c>
      <c r="F17" s="192">
        <v>18.600000000000001</v>
      </c>
      <c r="G17" s="190">
        <v>9</v>
      </c>
      <c r="H17" s="193">
        <v>0.15</v>
      </c>
      <c r="I17" s="190"/>
    </row>
    <row r="18" spans="1:9">
      <c r="A18" s="190" t="s">
        <v>699</v>
      </c>
      <c r="B18" s="190" t="s">
        <v>806</v>
      </c>
      <c r="C18" s="190" t="s">
        <v>807</v>
      </c>
      <c r="D18" s="191">
        <v>40293</v>
      </c>
      <c r="E18" s="190" t="s">
        <v>809</v>
      </c>
      <c r="F18" s="192">
        <v>42.4</v>
      </c>
      <c r="G18" s="190">
        <v>40</v>
      </c>
      <c r="H18" s="193">
        <v>0</v>
      </c>
      <c r="I18" s="190"/>
    </row>
    <row r="19" spans="1:9">
      <c r="A19" s="190" t="s">
        <v>438</v>
      </c>
      <c r="B19" s="190" t="s">
        <v>806</v>
      </c>
      <c r="C19" s="190" t="s">
        <v>810</v>
      </c>
      <c r="D19" s="191">
        <v>41718</v>
      </c>
      <c r="E19" s="190" t="s">
        <v>811</v>
      </c>
      <c r="F19" s="192">
        <v>7.7</v>
      </c>
      <c r="G19" s="190">
        <v>10</v>
      </c>
      <c r="H19" s="193">
        <v>0</v>
      </c>
      <c r="I19" s="190"/>
    </row>
    <row r="20" spans="1:9">
      <c r="A20" s="190" t="s">
        <v>438</v>
      </c>
      <c r="B20" s="190" t="s">
        <v>806</v>
      </c>
      <c r="C20" s="190" t="s">
        <v>810</v>
      </c>
      <c r="D20" s="191">
        <v>40854</v>
      </c>
      <c r="E20" s="190" t="s">
        <v>809</v>
      </c>
      <c r="F20" s="192">
        <v>42.4</v>
      </c>
      <c r="G20" s="190">
        <v>35</v>
      </c>
      <c r="H20" s="193">
        <v>0.15</v>
      </c>
      <c r="I20" s="190"/>
    </row>
    <row r="21" spans="1:9">
      <c r="A21" s="190" t="s">
        <v>438</v>
      </c>
      <c r="B21" s="190" t="s">
        <v>806</v>
      </c>
      <c r="C21" s="190" t="s">
        <v>810</v>
      </c>
      <c r="D21" s="191">
        <v>41375</v>
      </c>
      <c r="E21" s="190" t="s">
        <v>812</v>
      </c>
      <c r="F21" s="192">
        <v>16.8</v>
      </c>
      <c r="G21" s="190">
        <v>15</v>
      </c>
      <c r="H21" s="193">
        <v>0.15</v>
      </c>
      <c r="I21" s="190"/>
    </row>
    <row r="22" spans="1:9">
      <c r="A22" s="190" t="s">
        <v>335</v>
      </c>
      <c r="B22" s="190" t="s">
        <v>813</v>
      </c>
      <c r="C22" s="190" t="s">
        <v>814</v>
      </c>
      <c r="D22" s="191">
        <v>41008</v>
      </c>
      <c r="E22" s="190" t="s">
        <v>815</v>
      </c>
      <c r="F22" s="192">
        <v>16.8</v>
      </c>
      <c r="G22" s="190">
        <v>6</v>
      </c>
      <c r="H22" s="193">
        <v>0.05</v>
      </c>
      <c r="I22" s="190"/>
    </row>
    <row r="23" spans="1:9">
      <c r="A23" s="190" t="s">
        <v>335</v>
      </c>
      <c r="B23" s="190" t="s">
        <v>813</v>
      </c>
      <c r="C23" s="190" t="s">
        <v>814</v>
      </c>
      <c r="D23" s="191">
        <v>40934</v>
      </c>
      <c r="E23" s="190" t="s">
        <v>816</v>
      </c>
      <c r="F23" s="192">
        <v>15.6</v>
      </c>
      <c r="G23" s="190">
        <v>15</v>
      </c>
      <c r="H23" s="193">
        <v>0.05</v>
      </c>
      <c r="I23" s="190"/>
    </row>
    <row r="24" spans="1:9">
      <c r="A24" s="190" t="s">
        <v>335</v>
      </c>
      <c r="B24" s="190" t="s">
        <v>813</v>
      </c>
      <c r="C24" s="190" t="s">
        <v>814</v>
      </c>
      <c r="D24" s="191">
        <v>41074</v>
      </c>
      <c r="E24" s="190" t="s">
        <v>812</v>
      </c>
      <c r="F24" s="192">
        <v>16.8</v>
      </c>
      <c r="G24" s="190">
        <v>20</v>
      </c>
      <c r="H24" s="193">
        <v>0</v>
      </c>
      <c r="I24" s="190"/>
    </row>
    <row r="25" spans="1:9">
      <c r="A25" s="190" t="s">
        <v>423</v>
      </c>
      <c r="B25" s="190" t="s">
        <v>817</v>
      </c>
      <c r="C25" s="190" t="s">
        <v>810</v>
      </c>
      <c r="D25" s="191">
        <v>40961</v>
      </c>
      <c r="E25" s="190" t="s">
        <v>818</v>
      </c>
      <c r="F25" s="192">
        <v>64.8</v>
      </c>
      <c r="G25" s="190">
        <v>40</v>
      </c>
      <c r="H25" s="193">
        <v>0.05</v>
      </c>
      <c r="I25" s="190"/>
    </row>
    <row r="26" spans="1:9">
      <c r="A26" s="190" t="s">
        <v>423</v>
      </c>
      <c r="B26" s="190" t="s">
        <v>817</v>
      </c>
      <c r="C26" s="190" t="s">
        <v>810</v>
      </c>
      <c r="D26" s="191">
        <v>41268</v>
      </c>
      <c r="E26" s="190" t="s">
        <v>819</v>
      </c>
      <c r="F26" s="192">
        <v>2</v>
      </c>
      <c r="G26" s="190">
        <v>25</v>
      </c>
      <c r="H26" s="193">
        <v>0.05</v>
      </c>
      <c r="I26" s="190"/>
    </row>
    <row r="27" spans="1:9">
      <c r="A27" s="190" t="s">
        <v>423</v>
      </c>
      <c r="B27" s="190" t="s">
        <v>817</v>
      </c>
      <c r="C27" s="190" t="s">
        <v>810</v>
      </c>
      <c r="D27" s="191">
        <v>41678</v>
      </c>
      <c r="E27" s="190" t="s">
        <v>820</v>
      </c>
      <c r="F27" s="192">
        <v>27.2</v>
      </c>
      <c r="G27" s="190">
        <v>40</v>
      </c>
      <c r="H27" s="193">
        <v>0</v>
      </c>
      <c r="I27" s="190"/>
    </row>
    <row r="28" spans="1:9">
      <c r="A28" s="190" t="s">
        <v>438</v>
      </c>
      <c r="B28" s="190" t="s">
        <v>806</v>
      </c>
      <c r="C28" s="190" t="s">
        <v>814</v>
      </c>
      <c r="D28" s="191">
        <v>41475</v>
      </c>
      <c r="E28" s="190" t="s">
        <v>821</v>
      </c>
      <c r="F28" s="192">
        <v>10</v>
      </c>
      <c r="G28" s="190">
        <v>20</v>
      </c>
      <c r="H28" s="193">
        <v>0</v>
      </c>
      <c r="I28" s="190"/>
    </row>
    <row r="29" spans="1:9">
      <c r="A29" s="190" t="s">
        <v>438</v>
      </c>
      <c r="B29" s="190" t="s">
        <v>806</v>
      </c>
      <c r="C29" s="190" t="s">
        <v>814</v>
      </c>
      <c r="D29" s="191">
        <v>40503</v>
      </c>
      <c r="E29" s="190" t="s">
        <v>822</v>
      </c>
      <c r="F29" s="192">
        <v>14.4</v>
      </c>
      <c r="G29" s="190">
        <v>42</v>
      </c>
      <c r="H29" s="193">
        <v>0</v>
      </c>
      <c r="I29" s="190"/>
    </row>
    <row r="30" spans="1:9">
      <c r="A30" s="190" t="s">
        <v>438</v>
      </c>
      <c r="B30" s="190" t="s">
        <v>806</v>
      </c>
      <c r="C30" s="190" t="s">
        <v>814</v>
      </c>
      <c r="D30" s="191">
        <v>40757</v>
      </c>
      <c r="E30" s="190" t="s">
        <v>823</v>
      </c>
      <c r="F30" s="192">
        <v>16</v>
      </c>
      <c r="G30" s="190">
        <v>40</v>
      </c>
      <c r="H30" s="193">
        <v>0</v>
      </c>
      <c r="I30" s="190"/>
    </row>
    <row r="31" spans="1:9">
      <c r="A31" s="190" t="s">
        <v>582</v>
      </c>
      <c r="B31" s="190" t="s">
        <v>824</v>
      </c>
      <c r="C31" s="190" t="s">
        <v>802</v>
      </c>
      <c r="D31" s="191">
        <v>40634</v>
      </c>
      <c r="E31" s="190" t="s">
        <v>825</v>
      </c>
      <c r="F31" s="192">
        <v>3.6</v>
      </c>
      <c r="G31" s="190">
        <v>15</v>
      </c>
      <c r="H31" s="193">
        <v>0.15</v>
      </c>
      <c r="I31" s="190"/>
    </row>
    <row r="32" spans="1:9">
      <c r="A32" s="190" t="s">
        <v>582</v>
      </c>
      <c r="B32" s="190" t="s">
        <v>824</v>
      </c>
      <c r="C32" s="190" t="s">
        <v>802</v>
      </c>
      <c r="D32" s="191">
        <v>41321</v>
      </c>
      <c r="E32" s="190" t="s">
        <v>826</v>
      </c>
      <c r="F32" s="192">
        <v>19.2</v>
      </c>
      <c r="G32" s="190">
        <v>21</v>
      </c>
      <c r="H32" s="193">
        <v>0.15</v>
      </c>
      <c r="I32" s="190"/>
    </row>
    <row r="33" spans="1:9">
      <c r="A33" s="190" t="s">
        <v>582</v>
      </c>
      <c r="B33" s="190" t="s">
        <v>824</v>
      </c>
      <c r="C33" s="190" t="s">
        <v>802</v>
      </c>
      <c r="D33" s="191">
        <v>41705</v>
      </c>
      <c r="E33" s="190" t="s">
        <v>827</v>
      </c>
      <c r="F33" s="192">
        <v>8</v>
      </c>
      <c r="G33" s="190">
        <v>21</v>
      </c>
      <c r="H33" s="193">
        <v>0</v>
      </c>
      <c r="I33" s="190"/>
    </row>
    <row r="34" spans="1:9">
      <c r="A34" s="190" t="s">
        <v>531</v>
      </c>
      <c r="B34" s="190" t="s">
        <v>824</v>
      </c>
      <c r="C34" s="190" t="s">
        <v>828</v>
      </c>
      <c r="D34" s="191">
        <v>40271</v>
      </c>
      <c r="E34" s="190" t="s">
        <v>829</v>
      </c>
      <c r="F34" s="192">
        <v>15.2</v>
      </c>
      <c r="G34" s="190">
        <v>20</v>
      </c>
      <c r="H34" s="193">
        <v>0</v>
      </c>
      <c r="I34" s="190"/>
    </row>
    <row r="35" spans="1:9">
      <c r="A35" s="190" t="s">
        <v>531</v>
      </c>
      <c r="B35" s="190" t="s">
        <v>824</v>
      </c>
      <c r="C35" s="190" t="s">
        <v>828</v>
      </c>
      <c r="D35" s="191">
        <v>41348</v>
      </c>
      <c r="E35" s="190" t="s">
        <v>830</v>
      </c>
      <c r="F35" s="192">
        <v>13.9</v>
      </c>
      <c r="G35" s="190">
        <v>35</v>
      </c>
      <c r="H35" s="193">
        <v>0</v>
      </c>
      <c r="I35" s="190"/>
    </row>
    <row r="36" spans="1:9">
      <c r="A36" s="190" t="s">
        <v>531</v>
      </c>
      <c r="B36" s="190" t="s">
        <v>824</v>
      </c>
      <c r="C36" s="190" t="s">
        <v>828</v>
      </c>
      <c r="D36" s="191">
        <v>40716</v>
      </c>
      <c r="E36" s="190" t="s">
        <v>831</v>
      </c>
      <c r="F36" s="192">
        <v>15.2</v>
      </c>
      <c r="G36" s="190">
        <v>25</v>
      </c>
      <c r="H36" s="193">
        <v>0</v>
      </c>
      <c r="I36" s="190"/>
    </row>
    <row r="37" spans="1:9">
      <c r="A37" s="190" t="s">
        <v>531</v>
      </c>
      <c r="B37" s="190" t="s">
        <v>824</v>
      </c>
      <c r="C37" s="190" t="s">
        <v>828</v>
      </c>
      <c r="D37" s="191">
        <v>40478</v>
      </c>
      <c r="E37" s="190" t="s">
        <v>832</v>
      </c>
      <c r="F37" s="192">
        <v>44</v>
      </c>
      <c r="G37" s="190">
        <v>30</v>
      </c>
      <c r="H37" s="193">
        <v>0</v>
      </c>
      <c r="I37" s="190"/>
    </row>
    <row r="38" spans="1:9">
      <c r="A38" s="190" t="s">
        <v>544</v>
      </c>
      <c r="B38" s="190" t="s">
        <v>806</v>
      </c>
      <c r="C38" s="190" t="s">
        <v>814</v>
      </c>
      <c r="D38" s="191">
        <v>40481</v>
      </c>
      <c r="E38" s="190" t="s">
        <v>833</v>
      </c>
      <c r="F38" s="192">
        <v>26.2</v>
      </c>
      <c r="G38" s="190">
        <v>15</v>
      </c>
      <c r="H38" s="193">
        <v>0</v>
      </c>
      <c r="I38" s="190"/>
    </row>
    <row r="39" spans="1:9">
      <c r="A39" s="190" t="s">
        <v>544</v>
      </c>
      <c r="B39" s="190" t="s">
        <v>806</v>
      </c>
      <c r="C39" s="190" t="s">
        <v>814</v>
      </c>
      <c r="D39" s="191">
        <v>41686</v>
      </c>
      <c r="E39" s="190" t="s">
        <v>834</v>
      </c>
      <c r="F39" s="192">
        <v>10.4</v>
      </c>
      <c r="G39" s="190">
        <v>12</v>
      </c>
      <c r="H39" s="193">
        <v>0</v>
      </c>
      <c r="I39" s="190"/>
    </row>
    <row r="40" spans="1:9">
      <c r="A40" s="190" t="s">
        <v>702</v>
      </c>
      <c r="B40" s="190" t="s">
        <v>444</v>
      </c>
      <c r="C40" s="190" t="s">
        <v>810</v>
      </c>
      <c r="D40" s="191">
        <v>41438</v>
      </c>
      <c r="E40" s="190" t="s">
        <v>835</v>
      </c>
      <c r="F40" s="192">
        <v>35.1</v>
      </c>
      <c r="G40" s="190">
        <v>25</v>
      </c>
      <c r="H40" s="193">
        <v>0</v>
      </c>
      <c r="I40" s="190"/>
    </row>
    <row r="41" spans="1:9">
      <c r="A41" s="190" t="s">
        <v>702</v>
      </c>
      <c r="B41" s="190" t="s">
        <v>444</v>
      </c>
      <c r="C41" s="190" t="s">
        <v>810</v>
      </c>
      <c r="D41" s="191">
        <v>41105</v>
      </c>
      <c r="E41" s="190" t="s">
        <v>822</v>
      </c>
      <c r="F41" s="192">
        <v>14.4</v>
      </c>
      <c r="G41" s="190">
        <v>6</v>
      </c>
      <c r="H41" s="193">
        <v>0</v>
      </c>
      <c r="I41" s="190"/>
    </row>
    <row r="42" spans="1:9">
      <c r="A42" s="190" t="s">
        <v>702</v>
      </c>
      <c r="B42" s="190" t="s">
        <v>444</v>
      </c>
      <c r="C42" s="190" t="s">
        <v>810</v>
      </c>
      <c r="D42" s="191">
        <v>41220</v>
      </c>
      <c r="E42" s="190" t="s">
        <v>834</v>
      </c>
      <c r="F42" s="192">
        <v>10.4</v>
      </c>
      <c r="G42" s="190">
        <v>15</v>
      </c>
      <c r="H42" s="193">
        <v>0</v>
      </c>
      <c r="I42" s="190"/>
    </row>
    <row r="43" spans="1:9">
      <c r="A43" s="190" t="s">
        <v>555</v>
      </c>
      <c r="B43" s="190" t="s">
        <v>524</v>
      </c>
      <c r="C43" s="190" t="s">
        <v>836</v>
      </c>
      <c r="D43" s="191">
        <v>40238</v>
      </c>
      <c r="E43" s="190" t="s">
        <v>829</v>
      </c>
      <c r="F43" s="192">
        <v>15.2</v>
      </c>
      <c r="G43" s="190">
        <v>50</v>
      </c>
      <c r="H43" s="193">
        <v>0.2</v>
      </c>
      <c r="I43" s="190"/>
    </row>
    <row r="44" spans="1:9">
      <c r="A44" s="190" t="s">
        <v>555</v>
      </c>
      <c r="B44" s="190" t="s">
        <v>524</v>
      </c>
      <c r="C44" s="190" t="s">
        <v>836</v>
      </c>
      <c r="D44" s="191">
        <v>40862</v>
      </c>
      <c r="E44" s="190" t="s">
        <v>837</v>
      </c>
      <c r="F44" s="192">
        <v>17</v>
      </c>
      <c r="G44" s="190">
        <v>65</v>
      </c>
      <c r="H44" s="193">
        <v>0.2</v>
      </c>
      <c r="I44" s="190"/>
    </row>
    <row r="45" spans="1:9">
      <c r="A45" s="190" t="s">
        <v>555</v>
      </c>
      <c r="B45" s="190" t="s">
        <v>524</v>
      </c>
      <c r="C45" s="190" t="s">
        <v>836</v>
      </c>
      <c r="D45" s="191">
        <v>41108</v>
      </c>
      <c r="E45" s="190" t="s">
        <v>838</v>
      </c>
      <c r="F45" s="192">
        <v>25.6</v>
      </c>
      <c r="G45" s="190">
        <v>6</v>
      </c>
      <c r="H45" s="193">
        <v>0.2</v>
      </c>
      <c r="I45" s="190"/>
    </row>
    <row r="46" spans="1:9">
      <c r="A46" s="190" t="s">
        <v>475</v>
      </c>
      <c r="B46" s="190" t="s">
        <v>839</v>
      </c>
      <c r="C46" s="190" t="s">
        <v>810</v>
      </c>
      <c r="D46" s="191">
        <v>40789</v>
      </c>
      <c r="E46" s="190" t="s">
        <v>840</v>
      </c>
      <c r="F46" s="192">
        <v>8</v>
      </c>
      <c r="G46" s="190">
        <v>10</v>
      </c>
      <c r="H46" s="193">
        <v>0</v>
      </c>
      <c r="I46" s="190"/>
    </row>
    <row r="47" spans="1:9">
      <c r="A47" s="190" t="s">
        <v>475</v>
      </c>
      <c r="B47" s="190" t="s">
        <v>839</v>
      </c>
      <c r="C47" s="190" t="s">
        <v>810</v>
      </c>
      <c r="D47" s="191">
        <v>41569</v>
      </c>
      <c r="E47" s="190" t="s">
        <v>841</v>
      </c>
      <c r="F47" s="192">
        <v>20.8</v>
      </c>
      <c r="G47" s="190">
        <v>1</v>
      </c>
      <c r="H47" s="193">
        <v>0</v>
      </c>
      <c r="I47" s="190"/>
    </row>
    <row r="48" spans="1:9">
      <c r="A48" s="190" t="s">
        <v>644</v>
      </c>
      <c r="B48" s="190" t="s">
        <v>842</v>
      </c>
      <c r="C48" s="190" t="s">
        <v>810</v>
      </c>
      <c r="D48" s="191">
        <v>41391</v>
      </c>
      <c r="E48" s="190" t="s">
        <v>811</v>
      </c>
      <c r="F48" s="192">
        <v>7.7</v>
      </c>
      <c r="G48" s="190">
        <v>16</v>
      </c>
      <c r="H48" s="193">
        <v>0.25</v>
      </c>
      <c r="I48" s="190"/>
    </row>
    <row r="49" spans="1:9">
      <c r="A49" s="190" t="s">
        <v>644</v>
      </c>
      <c r="B49" s="190" t="s">
        <v>842</v>
      </c>
      <c r="C49" s="190" t="s">
        <v>810</v>
      </c>
      <c r="D49" s="191">
        <v>40633</v>
      </c>
      <c r="E49" s="190" t="s">
        <v>816</v>
      </c>
      <c r="F49" s="192">
        <v>15.6</v>
      </c>
      <c r="G49" s="190">
        <v>50</v>
      </c>
      <c r="H49" s="193">
        <v>0</v>
      </c>
      <c r="I49" s="190"/>
    </row>
    <row r="50" spans="1:9">
      <c r="A50" s="190" t="s">
        <v>644</v>
      </c>
      <c r="B50" s="190" t="s">
        <v>842</v>
      </c>
      <c r="C50" s="190" t="s">
        <v>810</v>
      </c>
      <c r="D50" s="191">
        <v>40202</v>
      </c>
      <c r="E50" s="190" t="s">
        <v>843</v>
      </c>
      <c r="F50" s="192">
        <v>39.4</v>
      </c>
      <c r="G50" s="190">
        <v>15</v>
      </c>
      <c r="H50" s="193">
        <v>0.25</v>
      </c>
      <c r="I50" s="190"/>
    </row>
    <row r="51" spans="1:9">
      <c r="A51" s="190" t="s">
        <v>644</v>
      </c>
      <c r="B51" s="190" t="s">
        <v>842</v>
      </c>
      <c r="C51" s="190" t="s">
        <v>810</v>
      </c>
      <c r="D51" s="191">
        <v>41330</v>
      </c>
      <c r="E51" s="190" t="s">
        <v>844</v>
      </c>
      <c r="F51" s="192">
        <v>12</v>
      </c>
      <c r="G51" s="190">
        <v>21</v>
      </c>
      <c r="H51" s="193">
        <v>0.25</v>
      </c>
      <c r="I51" s="190"/>
    </row>
    <row r="52" spans="1:9">
      <c r="A52" s="190" t="s">
        <v>450</v>
      </c>
      <c r="B52" s="190" t="s">
        <v>806</v>
      </c>
      <c r="C52" s="190" t="s">
        <v>810</v>
      </c>
      <c r="D52" s="191">
        <v>40389</v>
      </c>
      <c r="E52" s="190" t="s">
        <v>840</v>
      </c>
      <c r="F52" s="192">
        <v>8</v>
      </c>
      <c r="G52" s="190">
        <v>20</v>
      </c>
      <c r="H52" s="193">
        <v>0</v>
      </c>
      <c r="I52" s="190"/>
    </row>
    <row r="53" spans="1:9">
      <c r="A53" s="190" t="s">
        <v>450</v>
      </c>
      <c r="B53" s="190" t="s">
        <v>806</v>
      </c>
      <c r="C53" s="190" t="s">
        <v>810</v>
      </c>
      <c r="D53" s="191">
        <v>40781</v>
      </c>
      <c r="E53" s="190" t="s">
        <v>845</v>
      </c>
      <c r="F53" s="192">
        <v>14.4</v>
      </c>
      <c r="G53" s="190">
        <v>20</v>
      </c>
      <c r="H53" s="193">
        <v>0</v>
      </c>
      <c r="I53" s="190"/>
    </row>
    <row r="54" spans="1:9">
      <c r="A54" s="190" t="s">
        <v>639</v>
      </c>
      <c r="B54" s="190" t="s">
        <v>842</v>
      </c>
      <c r="C54" s="190" t="s">
        <v>846</v>
      </c>
      <c r="D54" s="191">
        <v>41337</v>
      </c>
      <c r="E54" s="190" t="s">
        <v>837</v>
      </c>
      <c r="F54" s="192">
        <v>17</v>
      </c>
      <c r="G54" s="190">
        <v>12</v>
      </c>
      <c r="H54" s="193">
        <v>0.2</v>
      </c>
      <c r="I54" s="190"/>
    </row>
    <row r="55" spans="1:9">
      <c r="A55" s="190" t="s">
        <v>639</v>
      </c>
      <c r="B55" s="190" t="s">
        <v>842</v>
      </c>
      <c r="C55" s="190" t="s">
        <v>846</v>
      </c>
      <c r="D55" s="191">
        <v>40549</v>
      </c>
      <c r="E55" s="190" t="s">
        <v>847</v>
      </c>
      <c r="F55" s="192">
        <v>24</v>
      </c>
      <c r="G55" s="190">
        <v>15</v>
      </c>
      <c r="H55" s="193">
        <v>0</v>
      </c>
      <c r="I55" s="190"/>
    </row>
    <row r="56" spans="1:9">
      <c r="A56" s="190" t="s">
        <v>639</v>
      </c>
      <c r="B56" s="190" t="s">
        <v>842</v>
      </c>
      <c r="C56" s="190" t="s">
        <v>846</v>
      </c>
      <c r="D56" s="191">
        <v>40767</v>
      </c>
      <c r="E56" s="190" t="s">
        <v>848</v>
      </c>
      <c r="F56" s="192">
        <v>30.4</v>
      </c>
      <c r="G56" s="190">
        <v>2</v>
      </c>
      <c r="H56" s="193">
        <v>0</v>
      </c>
      <c r="I56" s="190"/>
    </row>
    <row r="57" spans="1:9">
      <c r="A57" s="190" t="s">
        <v>555</v>
      </c>
      <c r="B57" s="190" t="s">
        <v>524</v>
      </c>
      <c r="C57" s="190" t="s">
        <v>828</v>
      </c>
      <c r="D57" s="191">
        <v>41124</v>
      </c>
      <c r="E57" s="190" t="s">
        <v>830</v>
      </c>
      <c r="F57" s="192">
        <v>13.9</v>
      </c>
      <c r="G57" s="190">
        <v>60</v>
      </c>
      <c r="H57" s="193">
        <v>0.25</v>
      </c>
      <c r="I57" s="190"/>
    </row>
    <row r="58" spans="1:9">
      <c r="A58" s="190" t="s">
        <v>555</v>
      </c>
      <c r="B58" s="190" t="s">
        <v>524</v>
      </c>
      <c r="C58" s="190" t="s">
        <v>828</v>
      </c>
      <c r="D58" s="191">
        <v>40701</v>
      </c>
      <c r="E58" s="190" t="s">
        <v>825</v>
      </c>
      <c r="F58" s="192">
        <v>3.6</v>
      </c>
      <c r="G58" s="190">
        <v>28</v>
      </c>
      <c r="H58" s="193">
        <v>0</v>
      </c>
      <c r="I58" s="190"/>
    </row>
    <row r="59" spans="1:9">
      <c r="A59" s="190" t="s">
        <v>555</v>
      </c>
      <c r="B59" s="190" t="s">
        <v>524</v>
      </c>
      <c r="C59" s="190" t="s">
        <v>828</v>
      </c>
      <c r="D59" s="191">
        <v>41615</v>
      </c>
      <c r="E59" s="190" t="s">
        <v>849</v>
      </c>
      <c r="F59" s="192">
        <v>20.7</v>
      </c>
      <c r="G59" s="190">
        <v>60</v>
      </c>
      <c r="H59" s="193">
        <v>0.25</v>
      </c>
      <c r="I59" s="190"/>
    </row>
    <row r="60" spans="1:9">
      <c r="A60" s="190" t="s">
        <v>555</v>
      </c>
      <c r="B60" s="190" t="s">
        <v>524</v>
      </c>
      <c r="C60" s="190" t="s">
        <v>828</v>
      </c>
      <c r="D60" s="191">
        <v>40337</v>
      </c>
      <c r="E60" s="190" t="s">
        <v>827</v>
      </c>
      <c r="F60" s="192">
        <v>8</v>
      </c>
      <c r="G60" s="190">
        <v>36</v>
      </c>
      <c r="H60" s="193">
        <v>0.25</v>
      </c>
      <c r="I60" s="190"/>
    </row>
    <row r="61" spans="1:9">
      <c r="A61" s="190" t="s">
        <v>590</v>
      </c>
      <c r="B61" s="190" t="s">
        <v>850</v>
      </c>
      <c r="C61" s="190" t="s">
        <v>807</v>
      </c>
      <c r="D61" s="191">
        <v>40217</v>
      </c>
      <c r="E61" s="190" t="s">
        <v>829</v>
      </c>
      <c r="F61" s="192">
        <v>15.2</v>
      </c>
      <c r="G61" s="190">
        <v>35</v>
      </c>
      <c r="H61" s="193">
        <v>0</v>
      </c>
      <c r="I61" s="190"/>
    </row>
    <row r="62" spans="1:9">
      <c r="A62" s="190" t="s">
        <v>590</v>
      </c>
      <c r="B62" s="190" t="s">
        <v>850</v>
      </c>
      <c r="C62" s="190" t="s">
        <v>807</v>
      </c>
      <c r="D62" s="191">
        <v>40624</v>
      </c>
      <c r="E62" s="190" t="s">
        <v>811</v>
      </c>
      <c r="F62" s="192">
        <v>7.7</v>
      </c>
      <c r="G62" s="190">
        <v>25</v>
      </c>
      <c r="H62" s="193">
        <v>0.15</v>
      </c>
      <c r="I62" s="190"/>
    </row>
    <row r="63" spans="1:9">
      <c r="A63" s="190" t="s">
        <v>496</v>
      </c>
      <c r="B63" s="190" t="s">
        <v>813</v>
      </c>
      <c r="C63" s="190" t="s">
        <v>851</v>
      </c>
      <c r="D63" s="191">
        <v>40906</v>
      </c>
      <c r="E63" s="190" t="s">
        <v>852</v>
      </c>
      <c r="F63" s="192">
        <v>31.2</v>
      </c>
      <c r="G63" s="190">
        <v>30</v>
      </c>
      <c r="H63" s="193">
        <v>0</v>
      </c>
      <c r="I63" s="190"/>
    </row>
    <row r="64" spans="1:9">
      <c r="A64" s="190" t="s">
        <v>496</v>
      </c>
      <c r="B64" s="190" t="s">
        <v>813</v>
      </c>
      <c r="C64" s="190" t="s">
        <v>851</v>
      </c>
      <c r="D64" s="191">
        <v>41493</v>
      </c>
      <c r="E64" s="190" t="s">
        <v>844</v>
      </c>
      <c r="F64" s="192">
        <v>12</v>
      </c>
      <c r="G64" s="190">
        <v>20</v>
      </c>
      <c r="H64" s="193">
        <v>0</v>
      </c>
      <c r="I64" s="190"/>
    </row>
    <row r="65" spans="1:9">
      <c r="A65" s="190" t="s">
        <v>428</v>
      </c>
      <c r="B65" s="190" t="s">
        <v>801</v>
      </c>
      <c r="C65" s="190" t="s">
        <v>814</v>
      </c>
      <c r="D65" s="191">
        <v>41394</v>
      </c>
      <c r="E65" s="190" t="s">
        <v>853</v>
      </c>
      <c r="F65" s="192">
        <v>30.4</v>
      </c>
      <c r="G65" s="190">
        <v>12</v>
      </c>
      <c r="H65" s="193">
        <v>0.05</v>
      </c>
      <c r="I65" s="190"/>
    </row>
    <row r="66" spans="1:9">
      <c r="A66" s="190" t="s">
        <v>492</v>
      </c>
      <c r="B66" s="190" t="s">
        <v>854</v>
      </c>
      <c r="C66" s="190" t="s">
        <v>810</v>
      </c>
      <c r="D66" s="191">
        <v>40544</v>
      </c>
      <c r="E66" s="190" t="s">
        <v>855</v>
      </c>
      <c r="F66" s="192">
        <v>14.7</v>
      </c>
      <c r="G66" s="190">
        <v>50</v>
      </c>
      <c r="H66" s="193">
        <v>0</v>
      </c>
      <c r="I66" s="190"/>
    </row>
    <row r="67" spans="1:9">
      <c r="A67" s="190" t="s">
        <v>492</v>
      </c>
      <c r="B67" s="190" t="s">
        <v>854</v>
      </c>
      <c r="C67" s="190" t="s">
        <v>810</v>
      </c>
      <c r="D67" s="191">
        <v>41494</v>
      </c>
      <c r="E67" s="190" t="s">
        <v>832</v>
      </c>
      <c r="F67" s="192">
        <v>44</v>
      </c>
      <c r="G67" s="190">
        <v>70</v>
      </c>
      <c r="H67" s="193">
        <v>0.15</v>
      </c>
      <c r="I67" s="190"/>
    </row>
    <row r="68" spans="1:9">
      <c r="A68" s="190" t="s">
        <v>492</v>
      </c>
      <c r="B68" s="190" t="s">
        <v>854</v>
      </c>
      <c r="C68" s="190" t="s">
        <v>810</v>
      </c>
      <c r="D68" s="191">
        <v>40708</v>
      </c>
      <c r="E68" s="190" t="s">
        <v>856</v>
      </c>
      <c r="F68" s="192">
        <v>14.4</v>
      </c>
      <c r="G68" s="190">
        <v>15</v>
      </c>
      <c r="H68" s="193">
        <v>0.15</v>
      </c>
      <c r="I68" s="190"/>
    </row>
    <row r="69" spans="1:9">
      <c r="A69" s="190" t="s">
        <v>617</v>
      </c>
      <c r="B69" s="190" t="s">
        <v>444</v>
      </c>
      <c r="C69" s="190" t="s">
        <v>846</v>
      </c>
      <c r="D69" s="191">
        <v>40286</v>
      </c>
      <c r="E69" s="190" t="s">
        <v>857</v>
      </c>
      <c r="F69" s="192">
        <v>99</v>
      </c>
      <c r="G69" s="190">
        <v>10</v>
      </c>
      <c r="H69" s="193">
        <v>0</v>
      </c>
      <c r="I69" s="190"/>
    </row>
    <row r="70" spans="1:9">
      <c r="A70" s="190" t="s">
        <v>617</v>
      </c>
      <c r="B70" s="190" t="s">
        <v>444</v>
      </c>
      <c r="C70" s="190" t="s">
        <v>846</v>
      </c>
      <c r="D70" s="191">
        <v>40382</v>
      </c>
      <c r="E70" s="190" t="s">
        <v>805</v>
      </c>
      <c r="F70" s="192">
        <v>27.8</v>
      </c>
      <c r="G70" s="190">
        <v>4</v>
      </c>
      <c r="H70" s="193">
        <v>0</v>
      </c>
      <c r="I70" s="190"/>
    </row>
    <row r="71" spans="1:9">
      <c r="A71" s="190" t="s">
        <v>630</v>
      </c>
      <c r="B71" s="190" t="s">
        <v>842</v>
      </c>
      <c r="C71" s="190" t="s">
        <v>802</v>
      </c>
      <c r="D71" s="191">
        <v>40537</v>
      </c>
      <c r="E71" s="190" t="s">
        <v>819</v>
      </c>
      <c r="F71" s="192">
        <v>2</v>
      </c>
      <c r="G71" s="190">
        <v>60</v>
      </c>
      <c r="H71" s="193">
        <v>0.05</v>
      </c>
      <c r="I71" s="190"/>
    </row>
    <row r="72" spans="1:9">
      <c r="A72" s="190" t="s">
        <v>630</v>
      </c>
      <c r="B72" s="190" t="s">
        <v>842</v>
      </c>
      <c r="C72" s="190" t="s">
        <v>802</v>
      </c>
      <c r="D72" s="191">
        <v>41005</v>
      </c>
      <c r="E72" s="190" t="s">
        <v>805</v>
      </c>
      <c r="F72" s="192">
        <v>27.8</v>
      </c>
      <c r="G72" s="190">
        <v>20</v>
      </c>
      <c r="H72" s="193">
        <v>0.05</v>
      </c>
      <c r="I72" s="190"/>
    </row>
    <row r="73" spans="1:9">
      <c r="A73" s="190" t="s">
        <v>428</v>
      </c>
      <c r="B73" s="190" t="s">
        <v>801</v>
      </c>
      <c r="C73" s="190" t="s">
        <v>836</v>
      </c>
      <c r="D73" s="191">
        <v>40405</v>
      </c>
      <c r="E73" s="190" t="s">
        <v>831</v>
      </c>
      <c r="F73" s="192">
        <v>15.2</v>
      </c>
      <c r="G73" s="190">
        <v>30</v>
      </c>
      <c r="H73" s="193">
        <v>0</v>
      </c>
      <c r="I73" s="190"/>
    </row>
    <row r="74" spans="1:9">
      <c r="A74" s="190" t="s">
        <v>428</v>
      </c>
      <c r="B74" s="190" t="s">
        <v>801</v>
      </c>
      <c r="C74" s="190" t="s">
        <v>836</v>
      </c>
      <c r="D74" s="191">
        <v>41079</v>
      </c>
      <c r="E74" s="190" t="s">
        <v>858</v>
      </c>
      <c r="F74" s="192">
        <v>36.799999999999997</v>
      </c>
      <c r="G74" s="190">
        <v>25</v>
      </c>
      <c r="H74" s="193">
        <v>0</v>
      </c>
      <c r="I74" s="190"/>
    </row>
    <row r="75" spans="1:9">
      <c r="A75" s="190" t="s">
        <v>540</v>
      </c>
      <c r="B75" s="190" t="s">
        <v>842</v>
      </c>
      <c r="C75" s="190" t="s">
        <v>807</v>
      </c>
      <c r="D75" s="191">
        <v>40384</v>
      </c>
      <c r="E75" s="190" t="s">
        <v>819</v>
      </c>
      <c r="F75" s="192">
        <v>2</v>
      </c>
      <c r="G75" s="190">
        <v>24</v>
      </c>
      <c r="H75" s="193">
        <v>0</v>
      </c>
      <c r="I75" s="190"/>
    </row>
    <row r="76" spans="1:9">
      <c r="A76" s="190" t="s">
        <v>639</v>
      </c>
      <c r="B76" s="190" t="s">
        <v>842</v>
      </c>
      <c r="C76" s="190" t="s">
        <v>807</v>
      </c>
      <c r="D76" s="191">
        <v>41101</v>
      </c>
      <c r="E76" s="190" t="s">
        <v>818</v>
      </c>
      <c r="F76" s="192">
        <v>64.8</v>
      </c>
      <c r="G76" s="190">
        <v>6</v>
      </c>
      <c r="H76" s="193">
        <v>0</v>
      </c>
      <c r="I76" s="190"/>
    </row>
    <row r="77" spans="1:9">
      <c r="A77" s="190" t="s">
        <v>639</v>
      </c>
      <c r="B77" s="190" t="s">
        <v>842</v>
      </c>
      <c r="C77" s="190" t="s">
        <v>807</v>
      </c>
      <c r="D77" s="191">
        <v>41043</v>
      </c>
      <c r="E77" s="190" t="s">
        <v>821</v>
      </c>
      <c r="F77" s="192">
        <v>10</v>
      </c>
      <c r="G77" s="190">
        <v>40</v>
      </c>
      <c r="H77" s="193">
        <v>0</v>
      </c>
      <c r="I77" s="190"/>
    </row>
    <row r="78" spans="1:9">
      <c r="A78" s="190" t="s">
        <v>639</v>
      </c>
      <c r="B78" s="190" t="s">
        <v>842</v>
      </c>
      <c r="C78" s="190" t="s">
        <v>807</v>
      </c>
      <c r="D78" s="191">
        <v>40195</v>
      </c>
      <c r="E78" s="190" t="s">
        <v>805</v>
      </c>
      <c r="F78" s="192">
        <v>27.8</v>
      </c>
      <c r="G78" s="190">
        <v>24</v>
      </c>
      <c r="H78" s="193">
        <v>0</v>
      </c>
      <c r="I78" s="190"/>
    </row>
    <row r="79" spans="1:9">
      <c r="A79" s="190" t="s">
        <v>446</v>
      </c>
      <c r="B79" s="190" t="s">
        <v>854</v>
      </c>
      <c r="C79" s="190" t="s">
        <v>814</v>
      </c>
      <c r="D79" s="191">
        <v>40437</v>
      </c>
      <c r="E79" s="190" t="s">
        <v>859</v>
      </c>
      <c r="F79" s="192">
        <v>24.8</v>
      </c>
      <c r="G79" s="190">
        <v>24</v>
      </c>
      <c r="H79" s="193">
        <v>0.05</v>
      </c>
      <c r="I79" s="190"/>
    </row>
    <row r="80" spans="1:9">
      <c r="A80" s="190" t="s">
        <v>446</v>
      </c>
      <c r="B80" s="190" t="s">
        <v>854</v>
      </c>
      <c r="C80" s="190" t="s">
        <v>814</v>
      </c>
      <c r="D80" s="191">
        <v>40966</v>
      </c>
      <c r="E80" s="190" t="s">
        <v>821</v>
      </c>
      <c r="F80" s="192">
        <v>10</v>
      </c>
      <c r="G80" s="190">
        <v>15</v>
      </c>
      <c r="H80" s="193">
        <v>0.05</v>
      </c>
      <c r="I80" s="190"/>
    </row>
    <row r="81" spans="1:9">
      <c r="A81" s="190" t="s">
        <v>446</v>
      </c>
      <c r="B81" s="190" t="s">
        <v>854</v>
      </c>
      <c r="C81" s="190" t="s">
        <v>814</v>
      </c>
      <c r="D81" s="191">
        <v>40762</v>
      </c>
      <c r="E81" s="190" t="s">
        <v>819</v>
      </c>
      <c r="F81" s="192">
        <v>2</v>
      </c>
      <c r="G81" s="190">
        <v>20</v>
      </c>
      <c r="H81" s="193">
        <v>0</v>
      </c>
      <c r="I81" s="190"/>
    </row>
    <row r="82" spans="1:9">
      <c r="A82" s="190" t="s">
        <v>446</v>
      </c>
      <c r="B82" s="190" t="s">
        <v>854</v>
      </c>
      <c r="C82" s="190" t="s">
        <v>814</v>
      </c>
      <c r="D82" s="191">
        <v>40826</v>
      </c>
      <c r="E82" s="190" t="s">
        <v>855</v>
      </c>
      <c r="F82" s="192">
        <v>14.7</v>
      </c>
      <c r="G82" s="190">
        <v>60</v>
      </c>
      <c r="H82" s="193">
        <v>0.05</v>
      </c>
      <c r="I82" s="190"/>
    </row>
    <row r="83" spans="1:9">
      <c r="A83" s="190" t="s">
        <v>446</v>
      </c>
      <c r="B83" s="190" t="s">
        <v>854</v>
      </c>
      <c r="C83" s="190" t="s">
        <v>814</v>
      </c>
      <c r="D83" s="191">
        <v>40379</v>
      </c>
      <c r="E83" s="190" t="s">
        <v>856</v>
      </c>
      <c r="F83" s="192">
        <v>14.4</v>
      </c>
      <c r="G83" s="190">
        <v>33</v>
      </c>
      <c r="H83" s="193">
        <v>0.05</v>
      </c>
      <c r="I83" s="190"/>
    </row>
    <row r="84" spans="1:9">
      <c r="A84" s="190" t="s">
        <v>434</v>
      </c>
      <c r="B84" s="190" t="s">
        <v>813</v>
      </c>
      <c r="C84" s="190" t="s">
        <v>807</v>
      </c>
      <c r="D84" s="191">
        <v>40785</v>
      </c>
      <c r="E84" s="190" t="s">
        <v>860</v>
      </c>
      <c r="F84" s="192">
        <v>17.2</v>
      </c>
      <c r="G84" s="190">
        <v>20</v>
      </c>
      <c r="H84" s="193">
        <v>0</v>
      </c>
      <c r="I84" s="190"/>
    </row>
    <row r="85" spans="1:9">
      <c r="A85" s="190" t="s">
        <v>434</v>
      </c>
      <c r="B85" s="190" t="s">
        <v>813</v>
      </c>
      <c r="C85" s="190" t="s">
        <v>807</v>
      </c>
      <c r="D85" s="191">
        <v>41156</v>
      </c>
      <c r="E85" s="190" t="s">
        <v>805</v>
      </c>
      <c r="F85" s="192">
        <v>27.8</v>
      </c>
      <c r="G85" s="190">
        <v>7</v>
      </c>
      <c r="H85" s="193">
        <v>0</v>
      </c>
      <c r="I85" s="190"/>
    </row>
    <row r="86" spans="1:9">
      <c r="A86" s="190" t="s">
        <v>480</v>
      </c>
      <c r="B86" s="190" t="s">
        <v>861</v>
      </c>
      <c r="C86" s="190" t="s">
        <v>836</v>
      </c>
      <c r="D86" s="191">
        <v>40248</v>
      </c>
      <c r="E86" s="190" t="s">
        <v>825</v>
      </c>
      <c r="F86" s="192">
        <v>3.6</v>
      </c>
      <c r="G86" s="190">
        <v>12</v>
      </c>
      <c r="H86" s="193">
        <v>0.05</v>
      </c>
      <c r="I86" s="190"/>
    </row>
    <row r="87" spans="1:9">
      <c r="A87" s="190" t="s">
        <v>480</v>
      </c>
      <c r="B87" s="190" t="s">
        <v>861</v>
      </c>
      <c r="C87" s="190" t="s">
        <v>836</v>
      </c>
      <c r="D87" s="191">
        <v>40876</v>
      </c>
      <c r="E87" s="190" t="s">
        <v>832</v>
      </c>
      <c r="F87" s="192">
        <v>44</v>
      </c>
      <c r="G87" s="190">
        <v>6</v>
      </c>
      <c r="H87" s="193">
        <v>0.05</v>
      </c>
      <c r="I87" s="190"/>
    </row>
    <row r="88" spans="1:9">
      <c r="A88" s="190" t="s">
        <v>594</v>
      </c>
      <c r="B88" s="190" t="s">
        <v>839</v>
      </c>
      <c r="C88" s="190" t="s">
        <v>846</v>
      </c>
      <c r="D88" s="191">
        <v>40245</v>
      </c>
      <c r="E88" s="190" t="s">
        <v>859</v>
      </c>
      <c r="F88" s="192">
        <v>24.8</v>
      </c>
      <c r="G88" s="190">
        <v>15</v>
      </c>
      <c r="H88" s="193">
        <v>0</v>
      </c>
      <c r="I88" s="190"/>
    </row>
    <row r="89" spans="1:9">
      <c r="A89" s="190" t="s">
        <v>594</v>
      </c>
      <c r="B89" s="190" t="s">
        <v>839</v>
      </c>
      <c r="C89" s="190" t="s">
        <v>846</v>
      </c>
      <c r="D89" s="191">
        <v>40634</v>
      </c>
      <c r="E89" s="190" t="s">
        <v>862</v>
      </c>
      <c r="F89" s="192">
        <v>4.8</v>
      </c>
      <c r="G89" s="190">
        <v>10</v>
      </c>
      <c r="H89" s="193">
        <v>0</v>
      </c>
      <c r="I89" s="190"/>
    </row>
    <row r="90" spans="1:9">
      <c r="A90" s="190" t="s">
        <v>373</v>
      </c>
      <c r="B90" s="190" t="s">
        <v>854</v>
      </c>
      <c r="C90" s="190" t="s">
        <v>851</v>
      </c>
      <c r="D90" s="191">
        <v>41505</v>
      </c>
      <c r="E90" s="190" t="s">
        <v>863</v>
      </c>
      <c r="F90" s="192">
        <v>36.4</v>
      </c>
      <c r="G90" s="190">
        <v>20</v>
      </c>
      <c r="H90" s="193">
        <v>0</v>
      </c>
      <c r="I90" s="190"/>
    </row>
    <row r="91" spans="1:9">
      <c r="A91" s="190" t="s">
        <v>373</v>
      </c>
      <c r="B91" s="190" t="s">
        <v>854</v>
      </c>
      <c r="C91" s="190" t="s">
        <v>851</v>
      </c>
      <c r="D91" s="191">
        <v>41568</v>
      </c>
      <c r="E91" s="190" t="s">
        <v>843</v>
      </c>
      <c r="F91" s="192">
        <v>39.4</v>
      </c>
      <c r="G91" s="190">
        <v>12</v>
      </c>
      <c r="H91" s="193">
        <v>0</v>
      </c>
      <c r="I91" s="190"/>
    </row>
    <row r="92" spans="1:9">
      <c r="A92" s="190" t="s">
        <v>318</v>
      </c>
      <c r="B92" s="190" t="s">
        <v>850</v>
      </c>
      <c r="C92" s="190" t="s">
        <v>846</v>
      </c>
      <c r="D92" s="191">
        <v>40866</v>
      </c>
      <c r="E92" s="190" t="s">
        <v>864</v>
      </c>
      <c r="F92" s="192">
        <v>15.5</v>
      </c>
      <c r="G92" s="190">
        <v>16</v>
      </c>
      <c r="H92" s="193">
        <v>0</v>
      </c>
      <c r="I92" s="190"/>
    </row>
    <row r="93" spans="1:9">
      <c r="A93" s="190" t="s">
        <v>318</v>
      </c>
      <c r="B93" s="190" t="s">
        <v>850</v>
      </c>
      <c r="C93" s="190" t="s">
        <v>846</v>
      </c>
      <c r="D93" s="191">
        <v>40849</v>
      </c>
      <c r="E93" s="190" t="s">
        <v>832</v>
      </c>
      <c r="F93" s="192">
        <v>44</v>
      </c>
      <c r="G93" s="190">
        <v>15</v>
      </c>
      <c r="H93" s="193">
        <v>0</v>
      </c>
      <c r="I93" s="190"/>
    </row>
    <row r="94" spans="1:9">
      <c r="A94" s="190" t="s">
        <v>318</v>
      </c>
      <c r="B94" s="190" t="s">
        <v>850</v>
      </c>
      <c r="C94" s="190" t="s">
        <v>846</v>
      </c>
      <c r="D94" s="191">
        <v>41642</v>
      </c>
      <c r="E94" s="190" t="s">
        <v>865</v>
      </c>
      <c r="F94" s="192">
        <v>35.1</v>
      </c>
      <c r="G94" s="190">
        <v>8</v>
      </c>
      <c r="H94" s="193">
        <v>0</v>
      </c>
      <c r="I94" s="190"/>
    </row>
    <row r="95" spans="1:9">
      <c r="A95" s="190" t="s">
        <v>318</v>
      </c>
      <c r="B95" s="190" t="s">
        <v>850</v>
      </c>
      <c r="C95" s="190" t="s">
        <v>846</v>
      </c>
      <c r="D95" s="191">
        <v>41481</v>
      </c>
      <c r="E95" s="190" t="s">
        <v>866</v>
      </c>
      <c r="F95" s="192">
        <v>12</v>
      </c>
      <c r="G95" s="190">
        <v>25</v>
      </c>
      <c r="H95" s="193">
        <v>0</v>
      </c>
      <c r="I95" s="190"/>
    </row>
    <row r="96" spans="1:9">
      <c r="A96" s="190" t="s">
        <v>649</v>
      </c>
      <c r="B96" s="190" t="s">
        <v>854</v>
      </c>
      <c r="C96" s="190" t="s">
        <v>846</v>
      </c>
      <c r="D96" s="191">
        <v>40533</v>
      </c>
      <c r="E96" s="190" t="s">
        <v>852</v>
      </c>
      <c r="F96" s="192">
        <v>31.2</v>
      </c>
      <c r="G96" s="190">
        <v>15</v>
      </c>
      <c r="H96" s="193">
        <v>0.25</v>
      </c>
      <c r="I96" s="190"/>
    </row>
    <row r="97" spans="1:9">
      <c r="A97" s="190" t="s">
        <v>318</v>
      </c>
      <c r="B97" s="190" t="s">
        <v>850</v>
      </c>
      <c r="C97" s="190" t="s">
        <v>851</v>
      </c>
      <c r="D97" s="191">
        <v>41287</v>
      </c>
      <c r="E97" s="190" t="s">
        <v>825</v>
      </c>
      <c r="F97" s="192">
        <v>3.6</v>
      </c>
      <c r="G97" s="190">
        <v>12</v>
      </c>
      <c r="H97" s="193">
        <v>0</v>
      </c>
      <c r="I97" s="190"/>
    </row>
    <row r="98" spans="1:9">
      <c r="A98" s="190" t="s">
        <v>318</v>
      </c>
      <c r="B98" s="190" t="s">
        <v>850</v>
      </c>
      <c r="C98" s="190" t="s">
        <v>851</v>
      </c>
      <c r="D98" s="191">
        <v>40294</v>
      </c>
      <c r="E98" s="190" t="s">
        <v>826</v>
      </c>
      <c r="F98" s="192">
        <v>19.2</v>
      </c>
      <c r="G98" s="190">
        <v>20</v>
      </c>
      <c r="H98" s="193">
        <v>0</v>
      </c>
      <c r="I98" s="190"/>
    </row>
    <row r="99" spans="1:9">
      <c r="A99" s="190" t="s">
        <v>318</v>
      </c>
      <c r="B99" s="190" t="s">
        <v>850</v>
      </c>
      <c r="C99" s="190" t="s">
        <v>851</v>
      </c>
      <c r="D99" s="191">
        <v>41540</v>
      </c>
      <c r="E99" s="190" t="s">
        <v>867</v>
      </c>
      <c r="F99" s="192">
        <v>6.2</v>
      </c>
      <c r="G99" s="190">
        <v>30</v>
      </c>
      <c r="H99" s="193">
        <v>0</v>
      </c>
      <c r="I99" s="190"/>
    </row>
    <row r="100" spans="1:9">
      <c r="A100" s="190" t="s">
        <v>459</v>
      </c>
      <c r="B100" s="190" t="s">
        <v>868</v>
      </c>
      <c r="C100" s="190" t="s">
        <v>810</v>
      </c>
      <c r="D100" s="191">
        <v>41563</v>
      </c>
      <c r="E100" s="190" t="s">
        <v>869</v>
      </c>
      <c r="F100" s="192">
        <v>7.3</v>
      </c>
      <c r="G100" s="190">
        <v>1</v>
      </c>
      <c r="H100" s="193">
        <v>0</v>
      </c>
      <c r="I100" s="190"/>
    </row>
    <row r="101" spans="1:9">
      <c r="A101" s="190" t="s">
        <v>459</v>
      </c>
      <c r="B101" s="190" t="s">
        <v>868</v>
      </c>
      <c r="C101" s="190" t="s">
        <v>810</v>
      </c>
      <c r="D101" s="191">
        <v>41298</v>
      </c>
      <c r="E101" s="190" t="s">
        <v>825</v>
      </c>
      <c r="F101" s="192">
        <v>3.6</v>
      </c>
      <c r="G101" s="190">
        <v>6</v>
      </c>
      <c r="H101" s="193">
        <v>0</v>
      </c>
      <c r="I101" s="190"/>
    </row>
    <row r="102" spans="1:9">
      <c r="A102" s="190" t="s">
        <v>459</v>
      </c>
      <c r="B102" s="190" t="s">
        <v>868</v>
      </c>
      <c r="C102" s="190" t="s">
        <v>810</v>
      </c>
      <c r="D102" s="191">
        <v>40647</v>
      </c>
      <c r="E102" s="190" t="s">
        <v>845</v>
      </c>
      <c r="F102" s="192">
        <v>14.4</v>
      </c>
      <c r="G102" s="190">
        <v>4</v>
      </c>
      <c r="H102" s="193">
        <v>0</v>
      </c>
      <c r="I102" s="190"/>
    </row>
    <row r="103" spans="1:9">
      <c r="A103" s="190" t="s">
        <v>459</v>
      </c>
      <c r="B103" s="190" t="s">
        <v>868</v>
      </c>
      <c r="C103" s="190" t="s">
        <v>810</v>
      </c>
      <c r="D103" s="191">
        <v>40641</v>
      </c>
      <c r="E103" s="190" t="s">
        <v>849</v>
      </c>
      <c r="F103" s="192">
        <v>20.7</v>
      </c>
      <c r="G103" s="190">
        <v>6</v>
      </c>
      <c r="H103" s="193">
        <v>0</v>
      </c>
      <c r="I103" s="190"/>
    </row>
    <row r="104" spans="1:9">
      <c r="A104" s="190" t="s">
        <v>459</v>
      </c>
      <c r="B104" s="190" t="s">
        <v>868</v>
      </c>
      <c r="C104" s="190" t="s">
        <v>810</v>
      </c>
      <c r="D104" s="191">
        <v>41382</v>
      </c>
      <c r="E104" s="190" t="s">
        <v>816</v>
      </c>
      <c r="F104" s="192">
        <v>15.6</v>
      </c>
      <c r="G104" s="190">
        <v>2</v>
      </c>
      <c r="H104" s="193">
        <v>0</v>
      </c>
      <c r="I104" s="190"/>
    </row>
    <row r="105" spans="1:9">
      <c r="A105" s="190" t="s">
        <v>441</v>
      </c>
      <c r="B105" s="190" t="s">
        <v>444</v>
      </c>
      <c r="C105" s="190" t="s">
        <v>814</v>
      </c>
      <c r="D105" s="191">
        <v>40592</v>
      </c>
      <c r="E105" s="190" t="s">
        <v>870</v>
      </c>
      <c r="F105" s="192">
        <v>12.4</v>
      </c>
      <c r="G105" s="190">
        <v>20</v>
      </c>
      <c r="H105" s="193">
        <v>0</v>
      </c>
      <c r="I105" s="190"/>
    </row>
    <row r="106" spans="1:9">
      <c r="A106" s="190" t="s">
        <v>441</v>
      </c>
      <c r="B106" s="190" t="s">
        <v>444</v>
      </c>
      <c r="C106" s="190" t="s">
        <v>814</v>
      </c>
      <c r="D106" s="191">
        <v>41527</v>
      </c>
      <c r="E106" s="190" t="s">
        <v>869</v>
      </c>
      <c r="F106" s="192">
        <v>7.3</v>
      </c>
      <c r="G106" s="190">
        <v>18</v>
      </c>
      <c r="H106" s="193">
        <v>0</v>
      </c>
      <c r="I106" s="190"/>
    </row>
    <row r="107" spans="1:9">
      <c r="A107" s="190" t="s">
        <v>441</v>
      </c>
      <c r="B107" s="190" t="s">
        <v>444</v>
      </c>
      <c r="C107" s="190" t="s">
        <v>814</v>
      </c>
      <c r="D107" s="191">
        <v>41002</v>
      </c>
      <c r="E107" s="190" t="s">
        <v>820</v>
      </c>
      <c r="F107" s="192">
        <v>27.2</v>
      </c>
      <c r="G107" s="190">
        <v>35</v>
      </c>
      <c r="H107" s="193">
        <v>0</v>
      </c>
      <c r="I107" s="190"/>
    </row>
    <row r="108" spans="1:9">
      <c r="A108" s="190" t="s">
        <v>441</v>
      </c>
      <c r="B108" s="190" t="s">
        <v>444</v>
      </c>
      <c r="C108" s="190" t="s">
        <v>814</v>
      </c>
      <c r="D108" s="191">
        <v>40905</v>
      </c>
      <c r="E108" s="190" t="s">
        <v>805</v>
      </c>
      <c r="F108" s="192">
        <v>27.8</v>
      </c>
      <c r="G108" s="190">
        <v>3</v>
      </c>
      <c r="H108" s="193">
        <v>0</v>
      </c>
      <c r="I108" s="190"/>
    </row>
    <row r="109" spans="1:9">
      <c r="A109" s="190" t="s">
        <v>649</v>
      </c>
      <c r="B109" s="190" t="s">
        <v>854</v>
      </c>
      <c r="C109" s="190" t="s">
        <v>810</v>
      </c>
      <c r="D109" s="191">
        <v>41610</v>
      </c>
      <c r="E109" s="190" t="s">
        <v>835</v>
      </c>
      <c r="F109" s="192">
        <v>35.1</v>
      </c>
      <c r="G109" s="190">
        <v>15</v>
      </c>
      <c r="H109" s="193">
        <v>0.25</v>
      </c>
      <c r="I109" s="190"/>
    </row>
    <row r="110" spans="1:9">
      <c r="A110" s="190" t="s">
        <v>649</v>
      </c>
      <c r="B110" s="190" t="s">
        <v>854</v>
      </c>
      <c r="C110" s="190" t="s">
        <v>810</v>
      </c>
      <c r="D110" s="191">
        <v>41294</v>
      </c>
      <c r="E110" s="190" t="s">
        <v>864</v>
      </c>
      <c r="F110" s="192">
        <v>15.5</v>
      </c>
      <c r="G110" s="190">
        <v>21</v>
      </c>
      <c r="H110" s="193">
        <v>0</v>
      </c>
      <c r="I110" s="190"/>
    </row>
    <row r="111" spans="1:9">
      <c r="A111" s="190" t="s">
        <v>649</v>
      </c>
      <c r="B111" s="190" t="s">
        <v>854</v>
      </c>
      <c r="C111" s="190" t="s">
        <v>810</v>
      </c>
      <c r="D111" s="191">
        <v>40794</v>
      </c>
      <c r="E111" s="190" t="s">
        <v>820</v>
      </c>
      <c r="F111" s="192">
        <v>27.2</v>
      </c>
      <c r="G111" s="190">
        <v>20</v>
      </c>
      <c r="H111" s="193">
        <v>0.25</v>
      </c>
      <c r="I111" s="190"/>
    </row>
    <row r="112" spans="1:9">
      <c r="A112" s="190" t="s">
        <v>649</v>
      </c>
      <c r="B112" s="190" t="s">
        <v>854</v>
      </c>
      <c r="C112" s="190" t="s">
        <v>810</v>
      </c>
      <c r="D112" s="191">
        <v>40977</v>
      </c>
      <c r="E112" s="190" t="s">
        <v>871</v>
      </c>
      <c r="F112" s="192">
        <v>11.2</v>
      </c>
      <c r="G112" s="190">
        <v>5</v>
      </c>
      <c r="H112" s="193">
        <v>0.25</v>
      </c>
      <c r="I112" s="190"/>
    </row>
    <row r="113" spans="1:9">
      <c r="A113" s="190" t="s">
        <v>446</v>
      </c>
      <c r="B113" s="190" t="s">
        <v>854</v>
      </c>
      <c r="C113" s="190" t="s">
        <v>836</v>
      </c>
      <c r="D113" s="191">
        <v>41299</v>
      </c>
      <c r="E113" s="190" t="s">
        <v>872</v>
      </c>
      <c r="F113" s="192">
        <v>14.4</v>
      </c>
      <c r="G113" s="190">
        <v>45</v>
      </c>
      <c r="H113" s="193">
        <v>0.2</v>
      </c>
      <c r="I113" s="190"/>
    </row>
    <row r="114" spans="1:9">
      <c r="A114" s="190" t="s">
        <v>446</v>
      </c>
      <c r="B114" s="190" t="s">
        <v>854</v>
      </c>
      <c r="C114" s="190" t="s">
        <v>836</v>
      </c>
      <c r="D114" s="191">
        <v>41225</v>
      </c>
      <c r="E114" s="190" t="s">
        <v>855</v>
      </c>
      <c r="F114" s="192">
        <v>14.7</v>
      </c>
      <c r="G114" s="190">
        <v>40</v>
      </c>
      <c r="H114" s="193">
        <v>0.2</v>
      </c>
      <c r="I114" s="190"/>
    </row>
    <row r="115" spans="1:9">
      <c r="A115" s="190" t="s">
        <v>446</v>
      </c>
      <c r="B115" s="190" t="s">
        <v>854</v>
      </c>
      <c r="C115" s="190" t="s">
        <v>836</v>
      </c>
      <c r="D115" s="191">
        <v>40376</v>
      </c>
      <c r="E115" s="190" t="s">
        <v>833</v>
      </c>
      <c r="F115" s="192">
        <v>26.2</v>
      </c>
      <c r="G115" s="190">
        <v>36</v>
      </c>
      <c r="H115" s="193">
        <v>0.2</v>
      </c>
      <c r="I115" s="190"/>
    </row>
    <row r="116" spans="1:9">
      <c r="A116" s="190" t="s">
        <v>446</v>
      </c>
      <c r="B116" s="190" t="s">
        <v>854</v>
      </c>
      <c r="C116" s="190" t="s">
        <v>846</v>
      </c>
      <c r="D116" s="191">
        <v>41582</v>
      </c>
      <c r="E116" s="190" t="s">
        <v>845</v>
      </c>
      <c r="F116" s="192">
        <v>14.4</v>
      </c>
      <c r="G116" s="190">
        <v>100</v>
      </c>
      <c r="H116" s="193">
        <v>0</v>
      </c>
      <c r="I116" s="190"/>
    </row>
    <row r="117" spans="1:9">
      <c r="A117" s="190" t="s">
        <v>446</v>
      </c>
      <c r="B117" s="190" t="s">
        <v>854</v>
      </c>
      <c r="C117" s="190" t="s">
        <v>846</v>
      </c>
      <c r="D117" s="191">
        <v>41525</v>
      </c>
      <c r="E117" s="190" t="s">
        <v>843</v>
      </c>
      <c r="F117" s="192">
        <v>39.4</v>
      </c>
      <c r="G117" s="190">
        <v>40</v>
      </c>
      <c r="H117" s="193">
        <v>0</v>
      </c>
      <c r="I117" s="190"/>
    </row>
    <row r="118" spans="1:9">
      <c r="A118" s="190" t="s">
        <v>356</v>
      </c>
      <c r="B118" s="190" t="s">
        <v>806</v>
      </c>
      <c r="C118" s="190" t="s">
        <v>846</v>
      </c>
      <c r="D118" s="191">
        <v>40815</v>
      </c>
      <c r="E118" s="190" t="s">
        <v>830</v>
      </c>
      <c r="F118" s="192">
        <v>13.9</v>
      </c>
      <c r="G118" s="190">
        <v>40</v>
      </c>
      <c r="H118" s="193">
        <v>0.15</v>
      </c>
      <c r="I118" s="190"/>
    </row>
    <row r="119" spans="1:9">
      <c r="A119" s="190" t="s">
        <v>356</v>
      </c>
      <c r="B119" s="190" t="s">
        <v>806</v>
      </c>
      <c r="C119" s="190" t="s">
        <v>846</v>
      </c>
      <c r="D119" s="191">
        <v>40379</v>
      </c>
      <c r="E119" s="190" t="s">
        <v>873</v>
      </c>
      <c r="F119" s="192">
        <v>11.2</v>
      </c>
      <c r="G119" s="190">
        <v>20</v>
      </c>
      <c r="H119" s="193">
        <v>0</v>
      </c>
      <c r="I119" s="190"/>
    </row>
    <row r="120" spans="1:9">
      <c r="A120" s="190" t="s">
        <v>356</v>
      </c>
      <c r="B120" s="190" t="s">
        <v>806</v>
      </c>
      <c r="C120" s="190" t="s">
        <v>846</v>
      </c>
      <c r="D120" s="191">
        <v>40410</v>
      </c>
      <c r="E120" s="190" t="s">
        <v>874</v>
      </c>
      <c r="F120" s="192">
        <v>9.6</v>
      </c>
      <c r="G120" s="190">
        <v>15</v>
      </c>
      <c r="H120" s="193">
        <v>0.15</v>
      </c>
      <c r="I120" s="190"/>
    </row>
    <row r="121" spans="1:9">
      <c r="A121" s="190" t="s">
        <v>396</v>
      </c>
      <c r="B121" s="190" t="s">
        <v>861</v>
      </c>
      <c r="C121" s="190" t="s">
        <v>810</v>
      </c>
      <c r="D121" s="191">
        <v>40770</v>
      </c>
      <c r="E121" s="190" t="s">
        <v>875</v>
      </c>
      <c r="F121" s="192">
        <v>5.9</v>
      </c>
      <c r="G121" s="190">
        <v>10</v>
      </c>
      <c r="H121" s="193">
        <v>0.10000000149011612</v>
      </c>
      <c r="I121" s="190"/>
    </row>
    <row r="122" spans="1:9">
      <c r="A122" s="190" t="s">
        <v>396</v>
      </c>
      <c r="B122" s="190" t="s">
        <v>861</v>
      </c>
      <c r="C122" s="190" t="s">
        <v>810</v>
      </c>
      <c r="D122" s="191">
        <v>41566</v>
      </c>
      <c r="E122" s="190" t="s">
        <v>876</v>
      </c>
      <c r="F122" s="192">
        <v>10</v>
      </c>
      <c r="G122" s="190">
        <v>3</v>
      </c>
      <c r="H122" s="193">
        <v>0.10000000149011612</v>
      </c>
      <c r="I122" s="190"/>
    </row>
    <row r="123" spans="1:9">
      <c r="A123" s="190" t="s">
        <v>656</v>
      </c>
      <c r="B123" s="190" t="s">
        <v>877</v>
      </c>
      <c r="C123" s="190" t="s">
        <v>878</v>
      </c>
      <c r="D123" s="191">
        <v>41357</v>
      </c>
      <c r="E123" s="190" t="s">
        <v>879</v>
      </c>
      <c r="F123" s="192">
        <v>8</v>
      </c>
      <c r="G123" s="190">
        <v>30</v>
      </c>
      <c r="H123" s="193">
        <v>0</v>
      </c>
      <c r="I123" s="190"/>
    </row>
    <row r="124" spans="1:9">
      <c r="A124" s="190" t="s">
        <v>656</v>
      </c>
      <c r="B124" s="190" t="s">
        <v>877</v>
      </c>
      <c r="C124" s="190" t="s">
        <v>878</v>
      </c>
      <c r="D124" s="191">
        <v>40501</v>
      </c>
      <c r="E124" s="190" t="s">
        <v>880</v>
      </c>
      <c r="F124" s="192">
        <v>26.6</v>
      </c>
      <c r="G124" s="190">
        <v>9</v>
      </c>
      <c r="H124" s="193">
        <v>0</v>
      </c>
      <c r="I124" s="190"/>
    </row>
    <row r="125" spans="1:9">
      <c r="A125" s="190" t="s">
        <v>419</v>
      </c>
      <c r="B125" s="190" t="s">
        <v>806</v>
      </c>
      <c r="C125" s="190" t="s">
        <v>846</v>
      </c>
      <c r="D125" s="191">
        <v>40357</v>
      </c>
      <c r="E125" s="190" t="s">
        <v>837</v>
      </c>
      <c r="F125" s="192">
        <v>17</v>
      </c>
      <c r="G125" s="190">
        <v>20</v>
      </c>
      <c r="H125" s="193">
        <v>0</v>
      </c>
      <c r="I125" s="190"/>
    </row>
    <row r="126" spans="1:9">
      <c r="A126" s="190" t="s">
        <v>419</v>
      </c>
      <c r="B126" s="190" t="s">
        <v>806</v>
      </c>
      <c r="C126" s="190" t="s">
        <v>846</v>
      </c>
      <c r="D126" s="191">
        <v>41318</v>
      </c>
      <c r="E126" s="190" t="s">
        <v>857</v>
      </c>
      <c r="F126" s="192">
        <v>99</v>
      </c>
      <c r="G126" s="190">
        <v>15</v>
      </c>
      <c r="H126" s="193">
        <v>0</v>
      </c>
      <c r="I126" s="190"/>
    </row>
    <row r="127" spans="1:9">
      <c r="A127" s="190" t="s">
        <v>419</v>
      </c>
      <c r="B127" s="190" t="s">
        <v>806</v>
      </c>
      <c r="C127" s="190" t="s">
        <v>846</v>
      </c>
      <c r="D127" s="191">
        <v>40433</v>
      </c>
      <c r="E127" s="190" t="s">
        <v>823</v>
      </c>
      <c r="F127" s="192">
        <v>16</v>
      </c>
      <c r="G127" s="190">
        <v>15</v>
      </c>
      <c r="H127" s="193">
        <v>0</v>
      </c>
      <c r="I127" s="190"/>
    </row>
    <row r="128" spans="1:9">
      <c r="A128" s="190" t="s">
        <v>419</v>
      </c>
      <c r="B128" s="190" t="s">
        <v>806</v>
      </c>
      <c r="C128" s="190" t="s">
        <v>846</v>
      </c>
      <c r="D128" s="191">
        <v>40540</v>
      </c>
      <c r="E128" s="190" t="s">
        <v>834</v>
      </c>
      <c r="F128" s="192">
        <v>10.4</v>
      </c>
      <c r="G128" s="190">
        <v>10</v>
      </c>
      <c r="H128" s="193">
        <v>0</v>
      </c>
      <c r="I128" s="190"/>
    </row>
    <row r="129" spans="1:9">
      <c r="A129" s="190" t="s">
        <v>450</v>
      </c>
      <c r="B129" s="190" t="s">
        <v>806</v>
      </c>
      <c r="C129" s="190" t="s">
        <v>807</v>
      </c>
      <c r="D129" s="191">
        <v>41373</v>
      </c>
      <c r="E129" s="190" t="s">
        <v>862</v>
      </c>
      <c r="F129" s="192">
        <v>4.8</v>
      </c>
      <c r="G129" s="190">
        <v>20</v>
      </c>
      <c r="H129" s="193">
        <v>0.10000000149011612</v>
      </c>
      <c r="I129" s="190"/>
    </row>
    <row r="130" spans="1:9">
      <c r="A130" s="190" t="s">
        <v>450</v>
      </c>
      <c r="B130" s="190" t="s">
        <v>806</v>
      </c>
      <c r="C130" s="190" t="s">
        <v>807</v>
      </c>
      <c r="D130" s="191">
        <v>41700</v>
      </c>
      <c r="E130" s="190" t="s">
        <v>864</v>
      </c>
      <c r="F130" s="192">
        <v>15.5</v>
      </c>
      <c r="G130" s="190">
        <v>24</v>
      </c>
      <c r="H130" s="193">
        <v>0.10000000149011612</v>
      </c>
      <c r="I130" s="190"/>
    </row>
    <row r="131" spans="1:9">
      <c r="A131" s="190" t="s">
        <v>450</v>
      </c>
      <c r="B131" s="190" t="s">
        <v>806</v>
      </c>
      <c r="C131" s="190" t="s">
        <v>807</v>
      </c>
      <c r="D131" s="191">
        <v>40677</v>
      </c>
      <c r="E131" s="190" t="s">
        <v>809</v>
      </c>
      <c r="F131" s="192">
        <v>42.4</v>
      </c>
      <c r="G131" s="190">
        <v>2</v>
      </c>
      <c r="H131" s="193">
        <v>0.10000000149011612</v>
      </c>
      <c r="I131" s="190"/>
    </row>
    <row r="132" spans="1:9">
      <c r="A132" s="190" t="s">
        <v>699</v>
      </c>
      <c r="B132" s="190" t="s">
        <v>806</v>
      </c>
      <c r="C132" s="190" t="s">
        <v>836</v>
      </c>
      <c r="D132" s="191">
        <v>41339</v>
      </c>
      <c r="E132" s="190" t="s">
        <v>818</v>
      </c>
      <c r="F132" s="192">
        <v>64.8</v>
      </c>
      <c r="G132" s="190">
        <v>20</v>
      </c>
      <c r="H132" s="193">
        <v>0</v>
      </c>
      <c r="I132" s="190"/>
    </row>
    <row r="133" spans="1:9">
      <c r="A133" s="190" t="s">
        <v>594</v>
      </c>
      <c r="B133" s="190" t="s">
        <v>839</v>
      </c>
      <c r="C133" s="190" t="s">
        <v>836</v>
      </c>
      <c r="D133" s="191">
        <v>40927</v>
      </c>
      <c r="E133" s="190" t="s">
        <v>881</v>
      </c>
      <c r="F133" s="192">
        <v>50</v>
      </c>
      <c r="G133" s="190">
        <v>12</v>
      </c>
      <c r="H133" s="193">
        <v>0</v>
      </c>
      <c r="I133" s="190"/>
    </row>
    <row r="134" spans="1:9">
      <c r="A134" s="190" t="s">
        <v>594</v>
      </c>
      <c r="B134" s="190" t="s">
        <v>839</v>
      </c>
      <c r="C134" s="190" t="s">
        <v>836</v>
      </c>
      <c r="D134" s="191">
        <v>40708</v>
      </c>
      <c r="E134" s="190" t="s">
        <v>825</v>
      </c>
      <c r="F134" s="192">
        <v>3.6</v>
      </c>
      <c r="G134" s="190">
        <v>10</v>
      </c>
      <c r="H134" s="193">
        <v>0</v>
      </c>
      <c r="I134" s="190"/>
    </row>
    <row r="135" spans="1:9">
      <c r="A135" s="190" t="s">
        <v>594</v>
      </c>
      <c r="B135" s="190" t="s">
        <v>839</v>
      </c>
      <c r="C135" s="190" t="s">
        <v>836</v>
      </c>
      <c r="D135" s="191">
        <v>41110</v>
      </c>
      <c r="E135" s="190" t="s">
        <v>865</v>
      </c>
      <c r="F135" s="192">
        <v>35.1</v>
      </c>
      <c r="G135" s="190">
        <v>5</v>
      </c>
      <c r="H135" s="193">
        <v>0</v>
      </c>
      <c r="I135" s="190"/>
    </row>
    <row r="136" spans="1:9">
      <c r="A136" s="190" t="s">
        <v>594</v>
      </c>
      <c r="B136" s="190" t="s">
        <v>839</v>
      </c>
      <c r="C136" s="190" t="s">
        <v>836</v>
      </c>
      <c r="D136" s="191">
        <v>40789</v>
      </c>
      <c r="E136" s="190" t="s">
        <v>867</v>
      </c>
      <c r="F136" s="192">
        <v>6.2</v>
      </c>
      <c r="G136" s="190">
        <v>6</v>
      </c>
      <c r="H136" s="193">
        <v>0</v>
      </c>
      <c r="I136" s="190"/>
    </row>
    <row r="137" spans="1:9">
      <c r="A137" s="190" t="s">
        <v>639</v>
      </c>
      <c r="B137" s="190" t="s">
        <v>842</v>
      </c>
      <c r="C137" s="190" t="s">
        <v>810</v>
      </c>
      <c r="D137" s="191">
        <v>40958</v>
      </c>
      <c r="E137" s="190" t="s">
        <v>872</v>
      </c>
      <c r="F137" s="192">
        <v>14.4</v>
      </c>
      <c r="G137" s="190">
        <v>18</v>
      </c>
      <c r="H137" s="193">
        <v>0</v>
      </c>
      <c r="I137" s="190"/>
    </row>
    <row r="138" spans="1:9">
      <c r="A138" s="190" t="s">
        <v>639</v>
      </c>
      <c r="B138" s="190" t="s">
        <v>842</v>
      </c>
      <c r="C138" s="190" t="s">
        <v>810</v>
      </c>
      <c r="D138" s="191">
        <v>41544</v>
      </c>
      <c r="E138" s="190" t="s">
        <v>852</v>
      </c>
      <c r="F138" s="192">
        <v>31.2</v>
      </c>
      <c r="G138" s="190">
        <v>15</v>
      </c>
      <c r="H138" s="193">
        <v>0</v>
      </c>
      <c r="I138" s="190"/>
    </row>
    <row r="139" spans="1:9">
      <c r="A139" s="190" t="s">
        <v>639</v>
      </c>
      <c r="B139" s="190" t="s">
        <v>842</v>
      </c>
      <c r="C139" s="190" t="s">
        <v>810</v>
      </c>
      <c r="D139" s="191">
        <v>41381</v>
      </c>
      <c r="E139" s="190" t="s">
        <v>858</v>
      </c>
      <c r="F139" s="192">
        <v>36.799999999999997</v>
      </c>
      <c r="G139" s="190">
        <v>15</v>
      </c>
      <c r="H139" s="193">
        <v>0</v>
      </c>
      <c r="I139" s="190"/>
    </row>
    <row r="140" spans="1:9">
      <c r="A140" s="190" t="s">
        <v>639</v>
      </c>
      <c r="B140" s="190" t="s">
        <v>842</v>
      </c>
      <c r="C140" s="190" t="s">
        <v>810</v>
      </c>
      <c r="D140" s="191">
        <v>40848</v>
      </c>
      <c r="E140" s="190" t="s">
        <v>820</v>
      </c>
      <c r="F140" s="192">
        <v>27.2</v>
      </c>
      <c r="G140" s="190">
        <v>21</v>
      </c>
      <c r="H140" s="193">
        <v>0</v>
      </c>
      <c r="I140" s="190"/>
    </row>
    <row r="141" spans="1:9">
      <c r="A141" s="190" t="s">
        <v>639</v>
      </c>
      <c r="B141" s="190" t="s">
        <v>842</v>
      </c>
      <c r="C141" s="190" t="s">
        <v>810</v>
      </c>
      <c r="D141" s="191">
        <v>41278</v>
      </c>
      <c r="E141" s="190" t="s">
        <v>867</v>
      </c>
      <c r="F141" s="192">
        <v>6.2</v>
      </c>
      <c r="G141" s="190">
        <v>6</v>
      </c>
      <c r="H141" s="193">
        <v>0</v>
      </c>
      <c r="I141" s="190"/>
    </row>
    <row r="142" spans="1:9">
      <c r="A142" s="190" t="s">
        <v>434</v>
      </c>
      <c r="B142" s="190" t="s">
        <v>813</v>
      </c>
      <c r="C142" s="190" t="s">
        <v>851</v>
      </c>
      <c r="D142" s="191">
        <v>41583</v>
      </c>
      <c r="E142" s="190" t="s">
        <v>848</v>
      </c>
      <c r="F142" s="192">
        <v>30.4</v>
      </c>
      <c r="G142" s="190">
        <v>4</v>
      </c>
      <c r="H142" s="193">
        <v>0</v>
      </c>
      <c r="I142" s="190"/>
    </row>
    <row r="143" spans="1:9">
      <c r="A143" s="190" t="s">
        <v>441</v>
      </c>
      <c r="B143" s="190" t="s">
        <v>444</v>
      </c>
      <c r="C143" s="190" t="s">
        <v>807</v>
      </c>
      <c r="D143" s="191">
        <v>40628</v>
      </c>
      <c r="E143" s="190" t="s">
        <v>803</v>
      </c>
      <c r="F143" s="192">
        <v>16.8</v>
      </c>
      <c r="G143" s="190">
        <v>12</v>
      </c>
      <c r="H143" s="193">
        <v>0</v>
      </c>
      <c r="I143" s="190"/>
    </row>
    <row r="144" spans="1:9">
      <c r="A144" s="190" t="s">
        <v>441</v>
      </c>
      <c r="B144" s="190" t="s">
        <v>444</v>
      </c>
      <c r="C144" s="190" t="s">
        <v>807</v>
      </c>
      <c r="D144" s="191">
        <v>41615</v>
      </c>
      <c r="E144" s="190" t="s">
        <v>830</v>
      </c>
      <c r="F144" s="192">
        <v>13.9</v>
      </c>
      <c r="G144" s="190">
        <v>30</v>
      </c>
      <c r="H144" s="193">
        <v>0</v>
      </c>
      <c r="I144" s="190"/>
    </row>
    <row r="145" spans="1:9">
      <c r="A145" s="190" t="s">
        <v>441</v>
      </c>
      <c r="B145" s="190" t="s">
        <v>444</v>
      </c>
      <c r="C145" s="190" t="s">
        <v>807</v>
      </c>
      <c r="D145" s="191">
        <v>41138</v>
      </c>
      <c r="E145" s="190" t="s">
        <v>882</v>
      </c>
      <c r="F145" s="192">
        <v>28.8</v>
      </c>
      <c r="G145" s="190">
        <v>15</v>
      </c>
      <c r="H145" s="193">
        <v>0</v>
      </c>
      <c r="I145" s="190"/>
    </row>
    <row r="146" spans="1:9">
      <c r="A146" s="190" t="s">
        <v>496</v>
      </c>
      <c r="B146" s="190" t="s">
        <v>813</v>
      </c>
      <c r="C146" s="190" t="s">
        <v>802</v>
      </c>
      <c r="D146" s="191">
        <v>40929</v>
      </c>
      <c r="E146" s="190" t="s">
        <v>822</v>
      </c>
      <c r="F146" s="192">
        <v>14.4</v>
      </c>
      <c r="G146" s="190">
        <v>60</v>
      </c>
      <c r="H146" s="193">
        <v>0</v>
      </c>
      <c r="I146" s="190"/>
    </row>
    <row r="147" spans="1:9">
      <c r="A147" s="190" t="s">
        <v>496</v>
      </c>
      <c r="B147" s="190" t="s">
        <v>813</v>
      </c>
      <c r="C147" s="190" t="s">
        <v>802</v>
      </c>
      <c r="D147" s="191">
        <v>40400</v>
      </c>
      <c r="E147" s="190" t="s">
        <v>805</v>
      </c>
      <c r="F147" s="192">
        <v>27.8</v>
      </c>
      <c r="G147" s="190">
        <v>20</v>
      </c>
      <c r="H147" s="193">
        <v>0</v>
      </c>
      <c r="I147" s="190"/>
    </row>
    <row r="148" spans="1:9">
      <c r="A148" s="190" t="s">
        <v>401</v>
      </c>
      <c r="B148" s="190" t="s">
        <v>883</v>
      </c>
      <c r="C148" s="190" t="s">
        <v>807</v>
      </c>
      <c r="D148" s="191">
        <v>40772</v>
      </c>
      <c r="E148" s="190" t="s">
        <v>829</v>
      </c>
      <c r="F148" s="192">
        <v>15.2</v>
      </c>
      <c r="G148" s="190">
        <v>40</v>
      </c>
      <c r="H148" s="193">
        <v>0</v>
      </c>
      <c r="I148" s="190"/>
    </row>
    <row r="149" spans="1:9">
      <c r="A149" s="190" t="s">
        <v>401</v>
      </c>
      <c r="B149" s="190" t="s">
        <v>883</v>
      </c>
      <c r="C149" s="190" t="s">
        <v>807</v>
      </c>
      <c r="D149" s="191">
        <v>40960</v>
      </c>
      <c r="E149" s="190" t="s">
        <v>831</v>
      </c>
      <c r="F149" s="192">
        <v>15.2</v>
      </c>
      <c r="G149" s="190">
        <v>40</v>
      </c>
      <c r="H149" s="193">
        <v>0.25</v>
      </c>
      <c r="I149" s="190"/>
    </row>
    <row r="150" spans="1:9">
      <c r="A150" s="190" t="s">
        <v>401</v>
      </c>
      <c r="B150" s="190" t="s">
        <v>883</v>
      </c>
      <c r="C150" s="190" t="s">
        <v>807</v>
      </c>
      <c r="D150" s="191">
        <v>41511</v>
      </c>
      <c r="E150" s="190" t="s">
        <v>832</v>
      </c>
      <c r="F150" s="192">
        <v>44</v>
      </c>
      <c r="G150" s="190">
        <v>30</v>
      </c>
      <c r="H150" s="193">
        <v>0.25</v>
      </c>
      <c r="I150" s="190"/>
    </row>
    <row r="151" spans="1:9">
      <c r="A151" s="190" t="s">
        <v>401</v>
      </c>
      <c r="B151" s="190" t="s">
        <v>883</v>
      </c>
      <c r="C151" s="190" t="s">
        <v>807</v>
      </c>
      <c r="D151" s="191">
        <v>41415</v>
      </c>
      <c r="E151" s="190" t="s">
        <v>843</v>
      </c>
      <c r="F151" s="192">
        <v>39.4</v>
      </c>
      <c r="G151" s="190">
        <v>15</v>
      </c>
      <c r="H151" s="193">
        <v>0</v>
      </c>
      <c r="I151" s="190"/>
    </row>
    <row r="152" spans="1:9">
      <c r="A152" s="190" t="s">
        <v>356</v>
      </c>
      <c r="B152" s="190" t="s">
        <v>806</v>
      </c>
      <c r="C152" s="190" t="s">
        <v>810</v>
      </c>
      <c r="D152" s="191">
        <v>41324</v>
      </c>
      <c r="E152" s="190" t="s">
        <v>869</v>
      </c>
      <c r="F152" s="192">
        <v>7.3</v>
      </c>
      <c r="G152" s="190">
        <v>15</v>
      </c>
      <c r="H152" s="193">
        <v>0</v>
      </c>
      <c r="I152" s="190"/>
    </row>
    <row r="153" spans="1:9">
      <c r="A153" s="190" t="s">
        <v>356</v>
      </c>
      <c r="B153" s="190" t="s">
        <v>806</v>
      </c>
      <c r="C153" s="190" t="s">
        <v>810</v>
      </c>
      <c r="D153" s="191">
        <v>41314</v>
      </c>
      <c r="E153" s="190" t="s">
        <v>844</v>
      </c>
      <c r="F153" s="192">
        <v>12</v>
      </c>
      <c r="G153" s="190">
        <v>20</v>
      </c>
      <c r="H153" s="193">
        <v>0</v>
      </c>
      <c r="I153" s="190"/>
    </row>
    <row r="154" spans="1:9">
      <c r="A154" s="190" t="s">
        <v>480</v>
      </c>
      <c r="B154" s="190" t="s">
        <v>861</v>
      </c>
      <c r="C154" s="190" t="s">
        <v>851</v>
      </c>
      <c r="D154" s="191">
        <v>40539</v>
      </c>
      <c r="E154" s="190" t="s">
        <v>884</v>
      </c>
      <c r="F154" s="192">
        <v>13.6</v>
      </c>
      <c r="G154" s="190">
        <v>30</v>
      </c>
      <c r="H154" s="193">
        <v>0</v>
      </c>
      <c r="I154" s="190"/>
    </row>
    <row r="155" spans="1:9">
      <c r="A155" s="190" t="s">
        <v>480</v>
      </c>
      <c r="B155" s="190" t="s">
        <v>861</v>
      </c>
      <c r="C155" s="190" t="s">
        <v>851</v>
      </c>
      <c r="D155" s="191">
        <v>41562</v>
      </c>
      <c r="E155" s="190" t="s">
        <v>876</v>
      </c>
      <c r="F155" s="192">
        <v>10</v>
      </c>
      <c r="G155" s="190">
        <v>20</v>
      </c>
      <c r="H155" s="193">
        <v>0</v>
      </c>
      <c r="I155" s="190"/>
    </row>
    <row r="156" spans="1:9">
      <c r="A156" s="190" t="s">
        <v>673</v>
      </c>
      <c r="B156" s="190" t="s">
        <v>854</v>
      </c>
      <c r="C156" s="190" t="s">
        <v>846</v>
      </c>
      <c r="D156" s="191">
        <v>41395</v>
      </c>
      <c r="E156" s="190" t="s">
        <v>855</v>
      </c>
      <c r="F156" s="192">
        <v>14.7</v>
      </c>
      <c r="G156" s="190">
        <v>10</v>
      </c>
      <c r="H156" s="193">
        <v>0</v>
      </c>
      <c r="I156" s="190"/>
    </row>
    <row r="157" spans="1:9">
      <c r="A157" s="190" t="s">
        <v>673</v>
      </c>
      <c r="B157" s="190" t="s">
        <v>854</v>
      </c>
      <c r="C157" s="190" t="s">
        <v>846</v>
      </c>
      <c r="D157" s="191">
        <v>40301</v>
      </c>
      <c r="E157" s="190" t="s">
        <v>848</v>
      </c>
      <c r="F157" s="192">
        <v>30.4</v>
      </c>
      <c r="G157" s="190">
        <v>20</v>
      </c>
      <c r="H157" s="193">
        <v>0</v>
      </c>
      <c r="I157" s="190"/>
    </row>
    <row r="158" spans="1:9">
      <c r="A158" s="190" t="s">
        <v>423</v>
      </c>
      <c r="B158" s="190" t="s">
        <v>817</v>
      </c>
      <c r="C158" s="190" t="s">
        <v>810</v>
      </c>
      <c r="D158" s="191">
        <v>41751</v>
      </c>
      <c r="E158" s="190" t="s">
        <v>852</v>
      </c>
      <c r="F158" s="192">
        <v>31.2</v>
      </c>
      <c r="G158" s="190">
        <v>40</v>
      </c>
      <c r="H158" s="193">
        <v>0</v>
      </c>
      <c r="I158" s="190"/>
    </row>
    <row r="159" spans="1:9">
      <c r="A159" s="190" t="s">
        <v>423</v>
      </c>
      <c r="B159" s="190" t="s">
        <v>817</v>
      </c>
      <c r="C159" s="190" t="s">
        <v>810</v>
      </c>
      <c r="D159" s="191">
        <v>40324</v>
      </c>
      <c r="E159" s="190" t="s">
        <v>863</v>
      </c>
      <c r="F159" s="192">
        <v>36.4</v>
      </c>
      <c r="G159" s="190">
        <v>28</v>
      </c>
      <c r="H159" s="193">
        <v>0</v>
      </c>
      <c r="I159" s="190"/>
    </row>
    <row r="160" spans="1:9">
      <c r="A160" s="190" t="s">
        <v>423</v>
      </c>
      <c r="B160" s="190" t="s">
        <v>817</v>
      </c>
      <c r="C160" s="190" t="s">
        <v>810</v>
      </c>
      <c r="D160" s="191">
        <v>40590</v>
      </c>
      <c r="E160" s="190" t="s">
        <v>858</v>
      </c>
      <c r="F160" s="192">
        <v>36.799999999999997</v>
      </c>
      <c r="G160" s="190">
        <v>12</v>
      </c>
      <c r="H160" s="193">
        <v>0</v>
      </c>
      <c r="I160" s="190"/>
    </row>
    <row r="161" spans="1:9">
      <c r="A161" s="190" t="s">
        <v>559</v>
      </c>
      <c r="B161" s="190" t="s">
        <v>868</v>
      </c>
      <c r="C161" s="190" t="s">
        <v>878</v>
      </c>
      <c r="D161" s="191">
        <v>40564</v>
      </c>
      <c r="E161" s="190" t="s">
        <v>855</v>
      </c>
      <c r="F161" s="192">
        <v>14.7</v>
      </c>
      <c r="G161" s="190">
        <v>40</v>
      </c>
      <c r="H161" s="193">
        <v>0.10000000149011612</v>
      </c>
      <c r="I161" s="190"/>
    </row>
    <row r="162" spans="1:9">
      <c r="A162" s="190" t="s">
        <v>559</v>
      </c>
      <c r="B162" s="190" t="s">
        <v>868</v>
      </c>
      <c r="C162" s="190" t="s">
        <v>878</v>
      </c>
      <c r="D162" s="191">
        <v>40602</v>
      </c>
      <c r="E162" s="190" t="s">
        <v>812</v>
      </c>
      <c r="F162" s="192">
        <v>16.8</v>
      </c>
      <c r="G162" s="190">
        <v>30</v>
      </c>
      <c r="H162" s="193">
        <v>0.10000000149011612</v>
      </c>
      <c r="I162" s="190"/>
    </row>
    <row r="163" spans="1:9">
      <c r="A163" s="190" t="s">
        <v>559</v>
      </c>
      <c r="B163" s="190" t="s">
        <v>868</v>
      </c>
      <c r="C163" s="190" t="s">
        <v>878</v>
      </c>
      <c r="D163" s="191">
        <v>40302</v>
      </c>
      <c r="E163" s="190" t="s">
        <v>876</v>
      </c>
      <c r="F163" s="192">
        <v>10</v>
      </c>
      <c r="G163" s="190">
        <v>15</v>
      </c>
      <c r="H163" s="193">
        <v>0.10000000149011612</v>
      </c>
      <c r="I163" s="190"/>
    </row>
    <row r="164" spans="1:9">
      <c r="A164" s="190" t="s">
        <v>594</v>
      </c>
      <c r="B164" s="190" t="s">
        <v>839</v>
      </c>
      <c r="C164" s="190" t="s">
        <v>836</v>
      </c>
      <c r="D164" s="191">
        <v>41075</v>
      </c>
      <c r="E164" s="190" t="s">
        <v>823</v>
      </c>
      <c r="F164" s="192">
        <v>16</v>
      </c>
      <c r="G164" s="190">
        <v>30</v>
      </c>
      <c r="H164" s="193">
        <v>0</v>
      </c>
      <c r="I164" s="190"/>
    </row>
    <row r="165" spans="1:9">
      <c r="A165" s="190" t="s">
        <v>594</v>
      </c>
      <c r="B165" s="190" t="s">
        <v>839</v>
      </c>
      <c r="C165" s="190" t="s">
        <v>836</v>
      </c>
      <c r="D165" s="191">
        <v>41607</v>
      </c>
      <c r="E165" s="190" t="s">
        <v>832</v>
      </c>
      <c r="F165" s="192">
        <v>44</v>
      </c>
      <c r="G165" s="190">
        <v>10</v>
      </c>
      <c r="H165" s="193">
        <v>0</v>
      </c>
      <c r="I165" s="190"/>
    </row>
    <row r="166" spans="1:9">
      <c r="A166" s="190" t="s">
        <v>594</v>
      </c>
      <c r="B166" s="190" t="s">
        <v>839</v>
      </c>
      <c r="C166" s="190" t="s">
        <v>836</v>
      </c>
      <c r="D166" s="191">
        <v>41132</v>
      </c>
      <c r="E166" s="190" t="s">
        <v>860</v>
      </c>
      <c r="F166" s="192">
        <v>17.2</v>
      </c>
      <c r="G166" s="190">
        <v>2</v>
      </c>
      <c r="H166" s="193">
        <v>0</v>
      </c>
      <c r="I166" s="190"/>
    </row>
    <row r="167" spans="1:9">
      <c r="A167" s="190" t="s">
        <v>644</v>
      </c>
      <c r="B167" s="190" t="s">
        <v>842</v>
      </c>
      <c r="C167" s="190" t="s">
        <v>846</v>
      </c>
      <c r="D167" s="191">
        <v>40888</v>
      </c>
      <c r="E167" s="190" t="s">
        <v>881</v>
      </c>
      <c r="F167" s="192">
        <v>50</v>
      </c>
      <c r="G167" s="190">
        <v>25</v>
      </c>
      <c r="H167" s="193">
        <v>0.10000000149011612</v>
      </c>
      <c r="I167" s="190"/>
    </row>
    <row r="168" spans="1:9">
      <c r="A168" s="190" t="s">
        <v>644</v>
      </c>
      <c r="B168" s="190" t="s">
        <v>842</v>
      </c>
      <c r="C168" s="190" t="s">
        <v>846</v>
      </c>
      <c r="D168" s="191">
        <v>41434</v>
      </c>
      <c r="E168" s="190" t="s">
        <v>857</v>
      </c>
      <c r="F168" s="192">
        <v>99</v>
      </c>
      <c r="G168" s="190">
        <v>25</v>
      </c>
      <c r="H168" s="193">
        <v>0.10000000149011612</v>
      </c>
      <c r="I168" s="190"/>
    </row>
    <row r="169" spans="1:9">
      <c r="A169" s="190" t="s">
        <v>644</v>
      </c>
      <c r="B169" s="190" t="s">
        <v>842</v>
      </c>
      <c r="C169" s="190" t="s">
        <v>846</v>
      </c>
      <c r="D169" s="191">
        <v>40236</v>
      </c>
      <c r="E169" s="190" t="s">
        <v>822</v>
      </c>
      <c r="F169" s="192">
        <v>14.4</v>
      </c>
      <c r="G169" s="190">
        <v>30</v>
      </c>
      <c r="H169" s="193">
        <v>0.10000000149011612</v>
      </c>
      <c r="I169" s="190"/>
    </row>
    <row r="170" spans="1:9">
      <c r="A170" s="190" t="s">
        <v>459</v>
      </c>
      <c r="B170" s="190" t="s">
        <v>868</v>
      </c>
      <c r="C170" s="190" t="s">
        <v>836</v>
      </c>
      <c r="D170" s="191">
        <v>41569</v>
      </c>
      <c r="E170" s="190" t="s">
        <v>849</v>
      </c>
      <c r="F170" s="192">
        <v>20.7</v>
      </c>
      <c r="G170" s="190">
        <v>10</v>
      </c>
      <c r="H170" s="193">
        <v>0</v>
      </c>
      <c r="I170" s="190"/>
    </row>
    <row r="171" spans="1:9">
      <c r="A171" s="190" t="s">
        <v>459</v>
      </c>
      <c r="B171" s="190" t="s">
        <v>868</v>
      </c>
      <c r="C171" s="190" t="s">
        <v>836</v>
      </c>
      <c r="D171" s="191">
        <v>41485</v>
      </c>
      <c r="E171" s="190" t="s">
        <v>833</v>
      </c>
      <c r="F171" s="192">
        <v>26.2</v>
      </c>
      <c r="G171" s="190">
        <v>10</v>
      </c>
      <c r="H171" s="193">
        <v>0</v>
      </c>
      <c r="I171" s="190"/>
    </row>
    <row r="172" spans="1:9">
      <c r="A172" s="190" t="s">
        <v>459</v>
      </c>
      <c r="B172" s="190" t="s">
        <v>868</v>
      </c>
      <c r="C172" s="190" t="s">
        <v>836</v>
      </c>
      <c r="D172" s="191">
        <v>41097</v>
      </c>
      <c r="E172" s="190" t="s">
        <v>875</v>
      </c>
      <c r="F172" s="192">
        <v>5.9</v>
      </c>
      <c r="G172" s="190">
        <v>5</v>
      </c>
      <c r="H172" s="193">
        <v>0</v>
      </c>
      <c r="I172" s="190"/>
    </row>
    <row r="173" spans="1:9">
      <c r="A173" s="190" t="s">
        <v>552</v>
      </c>
      <c r="B173" s="190" t="s">
        <v>842</v>
      </c>
      <c r="C173" s="190" t="s">
        <v>851</v>
      </c>
      <c r="D173" s="191">
        <v>41015</v>
      </c>
      <c r="E173" s="190" t="s">
        <v>843</v>
      </c>
      <c r="F173" s="192">
        <v>39.4</v>
      </c>
      <c r="G173" s="190">
        <v>10</v>
      </c>
      <c r="H173" s="193">
        <v>0</v>
      </c>
      <c r="I173" s="190"/>
    </row>
    <row r="174" spans="1:9">
      <c r="A174" s="190" t="s">
        <v>552</v>
      </c>
      <c r="B174" s="190" t="s">
        <v>842</v>
      </c>
      <c r="C174" s="190" t="s">
        <v>851</v>
      </c>
      <c r="D174" s="191">
        <v>40644</v>
      </c>
      <c r="E174" s="190" t="s">
        <v>876</v>
      </c>
      <c r="F174" s="192">
        <v>10</v>
      </c>
      <c r="G174" s="190">
        <v>3</v>
      </c>
      <c r="H174" s="193">
        <v>0</v>
      </c>
      <c r="I174" s="190"/>
    </row>
    <row r="175" spans="1:9">
      <c r="A175" s="190" t="s">
        <v>579</v>
      </c>
      <c r="B175" s="190" t="s">
        <v>839</v>
      </c>
      <c r="C175" s="190" t="s">
        <v>878</v>
      </c>
      <c r="D175" s="191">
        <v>40675</v>
      </c>
      <c r="E175" s="190" t="s">
        <v>882</v>
      </c>
      <c r="F175" s="192">
        <v>28.8</v>
      </c>
      <c r="G175" s="190">
        <v>1</v>
      </c>
      <c r="H175" s="193">
        <v>0</v>
      </c>
      <c r="I175" s="190"/>
    </row>
    <row r="176" spans="1:9">
      <c r="A176" s="190" t="s">
        <v>579</v>
      </c>
      <c r="B176" s="190" t="s">
        <v>839</v>
      </c>
      <c r="C176" s="190" t="s">
        <v>878</v>
      </c>
      <c r="D176" s="191">
        <v>41002</v>
      </c>
      <c r="E176" s="190" t="s">
        <v>844</v>
      </c>
      <c r="F176" s="192">
        <v>12</v>
      </c>
      <c r="G176" s="190">
        <v>5</v>
      </c>
      <c r="H176" s="193">
        <v>0</v>
      </c>
      <c r="I176" s="190"/>
    </row>
    <row r="177" spans="1:9">
      <c r="A177" s="190" t="s">
        <v>401</v>
      </c>
      <c r="B177" s="190" t="s">
        <v>883</v>
      </c>
      <c r="C177" s="190" t="s">
        <v>814</v>
      </c>
      <c r="D177" s="191">
        <v>41039</v>
      </c>
      <c r="E177" s="190" t="s">
        <v>885</v>
      </c>
      <c r="F177" s="192">
        <v>17.600000000000001</v>
      </c>
      <c r="G177" s="190">
        <v>20</v>
      </c>
      <c r="H177" s="193">
        <v>0</v>
      </c>
      <c r="I177" s="190"/>
    </row>
    <row r="178" spans="1:9">
      <c r="A178" s="190" t="s">
        <v>401</v>
      </c>
      <c r="B178" s="190" t="s">
        <v>883</v>
      </c>
      <c r="C178" s="190" t="s">
        <v>814</v>
      </c>
      <c r="D178" s="191">
        <v>40205</v>
      </c>
      <c r="E178" s="190" t="s">
        <v>886</v>
      </c>
      <c r="F178" s="192">
        <v>20</v>
      </c>
      <c r="G178" s="190">
        <v>30</v>
      </c>
      <c r="H178" s="193">
        <v>0</v>
      </c>
      <c r="I178" s="190"/>
    </row>
    <row r="179" spans="1:9">
      <c r="A179" s="190" t="s">
        <v>401</v>
      </c>
      <c r="B179" s="190" t="s">
        <v>883</v>
      </c>
      <c r="C179" s="190" t="s">
        <v>814</v>
      </c>
      <c r="D179" s="191">
        <v>40719</v>
      </c>
      <c r="E179" s="190" t="s">
        <v>804</v>
      </c>
      <c r="F179" s="192">
        <v>11.2</v>
      </c>
      <c r="G179" s="190">
        <v>2</v>
      </c>
      <c r="H179" s="193">
        <v>0</v>
      </c>
      <c r="I179" s="190"/>
    </row>
    <row r="180" spans="1:9">
      <c r="A180" s="190" t="s">
        <v>401</v>
      </c>
      <c r="B180" s="190" t="s">
        <v>883</v>
      </c>
      <c r="C180" s="190" t="s">
        <v>814</v>
      </c>
      <c r="D180" s="191">
        <v>40666</v>
      </c>
      <c r="E180" s="190" t="s">
        <v>858</v>
      </c>
      <c r="F180" s="192">
        <v>36.799999999999997</v>
      </c>
      <c r="G180" s="190">
        <v>20</v>
      </c>
      <c r="H180" s="193">
        <v>0</v>
      </c>
      <c r="I180" s="190"/>
    </row>
    <row r="181" spans="1:9">
      <c r="A181" s="190" t="s">
        <v>401</v>
      </c>
      <c r="B181" s="190" t="s">
        <v>883</v>
      </c>
      <c r="C181" s="190" t="s">
        <v>814</v>
      </c>
      <c r="D181" s="191">
        <v>41047</v>
      </c>
      <c r="E181" s="190" t="s">
        <v>860</v>
      </c>
      <c r="F181" s="192">
        <v>17.2</v>
      </c>
      <c r="G181" s="190">
        <v>3</v>
      </c>
      <c r="H181" s="193">
        <v>0</v>
      </c>
      <c r="I181" s="190"/>
    </row>
    <row r="182" spans="1:9">
      <c r="A182" s="190" t="s">
        <v>466</v>
      </c>
      <c r="B182" s="190" t="s">
        <v>842</v>
      </c>
      <c r="C182" s="190" t="s">
        <v>846</v>
      </c>
      <c r="D182" s="191">
        <v>41557</v>
      </c>
      <c r="E182" s="190" t="s">
        <v>830</v>
      </c>
      <c r="F182" s="192">
        <v>13.9</v>
      </c>
      <c r="G182" s="190">
        <v>10</v>
      </c>
      <c r="H182" s="193">
        <v>0</v>
      </c>
      <c r="I182" s="190"/>
    </row>
    <row r="183" spans="1:9">
      <c r="A183" s="190" t="s">
        <v>466</v>
      </c>
      <c r="B183" s="190" t="s">
        <v>842</v>
      </c>
      <c r="C183" s="190" t="s">
        <v>846</v>
      </c>
      <c r="D183" s="191">
        <v>41256</v>
      </c>
      <c r="E183" s="190" t="s">
        <v>843</v>
      </c>
      <c r="F183" s="192">
        <v>39.4</v>
      </c>
      <c r="G183" s="190">
        <v>5</v>
      </c>
      <c r="H183" s="193">
        <v>0</v>
      </c>
      <c r="I183" s="190"/>
    </row>
    <row r="184" spans="1:9">
      <c r="A184" s="190" t="s">
        <v>597</v>
      </c>
      <c r="B184" s="190" t="s">
        <v>813</v>
      </c>
      <c r="C184" s="190" t="s">
        <v>836</v>
      </c>
      <c r="D184" s="191">
        <v>40202</v>
      </c>
      <c r="E184" s="190" t="s">
        <v>804</v>
      </c>
      <c r="F184" s="192">
        <v>11.2</v>
      </c>
      <c r="G184" s="190">
        <v>6</v>
      </c>
      <c r="H184" s="193">
        <v>0</v>
      </c>
      <c r="I184" s="190"/>
    </row>
    <row r="185" spans="1:9">
      <c r="A185" s="190" t="s">
        <v>597</v>
      </c>
      <c r="B185" s="190" t="s">
        <v>813</v>
      </c>
      <c r="C185" s="190" t="s">
        <v>836</v>
      </c>
      <c r="D185" s="191">
        <v>41091</v>
      </c>
      <c r="E185" s="190" t="s">
        <v>882</v>
      </c>
      <c r="F185" s="192">
        <v>28.8</v>
      </c>
      <c r="G185" s="190">
        <v>7</v>
      </c>
      <c r="H185" s="193">
        <v>0</v>
      </c>
      <c r="I185" s="190"/>
    </row>
    <row r="186" spans="1:9">
      <c r="A186" s="190" t="s">
        <v>673</v>
      </c>
      <c r="B186" s="190" t="s">
        <v>854</v>
      </c>
      <c r="C186" s="190" t="s">
        <v>851</v>
      </c>
      <c r="D186" s="191">
        <v>40433</v>
      </c>
      <c r="E186" s="190" t="s">
        <v>863</v>
      </c>
      <c r="F186" s="192">
        <v>36.4</v>
      </c>
      <c r="G186" s="190">
        <v>4</v>
      </c>
      <c r="H186" s="193">
        <v>0</v>
      </c>
      <c r="I186" s="190"/>
    </row>
    <row r="187" spans="1:9">
      <c r="A187" s="190" t="s">
        <v>673</v>
      </c>
      <c r="B187" s="190" t="s">
        <v>854</v>
      </c>
      <c r="C187" s="190" t="s">
        <v>851</v>
      </c>
      <c r="D187" s="191">
        <v>41334</v>
      </c>
      <c r="E187" s="190" t="s">
        <v>858</v>
      </c>
      <c r="F187" s="192">
        <v>36.799999999999997</v>
      </c>
      <c r="G187" s="190">
        <v>24</v>
      </c>
      <c r="H187" s="193">
        <v>0</v>
      </c>
      <c r="I187" s="190"/>
    </row>
    <row r="188" spans="1:9">
      <c r="A188" s="190" t="s">
        <v>673</v>
      </c>
      <c r="B188" s="190" t="s">
        <v>854</v>
      </c>
      <c r="C188" s="190" t="s">
        <v>851</v>
      </c>
      <c r="D188" s="191">
        <v>41000</v>
      </c>
      <c r="E188" s="190" t="s">
        <v>833</v>
      </c>
      <c r="F188" s="192">
        <v>26.2</v>
      </c>
      <c r="G188" s="190">
        <v>20</v>
      </c>
      <c r="H188" s="193">
        <v>0</v>
      </c>
      <c r="I188" s="190"/>
    </row>
    <row r="189" spans="1:9">
      <c r="A189" s="190" t="s">
        <v>673</v>
      </c>
      <c r="B189" s="190" t="s">
        <v>854</v>
      </c>
      <c r="C189" s="190" t="s">
        <v>851</v>
      </c>
      <c r="D189" s="191">
        <v>41186</v>
      </c>
      <c r="E189" s="190" t="s">
        <v>867</v>
      </c>
      <c r="F189" s="192">
        <v>6.2</v>
      </c>
      <c r="G189" s="190">
        <v>10</v>
      </c>
      <c r="H189" s="193">
        <v>0</v>
      </c>
      <c r="I189" s="190"/>
    </row>
    <row r="190" spans="1:9">
      <c r="A190" s="190" t="s">
        <v>446</v>
      </c>
      <c r="B190" s="190" t="s">
        <v>854</v>
      </c>
      <c r="C190" s="190" t="s">
        <v>851</v>
      </c>
      <c r="D190" s="191">
        <v>40778</v>
      </c>
      <c r="E190" s="190" t="s">
        <v>831</v>
      </c>
      <c r="F190" s="192">
        <v>15.2</v>
      </c>
      <c r="G190" s="190">
        <v>12</v>
      </c>
      <c r="H190" s="193">
        <v>0</v>
      </c>
      <c r="I190" s="190"/>
    </row>
    <row r="191" spans="1:9">
      <c r="A191" s="190" t="s">
        <v>639</v>
      </c>
      <c r="B191" s="190" t="s">
        <v>842</v>
      </c>
      <c r="C191" s="190" t="s">
        <v>836</v>
      </c>
      <c r="D191" s="191">
        <v>41534</v>
      </c>
      <c r="E191" s="190" t="s">
        <v>838</v>
      </c>
      <c r="F191" s="192">
        <v>25.6</v>
      </c>
      <c r="G191" s="190">
        <v>40</v>
      </c>
      <c r="H191" s="193">
        <v>0.10000000149011612</v>
      </c>
      <c r="I191" s="190"/>
    </row>
    <row r="192" spans="1:9">
      <c r="A192" s="190" t="s">
        <v>639</v>
      </c>
      <c r="B192" s="190" t="s">
        <v>842</v>
      </c>
      <c r="C192" s="190" t="s">
        <v>836</v>
      </c>
      <c r="D192" s="191">
        <v>41148</v>
      </c>
      <c r="E192" s="190" t="s">
        <v>887</v>
      </c>
      <c r="F192" s="192">
        <v>10.6</v>
      </c>
      <c r="G192" s="190">
        <v>30</v>
      </c>
      <c r="H192" s="193">
        <v>0.10000000149011612</v>
      </c>
      <c r="I192" s="190"/>
    </row>
    <row r="193" spans="1:9">
      <c r="A193" s="190" t="s">
        <v>639</v>
      </c>
      <c r="B193" s="190" t="s">
        <v>842</v>
      </c>
      <c r="C193" s="190" t="s">
        <v>836</v>
      </c>
      <c r="D193" s="191">
        <v>40856</v>
      </c>
      <c r="E193" s="190" t="s">
        <v>843</v>
      </c>
      <c r="F193" s="192">
        <v>39.4</v>
      </c>
      <c r="G193" s="190">
        <v>25</v>
      </c>
      <c r="H193" s="193">
        <v>0.10000000149011612</v>
      </c>
      <c r="I193" s="190"/>
    </row>
    <row r="194" spans="1:9">
      <c r="A194" s="190" t="s">
        <v>471</v>
      </c>
      <c r="B194" s="190" t="s">
        <v>877</v>
      </c>
      <c r="C194" s="190" t="s">
        <v>810</v>
      </c>
      <c r="D194" s="191">
        <v>40791</v>
      </c>
      <c r="E194" s="190" t="s">
        <v>873</v>
      </c>
      <c r="F194" s="192">
        <v>11.2</v>
      </c>
      <c r="G194" s="190">
        <v>14</v>
      </c>
      <c r="H194" s="193">
        <v>0</v>
      </c>
      <c r="I194" s="190"/>
    </row>
    <row r="195" spans="1:9">
      <c r="A195" s="190" t="s">
        <v>471</v>
      </c>
      <c r="B195" s="190" t="s">
        <v>877</v>
      </c>
      <c r="C195" s="190" t="s">
        <v>810</v>
      </c>
      <c r="D195" s="191">
        <v>40352</v>
      </c>
      <c r="E195" s="190" t="s">
        <v>844</v>
      </c>
      <c r="F195" s="192">
        <v>12</v>
      </c>
      <c r="G195" s="190">
        <v>30</v>
      </c>
      <c r="H195" s="193">
        <v>0</v>
      </c>
      <c r="I195" s="190"/>
    </row>
    <row r="196" spans="1:9">
      <c r="A196" s="190" t="s">
        <v>639</v>
      </c>
      <c r="B196" s="190" t="s">
        <v>842</v>
      </c>
      <c r="C196" s="190" t="s">
        <v>836</v>
      </c>
      <c r="D196" s="191">
        <v>40534</v>
      </c>
      <c r="E196" s="190" t="s">
        <v>811</v>
      </c>
      <c r="F196" s="192">
        <v>7.7</v>
      </c>
      <c r="G196" s="190">
        <v>10</v>
      </c>
      <c r="H196" s="193">
        <v>0</v>
      </c>
      <c r="I196" s="190"/>
    </row>
    <row r="197" spans="1:9">
      <c r="A197" s="190" t="s">
        <v>639</v>
      </c>
      <c r="B197" s="190" t="s">
        <v>842</v>
      </c>
      <c r="C197" s="190" t="s">
        <v>836</v>
      </c>
      <c r="D197" s="191">
        <v>40547</v>
      </c>
      <c r="E197" s="190" t="s">
        <v>843</v>
      </c>
      <c r="F197" s="192">
        <v>39.4</v>
      </c>
      <c r="G197" s="190">
        <v>70</v>
      </c>
      <c r="H197" s="193">
        <v>0</v>
      </c>
      <c r="I197" s="190"/>
    </row>
    <row r="198" spans="1:9">
      <c r="A198" s="190" t="s">
        <v>552</v>
      </c>
      <c r="B198" s="190" t="s">
        <v>842</v>
      </c>
      <c r="C198" s="190" t="s">
        <v>807</v>
      </c>
      <c r="D198" s="191">
        <v>41228</v>
      </c>
      <c r="E198" s="190" t="s">
        <v>872</v>
      </c>
      <c r="F198" s="192">
        <v>14.4</v>
      </c>
      <c r="G198" s="190">
        <v>20</v>
      </c>
      <c r="H198" s="193">
        <v>0</v>
      </c>
      <c r="I198" s="190"/>
    </row>
    <row r="199" spans="1:9">
      <c r="A199" s="190" t="s">
        <v>471</v>
      </c>
      <c r="B199" s="190" t="s">
        <v>877</v>
      </c>
      <c r="C199" s="190" t="s">
        <v>846</v>
      </c>
      <c r="D199" s="191">
        <v>40836</v>
      </c>
      <c r="E199" s="190" t="s">
        <v>811</v>
      </c>
      <c r="F199" s="192">
        <v>7.7</v>
      </c>
      <c r="G199" s="190">
        <v>20</v>
      </c>
      <c r="H199" s="193">
        <v>0</v>
      </c>
      <c r="I199" s="190"/>
    </row>
    <row r="200" spans="1:9">
      <c r="A200" s="190" t="s">
        <v>471</v>
      </c>
      <c r="B200" s="190" t="s">
        <v>877</v>
      </c>
      <c r="C200" s="190" t="s">
        <v>846</v>
      </c>
      <c r="D200" s="191">
        <v>41700</v>
      </c>
      <c r="E200" s="190" t="s">
        <v>856</v>
      </c>
      <c r="F200" s="192">
        <v>14.4</v>
      </c>
      <c r="G200" s="190">
        <v>6</v>
      </c>
      <c r="H200" s="193">
        <v>0</v>
      </c>
      <c r="I200" s="190"/>
    </row>
    <row r="201" spans="1:9">
      <c r="A201" s="190" t="s">
        <v>594</v>
      </c>
      <c r="B201" s="190" t="s">
        <v>839</v>
      </c>
      <c r="C201" s="190" t="s">
        <v>878</v>
      </c>
      <c r="D201" s="191">
        <v>41680</v>
      </c>
      <c r="E201" s="190" t="s">
        <v>852</v>
      </c>
      <c r="F201" s="192">
        <v>31.2</v>
      </c>
      <c r="G201" s="190">
        <v>8</v>
      </c>
      <c r="H201" s="193">
        <v>0</v>
      </c>
      <c r="I201" s="190"/>
    </row>
    <row r="202" spans="1:9">
      <c r="A202" s="190" t="s">
        <v>594</v>
      </c>
      <c r="B202" s="190" t="s">
        <v>839</v>
      </c>
      <c r="C202" s="190" t="s">
        <v>878</v>
      </c>
      <c r="D202" s="191">
        <v>40619</v>
      </c>
      <c r="E202" s="190" t="s">
        <v>863</v>
      </c>
      <c r="F202" s="192">
        <v>36.4</v>
      </c>
      <c r="G202" s="190">
        <v>14</v>
      </c>
      <c r="H202" s="193">
        <v>0</v>
      </c>
      <c r="I202" s="190"/>
    </row>
    <row r="203" spans="1:9">
      <c r="A203" s="190" t="s">
        <v>594</v>
      </c>
      <c r="B203" s="190" t="s">
        <v>839</v>
      </c>
      <c r="C203" s="190" t="s">
        <v>878</v>
      </c>
      <c r="D203" s="191">
        <v>40303</v>
      </c>
      <c r="E203" s="190" t="s">
        <v>856</v>
      </c>
      <c r="F203" s="192">
        <v>14.4</v>
      </c>
      <c r="G203" s="190">
        <v>30</v>
      </c>
      <c r="H203" s="193">
        <v>0</v>
      </c>
      <c r="I203" s="190"/>
    </row>
    <row r="204" spans="1:9">
      <c r="A204" s="190" t="s">
        <v>428</v>
      </c>
      <c r="B204" s="190" t="s">
        <v>801</v>
      </c>
      <c r="C204" s="190" t="s">
        <v>802</v>
      </c>
      <c r="D204" s="191">
        <v>41346</v>
      </c>
      <c r="E204" s="190" t="s">
        <v>860</v>
      </c>
      <c r="F204" s="192">
        <v>17.2</v>
      </c>
      <c r="G204" s="190">
        <v>30</v>
      </c>
      <c r="H204" s="193">
        <v>0</v>
      </c>
      <c r="I204" s="190"/>
    </row>
    <row r="205" spans="1:9">
      <c r="A205" s="190" t="s">
        <v>471</v>
      </c>
      <c r="B205" s="190" t="s">
        <v>877</v>
      </c>
      <c r="C205" s="190" t="s">
        <v>814</v>
      </c>
      <c r="D205" s="191">
        <v>41522</v>
      </c>
      <c r="E205" s="190" t="s">
        <v>845</v>
      </c>
      <c r="F205" s="192">
        <v>14.4</v>
      </c>
      <c r="G205" s="190">
        <v>10</v>
      </c>
      <c r="H205" s="193">
        <v>0</v>
      </c>
      <c r="I205" s="190"/>
    </row>
    <row r="206" spans="1:9">
      <c r="A206" s="190" t="s">
        <v>666</v>
      </c>
      <c r="B206" s="190" t="s">
        <v>839</v>
      </c>
      <c r="C206" s="190" t="s">
        <v>878</v>
      </c>
      <c r="D206" s="191">
        <v>41487</v>
      </c>
      <c r="E206" s="190" t="s">
        <v>888</v>
      </c>
      <c r="F206" s="192">
        <v>5.6</v>
      </c>
      <c r="G206" s="190">
        <v>20</v>
      </c>
      <c r="H206" s="193">
        <v>0</v>
      </c>
      <c r="I206" s="190"/>
    </row>
    <row r="207" spans="1:9">
      <c r="A207" s="190" t="s">
        <v>391</v>
      </c>
      <c r="B207" s="190" t="s">
        <v>854</v>
      </c>
      <c r="C207" s="190" t="s">
        <v>810</v>
      </c>
      <c r="D207" s="191">
        <v>40483</v>
      </c>
      <c r="E207" s="190" t="s">
        <v>870</v>
      </c>
      <c r="F207" s="192">
        <v>12.4</v>
      </c>
      <c r="G207" s="190">
        <v>5</v>
      </c>
      <c r="H207" s="193">
        <v>0</v>
      </c>
      <c r="I207" s="190"/>
    </row>
    <row r="208" spans="1:9">
      <c r="A208" s="190" t="s">
        <v>391</v>
      </c>
      <c r="B208" s="190" t="s">
        <v>854</v>
      </c>
      <c r="C208" s="190" t="s">
        <v>810</v>
      </c>
      <c r="D208" s="191">
        <v>41742</v>
      </c>
      <c r="E208" s="190" t="s">
        <v>889</v>
      </c>
      <c r="F208" s="192">
        <v>11.2</v>
      </c>
      <c r="G208" s="190">
        <v>4</v>
      </c>
      <c r="H208" s="193">
        <v>0</v>
      </c>
      <c r="I208" s="190"/>
    </row>
    <row r="209" spans="1:9">
      <c r="A209" s="190" t="s">
        <v>391</v>
      </c>
      <c r="B209" s="190" t="s">
        <v>854</v>
      </c>
      <c r="C209" s="190" t="s">
        <v>810</v>
      </c>
      <c r="D209" s="191">
        <v>40879</v>
      </c>
      <c r="E209" s="190" t="s">
        <v>822</v>
      </c>
      <c r="F209" s="192">
        <v>14.4</v>
      </c>
      <c r="G209" s="190">
        <v>4</v>
      </c>
      <c r="H209" s="193">
        <v>0</v>
      </c>
      <c r="I209" s="190"/>
    </row>
    <row r="210" spans="1:9">
      <c r="A210" s="190" t="s">
        <v>688</v>
      </c>
      <c r="B210" s="190" t="s">
        <v>842</v>
      </c>
      <c r="C210" s="190" t="s">
        <v>828</v>
      </c>
      <c r="D210" s="191">
        <v>40907</v>
      </c>
      <c r="E210" s="190" t="s">
        <v>830</v>
      </c>
      <c r="F210" s="192">
        <v>13.9</v>
      </c>
      <c r="G210" s="190">
        <v>21</v>
      </c>
      <c r="H210" s="193">
        <v>0.15</v>
      </c>
      <c r="I210" s="190"/>
    </row>
    <row r="211" spans="1:9">
      <c r="A211" s="190" t="s">
        <v>688</v>
      </c>
      <c r="B211" s="190" t="s">
        <v>842</v>
      </c>
      <c r="C211" s="190" t="s">
        <v>828</v>
      </c>
      <c r="D211" s="191">
        <v>40217</v>
      </c>
      <c r="E211" s="190" t="s">
        <v>845</v>
      </c>
      <c r="F211" s="192">
        <v>14.4</v>
      </c>
      <c r="G211" s="190">
        <v>70</v>
      </c>
      <c r="H211" s="193">
        <v>0.15</v>
      </c>
      <c r="I211" s="190"/>
    </row>
    <row r="212" spans="1:9">
      <c r="A212" s="190" t="s">
        <v>688</v>
      </c>
      <c r="B212" s="190" t="s">
        <v>842</v>
      </c>
      <c r="C212" s="190" t="s">
        <v>828</v>
      </c>
      <c r="D212" s="191">
        <v>40851</v>
      </c>
      <c r="E212" s="190" t="s">
        <v>874</v>
      </c>
      <c r="F212" s="192">
        <v>9.6</v>
      </c>
      <c r="G212" s="190">
        <v>30</v>
      </c>
      <c r="H212" s="193">
        <v>0</v>
      </c>
      <c r="I212" s="190"/>
    </row>
    <row r="213" spans="1:9">
      <c r="A213" s="190" t="s">
        <v>688</v>
      </c>
      <c r="B213" s="190" t="s">
        <v>842</v>
      </c>
      <c r="C213" s="190" t="s">
        <v>828</v>
      </c>
      <c r="D213" s="191">
        <v>40405</v>
      </c>
      <c r="E213" s="190" t="s">
        <v>832</v>
      </c>
      <c r="F213" s="192">
        <v>44</v>
      </c>
      <c r="G213" s="190">
        <v>40</v>
      </c>
      <c r="H213" s="193">
        <v>0.15</v>
      </c>
      <c r="I213" s="190"/>
    </row>
    <row r="214" spans="1:9">
      <c r="A214" s="190" t="s">
        <v>688</v>
      </c>
      <c r="B214" s="190" t="s">
        <v>842</v>
      </c>
      <c r="C214" s="190" t="s">
        <v>828</v>
      </c>
      <c r="D214" s="191">
        <v>40931</v>
      </c>
      <c r="E214" s="190" t="s">
        <v>865</v>
      </c>
      <c r="F214" s="192">
        <v>35.1</v>
      </c>
      <c r="G214" s="190">
        <v>80</v>
      </c>
      <c r="H214" s="193">
        <v>0.15</v>
      </c>
      <c r="I214" s="190"/>
    </row>
    <row r="215" spans="1:9">
      <c r="A215" s="190" t="s">
        <v>391</v>
      </c>
      <c r="B215" s="190" t="s">
        <v>854</v>
      </c>
      <c r="C215" s="190" t="s">
        <v>836</v>
      </c>
      <c r="D215" s="191">
        <v>41490</v>
      </c>
      <c r="E215" s="190" t="s">
        <v>886</v>
      </c>
      <c r="F215" s="192">
        <v>20</v>
      </c>
      <c r="G215" s="190">
        <v>6</v>
      </c>
      <c r="H215" s="193">
        <v>0</v>
      </c>
      <c r="I215" s="190"/>
    </row>
    <row r="216" spans="1:9">
      <c r="A216" s="190" t="s">
        <v>391</v>
      </c>
      <c r="B216" s="190" t="s">
        <v>854</v>
      </c>
      <c r="C216" s="190" t="s">
        <v>836</v>
      </c>
      <c r="D216" s="191">
        <v>41430</v>
      </c>
      <c r="E216" s="190" t="s">
        <v>862</v>
      </c>
      <c r="F216" s="192">
        <v>4.8</v>
      </c>
      <c r="G216" s="190">
        <v>12</v>
      </c>
      <c r="H216" s="193">
        <v>0</v>
      </c>
      <c r="I216" s="190"/>
    </row>
    <row r="217" spans="1:9">
      <c r="A217" s="190" t="s">
        <v>391</v>
      </c>
      <c r="B217" s="190" t="s">
        <v>854</v>
      </c>
      <c r="C217" s="190" t="s">
        <v>836</v>
      </c>
      <c r="D217" s="191">
        <v>40711</v>
      </c>
      <c r="E217" s="190" t="s">
        <v>808</v>
      </c>
      <c r="F217" s="192">
        <v>18.600000000000001</v>
      </c>
      <c r="G217" s="190">
        <v>9</v>
      </c>
      <c r="H217" s="193">
        <v>0</v>
      </c>
      <c r="I217" s="190"/>
    </row>
    <row r="218" spans="1:9">
      <c r="A218" s="190" t="s">
        <v>391</v>
      </c>
      <c r="B218" s="190" t="s">
        <v>854</v>
      </c>
      <c r="C218" s="190" t="s">
        <v>836</v>
      </c>
      <c r="D218" s="191">
        <v>40919</v>
      </c>
      <c r="E218" s="190" t="s">
        <v>821</v>
      </c>
      <c r="F218" s="192">
        <v>10</v>
      </c>
      <c r="G218" s="190">
        <v>4</v>
      </c>
      <c r="H218" s="193">
        <v>0</v>
      </c>
      <c r="I218" s="190"/>
    </row>
    <row r="219" spans="1:9">
      <c r="A219" s="190" t="s">
        <v>391</v>
      </c>
      <c r="B219" s="190" t="s">
        <v>854</v>
      </c>
      <c r="C219" s="190" t="s">
        <v>836</v>
      </c>
      <c r="D219" s="191">
        <v>41371</v>
      </c>
      <c r="E219" s="190" t="s">
        <v>805</v>
      </c>
      <c r="F219" s="192">
        <v>27.8</v>
      </c>
      <c r="G219" s="190">
        <v>40</v>
      </c>
      <c r="H219" s="193">
        <v>0</v>
      </c>
      <c r="I219" s="190"/>
    </row>
    <row r="220" spans="1:9">
      <c r="A220" s="190" t="s">
        <v>610</v>
      </c>
      <c r="B220" s="190" t="s">
        <v>868</v>
      </c>
      <c r="C220" s="190" t="s">
        <v>810</v>
      </c>
      <c r="D220" s="191">
        <v>41421</v>
      </c>
      <c r="E220" s="190" t="s">
        <v>885</v>
      </c>
      <c r="F220" s="192">
        <v>17.600000000000001</v>
      </c>
      <c r="G220" s="190">
        <v>24</v>
      </c>
      <c r="H220" s="193">
        <v>0</v>
      </c>
      <c r="I220" s="190"/>
    </row>
    <row r="221" spans="1:9">
      <c r="A221" s="190" t="s">
        <v>610</v>
      </c>
      <c r="B221" s="190" t="s">
        <v>868</v>
      </c>
      <c r="C221" s="190" t="s">
        <v>810</v>
      </c>
      <c r="D221" s="191">
        <v>41401</v>
      </c>
      <c r="E221" s="190" t="s">
        <v>816</v>
      </c>
      <c r="F221" s="192">
        <v>15.6</v>
      </c>
      <c r="G221" s="190">
        <v>16</v>
      </c>
      <c r="H221" s="193">
        <v>0</v>
      </c>
      <c r="I221" s="190"/>
    </row>
    <row r="222" spans="1:9">
      <c r="A222" s="190" t="s">
        <v>610</v>
      </c>
      <c r="B222" s="190" t="s">
        <v>868</v>
      </c>
      <c r="C222" s="190" t="s">
        <v>810</v>
      </c>
      <c r="D222" s="191">
        <v>40980</v>
      </c>
      <c r="E222" s="190" t="s">
        <v>867</v>
      </c>
      <c r="F222" s="192">
        <v>6.2</v>
      </c>
      <c r="G222" s="190">
        <v>50</v>
      </c>
      <c r="H222" s="193">
        <v>0</v>
      </c>
      <c r="I222" s="190"/>
    </row>
    <row r="223" spans="1:9">
      <c r="A223" s="190" t="s">
        <v>590</v>
      </c>
      <c r="B223" s="190" t="s">
        <v>850</v>
      </c>
      <c r="C223" s="190" t="s">
        <v>851</v>
      </c>
      <c r="D223" s="191">
        <v>41182</v>
      </c>
      <c r="E223" s="190" t="s">
        <v>829</v>
      </c>
      <c r="F223" s="192">
        <v>15.2</v>
      </c>
      <c r="G223" s="190">
        <v>25</v>
      </c>
      <c r="H223" s="193">
        <v>0.2</v>
      </c>
      <c r="I223" s="190"/>
    </row>
    <row r="224" spans="1:9">
      <c r="A224" s="190" t="s">
        <v>590</v>
      </c>
      <c r="B224" s="190" t="s">
        <v>850</v>
      </c>
      <c r="C224" s="190" t="s">
        <v>851</v>
      </c>
      <c r="D224" s="191">
        <v>40285</v>
      </c>
      <c r="E224" s="190" t="s">
        <v>803</v>
      </c>
      <c r="F224" s="192">
        <v>16.8</v>
      </c>
      <c r="G224" s="190">
        <v>50</v>
      </c>
      <c r="H224" s="193">
        <v>0.2</v>
      </c>
      <c r="I224" s="190"/>
    </row>
    <row r="225" spans="1:9">
      <c r="A225" s="190" t="s">
        <v>590</v>
      </c>
      <c r="B225" s="190" t="s">
        <v>850</v>
      </c>
      <c r="C225" s="190" t="s">
        <v>851</v>
      </c>
      <c r="D225" s="191">
        <v>40925</v>
      </c>
      <c r="E225" s="190" t="s">
        <v>849</v>
      </c>
      <c r="F225" s="192">
        <v>20.7</v>
      </c>
      <c r="G225" s="190">
        <v>35</v>
      </c>
      <c r="H225" s="193">
        <v>0.2</v>
      </c>
      <c r="I225" s="190"/>
    </row>
    <row r="226" spans="1:9">
      <c r="A226" s="190" t="s">
        <v>590</v>
      </c>
      <c r="B226" s="190" t="s">
        <v>850</v>
      </c>
      <c r="C226" s="190" t="s">
        <v>851</v>
      </c>
      <c r="D226" s="191">
        <v>40548</v>
      </c>
      <c r="E226" s="190" t="s">
        <v>887</v>
      </c>
      <c r="F226" s="192">
        <v>10.6</v>
      </c>
      <c r="G226" s="190">
        <v>30</v>
      </c>
      <c r="H226" s="193">
        <v>0.2</v>
      </c>
      <c r="I226" s="190"/>
    </row>
    <row r="227" spans="1:9">
      <c r="A227" s="190" t="s">
        <v>535</v>
      </c>
      <c r="B227" s="190" t="s">
        <v>538</v>
      </c>
      <c r="C227" s="190" t="s">
        <v>810</v>
      </c>
      <c r="D227" s="191">
        <v>40651</v>
      </c>
      <c r="E227" s="190" t="s">
        <v>832</v>
      </c>
      <c r="F227" s="192">
        <v>44</v>
      </c>
      <c r="G227" s="190">
        <v>9</v>
      </c>
      <c r="H227" s="193">
        <v>0</v>
      </c>
      <c r="I227" s="190"/>
    </row>
    <row r="228" spans="1:9">
      <c r="A228" s="190" t="s">
        <v>535</v>
      </c>
      <c r="B228" s="190" t="s">
        <v>538</v>
      </c>
      <c r="C228" s="190" t="s">
        <v>810</v>
      </c>
      <c r="D228" s="191">
        <v>40820</v>
      </c>
      <c r="E228" s="190" t="s">
        <v>812</v>
      </c>
      <c r="F228" s="192">
        <v>16.8</v>
      </c>
      <c r="G228" s="190">
        <v>40</v>
      </c>
      <c r="H228" s="193">
        <v>0</v>
      </c>
      <c r="I228" s="190"/>
    </row>
    <row r="229" spans="1:9">
      <c r="A229" s="190" t="s">
        <v>535</v>
      </c>
      <c r="B229" s="190" t="s">
        <v>538</v>
      </c>
      <c r="C229" s="190" t="s">
        <v>810</v>
      </c>
      <c r="D229" s="191">
        <v>40421</v>
      </c>
      <c r="E229" s="190" t="s">
        <v>876</v>
      </c>
      <c r="F229" s="192">
        <v>10</v>
      </c>
      <c r="G229" s="190">
        <v>10</v>
      </c>
      <c r="H229" s="193">
        <v>0</v>
      </c>
      <c r="I229" s="190"/>
    </row>
    <row r="230" spans="1:9">
      <c r="A230" s="190" t="s">
        <v>540</v>
      </c>
      <c r="B230" s="190" t="s">
        <v>842</v>
      </c>
      <c r="C230" s="190" t="s">
        <v>810</v>
      </c>
      <c r="D230" s="191">
        <v>41365</v>
      </c>
      <c r="E230" s="190" t="s">
        <v>869</v>
      </c>
      <c r="F230" s="192">
        <v>7.3</v>
      </c>
      <c r="G230" s="190">
        <v>10</v>
      </c>
      <c r="H230" s="193">
        <v>0.05</v>
      </c>
      <c r="I230" s="190"/>
    </row>
    <row r="231" spans="1:9">
      <c r="A231" s="190" t="s">
        <v>540</v>
      </c>
      <c r="B231" s="190" t="s">
        <v>842</v>
      </c>
      <c r="C231" s="190" t="s">
        <v>810</v>
      </c>
      <c r="D231" s="191">
        <v>41287</v>
      </c>
      <c r="E231" s="190" t="s">
        <v>849</v>
      </c>
      <c r="F231" s="192">
        <v>20.7</v>
      </c>
      <c r="G231" s="190">
        <v>8</v>
      </c>
      <c r="H231" s="193">
        <v>0.05</v>
      </c>
      <c r="I231" s="190"/>
    </row>
    <row r="232" spans="1:9">
      <c r="A232" s="190" t="s">
        <v>540</v>
      </c>
      <c r="B232" s="190" t="s">
        <v>842</v>
      </c>
      <c r="C232" s="190" t="s">
        <v>810</v>
      </c>
      <c r="D232" s="191">
        <v>41005</v>
      </c>
      <c r="E232" s="190" t="s">
        <v>890</v>
      </c>
      <c r="F232" s="192">
        <v>210.8</v>
      </c>
      <c r="G232" s="190">
        <v>20</v>
      </c>
      <c r="H232" s="193">
        <v>0.05</v>
      </c>
      <c r="I232" s="190"/>
    </row>
    <row r="233" spans="1:9">
      <c r="A233" s="190" t="s">
        <v>540</v>
      </c>
      <c r="B233" s="190" t="s">
        <v>842</v>
      </c>
      <c r="C233" s="190" t="s">
        <v>810</v>
      </c>
      <c r="D233" s="191">
        <v>41501</v>
      </c>
      <c r="E233" s="190" t="s">
        <v>848</v>
      </c>
      <c r="F233" s="192">
        <v>30.4</v>
      </c>
      <c r="G233" s="190">
        <v>12</v>
      </c>
      <c r="H233" s="193">
        <v>0.05</v>
      </c>
      <c r="I233" s="190"/>
    </row>
    <row r="234" spans="1:9">
      <c r="A234" s="190" t="s">
        <v>441</v>
      </c>
      <c r="B234" s="190" t="s">
        <v>444</v>
      </c>
      <c r="C234" s="190" t="s">
        <v>814</v>
      </c>
      <c r="D234" s="191">
        <v>41125</v>
      </c>
      <c r="E234" s="190" t="s">
        <v>891</v>
      </c>
      <c r="F234" s="192">
        <v>24.9</v>
      </c>
      <c r="G234" s="190">
        <v>50</v>
      </c>
      <c r="H234" s="193">
        <v>0.15</v>
      </c>
      <c r="I234" s="190"/>
    </row>
    <row r="235" spans="1:9">
      <c r="A235" s="190" t="s">
        <v>441</v>
      </c>
      <c r="B235" s="190" t="s">
        <v>444</v>
      </c>
      <c r="C235" s="190" t="s">
        <v>814</v>
      </c>
      <c r="D235" s="191">
        <v>40450</v>
      </c>
      <c r="E235" s="190" t="s">
        <v>805</v>
      </c>
      <c r="F235" s="192">
        <v>27.8</v>
      </c>
      <c r="G235" s="190">
        <v>25</v>
      </c>
      <c r="H235" s="193">
        <v>0.15</v>
      </c>
      <c r="I235" s="190"/>
    </row>
    <row r="236" spans="1:9">
      <c r="A236" s="190" t="s">
        <v>586</v>
      </c>
      <c r="B236" s="190" t="s">
        <v>813</v>
      </c>
      <c r="C236" s="190" t="s">
        <v>828</v>
      </c>
      <c r="D236" s="191">
        <v>41636</v>
      </c>
      <c r="E236" s="190" t="s">
        <v>875</v>
      </c>
      <c r="F236" s="192">
        <v>5.9</v>
      </c>
      <c r="G236" s="190">
        <v>15</v>
      </c>
      <c r="H236" s="193">
        <v>0</v>
      </c>
      <c r="I236" s="190"/>
    </row>
    <row r="237" spans="1:9">
      <c r="A237" s="190" t="s">
        <v>377</v>
      </c>
      <c r="B237" s="190" t="s">
        <v>892</v>
      </c>
      <c r="C237" s="190" t="s">
        <v>814</v>
      </c>
      <c r="D237" s="191">
        <v>41094</v>
      </c>
      <c r="E237" s="190" t="s">
        <v>881</v>
      </c>
      <c r="F237" s="192">
        <v>50</v>
      </c>
      <c r="G237" s="190">
        <v>40</v>
      </c>
      <c r="H237" s="193">
        <v>0.2</v>
      </c>
      <c r="I237" s="190"/>
    </row>
    <row r="238" spans="1:9">
      <c r="A238" s="190" t="s">
        <v>377</v>
      </c>
      <c r="B238" s="190" t="s">
        <v>892</v>
      </c>
      <c r="C238" s="190" t="s">
        <v>814</v>
      </c>
      <c r="D238" s="191">
        <v>40932</v>
      </c>
      <c r="E238" s="190" t="s">
        <v>804</v>
      </c>
      <c r="F238" s="192">
        <v>11.2</v>
      </c>
      <c r="G238" s="190">
        <v>10</v>
      </c>
      <c r="H238" s="193">
        <v>0.2</v>
      </c>
      <c r="I238" s="190"/>
    </row>
    <row r="239" spans="1:9">
      <c r="A239" s="190" t="s">
        <v>377</v>
      </c>
      <c r="B239" s="190" t="s">
        <v>892</v>
      </c>
      <c r="C239" s="190" t="s">
        <v>814</v>
      </c>
      <c r="D239" s="191">
        <v>41090</v>
      </c>
      <c r="E239" s="190" t="s">
        <v>893</v>
      </c>
      <c r="F239" s="192">
        <v>7.6</v>
      </c>
      <c r="G239" s="190">
        <v>16</v>
      </c>
      <c r="H239" s="193">
        <v>0.2</v>
      </c>
      <c r="I239" s="190"/>
    </row>
    <row r="240" spans="1:9">
      <c r="A240" s="190" t="s">
        <v>428</v>
      </c>
      <c r="B240" s="190" t="s">
        <v>801</v>
      </c>
      <c r="C240" s="190" t="s">
        <v>802</v>
      </c>
      <c r="D240" s="191">
        <v>40584</v>
      </c>
      <c r="E240" s="190" t="s">
        <v>808</v>
      </c>
      <c r="F240" s="192">
        <v>18.600000000000001</v>
      </c>
      <c r="G240" s="190">
        <v>10</v>
      </c>
      <c r="H240" s="193">
        <v>0</v>
      </c>
      <c r="I240" s="190"/>
    </row>
    <row r="241" spans="1:9">
      <c r="A241" s="190" t="s">
        <v>428</v>
      </c>
      <c r="B241" s="190" t="s">
        <v>801</v>
      </c>
      <c r="C241" s="190" t="s">
        <v>802</v>
      </c>
      <c r="D241" s="191">
        <v>41705</v>
      </c>
      <c r="E241" s="190" t="s">
        <v>840</v>
      </c>
      <c r="F241" s="192">
        <v>8</v>
      </c>
      <c r="G241" s="190">
        <v>10</v>
      </c>
      <c r="H241" s="193">
        <v>0.10000000149011612</v>
      </c>
      <c r="I241" s="190"/>
    </row>
    <row r="242" spans="1:9">
      <c r="A242" s="190" t="s">
        <v>428</v>
      </c>
      <c r="B242" s="190" t="s">
        <v>801</v>
      </c>
      <c r="C242" s="190" t="s">
        <v>802</v>
      </c>
      <c r="D242" s="191">
        <v>40236</v>
      </c>
      <c r="E242" s="190" t="s">
        <v>860</v>
      </c>
      <c r="F242" s="192">
        <v>17.2</v>
      </c>
      <c r="G242" s="190">
        <v>40</v>
      </c>
      <c r="H242" s="193">
        <v>0.10000000149011612</v>
      </c>
      <c r="I242" s="190"/>
    </row>
    <row r="243" spans="1:9">
      <c r="A243" s="190" t="s">
        <v>335</v>
      </c>
      <c r="B243" s="190" t="s">
        <v>813</v>
      </c>
      <c r="C243" s="190" t="s">
        <v>846</v>
      </c>
      <c r="D243" s="191">
        <v>41492</v>
      </c>
      <c r="E243" s="190" t="s">
        <v>888</v>
      </c>
      <c r="F243" s="192">
        <v>5.6</v>
      </c>
      <c r="G243" s="190">
        <v>8</v>
      </c>
      <c r="H243" s="193">
        <v>0</v>
      </c>
      <c r="I243" s="190"/>
    </row>
    <row r="244" spans="1:9">
      <c r="A244" s="190" t="s">
        <v>335</v>
      </c>
      <c r="B244" s="190" t="s">
        <v>813</v>
      </c>
      <c r="C244" s="190" t="s">
        <v>846</v>
      </c>
      <c r="D244" s="191">
        <v>40731</v>
      </c>
      <c r="E244" s="190" t="s">
        <v>876</v>
      </c>
      <c r="F244" s="192">
        <v>10</v>
      </c>
      <c r="G244" s="190">
        <v>10</v>
      </c>
      <c r="H244" s="193">
        <v>0</v>
      </c>
      <c r="I244" s="190"/>
    </row>
    <row r="245" spans="1:9">
      <c r="A245" s="190" t="s">
        <v>401</v>
      </c>
      <c r="B245" s="190" t="s">
        <v>883</v>
      </c>
      <c r="C245" s="190" t="s">
        <v>878</v>
      </c>
      <c r="D245" s="191">
        <v>40209</v>
      </c>
      <c r="E245" s="190" t="s">
        <v>829</v>
      </c>
      <c r="F245" s="192">
        <v>15.2</v>
      </c>
      <c r="G245" s="190">
        <v>7</v>
      </c>
      <c r="H245" s="193">
        <v>0.2</v>
      </c>
      <c r="I245" s="190"/>
    </row>
    <row r="246" spans="1:9">
      <c r="A246" s="190" t="s">
        <v>401</v>
      </c>
      <c r="B246" s="190" t="s">
        <v>883</v>
      </c>
      <c r="C246" s="190" t="s">
        <v>878</v>
      </c>
      <c r="D246" s="191">
        <v>40878</v>
      </c>
      <c r="E246" s="190" t="s">
        <v>821</v>
      </c>
      <c r="F246" s="192">
        <v>10</v>
      </c>
      <c r="G246" s="190">
        <v>25</v>
      </c>
      <c r="H246" s="193">
        <v>0.2</v>
      </c>
      <c r="I246" s="190"/>
    </row>
    <row r="247" spans="1:9">
      <c r="A247" s="190" t="s">
        <v>401</v>
      </c>
      <c r="B247" s="190" t="s">
        <v>883</v>
      </c>
      <c r="C247" s="190" t="s">
        <v>878</v>
      </c>
      <c r="D247" s="191">
        <v>41491</v>
      </c>
      <c r="E247" s="190" t="s">
        <v>838</v>
      </c>
      <c r="F247" s="192">
        <v>25.6</v>
      </c>
      <c r="G247" s="190">
        <v>6</v>
      </c>
      <c r="H247" s="193">
        <v>0.2</v>
      </c>
      <c r="I247" s="190"/>
    </row>
    <row r="248" spans="1:9">
      <c r="A248" s="190" t="s">
        <v>401</v>
      </c>
      <c r="B248" s="190" t="s">
        <v>883</v>
      </c>
      <c r="C248" s="190" t="s">
        <v>878</v>
      </c>
      <c r="D248" s="191">
        <v>41347</v>
      </c>
      <c r="E248" s="190" t="s">
        <v>809</v>
      </c>
      <c r="F248" s="192">
        <v>42.4</v>
      </c>
      <c r="G248" s="190">
        <v>48</v>
      </c>
      <c r="H248" s="193">
        <v>0.2</v>
      </c>
      <c r="I248" s="190"/>
    </row>
    <row r="249" spans="1:9">
      <c r="A249" s="190" t="s">
        <v>681</v>
      </c>
      <c r="B249" s="190" t="s">
        <v>538</v>
      </c>
      <c r="C249" s="190" t="s">
        <v>878</v>
      </c>
      <c r="D249" s="191">
        <v>40795</v>
      </c>
      <c r="E249" s="190" t="s">
        <v>885</v>
      </c>
      <c r="F249" s="192">
        <v>17.600000000000001</v>
      </c>
      <c r="G249" s="190">
        <v>18</v>
      </c>
      <c r="H249" s="193">
        <v>0.10000000149011612</v>
      </c>
      <c r="I249" s="190"/>
    </row>
    <row r="250" spans="1:9">
      <c r="A250" s="190" t="s">
        <v>492</v>
      </c>
      <c r="B250" s="190" t="s">
        <v>854</v>
      </c>
      <c r="C250" s="190" t="s">
        <v>810</v>
      </c>
      <c r="D250" s="191">
        <v>41024</v>
      </c>
      <c r="E250" s="190" t="s">
        <v>894</v>
      </c>
      <c r="F250" s="192">
        <v>7.2</v>
      </c>
      <c r="G250" s="190">
        <v>40</v>
      </c>
      <c r="H250" s="193">
        <v>0</v>
      </c>
      <c r="I250" s="190"/>
    </row>
    <row r="251" spans="1:9">
      <c r="A251" s="190" t="s">
        <v>492</v>
      </c>
      <c r="B251" s="190" t="s">
        <v>854</v>
      </c>
      <c r="C251" s="190" t="s">
        <v>810</v>
      </c>
      <c r="D251" s="191">
        <v>40775</v>
      </c>
      <c r="E251" s="190" t="s">
        <v>891</v>
      </c>
      <c r="F251" s="192">
        <v>24.9</v>
      </c>
      <c r="G251" s="190">
        <v>24</v>
      </c>
      <c r="H251" s="193">
        <v>0</v>
      </c>
      <c r="I251" s="190"/>
    </row>
    <row r="252" spans="1:9">
      <c r="A252" s="190" t="s">
        <v>492</v>
      </c>
      <c r="B252" s="190" t="s">
        <v>854</v>
      </c>
      <c r="C252" s="190" t="s">
        <v>810</v>
      </c>
      <c r="D252" s="191">
        <v>40826</v>
      </c>
      <c r="E252" s="190" t="s">
        <v>831</v>
      </c>
      <c r="F252" s="192">
        <v>15.2</v>
      </c>
      <c r="G252" s="190">
        <v>20</v>
      </c>
      <c r="H252" s="193">
        <v>0</v>
      </c>
      <c r="I252" s="190"/>
    </row>
    <row r="253" spans="1:9">
      <c r="A253" s="190" t="s">
        <v>492</v>
      </c>
      <c r="B253" s="190" t="s">
        <v>854</v>
      </c>
      <c r="C253" s="190" t="s">
        <v>810</v>
      </c>
      <c r="D253" s="191">
        <v>40759</v>
      </c>
      <c r="E253" s="190" t="s">
        <v>841</v>
      </c>
      <c r="F253" s="192">
        <v>20.8</v>
      </c>
      <c r="G253" s="190">
        <v>28</v>
      </c>
      <c r="H253" s="193">
        <v>0</v>
      </c>
      <c r="I253" s="190"/>
    </row>
    <row r="254" spans="1:9">
      <c r="A254" s="190" t="s">
        <v>492</v>
      </c>
      <c r="B254" s="190" t="s">
        <v>854</v>
      </c>
      <c r="C254" s="190" t="s">
        <v>810</v>
      </c>
      <c r="D254" s="191">
        <v>40580</v>
      </c>
      <c r="E254" s="190" t="s">
        <v>805</v>
      </c>
      <c r="F254" s="192">
        <v>27.8</v>
      </c>
      <c r="G254" s="190">
        <v>25</v>
      </c>
      <c r="H254" s="193">
        <v>0</v>
      </c>
      <c r="I254" s="190"/>
    </row>
    <row r="255" spans="1:9">
      <c r="A255" s="190" t="s">
        <v>644</v>
      </c>
      <c r="B255" s="190" t="s">
        <v>842</v>
      </c>
      <c r="C255" s="190" t="s">
        <v>810</v>
      </c>
      <c r="D255" s="191">
        <v>40530</v>
      </c>
      <c r="E255" s="190" t="s">
        <v>852</v>
      </c>
      <c r="F255" s="192">
        <v>31.2</v>
      </c>
      <c r="G255" s="190">
        <v>20</v>
      </c>
      <c r="H255" s="193">
        <v>0</v>
      </c>
      <c r="I255" s="190"/>
    </row>
    <row r="256" spans="1:9">
      <c r="A256" s="190" t="s">
        <v>644</v>
      </c>
      <c r="B256" s="190" t="s">
        <v>842</v>
      </c>
      <c r="C256" s="190" t="s">
        <v>810</v>
      </c>
      <c r="D256" s="191">
        <v>40543</v>
      </c>
      <c r="E256" s="190" t="s">
        <v>849</v>
      </c>
      <c r="F256" s="192">
        <v>20.7</v>
      </c>
      <c r="G256" s="190">
        <v>15</v>
      </c>
      <c r="H256" s="193">
        <v>0</v>
      </c>
      <c r="I256" s="190"/>
    </row>
    <row r="257" spans="1:9">
      <c r="A257" s="190" t="s">
        <v>377</v>
      </c>
      <c r="B257" s="190" t="s">
        <v>892</v>
      </c>
      <c r="C257" s="190" t="s">
        <v>851</v>
      </c>
      <c r="D257" s="191">
        <v>40357</v>
      </c>
      <c r="E257" s="190" t="s">
        <v>885</v>
      </c>
      <c r="F257" s="192">
        <v>17.600000000000001</v>
      </c>
      <c r="G257" s="190">
        <v>10</v>
      </c>
      <c r="H257" s="193">
        <v>0</v>
      </c>
      <c r="I257" s="190"/>
    </row>
    <row r="258" spans="1:9">
      <c r="A258" s="190" t="s">
        <v>377</v>
      </c>
      <c r="B258" s="190" t="s">
        <v>892</v>
      </c>
      <c r="C258" s="190" t="s">
        <v>851</v>
      </c>
      <c r="D258" s="191">
        <v>41348</v>
      </c>
      <c r="E258" s="190" t="s">
        <v>852</v>
      </c>
      <c r="F258" s="192">
        <v>31.2</v>
      </c>
      <c r="G258" s="190">
        <v>70</v>
      </c>
      <c r="H258" s="193">
        <v>0.05</v>
      </c>
      <c r="I258" s="190"/>
    </row>
    <row r="259" spans="1:9">
      <c r="A259" s="190" t="s">
        <v>377</v>
      </c>
      <c r="B259" s="190" t="s">
        <v>892</v>
      </c>
      <c r="C259" s="190" t="s">
        <v>851</v>
      </c>
      <c r="D259" s="191">
        <v>40223</v>
      </c>
      <c r="E259" s="190" t="s">
        <v>843</v>
      </c>
      <c r="F259" s="192">
        <v>39.4</v>
      </c>
      <c r="G259" s="190">
        <v>28</v>
      </c>
      <c r="H259" s="193">
        <v>0</v>
      </c>
      <c r="I259" s="190"/>
    </row>
    <row r="260" spans="1:9">
      <c r="A260" s="190" t="s">
        <v>586</v>
      </c>
      <c r="B260" s="190" t="s">
        <v>813</v>
      </c>
      <c r="C260" s="190" t="s">
        <v>836</v>
      </c>
      <c r="D260" s="191">
        <v>40753</v>
      </c>
      <c r="E260" s="190" t="s">
        <v>881</v>
      </c>
      <c r="F260" s="192">
        <v>50</v>
      </c>
      <c r="G260" s="190">
        <v>20</v>
      </c>
      <c r="H260" s="193">
        <v>0.05</v>
      </c>
      <c r="I260" s="190"/>
    </row>
    <row r="261" spans="1:9">
      <c r="A261" s="190" t="s">
        <v>586</v>
      </c>
      <c r="B261" s="190" t="s">
        <v>813</v>
      </c>
      <c r="C261" s="190" t="s">
        <v>836</v>
      </c>
      <c r="D261" s="191">
        <v>41376</v>
      </c>
      <c r="E261" s="190" t="s">
        <v>811</v>
      </c>
      <c r="F261" s="192">
        <v>7.7</v>
      </c>
      <c r="G261" s="190">
        <v>12</v>
      </c>
      <c r="H261" s="193">
        <v>0.05</v>
      </c>
      <c r="I261" s="190"/>
    </row>
    <row r="262" spans="1:9">
      <c r="A262" s="190" t="s">
        <v>586</v>
      </c>
      <c r="B262" s="190" t="s">
        <v>813</v>
      </c>
      <c r="C262" s="190" t="s">
        <v>836</v>
      </c>
      <c r="D262" s="191">
        <v>40261</v>
      </c>
      <c r="E262" s="190" t="s">
        <v>858</v>
      </c>
      <c r="F262" s="192">
        <v>36.799999999999997</v>
      </c>
      <c r="G262" s="190">
        <v>40</v>
      </c>
      <c r="H262" s="193">
        <v>0.05</v>
      </c>
      <c r="I262" s="190"/>
    </row>
    <row r="263" spans="1:9">
      <c r="A263" s="190" t="s">
        <v>574</v>
      </c>
      <c r="B263" s="190" t="s">
        <v>895</v>
      </c>
      <c r="C263" s="190" t="s">
        <v>878</v>
      </c>
      <c r="D263" s="191">
        <v>41497</v>
      </c>
      <c r="E263" s="190" t="s">
        <v>819</v>
      </c>
      <c r="F263" s="192">
        <v>2</v>
      </c>
      <c r="G263" s="190">
        <v>8</v>
      </c>
      <c r="H263" s="193">
        <v>0</v>
      </c>
      <c r="I263" s="190"/>
    </row>
    <row r="264" spans="1:9">
      <c r="A264" s="190" t="s">
        <v>574</v>
      </c>
      <c r="B264" s="190" t="s">
        <v>895</v>
      </c>
      <c r="C264" s="190" t="s">
        <v>878</v>
      </c>
      <c r="D264" s="191">
        <v>40562</v>
      </c>
      <c r="E264" s="190" t="s">
        <v>832</v>
      </c>
      <c r="F264" s="192">
        <v>44</v>
      </c>
      <c r="G264" s="190">
        <v>9</v>
      </c>
      <c r="H264" s="193">
        <v>0.15</v>
      </c>
      <c r="I264" s="190"/>
    </row>
    <row r="265" spans="1:9">
      <c r="A265" s="190" t="s">
        <v>492</v>
      </c>
      <c r="B265" s="190" t="s">
        <v>854</v>
      </c>
      <c r="C265" s="190" t="s">
        <v>810</v>
      </c>
      <c r="D265" s="191">
        <v>40589</v>
      </c>
      <c r="E265" s="190" t="s">
        <v>829</v>
      </c>
      <c r="F265" s="192">
        <v>15.2</v>
      </c>
      <c r="G265" s="190">
        <v>24</v>
      </c>
      <c r="H265" s="193">
        <v>0.2</v>
      </c>
      <c r="I265" s="190"/>
    </row>
    <row r="266" spans="1:9">
      <c r="A266" s="190" t="s">
        <v>492</v>
      </c>
      <c r="B266" s="190" t="s">
        <v>854</v>
      </c>
      <c r="C266" s="190" t="s">
        <v>810</v>
      </c>
      <c r="D266" s="191">
        <v>40637</v>
      </c>
      <c r="E266" s="190" t="s">
        <v>821</v>
      </c>
      <c r="F266" s="192">
        <v>10</v>
      </c>
      <c r="G266" s="190">
        <v>56</v>
      </c>
      <c r="H266" s="193">
        <v>0.2</v>
      </c>
      <c r="I266" s="190"/>
    </row>
    <row r="267" spans="1:9">
      <c r="A267" s="190" t="s">
        <v>492</v>
      </c>
      <c r="B267" s="190" t="s">
        <v>854</v>
      </c>
      <c r="C267" s="190" t="s">
        <v>810</v>
      </c>
      <c r="D267" s="191">
        <v>40724</v>
      </c>
      <c r="E267" s="190" t="s">
        <v>831</v>
      </c>
      <c r="F267" s="192">
        <v>15.2</v>
      </c>
      <c r="G267" s="190">
        <v>40</v>
      </c>
      <c r="H267" s="193">
        <v>0.2</v>
      </c>
      <c r="I267" s="190"/>
    </row>
    <row r="268" spans="1:9">
      <c r="A268" s="190" t="s">
        <v>492</v>
      </c>
      <c r="B268" s="190" t="s">
        <v>854</v>
      </c>
      <c r="C268" s="190" t="s">
        <v>810</v>
      </c>
      <c r="D268" s="191">
        <v>40644</v>
      </c>
      <c r="E268" s="190" t="s">
        <v>826</v>
      </c>
      <c r="F268" s="192">
        <v>19.2</v>
      </c>
      <c r="G268" s="190">
        <v>40</v>
      </c>
      <c r="H268" s="193">
        <v>0.2</v>
      </c>
      <c r="I268" s="190"/>
    </row>
    <row r="269" spans="1:9">
      <c r="A269" s="190" t="s">
        <v>649</v>
      </c>
      <c r="B269" s="190" t="s">
        <v>854</v>
      </c>
      <c r="C269" s="190" t="s">
        <v>810</v>
      </c>
      <c r="D269" s="191">
        <v>40797</v>
      </c>
      <c r="E269" s="190" t="s">
        <v>880</v>
      </c>
      <c r="F269" s="192">
        <v>26.6</v>
      </c>
      <c r="G269" s="190">
        <v>50</v>
      </c>
      <c r="H269" s="193">
        <v>0</v>
      </c>
      <c r="I269" s="190"/>
    </row>
    <row r="270" spans="1:9">
      <c r="A270" s="190" t="s">
        <v>649</v>
      </c>
      <c r="B270" s="190" t="s">
        <v>854</v>
      </c>
      <c r="C270" s="190" t="s">
        <v>810</v>
      </c>
      <c r="D270" s="191">
        <v>40515</v>
      </c>
      <c r="E270" s="190" t="s">
        <v>876</v>
      </c>
      <c r="F270" s="192">
        <v>10</v>
      </c>
      <c r="G270" s="190">
        <v>4</v>
      </c>
      <c r="H270" s="193">
        <v>0.05</v>
      </c>
      <c r="I270" s="190"/>
    </row>
    <row r="271" spans="1:9">
      <c r="A271" s="190" t="s">
        <v>649</v>
      </c>
      <c r="B271" s="190" t="s">
        <v>854</v>
      </c>
      <c r="C271" s="190" t="s">
        <v>810</v>
      </c>
      <c r="D271" s="191">
        <v>40605</v>
      </c>
      <c r="E271" s="190" t="s">
        <v>856</v>
      </c>
      <c r="F271" s="192">
        <v>14.4</v>
      </c>
      <c r="G271" s="190">
        <v>15</v>
      </c>
      <c r="H271" s="193">
        <v>0</v>
      </c>
      <c r="I271" s="190"/>
    </row>
    <row r="272" spans="1:9">
      <c r="A272" s="190" t="s">
        <v>630</v>
      </c>
      <c r="B272" s="190" t="s">
        <v>842</v>
      </c>
      <c r="C272" s="190" t="s">
        <v>810</v>
      </c>
      <c r="D272" s="191">
        <v>40521</v>
      </c>
      <c r="E272" s="190" t="s">
        <v>885</v>
      </c>
      <c r="F272" s="192">
        <v>17.600000000000001</v>
      </c>
      <c r="G272" s="190">
        <v>35</v>
      </c>
      <c r="H272" s="193">
        <v>0</v>
      </c>
      <c r="I272" s="190"/>
    </row>
    <row r="273" spans="1:9">
      <c r="A273" s="190" t="s">
        <v>630</v>
      </c>
      <c r="B273" s="190" t="s">
        <v>842</v>
      </c>
      <c r="C273" s="190" t="s">
        <v>810</v>
      </c>
      <c r="D273" s="191">
        <v>40634</v>
      </c>
      <c r="E273" s="190" t="s">
        <v>896</v>
      </c>
      <c r="F273" s="192">
        <v>32</v>
      </c>
      <c r="G273" s="190">
        <v>70</v>
      </c>
      <c r="H273" s="193">
        <v>0.25</v>
      </c>
      <c r="I273" s="190"/>
    </row>
    <row r="274" spans="1:9">
      <c r="A274" s="190" t="s">
        <v>446</v>
      </c>
      <c r="B274" s="190" t="s">
        <v>854</v>
      </c>
      <c r="C274" s="190" t="s">
        <v>851</v>
      </c>
      <c r="D274" s="191">
        <v>40568</v>
      </c>
      <c r="E274" s="190" t="s">
        <v>896</v>
      </c>
      <c r="F274" s="192">
        <v>32</v>
      </c>
      <c r="G274" s="190">
        <v>70</v>
      </c>
      <c r="H274" s="193">
        <v>0</v>
      </c>
      <c r="I274" s="190"/>
    </row>
    <row r="275" spans="1:9">
      <c r="A275" s="190" t="s">
        <v>446</v>
      </c>
      <c r="B275" s="190" t="s">
        <v>854</v>
      </c>
      <c r="C275" s="190" t="s">
        <v>851</v>
      </c>
      <c r="D275" s="191">
        <v>40184</v>
      </c>
      <c r="E275" s="190" t="s">
        <v>869</v>
      </c>
      <c r="F275" s="192">
        <v>7.3</v>
      </c>
      <c r="G275" s="190">
        <v>80</v>
      </c>
      <c r="H275" s="193">
        <v>0</v>
      </c>
      <c r="I275" s="190"/>
    </row>
    <row r="276" spans="1:9">
      <c r="A276" s="190" t="s">
        <v>446</v>
      </c>
      <c r="B276" s="190" t="s">
        <v>854</v>
      </c>
      <c r="C276" s="190" t="s">
        <v>851</v>
      </c>
      <c r="D276" s="191">
        <v>40210</v>
      </c>
      <c r="E276" s="190" t="s">
        <v>804</v>
      </c>
      <c r="F276" s="192">
        <v>11.2</v>
      </c>
      <c r="G276" s="190">
        <v>9</v>
      </c>
      <c r="H276" s="193">
        <v>0</v>
      </c>
      <c r="I276" s="190"/>
    </row>
    <row r="277" spans="1:9">
      <c r="A277" s="190" t="s">
        <v>639</v>
      </c>
      <c r="B277" s="190" t="s">
        <v>842</v>
      </c>
      <c r="C277" s="190" t="s">
        <v>814</v>
      </c>
      <c r="D277" s="191">
        <v>41519</v>
      </c>
      <c r="E277" s="190" t="s">
        <v>852</v>
      </c>
      <c r="F277" s="192">
        <v>31.2</v>
      </c>
      <c r="G277" s="190">
        <v>36</v>
      </c>
      <c r="H277" s="193">
        <v>0.10000000149011612</v>
      </c>
      <c r="I277" s="190"/>
    </row>
    <row r="278" spans="1:9">
      <c r="A278" s="190" t="s">
        <v>639</v>
      </c>
      <c r="B278" s="190" t="s">
        <v>842</v>
      </c>
      <c r="C278" s="190" t="s">
        <v>814</v>
      </c>
      <c r="D278" s="191">
        <v>41550</v>
      </c>
      <c r="E278" s="190" t="s">
        <v>848</v>
      </c>
      <c r="F278" s="192">
        <v>30.4</v>
      </c>
      <c r="G278" s="190">
        <v>20</v>
      </c>
      <c r="H278" s="193">
        <v>0</v>
      </c>
      <c r="I278" s="190"/>
    </row>
    <row r="279" spans="1:9">
      <c r="A279" s="190" t="s">
        <v>368</v>
      </c>
      <c r="B279" s="190" t="s">
        <v>806</v>
      </c>
      <c r="C279" s="190" t="s">
        <v>810</v>
      </c>
      <c r="D279" s="191">
        <v>40782</v>
      </c>
      <c r="E279" s="190" t="s">
        <v>889</v>
      </c>
      <c r="F279" s="192">
        <v>11.2</v>
      </c>
      <c r="G279" s="190">
        <v>10</v>
      </c>
      <c r="H279" s="193">
        <v>0</v>
      </c>
      <c r="I279" s="190"/>
    </row>
    <row r="280" spans="1:9">
      <c r="A280" s="190" t="s">
        <v>368</v>
      </c>
      <c r="B280" s="190" t="s">
        <v>806</v>
      </c>
      <c r="C280" s="190" t="s">
        <v>810</v>
      </c>
      <c r="D280" s="191">
        <v>41120</v>
      </c>
      <c r="E280" s="190" t="s">
        <v>822</v>
      </c>
      <c r="F280" s="192">
        <v>14.4</v>
      </c>
      <c r="G280" s="190">
        <v>50</v>
      </c>
      <c r="H280" s="193">
        <v>0.15</v>
      </c>
      <c r="I280" s="190"/>
    </row>
    <row r="281" spans="1:9">
      <c r="A281" s="190" t="s">
        <v>368</v>
      </c>
      <c r="B281" s="190" t="s">
        <v>806</v>
      </c>
      <c r="C281" s="190" t="s">
        <v>810</v>
      </c>
      <c r="D281" s="191">
        <v>41393</v>
      </c>
      <c r="E281" s="190" t="s">
        <v>855</v>
      </c>
      <c r="F281" s="192">
        <v>14.7</v>
      </c>
      <c r="G281" s="190">
        <v>4</v>
      </c>
      <c r="H281" s="193">
        <v>0</v>
      </c>
      <c r="I281" s="190"/>
    </row>
    <row r="282" spans="1:9">
      <c r="A282" s="190" t="s">
        <v>368</v>
      </c>
      <c r="B282" s="190" t="s">
        <v>806</v>
      </c>
      <c r="C282" s="190" t="s">
        <v>810</v>
      </c>
      <c r="D282" s="191">
        <v>40724</v>
      </c>
      <c r="E282" s="190" t="s">
        <v>867</v>
      </c>
      <c r="F282" s="192">
        <v>6.2</v>
      </c>
      <c r="G282" s="190">
        <v>6</v>
      </c>
      <c r="H282" s="193">
        <v>0.15</v>
      </c>
      <c r="I282" s="190"/>
    </row>
    <row r="283" spans="1:9">
      <c r="A283" s="190" t="s">
        <v>673</v>
      </c>
      <c r="B283" s="190" t="s">
        <v>854</v>
      </c>
      <c r="C283" s="190" t="s">
        <v>810</v>
      </c>
      <c r="D283" s="191">
        <v>40687</v>
      </c>
      <c r="E283" s="190" t="s">
        <v>872</v>
      </c>
      <c r="F283" s="192">
        <v>14.4</v>
      </c>
      <c r="G283" s="190">
        <v>15</v>
      </c>
      <c r="H283" s="193">
        <v>0.15</v>
      </c>
      <c r="I283" s="190"/>
    </row>
    <row r="284" spans="1:9">
      <c r="A284" s="190" t="s">
        <v>673</v>
      </c>
      <c r="B284" s="190" t="s">
        <v>854</v>
      </c>
      <c r="C284" s="190" t="s">
        <v>810</v>
      </c>
      <c r="D284" s="191">
        <v>41525</v>
      </c>
      <c r="E284" s="190" t="s">
        <v>894</v>
      </c>
      <c r="F284" s="192">
        <v>7.2</v>
      </c>
      <c r="G284" s="190">
        <v>25</v>
      </c>
      <c r="H284" s="193">
        <v>0</v>
      </c>
      <c r="I284" s="190"/>
    </row>
    <row r="285" spans="1:9">
      <c r="A285" s="190" t="s">
        <v>540</v>
      </c>
      <c r="B285" s="190" t="s">
        <v>842</v>
      </c>
      <c r="C285" s="190" t="s">
        <v>878</v>
      </c>
      <c r="D285" s="191">
        <v>41741</v>
      </c>
      <c r="E285" s="190" t="s">
        <v>875</v>
      </c>
      <c r="F285" s="192">
        <v>5.9</v>
      </c>
      <c r="G285" s="190">
        <v>24</v>
      </c>
      <c r="H285" s="193">
        <v>0</v>
      </c>
      <c r="I285" s="190"/>
    </row>
    <row r="286" spans="1:9">
      <c r="A286" s="190" t="s">
        <v>548</v>
      </c>
      <c r="B286" s="190" t="s">
        <v>813</v>
      </c>
      <c r="C286" s="190" t="s">
        <v>807</v>
      </c>
      <c r="D286" s="191">
        <v>41577</v>
      </c>
      <c r="E286" s="190" t="s">
        <v>897</v>
      </c>
      <c r="F286" s="192">
        <v>13</v>
      </c>
      <c r="G286" s="190">
        <v>15</v>
      </c>
      <c r="H286" s="193">
        <v>0.10000000149011612</v>
      </c>
      <c r="I286" s="190"/>
    </row>
    <row r="287" spans="1:9">
      <c r="A287" s="190" t="s">
        <v>548</v>
      </c>
      <c r="B287" s="190" t="s">
        <v>813</v>
      </c>
      <c r="C287" s="190" t="s">
        <v>807</v>
      </c>
      <c r="D287" s="191">
        <v>40430</v>
      </c>
      <c r="E287" s="190" t="s">
        <v>882</v>
      </c>
      <c r="F287" s="192">
        <v>28.8</v>
      </c>
      <c r="G287" s="190">
        <v>18</v>
      </c>
      <c r="H287" s="193">
        <v>0.10000000149011612</v>
      </c>
      <c r="I287" s="190"/>
    </row>
    <row r="288" spans="1:9">
      <c r="A288" s="190" t="s">
        <v>555</v>
      </c>
      <c r="B288" s="190" t="s">
        <v>524</v>
      </c>
      <c r="C288" s="190" t="s">
        <v>836</v>
      </c>
      <c r="D288" s="191">
        <v>40446</v>
      </c>
      <c r="E288" s="190" t="s">
        <v>890</v>
      </c>
      <c r="F288" s="192">
        <v>210.8</v>
      </c>
      <c r="G288" s="190">
        <v>20</v>
      </c>
      <c r="H288" s="193">
        <v>0.05</v>
      </c>
      <c r="I288" s="190"/>
    </row>
    <row r="289" spans="1:9">
      <c r="A289" s="190" t="s">
        <v>555</v>
      </c>
      <c r="B289" s="190" t="s">
        <v>524</v>
      </c>
      <c r="C289" s="190" t="s">
        <v>836</v>
      </c>
      <c r="D289" s="191">
        <v>41145</v>
      </c>
      <c r="E289" s="190" t="s">
        <v>811</v>
      </c>
      <c r="F289" s="192">
        <v>7.7</v>
      </c>
      <c r="G289" s="190">
        <v>13</v>
      </c>
      <c r="H289" s="193">
        <v>0</v>
      </c>
      <c r="I289" s="190"/>
    </row>
    <row r="290" spans="1:9">
      <c r="A290" s="190" t="s">
        <v>555</v>
      </c>
      <c r="B290" s="190" t="s">
        <v>524</v>
      </c>
      <c r="C290" s="190" t="s">
        <v>836</v>
      </c>
      <c r="D290" s="191">
        <v>40565</v>
      </c>
      <c r="E290" s="190" t="s">
        <v>864</v>
      </c>
      <c r="F290" s="192">
        <v>15.5</v>
      </c>
      <c r="G290" s="190">
        <v>77</v>
      </c>
      <c r="H290" s="193">
        <v>0.05</v>
      </c>
      <c r="I290" s="190"/>
    </row>
    <row r="291" spans="1:9">
      <c r="A291" s="190" t="s">
        <v>555</v>
      </c>
      <c r="B291" s="190" t="s">
        <v>524</v>
      </c>
      <c r="C291" s="190" t="s">
        <v>836</v>
      </c>
      <c r="D291" s="191">
        <v>41440</v>
      </c>
      <c r="E291" s="190" t="s">
        <v>812</v>
      </c>
      <c r="F291" s="192">
        <v>16.8</v>
      </c>
      <c r="G291" s="190">
        <v>10</v>
      </c>
      <c r="H291" s="193">
        <v>0.05</v>
      </c>
      <c r="I291" s="190"/>
    </row>
    <row r="292" spans="1:9">
      <c r="A292" s="190" t="s">
        <v>535</v>
      </c>
      <c r="B292" s="190" t="s">
        <v>538</v>
      </c>
      <c r="C292" s="190" t="s">
        <v>814</v>
      </c>
      <c r="D292" s="191">
        <v>40607</v>
      </c>
      <c r="E292" s="190" t="s">
        <v>825</v>
      </c>
      <c r="F292" s="192">
        <v>3.6</v>
      </c>
      <c r="G292" s="190">
        <v>10</v>
      </c>
      <c r="H292" s="193">
        <v>0</v>
      </c>
      <c r="I292" s="190"/>
    </row>
    <row r="293" spans="1:9">
      <c r="A293" s="190" t="s">
        <v>535</v>
      </c>
      <c r="B293" s="190" t="s">
        <v>538</v>
      </c>
      <c r="C293" s="190" t="s">
        <v>814</v>
      </c>
      <c r="D293" s="191">
        <v>41512</v>
      </c>
      <c r="E293" s="190" t="s">
        <v>875</v>
      </c>
      <c r="F293" s="192">
        <v>5.9</v>
      </c>
      <c r="G293" s="190">
        <v>20</v>
      </c>
      <c r="H293" s="193">
        <v>0.15</v>
      </c>
      <c r="I293" s="190"/>
    </row>
    <row r="294" spans="1:9">
      <c r="A294" s="190" t="s">
        <v>521</v>
      </c>
      <c r="B294" s="190" t="s">
        <v>524</v>
      </c>
      <c r="C294" s="190" t="s">
        <v>878</v>
      </c>
      <c r="D294" s="191">
        <v>41718</v>
      </c>
      <c r="E294" s="190" t="s">
        <v>803</v>
      </c>
      <c r="F294" s="192">
        <v>16.8</v>
      </c>
      <c r="G294" s="190">
        <v>12</v>
      </c>
      <c r="H294" s="193">
        <v>0.2</v>
      </c>
      <c r="I294" s="190"/>
    </row>
    <row r="295" spans="1:9">
      <c r="A295" s="190" t="s">
        <v>521</v>
      </c>
      <c r="B295" s="190" t="s">
        <v>524</v>
      </c>
      <c r="C295" s="190" t="s">
        <v>878</v>
      </c>
      <c r="D295" s="191">
        <v>41602</v>
      </c>
      <c r="E295" s="190" t="s">
        <v>890</v>
      </c>
      <c r="F295" s="192">
        <v>210.8</v>
      </c>
      <c r="G295" s="190">
        <v>50</v>
      </c>
      <c r="H295" s="193">
        <v>0.2</v>
      </c>
      <c r="I295" s="190"/>
    </row>
    <row r="296" spans="1:9">
      <c r="A296" s="190" t="s">
        <v>666</v>
      </c>
      <c r="B296" s="190" t="s">
        <v>839</v>
      </c>
      <c r="C296" s="190" t="s">
        <v>846</v>
      </c>
      <c r="D296" s="191">
        <v>40846</v>
      </c>
      <c r="E296" s="190" t="s">
        <v>872</v>
      </c>
      <c r="F296" s="192">
        <v>14.4</v>
      </c>
      <c r="G296" s="190">
        <v>12</v>
      </c>
      <c r="H296" s="193">
        <v>0</v>
      </c>
      <c r="I296" s="190"/>
    </row>
    <row r="297" spans="1:9">
      <c r="A297" s="190" t="s">
        <v>666</v>
      </c>
      <c r="B297" s="190" t="s">
        <v>839</v>
      </c>
      <c r="C297" s="190" t="s">
        <v>846</v>
      </c>
      <c r="D297" s="191">
        <v>40438</v>
      </c>
      <c r="E297" s="190" t="s">
        <v>857</v>
      </c>
      <c r="F297" s="192">
        <v>99</v>
      </c>
      <c r="G297" s="190">
        <v>4</v>
      </c>
      <c r="H297" s="193">
        <v>0</v>
      </c>
      <c r="I297" s="190"/>
    </row>
    <row r="298" spans="1:9">
      <c r="A298" s="190" t="s">
        <v>653</v>
      </c>
      <c r="B298" s="190" t="s">
        <v>877</v>
      </c>
      <c r="C298" s="190" t="s">
        <v>807</v>
      </c>
      <c r="D298" s="191">
        <v>41501</v>
      </c>
      <c r="E298" s="190" t="s">
        <v>825</v>
      </c>
      <c r="F298" s="192">
        <v>3.6</v>
      </c>
      <c r="G298" s="190">
        <v>25</v>
      </c>
      <c r="H298" s="193">
        <v>0</v>
      </c>
      <c r="I298" s="190"/>
    </row>
    <row r="299" spans="1:9">
      <c r="A299" s="190" t="s">
        <v>653</v>
      </c>
      <c r="B299" s="190" t="s">
        <v>877</v>
      </c>
      <c r="C299" s="190" t="s">
        <v>807</v>
      </c>
      <c r="D299" s="191">
        <v>41718</v>
      </c>
      <c r="E299" s="190" t="s">
        <v>816</v>
      </c>
      <c r="F299" s="192">
        <v>15.6</v>
      </c>
      <c r="G299" s="190">
        <v>25</v>
      </c>
      <c r="H299" s="193">
        <v>0</v>
      </c>
      <c r="I299" s="190"/>
    </row>
    <row r="300" spans="1:9">
      <c r="A300" s="190" t="s">
        <v>673</v>
      </c>
      <c r="B300" s="190" t="s">
        <v>854</v>
      </c>
      <c r="C300" s="190" t="s">
        <v>807</v>
      </c>
      <c r="D300" s="191">
        <v>41468</v>
      </c>
      <c r="E300" s="190" t="s">
        <v>821</v>
      </c>
      <c r="F300" s="192">
        <v>10</v>
      </c>
      <c r="G300" s="190">
        <v>30</v>
      </c>
      <c r="H300" s="193">
        <v>0</v>
      </c>
      <c r="I300" s="190"/>
    </row>
    <row r="301" spans="1:9">
      <c r="A301" s="190" t="s">
        <v>673</v>
      </c>
      <c r="B301" s="190" t="s">
        <v>854</v>
      </c>
      <c r="C301" s="190" t="s">
        <v>807</v>
      </c>
      <c r="D301" s="191">
        <v>40713</v>
      </c>
      <c r="E301" s="190" t="s">
        <v>826</v>
      </c>
      <c r="F301" s="192">
        <v>19.2</v>
      </c>
      <c r="G301" s="190">
        <v>12</v>
      </c>
      <c r="H301" s="193">
        <v>0</v>
      </c>
      <c r="I301" s="190"/>
    </row>
    <row r="302" spans="1:9">
      <c r="A302" s="190" t="s">
        <v>673</v>
      </c>
      <c r="B302" s="190" t="s">
        <v>854</v>
      </c>
      <c r="C302" s="190" t="s">
        <v>807</v>
      </c>
      <c r="D302" s="191">
        <v>40426</v>
      </c>
      <c r="E302" s="190" t="s">
        <v>882</v>
      </c>
      <c r="F302" s="192">
        <v>28.8</v>
      </c>
      <c r="G302" s="190">
        <v>20</v>
      </c>
      <c r="H302" s="193">
        <v>0</v>
      </c>
      <c r="I302" s="190"/>
    </row>
    <row r="303" spans="1:9">
      <c r="A303" s="190" t="s">
        <v>441</v>
      </c>
      <c r="B303" s="190" t="s">
        <v>444</v>
      </c>
      <c r="C303" s="190" t="s">
        <v>836</v>
      </c>
      <c r="D303" s="191">
        <v>40482</v>
      </c>
      <c r="E303" s="190" t="s">
        <v>859</v>
      </c>
      <c r="F303" s="192">
        <v>24.8</v>
      </c>
      <c r="G303" s="190">
        <v>30</v>
      </c>
      <c r="H303" s="193">
        <v>0.2</v>
      </c>
      <c r="I303" s="190"/>
    </row>
    <row r="304" spans="1:9">
      <c r="A304" s="190" t="s">
        <v>441</v>
      </c>
      <c r="B304" s="190" t="s">
        <v>444</v>
      </c>
      <c r="C304" s="190" t="s">
        <v>836</v>
      </c>
      <c r="D304" s="191">
        <v>40956</v>
      </c>
      <c r="E304" s="190" t="s">
        <v>891</v>
      </c>
      <c r="F304" s="192">
        <v>24.9</v>
      </c>
      <c r="G304" s="190">
        <v>16</v>
      </c>
      <c r="H304" s="193">
        <v>0</v>
      </c>
      <c r="I304" s="190"/>
    </row>
    <row r="305" spans="1:9">
      <c r="A305" s="190" t="s">
        <v>441</v>
      </c>
      <c r="B305" s="190" t="s">
        <v>444</v>
      </c>
      <c r="C305" s="190" t="s">
        <v>836</v>
      </c>
      <c r="D305" s="191">
        <v>40895</v>
      </c>
      <c r="E305" s="190" t="s">
        <v>820</v>
      </c>
      <c r="F305" s="192">
        <v>27.2</v>
      </c>
      <c r="G305" s="190">
        <v>8</v>
      </c>
      <c r="H305" s="193">
        <v>0.2</v>
      </c>
      <c r="I305" s="190"/>
    </row>
    <row r="306" spans="1:9">
      <c r="A306" s="190" t="s">
        <v>548</v>
      </c>
      <c r="B306" s="190" t="s">
        <v>813</v>
      </c>
      <c r="C306" s="190" t="s">
        <v>802</v>
      </c>
      <c r="D306" s="191">
        <v>40709</v>
      </c>
      <c r="E306" s="190" t="s">
        <v>825</v>
      </c>
      <c r="F306" s="192">
        <v>3.6</v>
      </c>
      <c r="G306" s="190">
        <v>10</v>
      </c>
      <c r="H306" s="193">
        <v>0.05</v>
      </c>
      <c r="I306" s="190"/>
    </row>
    <row r="307" spans="1:9">
      <c r="A307" s="190" t="s">
        <v>548</v>
      </c>
      <c r="B307" s="190" t="s">
        <v>813</v>
      </c>
      <c r="C307" s="190" t="s">
        <v>802</v>
      </c>
      <c r="D307" s="191">
        <v>41746</v>
      </c>
      <c r="E307" s="190" t="s">
        <v>873</v>
      </c>
      <c r="F307" s="192">
        <v>11.2</v>
      </c>
      <c r="G307" s="190">
        <v>10</v>
      </c>
      <c r="H307" s="193">
        <v>0.05</v>
      </c>
      <c r="I307" s="190"/>
    </row>
    <row r="308" spans="1:9">
      <c r="A308" s="190" t="s">
        <v>548</v>
      </c>
      <c r="B308" s="190" t="s">
        <v>813</v>
      </c>
      <c r="C308" s="190" t="s">
        <v>802</v>
      </c>
      <c r="D308" s="191">
        <v>40249</v>
      </c>
      <c r="E308" s="190" t="s">
        <v>831</v>
      </c>
      <c r="F308" s="192">
        <v>15.2</v>
      </c>
      <c r="G308" s="190">
        <v>20</v>
      </c>
      <c r="H308" s="193">
        <v>0.05</v>
      </c>
      <c r="I308" s="190"/>
    </row>
    <row r="309" spans="1:9">
      <c r="A309" s="190" t="s">
        <v>517</v>
      </c>
      <c r="B309" s="190" t="s">
        <v>877</v>
      </c>
      <c r="C309" s="190" t="s">
        <v>802</v>
      </c>
      <c r="D309" s="191">
        <v>41215</v>
      </c>
      <c r="E309" s="190" t="s">
        <v>830</v>
      </c>
      <c r="F309" s="192">
        <v>13.9</v>
      </c>
      <c r="G309" s="190">
        <v>56</v>
      </c>
      <c r="H309" s="193">
        <v>0.05</v>
      </c>
      <c r="I309" s="190"/>
    </row>
    <row r="310" spans="1:9">
      <c r="A310" s="190" t="s">
        <v>517</v>
      </c>
      <c r="B310" s="190" t="s">
        <v>877</v>
      </c>
      <c r="C310" s="190" t="s">
        <v>802</v>
      </c>
      <c r="D310" s="191">
        <v>41605</v>
      </c>
      <c r="E310" s="190" t="s">
        <v>821</v>
      </c>
      <c r="F310" s="192">
        <v>10</v>
      </c>
      <c r="G310" s="190">
        <v>70</v>
      </c>
      <c r="H310" s="193">
        <v>0.05</v>
      </c>
      <c r="I310" s="190"/>
    </row>
    <row r="311" spans="1:9">
      <c r="A311" s="190" t="s">
        <v>517</v>
      </c>
      <c r="B311" s="190" t="s">
        <v>877</v>
      </c>
      <c r="C311" s="190" t="s">
        <v>802</v>
      </c>
      <c r="D311" s="191">
        <v>40985</v>
      </c>
      <c r="E311" s="190" t="s">
        <v>820</v>
      </c>
      <c r="F311" s="192">
        <v>27.2</v>
      </c>
      <c r="G311" s="190">
        <v>80</v>
      </c>
      <c r="H311" s="193">
        <v>0.05</v>
      </c>
      <c r="I311" s="190"/>
    </row>
    <row r="312" spans="1:9">
      <c r="A312" s="190" t="s">
        <v>496</v>
      </c>
      <c r="B312" s="190" t="s">
        <v>813</v>
      </c>
      <c r="C312" s="190" t="s">
        <v>810</v>
      </c>
      <c r="D312" s="191">
        <v>41365</v>
      </c>
      <c r="E312" s="190" t="s">
        <v>863</v>
      </c>
      <c r="F312" s="192">
        <v>36.4</v>
      </c>
      <c r="G312" s="190">
        <v>30</v>
      </c>
      <c r="H312" s="193">
        <v>0</v>
      </c>
      <c r="I312" s="190"/>
    </row>
    <row r="313" spans="1:9">
      <c r="A313" s="190" t="s">
        <v>496</v>
      </c>
      <c r="B313" s="190" t="s">
        <v>813</v>
      </c>
      <c r="C313" s="190" t="s">
        <v>810</v>
      </c>
      <c r="D313" s="191">
        <v>41022</v>
      </c>
      <c r="E313" s="190" t="s">
        <v>857</v>
      </c>
      <c r="F313" s="192">
        <v>99</v>
      </c>
      <c r="G313" s="190">
        <v>35</v>
      </c>
      <c r="H313" s="193">
        <v>0</v>
      </c>
      <c r="I313" s="190"/>
    </row>
    <row r="314" spans="1:9">
      <c r="A314" s="190" t="s">
        <v>496</v>
      </c>
      <c r="B314" s="190" t="s">
        <v>813</v>
      </c>
      <c r="C314" s="190" t="s">
        <v>810</v>
      </c>
      <c r="D314" s="191">
        <v>40619</v>
      </c>
      <c r="E314" s="190" t="s">
        <v>890</v>
      </c>
      <c r="F314" s="192">
        <v>210.8</v>
      </c>
      <c r="G314" s="190">
        <v>10</v>
      </c>
      <c r="H314" s="193">
        <v>0</v>
      </c>
      <c r="I314" s="190"/>
    </row>
    <row r="315" spans="1:9">
      <c r="A315" s="190" t="s">
        <v>496</v>
      </c>
      <c r="B315" s="190" t="s">
        <v>813</v>
      </c>
      <c r="C315" s="190" t="s">
        <v>810</v>
      </c>
      <c r="D315" s="191">
        <v>40974</v>
      </c>
      <c r="E315" s="190" t="s">
        <v>823</v>
      </c>
      <c r="F315" s="192">
        <v>16</v>
      </c>
      <c r="G315" s="190">
        <v>35</v>
      </c>
      <c r="H315" s="193">
        <v>0</v>
      </c>
      <c r="I315" s="190"/>
    </row>
    <row r="316" spans="1:9">
      <c r="A316" s="190" t="s">
        <v>496</v>
      </c>
      <c r="B316" s="190" t="s">
        <v>813</v>
      </c>
      <c r="C316" s="190" t="s">
        <v>810</v>
      </c>
      <c r="D316" s="191">
        <v>41034</v>
      </c>
      <c r="E316" s="190" t="s">
        <v>875</v>
      </c>
      <c r="F316" s="192">
        <v>5.9</v>
      </c>
      <c r="G316" s="190">
        <v>28</v>
      </c>
      <c r="H316" s="193">
        <v>0</v>
      </c>
      <c r="I316" s="190"/>
    </row>
    <row r="317" spans="1:9">
      <c r="A317" s="190" t="s">
        <v>446</v>
      </c>
      <c r="B317" s="190" t="s">
        <v>854</v>
      </c>
      <c r="C317" s="190" t="s">
        <v>836</v>
      </c>
      <c r="D317" s="191">
        <v>41458</v>
      </c>
      <c r="E317" s="190" t="s">
        <v>822</v>
      </c>
      <c r="F317" s="192">
        <v>14.4</v>
      </c>
      <c r="G317" s="190">
        <v>54</v>
      </c>
      <c r="H317" s="193">
        <v>0.10000000149011612</v>
      </c>
      <c r="I317" s="190"/>
    </row>
    <row r="318" spans="1:9">
      <c r="A318" s="190" t="s">
        <v>446</v>
      </c>
      <c r="B318" s="190" t="s">
        <v>854</v>
      </c>
      <c r="C318" s="190" t="s">
        <v>836</v>
      </c>
      <c r="D318" s="191">
        <v>40812</v>
      </c>
      <c r="E318" s="190" t="s">
        <v>820</v>
      </c>
      <c r="F318" s="192">
        <v>27.2</v>
      </c>
      <c r="G318" s="190">
        <v>55</v>
      </c>
      <c r="H318" s="193">
        <v>0.10000000149011612</v>
      </c>
      <c r="I318" s="190"/>
    </row>
    <row r="319" spans="1:9">
      <c r="A319" s="190" t="s">
        <v>586</v>
      </c>
      <c r="B319" s="190" t="s">
        <v>813</v>
      </c>
      <c r="C319" s="190" t="s">
        <v>814</v>
      </c>
      <c r="D319" s="191">
        <v>41110</v>
      </c>
      <c r="E319" s="190" t="s">
        <v>889</v>
      </c>
      <c r="F319" s="192">
        <v>11.2</v>
      </c>
      <c r="G319" s="190">
        <v>50</v>
      </c>
      <c r="H319" s="193">
        <v>0</v>
      </c>
      <c r="I319" s="190"/>
    </row>
    <row r="320" spans="1:9">
      <c r="A320" s="190" t="s">
        <v>586</v>
      </c>
      <c r="B320" s="190" t="s">
        <v>813</v>
      </c>
      <c r="C320" s="190" t="s">
        <v>814</v>
      </c>
      <c r="D320" s="191">
        <v>41685</v>
      </c>
      <c r="E320" s="190" t="s">
        <v>809</v>
      </c>
      <c r="F320" s="192">
        <v>42.4</v>
      </c>
      <c r="G320" s="190">
        <v>20</v>
      </c>
      <c r="H320" s="193">
        <v>0</v>
      </c>
      <c r="I320" s="190"/>
    </row>
    <row r="321" spans="1:9">
      <c r="A321" s="190" t="s">
        <v>586</v>
      </c>
      <c r="B321" s="190" t="s">
        <v>813</v>
      </c>
      <c r="C321" s="190" t="s">
        <v>814</v>
      </c>
      <c r="D321" s="191">
        <v>40441</v>
      </c>
      <c r="E321" s="190" t="s">
        <v>875</v>
      </c>
      <c r="F321" s="192">
        <v>5.9</v>
      </c>
      <c r="G321" s="190">
        <v>24</v>
      </c>
      <c r="H321" s="193">
        <v>0</v>
      </c>
      <c r="I321" s="190"/>
    </row>
    <row r="322" spans="1:9">
      <c r="A322" s="190" t="s">
        <v>311</v>
      </c>
      <c r="B322" s="190" t="s">
        <v>854</v>
      </c>
      <c r="C322" s="190" t="s">
        <v>810</v>
      </c>
      <c r="D322" s="191">
        <v>40517</v>
      </c>
      <c r="E322" s="190" t="s">
        <v>821</v>
      </c>
      <c r="F322" s="192">
        <v>10</v>
      </c>
      <c r="G322" s="190">
        <v>20</v>
      </c>
      <c r="H322" s="193">
        <v>0</v>
      </c>
      <c r="I322" s="190"/>
    </row>
    <row r="323" spans="1:9">
      <c r="A323" s="190" t="s">
        <v>311</v>
      </c>
      <c r="B323" s="190" t="s">
        <v>854</v>
      </c>
      <c r="C323" s="190" t="s">
        <v>810</v>
      </c>
      <c r="D323" s="191">
        <v>41547</v>
      </c>
      <c r="E323" s="190" t="s">
        <v>867</v>
      </c>
      <c r="F323" s="192">
        <v>6.2</v>
      </c>
      <c r="G323" s="190">
        <v>12</v>
      </c>
      <c r="H323" s="193">
        <v>0</v>
      </c>
      <c r="I323" s="190"/>
    </row>
    <row r="324" spans="1:9">
      <c r="A324" s="190" t="s">
        <v>311</v>
      </c>
      <c r="B324" s="190" t="s">
        <v>854</v>
      </c>
      <c r="C324" s="190" t="s">
        <v>810</v>
      </c>
      <c r="D324" s="191">
        <v>41610</v>
      </c>
      <c r="E324" s="190" t="s">
        <v>856</v>
      </c>
      <c r="F324" s="192">
        <v>14.4</v>
      </c>
      <c r="G324" s="190">
        <v>12</v>
      </c>
      <c r="H324" s="193">
        <v>0</v>
      </c>
      <c r="I324" s="190"/>
    </row>
    <row r="325" spans="1:9">
      <c r="A325" s="190" t="s">
        <v>324</v>
      </c>
      <c r="B325" s="190" t="s">
        <v>877</v>
      </c>
      <c r="C325" s="190" t="s">
        <v>836</v>
      </c>
      <c r="D325" s="191">
        <v>40921</v>
      </c>
      <c r="E325" s="190" t="s">
        <v>882</v>
      </c>
      <c r="F325" s="192">
        <v>28.8</v>
      </c>
      <c r="G325" s="190">
        <v>30</v>
      </c>
      <c r="H325" s="193">
        <v>0</v>
      </c>
      <c r="I325" s="190"/>
    </row>
    <row r="326" spans="1:9">
      <c r="A326" s="190" t="s">
        <v>324</v>
      </c>
      <c r="B326" s="190" t="s">
        <v>877</v>
      </c>
      <c r="C326" s="190" t="s">
        <v>836</v>
      </c>
      <c r="D326" s="191">
        <v>41589</v>
      </c>
      <c r="E326" s="190" t="s">
        <v>860</v>
      </c>
      <c r="F326" s="192">
        <v>17.2</v>
      </c>
      <c r="G326" s="190">
        <v>5</v>
      </c>
      <c r="H326" s="193">
        <v>0</v>
      </c>
      <c r="I326" s="190"/>
    </row>
    <row r="327" spans="1:9">
      <c r="A327" s="190" t="s">
        <v>603</v>
      </c>
      <c r="B327" s="190" t="s">
        <v>839</v>
      </c>
      <c r="C327" s="190" t="s">
        <v>814</v>
      </c>
      <c r="D327" s="191">
        <v>41010</v>
      </c>
      <c r="E327" s="190" t="s">
        <v>803</v>
      </c>
      <c r="F327" s="192">
        <v>16.8</v>
      </c>
      <c r="G327" s="190">
        <v>24</v>
      </c>
      <c r="H327" s="193">
        <v>0</v>
      </c>
      <c r="I327" s="190"/>
    </row>
    <row r="328" spans="1:9">
      <c r="A328" s="190" t="s">
        <v>505</v>
      </c>
      <c r="B328" s="190" t="s">
        <v>868</v>
      </c>
      <c r="C328" s="190" t="s">
        <v>846</v>
      </c>
      <c r="D328" s="191">
        <v>40998</v>
      </c>
      <c r="E328" s="190" t="s">
        <v>812</v>
      </c>
      <c r="F328" s="192">
        <v>16.8</v>
      </c>
      <c r="G328" s="190">
        <v>5</v>
      </c>
      <c r="H328" s="193">
        <v>0</v>
      </c>
      <c r="I328" s="190"/>
    </row>
    <row r="329" spans="1:9">
      <c r="A329" s="190" t="s">
        <v>505</v>
      </c>
      <c r="B329" s="190" t="s">
        <v>868</v>
      </c>
      <c r="C329" s="190" t="s">
        <v>846</v>
      </c>
      <c r="D329" s="191">
        <v>41414</v>
      </c>
      <c r="E329" s="190" t="s">
        <v>834</v>
      </c>
      <c r="F329" s="192">
        <v>10.4</v>
      </c>
      <c r="G329" s="190">
        <v>5</v>
      </c>
      <c r="H329" s="193">
        <v>0</v>
      </c>
      <c r="I329" s="190"/>
    </row>
    <row r="330" spans="1:9">
      <c r="A330" s="190" t="s">
        <v>526</v>
      </c>
      <c r="B330" s="190" t="s">
        <v>895</v>
      </c>
      <c r="C330" s="190" t="s">
        <v>878</v>
      </c>
      <c r="D330" s="191">
        <v>40393</v>
      </c>
      <c r="E330" s="190" t="s">
        <v>873</v>
      </c>
      <c r="F330" s="192">
        <v>11.2</v>
      </c>
      <c r="G330" s="190">
        <v>36</v>
      </c>
      <c r="H330" s="193">
        <v>0</v>
      </c>
      <c r="I330" s="190"/>
    </row>
    <row r="331" spans="1:9">
      <c r="A331" s="190" t="s">
        <v>526</v>
      </c>
      <c r="B331" s="190" t="s">
        <v>895</v>
      </c>
      <c r="C331" s="190" t="s">
        <v>878</v>
      </c>
      <c r="D331" s="191">
        <v>41316</v>
      </c>
      <c r="E331" s="190" t="s">
        <v>875</v>
      </c>
      <c r="F331" s="192">
        <v>5.9</v>
      </c>
      <c r="G331" s="190">
        <v>18</v>
      </c>
      <c r="H331" s="193">
        <v>0</v>
      </c>
      <c r="I331" s="190"/>
    </row>
    <row r="332" spans="1:9">
      <c r="A332" s="190" t="s">
        <v>526</v>
      </c>
      <c r="B332" s="190" t="s">
        <v>895</v>
      </c>
      <c r="C332" s="190" t="s">
        <v>878</v>
      </c>
      <c r="D332" s="191">
        <v>40277</v>
      </c>
      <c r="E332" s="190" t="s">
        <v>812</v>
      </c>
      <c r="F332" s="192">
        <v>16.8</v>
      </c>
      <c r="G332" s="190">
        <v>15</v>
      </c>
      <c r="H332" s="193">
        <v>0</v>
      </c>
      <c r="I332" s="190"/>
    </row>
    <row r="333" spans="1:9">
      <c r="A333" s="190" t="s">
        <v>526</v>
      </c>
      <c r="B333" s="190" t="s">
        <v>895</v>
      </c>
      <c r="C333" s="190" t="s">
        <v>878</v>
      </c>
      <c r="D333" s="191">
        <v>40498</v>
      </c>
      <c r="E333" s="190" t="s">
        <v>834</v>
      </c>
      <c r="F333" s="192">
        <v>10.4</v>
      </c>
      <c r="G333" s="190">
        <v>7</v>
      </c>
      <c r="H333" s="193">
        <v>0</v>
      </c>
      <c r="I333" s="190"/>
    </row>
    <row r="334" spans="1:9">
      <c r="A334" s="190" t="s">
        <v>555</v>
      </c>
      <c r="B334" s="190" t="s">
        <v>524</v>
      </c>
      <c r="C334" s="190" t="s">
        <v>851</v>
      </c>
      <c r="D334" s="191">
        <v>41288</v>
      </c>
      <c r="E334" s="190" t="s">
        <v>840</v>
      </c>
      <c r="F334" s="192">
        <v>8</v>
      </c>
      <c r="G334" s="190">
        <v>5</v>
      </c>
      <c r="H334" s="193">
        <v>0.10000000149011612</v>
      </c>
      <c r="I334" s="190"/>
    </row>
    <row r="335" spans="1:9">
      <c r="A335" s="190" t="s">
        <v>555</v>
      </c>
      <c r="B335" s="190" t="s">
        <v>524</v>
      </c>
      <c r="C335" s="190" t="s">
        <v>851</v>
      </c>
      <c r="D335" s="191">
        <v>41571</v>
      </c>
      <c r="E335" s="190" t="s">
        <v>863</v>
      </c>
      <c r="F335" s="192">
        <v>36.4</v>
      </c>
      <c r="G335" s="190">
        <v>13</v>
      </c>
      <c r="H335" s="193">
        <v>0.10000000149011612</v>
      </c>
      <c r="I335" s="190"/>
    </row>
    <row r="336" spans="1:9">
      <c r="A336" s="190" t="s">
        <v>555</v>
      </c>
      <c r="B336" s="190" t="s">
        <v>524</v>
      </c>
      <c r="C336" s="190" t="s">
        <v>851</v>
      </c>
      <c r="D336" s="191">
        <v>41195</v>
      </c>
      <c r="E336" s="190" t="s">
        <v>816</v>
      </c>
      <c r="F336" s="192">
        <v>15.6</v>
      </c>
      <c r="G336" s="190">
        <v>25</v>
      </c>
      <c r="H336" s="193">
        <v>0</v>
      </c>
      <c r="I336" s="190"/>
    </row>
    <row r="337" spans="1:9">
      <c r="A337" s="190" t="s">
        <v>555</v>
      </c>
      <c r="B337" s="190" t="s">
        <v>524</v>
      </c>
      <c r="C337" s="190" t="s">
        <v>851</v>
      </c>
      <c r="D337" s="191">
        <v>41121</v>
      </c>
      <c r="E337" s="190" t="s">
        <v>880</v>
      </c>
      <c r="F337" s="192">
        <v>26.6</v>
      </c>
      <c r="G337" s="190">
        <v>35</v>
      </c>
      <c r="H337" s="193">
        <v>0.10000000149011612</v>
      </c>
      <c r="I337" s="190"/>
    </row>
    <row r="338" spans="1:9">
      <c r="A338" s="190" t="s">
        <v>540</v>
      </c>
      <c r="B338" s="190" t="s">
        <v>842</v>
      </c>
      <c r="C338" s="190" t="s">
        <v>846</v>
      </c>
      <c r="D338" s="191">
        <v>41027</v>
      </c>
      <c r="E338" s="190" t="s">
        <v>857</v>
      </c>
      <c r="F338" s="192">
        <v>99</v>
      </c>
      <c r="G338" s="190">
        <v>20</v>
      </c>
      <c r="H338" s="193">
        <v>0</v>
      </c>
      <c r="I338" s="190"/>
    </row>
    <row r="339" spans="1:9">
      <c r="A339" s="190" t="s">
        <v>540</v>
      </c>
      <c r="B339" s="190" t="s">
        <v>842</v>
      </c>
      <c r="C339" s="190" t="s">
        <v>846</v>
      </c>
      <c r="D339" s="191">
        <v>40284</v>
      </c>
      <c r="E339" s="190" t="s">
        <v>848</v>
      </c>
      <c r="F339" s="192">
        <v>30.4</v>
      </c>
      <c r="G339" s="190">
        <v>18</v>
      </c>
      <c r="H339" s="193">
        <v>0.25</v>
      </c>
      <c r="I339" s="190"/>
    </row>
    <row r="340" spans="1:9">
      <c r="A340" s="190" t="s">
        <v>582</v>
      </c>
      <c r="B340" s="190" t="s">
        <v>824</v>
      </c>
      <c r="C340" s="190" t="s">
        <v>807</v>
      </c>
      <c r="D340" s="191">
        <v>41558</v>
      </c>
      <c r="E340" s="190" t="s">
        <v>872</v>
      </c>
      <c r="F340" s="192">
        <v>14.4</v>
      </c>
      <c r="G340" s="190">
        <v>15</v>
      </c>
      <c r="H340" s="193">
        <v>0.15</v>
      </c>
      <c r="I340" s="190"/>
    </row>
    <row r="341" spans="1:9">
      <c r="A341" s="190" t="s">
        <v>582</v>
      </c>
      <c r="B341" s="190" t="s">
        <v>824</v>
      </c>
      <c r="C341" s="190" t="s">
        <v>807</v>
      </c>
      <c r="D341" s="191">
        <v>41485</v>
      </c>
      <c r="E341" s="190" t="s">
        <v>880</v>
      </c>
      <c r="F341" s="192">
        <v>26.6</v>
      </c>
      <c r="G341" s="190">
        <v>30</v>
      </c>
      <c r="H341" s="193">
        <v>0</v>
      </c>
      <c r="I341" s="190"/>
    </row>
    <row r="342" spans="1:9">
      <c r="A342" s="190" t="s">
        <v>582</v>
      </c>
      <c r="B342" s="190" t="s">
        <v>824</v>
      </c>
      <c r="C342" s="190" t="s">
        <v>807</v>
      </c>
      <c r="D342" s="191">
        <v>40473</v>
      </c>
      <c r="E342" s="190" t="s">
        <v>827</v>
      </c>
      <c r="F342" s="192">
        <v>8</v>
      </c>
      <c r="G342" s="190">
        <v>20</v>
      </c>
      <c r="H342" s="193">
        <v>0.15</v>
      </c>
      <c r="I342" s="190"/>
    </row>
    <row r="343" spans="1:9">
      <c r="A343" s="190" t="s">
        <v>548</v>
      </c>
      <c r="B343" s="190" t="s">
        <v>813</v>
      </c>
      <c r="C343" s="190" t="s">
        <v>836</v>
      </c>
      <c r="D343" s="191">
        <v>40714</v>
      </c>
      <c r="E343" s="190" t="s">
        <v>831</v>
      </c>
      <c r="F343" s="192">
        <v>15.2</v>
      </c>
      <c r="G343" s="190">
        <v>6</v>
      </c>
      <c r="H343" s="193">
        <v>0.2</v>
      </c>
      <c r="I343" s="190"/>
    </row>
    <row r="344" spans="1:9">
      <c r="A344" s="190" t="s">
        <v>387</v>
      </c>
      <c r="B344" s="190" t="s">
        <v>806</v>
      </c>
      <c r="C344" s="190" t="s">
        <v>802</v>
      </c>
      <c r="D344" s="191">
        <v>40987</v>
      </c>
      <c r="E344" s="190" t="s">
        <v>818</v>
      </c>
      <c r="F344" s="192">
        <v>64.8</v>
      </c>
      <c r="G344" s="190">
        <v>12</v>
      </c>
      <c r="H344" s="193">
        <v>0.25</v>
      </c>
      <c r="I344" s="190"/>
    </row>
    <row r="345" spans="1:9">
      <c r="A345" s="190" t="s">
        <v>387</v>
      </c>
      <c r="B345" s="190" t="s">
        <v>806</v>
      </c>
      <c r="C345" s="190" t="s">
        <v>802</v>
      </c>
      <c r="D345" s="191">
        <v>41179</v>
      </c>
      <c r="E345" s="190" t="s">
        <v>890</v>
      </c>
      <c r="F345" s="192">
        <v>210.8</v>
      </c>
      <c r="G345" s="190">
        <v>40</v>
      </c>
      <c r="H345" s="193">
        <v>0.25</v>
      </c>
      <c r="I345" s="190"/>
    </row>
    <row r="346" spans="1:9">
      <c r="A346" s="190" t="s">
        <v>387</v>
      </c>
      <c r="B346" s="190" t="s">
        <v>806</v>
      </c>
      <c r="C346" s="190" t="s">
        <v>802</v>
      </c>
      <c r="D346" s="191">
        <v>40901</v>
      </c>
      <c r="E346" s="190" t="s">
        <v>820</v>
      </c>
      <c r="F346" s="192">
        <v>27.2</v>
      </c>
      <c r="G346" s="190">
        <v>70</v>
      </c>
      <c r="H346" s="193">
        <v>0.25</v>
      </c>
      <c r="I346" s="190"/>
    </row>
    <row r="347" spans="1:9">
      <c r="A347" s="190" t="s">
        <v>387</v>
      </c>
      <c r="B347" s="190" t="s">
        <v>806</v>
      </c>
      <c r="C347" s="190" t="s">
        <v>802</v>
      </c>
      <c r="D347" s="191">
        <v>41520</v>
      </c>
      <c r="E347" s="190" t="s">
        <v>805</v>
      </c>
      <c r="F347" s="192">
        <v>27.8</v>
      </c>
      <c r="G347" s="190">
        <v>42</v>
      </c>
      <c r="H347" s="193">
        <v>0.25</v>
      </c>
      <c r="I347" s="190"/>
    </row>
    <row r="348" spans="1:9">
      <c r="A348" s="190" t="s">
        <v>401</v>
      </c>
      <c r="B348" s="190" t="s">
        <v>883</v>
      </c>
      <c r="C348" s="190" t="s">
        <v>810</v>
      </c>
      <c r="D348" s="191">
        <v>41222</v>
      </c>
      <c r="E348" s="190" t="s">
        <v>887</v>
      </c>
      <c r="F348" s="192">
        <v>10.6</v>
      </c>
      <c r="G348" s="190">
        <v>80</v>
      </c>
      <c r="H348" s="193">
        <v>0.2</v>
      </c>
      <c r="I348" s="190"/>
    </row>
    <row r="349" spans="1:9">
      <c r="A349" s="190" t="s">
        <v>401</v>
      </c>
      <c r="B349" s="190" t="s">
        <v>883</v>
      </c>
      <c r="C349" s="190" t="s">
        <v>810</v>
      </c>
      <c r="D349" s="191">
        <v>40237</v>
      </c>
      <c r="E349" s="190" t="s">
        <v>860</v>
      </c>
      <c r="F349" s="192">
        <v>17.2</v>
      </c>
      <c r="G349" s="190">
        <v>50</v>
      </c>
      <c r="H349" s="193">
        <v>0.2</v>
      </c>
      <c r="I349" s="190"/>
    </row>
    <row r="350" spans="1:9">
      <c r="A350" s="190" t="s">
        <v>621</v>
      </c>
      <c r="B350" s="190" t="s">
        <v>898</v>
      </c>
      <c r="C350" s="190" t="s">
        <v>836</v>
      </c>
      <c r="D350" s="191">
        <v>40405</v>
      </c>
      <c r="E350" s="190" t="s">
        <v>821</v>
      </c>
      <c r="F350" s="192">
        <v>10</v>
      </c>
      <c r="G350" s="190">
        <v>30</v>
      </c>
      <c r="H350" s="193">
        <v>0</v>
      </c>
      <c r="I350" s="190"/>
    </row>
    <row r="351" spans="1:9">
      <c r="A351" s="190" t="s">
        <v>621</v>
      </c>
      <c r="B351" s="190" t="s">
        <v>898</v>
      </c>
      <c r="C351" s="190" t="s">
        <v>836</v>
      </c>
      <c r="D351" s="191">
        <v>41222</v>
      </c>
      <c r="E351" s="190" t="s">
        <v>887</v>
      </c>
      <c r="F351" s="192">
        <v>10.6</v>
      </c>
      <c r="G351" s="190">
        <v>15</v>
      </c>
      <c r="H351" s="193">
        <v>0</v>
      </c>
      <c r="I351" s="190"/>
    </row>
    <row r="352" spans="1:9">
      <c r="A352" s="190" t="s">
        <v>695</v>
      </c>
      <c r="B352" s="190" t="s">
        <v>842</v>
      </c>
      <c r="C352" s="190" t="s">
        <v>814</v>
      </c>
      <c r="D352" s="191">
        <v>41139</v>
      </c>
      <c r="E352" s="190" t="s">
        <v>808</v>
      </c>
      <c r="F352" s="192">
        <v>18.600000000000001</v>
      </c>
      <c r="G352" s="190">
        <v>15</v>
      </c>
      <c r="H352" s="193">
        <v>0</v>
      </c>
      <c r="I352" s="190"/>
    </row>
    <row r="353" spans="1:9">
      <c r="A353" s="190" t="s">
        <v>695</v>
      </c>
      <c r="B353" s="190" t="s">
        <v>842</v>
      </c>
      <c r="C353" s="190" t="s">
        <v>814</v>
      </c>
      <c r="D353" s="191">
        <v>40225</v>
      </c>
      <c r="E353" s="190" t="s">
        <v>875</v>
      </c>
      <c r="F353" s="192">
        <v>5.9</v>
      </c>
      <c r="G353" s="190">
        <v>10</v>
      </c>
      <c r="H353" s="193">
        <v>0</v>
      </c>
      <c r="I353" s="190"/>
    </row>
    <row r="354" spans="1:9">
      <c r="A354" s="190" t="s">
        <v>377</v>
      </c>
      <c r="B354" s="190" t="s">
        <v>892</v>
      </c>
      <c r="C354" s="190" t="s">
        <v>836</v>
      </c>
      <c r="D354" s="191">
        <v>41503</v>
      </c>
      <c r="E354" s="190" t="s">
        <v>821</v>
      </c>
      <c r="F354" s="192">
        <v>10</v>
      </c>
      <c r="G354" s="190">
        <v>42</v>
      </c>
      <c r="H354" s="193">
        <v>0.05</v>
      </c>
      <c r="I354" s="190"/>
    </row>
    <row r="355" spans="1:9">
      <c r="A355" s="190" t="s">
        <v>517</v>
      </c>
      <c r="B355" s="190" t="s">
        <v>877</v>
      </c>
      <c r="C355" s="190" t="s">
        <v>836</v>
      </c>
      <c r="D355" s="191">
        <v>41354</v>
      </c>
      <c r="E355" s="190" t="s">
        <v>863</v>
      </c>
      <c r="F355" s="192">
        <v>36.4</v>
      </c>
      <c r="G355" s="190">
        <v>20</v>
      </c>
      <c r="H355" s="193">
        <v>0.15</v>
      </c>
      <c r="I355" s="190"/>
    </row>
    <row r="356" spans="1:9">
      <c r="A356" s="190" t="s">
        <v>517</v>
      </c>
      <c r="B356" s="190" t="s">
        <v>877</v>
      </c>
      <c r="C356" s="190" t="s">
        <v>836</v>
      </c>
      <c r="D356" s="191">
        <v>41207</v>
      </c>
      <c r="E356" s="190" t="s">
        <v>822</v>
      </c>
      <c r="F356" s="192">
        <v>14.4</v>
      </c>
      <c r="G356" s="190">
        <v>20</v>
      </c>
      <c r="H356" s="193">
        <v>0.15</v>
      </c>
      <c r="I356" s="190"/>
    </row>
    <row r="357" spans="1:9">
      <c r="A357" s="190" t="s">
        <v>590</v>
      </c>
      <c r="B357" s="190" t="s">
        <v>850</v>
      </c>
      <c r="C357" s="190" t="s">
        <v>802</v>
      </c>
      <c r="D357" s="191">
        <v>40233</v>
      </c>
      <c r="E357" s="190" t="s">
        <v>860</v>
      </c>
      <c r="F357" s="192">
        <v>17.2</v>
      </c>
      <c r="G357" s="190">
        <v>6</v>
      </c>
      <c r="H357" s="193">
        <v>0</v>
      </c>
      <c r="I357" s="190"/>
    </row>
    <row r="358" spans="1:9">
      <c r="A358" s="190" t="s">
        <v>450</v>
      </c>
      <c r="B358" s="190" t="s">
        <v>806</v>
      </c>
      <c r="C358" s="190" t="s">
        <v>851</v>
      </c>
      <c r="D358" s="191">
        <v>41318</v>
      </c>
      <c r="E358" s="190" t="s">
        <v>811</v>
      </c>
      <c r="F358" s="192">
        <v>7.7</v>
      </c>
      <c r="G358" s="190">
        <v>8</v>
      </c>
      <c r="H358" s="193">
        <v>0.10000000149011612</v>
      </c>
      <c r="I358" s="190"/>
    </row>
    <row r="359" spans="1:9">
      <c r="A359" s="190" t="s">
        <v>450</v>
      </c>
      <c r="B359" s="190" t="s">
        <v>806</v>
      </c>
      <c r="C359" s="190" t="s">
        <v>851</v>
      </c>
      <c r="D359" s="191">
        <v>40261</v>
      </c>
      <c r="E359" s="190" t="s">
        <v>865</v>
      </c>
      <c r="F359" s="192">
        <v>35.1</v>
      </c>
      <c r="G359" s="190">
        <v>16</v>
      </c>
      <c r="H359" s="193">
        <v>0.10000000149011612</v>
      </c>
      <c r="I359" s="190"/>
    </row>
    <row r="360" spans="1:9">
      <c r="A360" s="190" t="s">
        <v>450</v>
      </c>
      <c r="B360" s="190" t="s">
        <v>806</v>
      </c>
      <c r="C360" s="190" t="s">
        <v>851</v>
      </c>
      <c r="D360" s="191">
        <v>41100</v>
      </c>
      <c r="E360" s="190" t="s">
        <v>812</v>
      </c>
      <c r="F360" s="192">
        <v>16.8</v>
      </c>
      <c r="G360" s="190">
        <v>20</v>
      </c>
      <c r="H360" s="193">
        <v>0.10000000149011612</v>
      </c>
      <c r="I360" s="190"/>
    </row>
    <row r="361" spans="1:9">
      <c r="A361" s="190" t="s">
        <v>401</v>
      </c>
      <c r="B361" s="190" t="s">
        <v>883</v>
      </c>
      <c r="C361" s="190" t="s">
        <v>846</v>
      </c>
      <c r="D361" s="191">
        <v>41438</v>
      </c>
      <c r="E361" s="190" t="s">
        <v>849</v>
      </c>
      <c r="F361" s="192">
        <v>20.7</v>
      </c>
      <c r="G361" s="190">
        <v>18</v>
      </c>
      <c r="H361" s="193">
        <v>0.10000000149011612</v>
      </c>
      <c r="I361" s="190"/>
    </row>
    <row r="362" spans="1:9">
      <c r="A362" s="190" t="s">
        <v>401</v>
      </c>
      <c r="B362" s="190" t="s">
        <v>883</v>
      </c>
      <c r="C362" s="190" t="s">
        <v>846</v>
      </c>
      <c r="D362" s="191">
        <v>41258</v>
      </c>
      <c r="E362" s="190" t="s">
        <v>833</v>
      </c>
      <c r="F362" s="192">
        <v>26.2</v>
      </c>
      <c r="G362" s="190">
        <v>20</v>
      </c>
      <c r="H362" s="193">
        <v>0.10000000149011612</v>
      </c>
      <c r="I362" s="190"/>
    </row>
    <row r="363" spans="1:9">
      <c r="A363" s="190" t="s">
        <v>401</v>
      </c>
      <c r="B363" s="190" t="s">
        <v>883</v>
      </c>
      <c r="C363" s="190" t="s">
        <v>846</v>
      </c>
      <c r="D363" s="191">
        <v>41458</v>
      </c>
      <c r="E363" s="190" t="s">
        <v>820</v>
      </c>
      <c r="F363" s="192">
        <v>27.2</v>
      </c>
      <c r="G363" s="190">
        <v>6</v>
      </c>
      <c r="H363" s="193">
        <v>0.10000000149011612</v>
      </c>
      <c r="I363" s="190"/>
    </row>
    <row r="364" spans="1:9">
      <c r="A364" s="190" t="s">
        <v>401</v>
      </c>
      <c r="B364" s="190" t="s">
        <v>883</v>
      </c>
      <c r="C364" s="190" t="s">
        <v>846</v>
      </c>
      <c r="D364" s="191">
        <v>40754</v>
      </c>
      <c r="E364" s="190" t="s">
        <v>844</v>
      </c>
      <c r="F364" s="192">
        <v>12</v>
      </c>
      <c r="G364" s="190">
        <v>30</v>
      </c>
      <c r="H364" s="193">
        <v>0</v>
      </c>
      <c r="I364" s="190"/>
    </row>
    <row r="365" spans="1:9">
      <c r="A365" s="190" t="s">
        <v>441</v>
      </c>
      <c r="B365" s="190" t="s">
        <v>444</v>
      </c>
      <c r="C365" s="190" t="s">
        <v>814</v>
      </c>
      <c r="D365" s="191">
        <v>41419</v>
      </c>
      <c r="E365" s="190" t="s">
        <v>827</v>
      </c>
      <c r="F365" s="192">
        <v>8</v>
      </c>
      <c r="G365" s="190">
        <v>14</v>
      </c>
      <c r="H365" s="193">
        <v>0</v>
      </c>
      <c r="I365" s="190"/>
    </row>
    <row r="366" spans="1:9">
      <c r="A366" s="190" t="s">
        <v>555</v>
      </c>
      <c r="B366" s="190" t="s">
        <v>524</v>
      </c>
      <c r="C366" s="190" t="s">
        <v>810</v>
      </c>
      <c r="D366" s="191">
        <v>41531</v>
      </c>
      <c r="E366" s="190" t="s">
        <v>837</v>
      </c>
      <c r="F366" s="192">
        <v>17</v>
      </c>
      <c r="G366" s="190">
        <v>32</v>
      </c>
      <c r="H366" s="193">
        <v>0</v>
      </c>
      <c r="I366" s="190"/>
    </row>
    <row r="367" spans="1:9">
      <c r="A367" s="190" t="s">
        <v>555</v>
      </c>
      <c r="B367" s="190" t="s">
        <v>524</v>
      </c>
      <c r="C367" s="190" t="s">
        <v>810</v>
      </c>
      <c r="D367" s="191">
        <v>41158</v>
      </c>
      <c r="E367" s="190" t="s">
        <v>881</v>
      </c>
      <c r="F367" s="192">
        <v>50</v>
      </c>
      <c r="G367" s="190">
        <v>9</v>
      </c>
      <c r="H367" s="193">
        <v>0</v>
      </c>
      <c r="I367" s="190"/>
    </row>
    <row r="368" spans="1:9">
      <c r="A368" s="190" t="s">
        <v>555</v>
      </c>
      <c r="B368" s="190" t="s">
        <v>524</v>
      </c>
      <c r="C368" s="190" t="s">
        <v>810</v>
      </c>
      <c r="D368" s="191">
        <v>40735</v>
      </c>
      <c r="E368" s="190" t="s">
        <v>857</v>
      </c>
      <c r="F368" s="192">
        <v>99</v>
      </c>
      <c r="G368" s="190">
        <v>14</v>
      </c>
      <c r="H368" s="193">
        <v>0</v>
      </c>
      <c r="I368" s="190"/>
    </row>
    <row r="369" spans="1:9">
      <c r="A369" s="190" t="s">
        <v>555</v>
      </c>
      <c r="B369" s="190" t="s">
        <v>524</v>
      </c>
      <c r="C369" s="190" t="s">
        <v>810</v>
      </c>
      <c r="D369" s="191">
        <v>40526</v>
      </c>
      <c r="E369" s="190" t="s">
        <v>819</v>
      </c>
      <c r="F369" s="192">
        <v>2</v>
      </c>
      <c r="G369" s="190">
        <v>60</v>
      </c>
      <c r="H369" s="193">
        <v>0</v>
      </c>
      <c r="I369" s="190"/>
    </row>
    <row r="370" spans="1:9">
      <c r="A370" s="190" t="s">
        <v>555</v>
      </c>
      <c r="B370" s="190" t="s">
        <v>524</v>
      </c>
      <c r="C370" s="190" t="s">
        <v>810</v>
      </c>
      <c r="D370" s="191">
        <v>40285</v>
      </c>
      <c r="E370" s="190" t="s">
        <v>827</v>
      </c>
      <c r="F370" s="192">
        <v>8</v>
      </c>
      <c r="G370" s="190">
        <v>50</v>
      </c>
      <c r="H370" s="193">
        <v>0</v>
      </c>
      <c r="I370" s="190"/>
    </row>
    <row r="371" spans="1:9">
      <c r="A371" s="190" t="s">
        <v>653</v>
      </c>
      <c r="B371" s="190" t="s">
        <v>877</v>
      </c>
      <c r="C371" s="190" t="s">
        <v>846</v>
      </c>
      <c r="D371" s="191">
        <v>41225</v>
      </c>
      <c r="E371" s="190" t="s">
        <v>862</v>
      </c>
      <c r="F371" s="192">
        <v>4.8</v>
      </c>
      <c r="G371" s="190">
        <v>20</v>
      </c>
      <c r="H371" s="193">
        <v>0</v>
      </c>
      <c r="I371" s="190"/>
    </row>
    <row r="372" spans="1:9">
      <c r="A372" s="190" t="s">
        <v>653</v>
      </c>
      <c r="B372" s="190" t="s">
        <v>877</v>
      </c>
      <c r="C372" s="190" t="s">
        <v>846</v>
      </c>
      <c r="D372" s="191">
        <v>40510</v>
      </c>
      <c r="E372" s="190" t="s">
        <v>897</v>
      </c>
      <c r="F372" s="192">
        <v>13</v>
      </c>
      <c r="G372" s="190">
        <v>15</v>
      </c>
      <c r="H372" s="193">
        <v>0</v>
      </c>
      <c r="I372" s="190"/>
    </row>
    <row r="373" spans="1:9">
      <c r="A373" s="190" t="s">
        <v>653</v>
      </c>
      <c r="B373" s="190" t="s">
        <v>877</v>
      </c>
      <c r="C373" s="190" t="s">
        <v>846</v>
      </c>
      <c r="D373" s="191">
        <v>40519</v>
      </c>
      <c r="E373" s="190" t="s">
        <v>848</v>
      </c>
      <c r="F373" s="192">
        <v>30.4</v>
      </c>
      <c r="G373" s="190">
        <v>20</v>
      </c>
      <c r="H373" s="193">
        <v>0</v>
      </c>
      <c r="I373" s="190"/>
    </row>
    <row r="374" spans="1:9">
      <c r="A374" s="190" t="s">
        <v>318</v>
      </c>
      <c r="B374" s="190" t="s">
        <v>850</v>
      </c>
      <c r="C374" s="190" t="s">
        <v>814</v>
      </c>
      <c r="D374" s="191">
        <v>40820</v>
      </c>
      <c r="E374" s="190" t="s">
        <v>818</v>
      </c>
      <c r="F374" s="192">
        <v>64.8</v>
      </c>
      <c r="G374" s="190">
        <v>28</v>
      </c>
      <c r="H374" s="193">
        <v>0</v>
      </c>
      <c r="I374" s="190"/>
    </row>
    <row r="375" spans="1:9">
      <c r="A375" s="190" t="s">
        <v>318</v>
      </c>
      <c r="B375" s="190" t="s">
        <v>850</v>
      </c>
      <c r="C375" s="190" t="s">
        <v>814</v>
      </c>
      <c r="D375" s="191">
        <v>40493</v>
      </c>
      <c r="E375" s="190" t="s">
        <v>820</v>
      </c>
      <c r="F375" s="192">
        <v>27.2</v>
      </c>
      <c r="G375" s="190">
        <v>15</v>
      </c>
      <c r="H375" s="193">
        <v>0</v>
      </c>
      <c r="I375" s="190"/>
    </row>
    <row r="376" spans="1:9">
      <c r="A376" s="190" t="s">
        <v>540</v>
      </c>
      <c r="B376" s="190" t="s">
        <v>842</v>
      </c>
      <c r="C376" s="190" t="s">
        <v>836</v>
      </c>
      <c r="D376" s="191">
        <v>40463</v>
      </c>
      <c r="E376" s="190" t="s">
        <v>847</v>
      </c>
      <c r="F376" s="192">
        <v>24</v>
      </c>
      <c r="G376" s="190">
        <v>10</v>
      </c>
      <c r="H376" s="193">
        <v>0.2</v>
      </c>
      <c r="I376" s="190"/>
    </row>
    <row r="377" spans="1:9">
      <c r="A377" s="190" t="s">
        <v>540</v>
      </c>
      <c r="B377" s="190" t="s">
        <v>842</v>
      </c>
      <c r="C377" s="190" t="s">
        <v>836</v>
      </c>
      <c r="D377" s="191">
        <v>41357</v>
      </c>
      <c r="E377" s="190" t="s">
        <v>820</v>
      </c>
      <c r="F377" s="192">
        <v>27.2</v>
      </c>
      <c r="G377" s="190">
        <v>20</v>
      </c>
      <c r="H377" s="193">
        <v>0.2</v>
      </c>
      <c r="I377" s="190"/>
    </row>
    <row r="378" spans="1:9">
      <c r="A378" s="190" t="s">
        <v>540</v>
      </c>
      <c r="B378" s="190" t="s">
        <v>842</v>
      </c>
      <c r="C378" s="190" t="s">
        <v>836</v>
      </c>
      <c r="D378" s="191">
        <v>41682</v>
      </c>
      <c r="E378" s="190" t="s">
        <v>876</v>
      </c>
      <c r="F378" s="192">
        <v>10</v>
      </c>
      <c r="G378" s="190">
        <v>8</v>
      </c>
      <c r="H378" s="193">
        <v>0.2</v>
      </c>
      <c r="I378" s="190"/>
    </row>
    <row r="379" spans="1:9">
      <c r="A379" s="190" t="s">
        <v>368</v>
      </c>
      <c r="B379" s="190" t="s">
        <v>806</v>
      </c>
      <c r="C379" s="190" t="s">
        <v>828</v>
      </c>
      <c r="D379" s="191">
        <v>41170</v>
      </c>
      <c r="E379" s="190" t="s">
        <v>825</v>
      </c>
      <c r="F379" s="192">
        <v>3.6</v>
      </c>
      <c r="G379" s="190">
        <v>15</v>
      </c>
      <c r="H379" s="193">
        <v>0</v>
      </c>
      <c r="I379" s="190"/>
    </row>
    <row r="380" spans="1:9">
      <c r="A380" s="190" t="s">
        <v>368</v>
      </c>
      <c r="B380" s="190" t="s">
        <v>806</v>
      </c>
      <c r="C380" s="190" t="s">
        <v>828</v>
      </c>
      <c r="D380" s="191">
        <v>41692</v>
      </c>
      <c r="E380" s="190" t="s">
        <v>873</v>
      </c>
      <c r="F380" s="192">
        <v>11.2</v>
      </c>
      <c r="G380" s="190">
        <v>10</v>
      </c>
      <c r="H380" s="193">
        <v>0</v>
      </c>
      <c r="I380" s="190"/>
    </row>
    <row r="381" spans="1:9">
      <c r="A381" s="190" t="s">
        <v>634</v>
      </c>
      <c r="B381" s="190" t="s">
        <v>899</v>
      </c>
      <c r="C381" s="190" t="s">
        <v>836</v>
      </c>
      <c r="D381" s="191">
        <v>40437</v>
      </c>
      <c r="E381" s="190" t="s">
        <v>825</v>
      </c>
      <c r="F381" s="192">
        <v>3.6</v>
      </c>
      <c r="G381" s="190">
        <v>15</v>
      </c>
      <c r="H381" s="193">
        <v>0</v>
      </c>
      <c r="I381" s="190"/>
    </row>
    <row r="382" spans="1:9">
      <c r="A382" s="190" t="s">
        <v>634</v>
      </c>
      <c r="B382" s="190" t="s">
        <v>899</v>
      </c>
      <c r="C382" s="190" t="s">
        <v>836</v>
      </c>
      <c r="D382" s="191">
        <v>41237</v>
      </c>
      <c r="E382" s="190" t="s">
        <v>863</v>
      </c>
      <c r="F382" s="192">
        <v>36.4</v>
      </c>
      <c r="G382" s="190">
        <v>6</v>
      </c>
      <c r="H382" s="193">
        <v>0</v>
      </c>
      <c r="I382" s="190"/>
    </row>
    <row r="383" spans="1:9">
      <c r="A383" s="190" t="s">
        <v>634</v>
      </c>
      <c r="B383" s="190" t="s">
        <v>899</v>
      </c>
      <c r="C383" s="190" t="s">
        <v>836</v>
      </c>
      <c r="D383" s="191">
        <v>40202</v>
      </c>
      <c r="E383" s="190" t="s">
        <v>832</v>
      </c>
      <c r="F383" s="192">
        <v>44</v>
      </c>
      <c r="G383" s="190">
        <v>12</v>
      </c>
      <c r="H383" s="193">
        <v>0</v>
      </c>
      <c r="I383" s="190"/>
    </row>
    <row r="384" spans="1:9">
      <c r="A384" s="190" t="s">
        <v>634</v>
      </c>
      <c r="B384" s="190" t="s">
        <v>899</v>
      </c>
      <c r="C384" s="190" t="s">
        <v>836</v>
      </c>
      <c r="D384" s="191">
        <v>41018</v>
      </c>
      <c r="E384" s="190" t="s">
        <v>860</v>
      </c>
      <c r="F384" s="192">
        <v>17.2</v>
      </c>
      <c r="G384" s="190">
        <v>15</v>
      </c>
      <c r="H384" s="193">
        <v>0</v>
      </c>
      <c r="I384" s="190"/>
    </row>
    <row r="385" spans="1:9">
      <c r="A385" s="190" t="s">
        <v>517</v>
      </c>
      <c r="B385" s="190" t="s">
        <v>877</v>
      </c>
      <c r="C385" s="190" t="s">
        <v>851</v>
      </c>
      <c r="D385" s="191">
        <v>40436</v>
      </c>
      <c r="E385" s="190" t="s">
        <v>900</v>
      </c>
      <c r="F385" s="192">
        <v>7.6</v>
      </c>
      <c r="G385" s="190">
        <v>15</v>
      </c>
      <c r="H385" s="193">
        <v>0.2</v>
      </c>
      <c r="I385" s="190"/>
    </row>
    <row r="386" spans="1:9">
      <c r="A386" s="190" t="s">
        <v>517</v>
      </c>
      <c r="B386" s="190" t="s">
        <v>877</v>
      </c>
      <c r="C386" s="190" t="s">
        <v>851</v>
      </c>
      <c r="D386" s="191">
        <v>41653</v>
      </c>
      <c r="E386" s="190" t="s">
        <v>888</v>
      </c>
      <c r="F386" s="192">
        <v>5.6</v>
      </c>
      <c r="G386" s="190">
        <v>20</v>
      </c>
      <c r="H386" s="193">
        <v>0.2</v>
      </c>
      <c r="I386" s="190"/>
    </row>
    <row r="387" spans="1:9">
      <c r="A387" s="190" t="s">
        <v>517</v>
      </c>
      <c r="B387" s="190" t="s">
        <v>877</v>
      </c>
      <c r="C387" s="190" t="s">
        <v>851</v>
      </c>
      <c r="D387" s="191">
        <v>41150</v>
      </c>
      <c r="E387" s="190" t="s">
        <v>833</v>
      </c>
      <c r="F387" s="192">
        <v>26.2</v>
      </c>
      <c r="G387" s="190">
        <v>40</v>
      </c>
      <c r="H387" s="193">
        <v>0</v>
      </c>
      <c r="I387" s="190"/>
    </row>
    <row r="388" spans="1:9">
      <c r="A388" s="190" t="s">
        <v>462</v>
      </c>
      <c r="B388" s="190" t="s">
        <v>892</v>
      </c>
      <c r="C388" s="190" t="s">
        <v>810</v>
      </c>
      <c r="D388" s="191">
        <v>41070</v>
      </c>
      <c r="E388" s="190" t="s">
        <v>859</v>
      </c>
      <c r="F388" s="192">
        <v>24.8</v>
      </c>
      <c r="G388" s="190">
        <v>16</v>
      </c>
      <c r="H388" s="193">
        <v>0</v>
      </c>
      <c r="I388" s="190"/>
    </row>
    <row r="389" spans="1:9">
      <c r="A389" s="190" t="s">
        <v>462</v>
      </c>
      <c r="B389" s="190" t="s">
        <v>892</v>
      </c>
      <c r="C389" s="190" t="s">
        <v>810</v>
      </c>
      <c r="D389" s="191">
        <v>41688</v>
      </c>
      <c r="E389" s="190" t="s">
        <v>826</v>
      </c>
      <c r="F389" s="192">
        <v>19.2</v>
      </c>
      <c r="G389" s="190">
        <v>15</v>
      </c>
      <c r="H389" s="193">
        <v>0</v>
      </c>
      <c r="I389" s="190"/>
    </row>
    <row r="390" spans="1:9">
      <c r="A390" s="190" t="s">
        <v>462</v>
      </c>
      <c r="B390" s="190" t="s">
        <v>892</v>
      </c>
      <c r="C390" s="190" t="s">
        <v>810</v>
      </c>
      <c r="D390" s="191">
        <v>41385</v>
      </c>
      <c r="E390" s="190" t="s">
        <v>843</v>
      </c>
      <c r="F390" s="192">
        <v>39.4</v>
      </c>
      <c r="G390" s="190">
        <v>20</v>
      </c>
      <c r="H390" s="193">
        <v>0</v>
      </c>
      <c r="I390" s="190"/>
    </row>
    <row r="391" spans="1:9">
      <c r="A391" s="190" t="s">
        <v>462</v>
      </c>
      <c r="B391" s="190" t="s">
        <v>892</v>
      </c>
      <c r="C391" s="190" t="s">
        <v>810</v>
      </c>
      <c r="D391" s="191">
        <v>40566</v>
      </c>
      <c r="E391" s="190" t="s">
        <v>844</v>
      </c>
      <c r="F391" s="192">
        <v>12</v>
      </c>
      <c r="G391" s="190">
        <v>30</v>
      </c>
      <c r="H391" s="193">
        <v>0</v>
      </c>
      <c r="I391" s="190"/>
    </row>
    <row r="392" spans="1:9">
      <c r="A392" s="190" t="s">
        <v>555</v>
      </c>
      <c r="B392" s="190" t="s">
        <v>524</v>
      </c>
      <c r="C392" s="190" t="s">
        <v>807</v>
      </c>
      <c r="D392" s="191">
        <v>41543</v>
      </c>
      <c r="E392" s="190" t="s">
        <v>821</v>
      </c>
      <c r="F392" s="192">
        <v>10</v>
      </c>
      <c r="G392" s="190">
        <v>60</v>
      </c>
      <c r="H392" s="193">
        <v>0.10000000149011612</v>
      </c>
      <c r="I392" s="190"/>
    </row>
    <row r="393" spans="1:9">
      <c r="A393" s="190" t="s">
        <v>555</v>
      </c>
      <c r="B393" s="190" t="s">
        <v>524</v>
      </c>
      <c r="C393" s="190" t="s">
        <v>807</v>
      </c>
      <c r="D393" s="191">
        <v>41579</v>
      </c>
      <c r="E393" s="190" t="s">
        <v>845</v>
      </c>
      <c r="F393" s="192">
        <v>14.4</v>
      </c>
      <c r="G393" s="190">
        <v>40</v>
      </c>
      <c r="H393" s="193">
        <v>0.10000000149011612</v>
      </c>
      <c r="I393" s="190"/>
    </row>
    <row r="394" spans="1:9">
      <c r="A394" s="190" t="s">
        <v>555</v>
      </c>
      <c r="B394" s="190" t="s">
        <v>524</v>
      </c>
      <c r="C394" s="190" t="s">
        <v>807</v>
      </c>
      <c r="D394" s="191">
        <v>41018</v>
      </c>
      <c r="E394" s="190" t="s">
        <v>874</v>
      </c>
      <c r="F394" s="192">
        <v>9.6</v>
      </c>
      <c r="G394" s="190">
        <v>45</v>
      </c>
      <c r="H394" s="193">
        <v>0</v>
      </c>
      <c r="I394" s="190"/>
    </row>
    <row r="395" spans="1:9">
      <c r="A395" s="190" t="s">
        <v>555</v>
      </c>
      <c r="B395" s="190" t="s">
        <v>524</v>
      </c>
      <c r="C395" s="190" t="s">
        <v>807</v>
      </c>
      <c r="D395" s="191">
        <v>41330</v>
      </c>
      <c r="E395" s="190" t="s">
        <v>805</v>
      </c>
      <c r="F395" s="192">
        <v>27.8</v>
      </c>
      <c r="G395" s="190">
        <v>24</v>
      </c>
      <c r="H395" s="193">
        <v>0.10000000149011612</v>
      </c>
      <c r="I395" s="190"/>
    </row>
    <row r="396" spans="1:9">
      <c r="A396" s="190" t="s">
        <v>311</v>
      </c>
      <c r="B396" s="190" t="s">
        <v>854</v>
      </c>
      <c r="C396" s="190" t="s">
        <v>814</v>
      </c>
      <c r="D396" s="191">
        <v>41219</v>
      </c>
      <c r="E396" s="190" t="s">
        <v>862</v>
      </c>
      <c r="F396" s="192">
        <v>4.8</v>
      </c>
      <c r="G396" s="190">
        <v>18</v>
      </c>
      <c r="H396" s="193">
        <v>0</v>
      </c>
      <c r="I396" s="190"/>
    </row>
    <row r="397" spans="1:9">
      <c r="A397" s="190" t="s">
        <v>521</v>
      </c>
      <c r="B397" s="190" t="s">
        <v>524</v>
      </c>
      <c r="C397" s="190" t="s">
        <v>851</v>
      </c>
      <c r="D397" s="191">
        <v>41050</v>
      </c>
      <c r="E397" s="190" t="s">
        <v>882</v>
      </c>
      <c r="F397" s="192">
        <v>28.8</v>
      </c>
      <c r="G397" s="190">
        <v>50</v>
      </c>
      <c r="H397" s="193">
        <v>0</v>
      </c>
      <c r="I397" s="190"/>
    </row>
    <row r="398" spans="1:9">
      <c r="A398" s="190" t="s">
        <v>688</v>
      </c>
      <c r="B398" s="190" t="s">
        <v>842</v>
      </c>
      <c r="C398" s="190" t="s">
        <v>836</v>
      </c>
      <c r="D398" s="191">
        <v>41627</v>
      </c>
      <c r="E398" s="190" t="s">
        <v>829</v>
      </c>
      <c r="F398" s="192">
        <v>15.2</v>
      </c>
      <c r="G398" s="190">
        <v>25</v>
      </c>
      <c r="H398" s="193">
        <v>0.25</v>
      </c>
      <c r="I398" s="190"/>
    </row>
    <row r="399" spans="1:9">
      <c r="A399" s="190" t="s">
        <v>688</v>
      </c>
      <c r="B399" s="190" t="s">
        <v>842</v>
      </c>
      <c r="C399" s="190" t="s">
        <v>836</v>
      </c>
      <c r="D399" s="191">
        <v>41568</v>
      </c>
      <c r="E399" s="190" t="s">
        <v>808</v>
      </c>
      <c r="F399" s="192">
        <v>18.600000000000001</v>
      </c>
      <c r="G399" s="190">
        <v>42</v>
      </c>
      <c r="H399" s="193">
        <v>0.25</v>
      </c>
      <c r="I399" s="190"/>
    </row>
    <row r="400" spans="1:9">
      <c r="A400" s="190" t="s">
        <v>688</v>
      </c>
      <c r="B400" s="190" t="s">
        <v>842</v>
      </c>
      <c r="C400" s="190" t="s">
        <v>836</v>
      </c>
      <c r="D400" s="191">
        <v>41633</v>
      </c>
      <c r="E400" s="190" t="s">
        <v>889</v>
      </c>
      <c r="F400" s="192">
        <v>11.2</v>
      </c>
      <c r="G400" s="190">
        <v>7</v>
      </c>
      <c r="H400" s="193">
        <v>0.25</v>
      </c>
      <c r="I400" s="190"/>
    </row>
    <row r="401" spans="1:9">
      <c r="A401" s="190" t="s">
        <v>688</v>
      </c>
      <c r="B401" s="190" t="s">
        <v>842</v>
      </c>
      <c r="C401" s="190" t="s">
        <v>836</v>
      </c>
      <c r="D401" s="191">
        <v>40922</v>
      </c>
      <c r="E401" s="190" t="s">
        <v>891</v>
      </c>
      <c r="F401" s="192">
        <v>24.9</v>
      </c>
      <c r="G401" s="190">
        <v>70</v>
      </c>
      <c r="H401" s="193">
        <v>0.25</v>
      </c>
      <c r="I401" s="190"/>
    </row>
    <row r="402" spans="1:9">
      <c r="A402" s="190" t="s">
        <v>688</v>
      </c>
      <c r="B402" s="190" t="s">
        <v>842</v>
      </c>
      <c r="C402" s="190" t="s">
        <v>836</v>
      </c>
      <c r="D402" s="191">
        <v>40440</v>
      </c>
      <c r="E402" s="190" t="s">
        <v>821</v>
      </c>
      <c r="F402" s="192">
        <v>10</v>
      </c>
      <c r="G402" s="190">
        <v>32</v>
      </c>
      <c r="H402" s="193">
        <v>0</v>
      </c>
      <c r="I402" s="190"/>
    </row>
    <row r="403" spans="1:9">
      <c r="A403" s="190" t="s">
        <v>695</v>
      </c>
      <c r="B403" s="190" t="s">
        <v>842</v>
      </c>
      <c r="C403" s="190" t="s">
        <v>836</v>
      </c>
      <c r="D403" s="191">
        <v>40778</v>
      </c>
      <c r="E403" s="190" t="s">
        <v>862</v>
      </c>
      <c r="F403" s="192">
        <v>4.8</v>
      </c>
      <c r="G403" s="190">
        <v>10</v>
      </c>
      <c r="H403" s="193">
        <v>0</v>
      </c>
      <c r="I403" s="190"/>
    </row>
    <row r="404" spans="1:9">
      <c r="A404" s="190" t="s">
        <v>695</v>
      </c>
      <c r="B404" s="190" t="s">
        <v>842</v>
      </c>
      <c r="C404" s="190" t="s">
        <v>836</v>
      </c>
      <c r="D404" s="191">
        <v>40745</v>
      </c>
      <c r="E404" s="190" t="s">
        <v>843</v>
      </c>
      <c r="F404" s="192">
        <v>39.4</v>
      </c>
      <c r="G404" s="190">
        <v>10</v>
      </c>
      <c r="H404" s="193">
        <v>0</v>
      </c>
      <c r="I404" s="190"/>
    </row>
    <row r="405" spans="1:9">
      <c r="A405" s="190" t="s">
        <v>702</v>
      </c>
      <c r="B405" s="190" t="s">
        <v>444</v>
      </c>
      <c r="C405" s="190" t="s">
        <v>807</v>
      </c>
      <c r="D405" s="191">
        <v>40882</v>
      </c>
      <c r="E405" s="190" t="s">
        <v>874</v>
      </c>
      <c r="F405" s="192">
        <v>9.6</v>
      </c>
      <c r="G405" s="190">
        <v>28</v>
      </c>
      <c r="H405" s="193">
        <v>0.10000000149011612</v>
      </c>
      <c r="I405" s="190"/>
    </row>
    <row r="406" spans="1:9">
      <c r="A406" s="190" t="s">
        <v>702</v>
      </c>
      <c r="B406" s="190" t="s">
        <v>444</v>
      </c>
      <c r="C406" s="190" t="s">
        <v>807</v>
      </c>
      <c r="D406" s="191">
        <v>40813</v>
      </c>
      <c r="E406" s="190" t="s">
        <v>833</v>
      </c>
      <c r="F406" s="192">
        <v>26.2</v>
      </c>
      <c r="G406" s="190">
        <v>70</v>
      </c>
      <c r="H406" s="193">
        <v>0.10000000149011612</v>
      </c>
      <c r="I406" s="190"/>
    </row>
    <row r="407" spans="1:9">
      <c r="A407" s="190" t="s">
        <v>702</v>
      </c>
      <c r="B407" s="190" t="s">
        <v>444</v>
      </c>
      <c r="C407" s="190" t="s">
        <v>807</v>
      </c>
      <c r="D407" s="191">
        <v>40885</v>
      </c>
      <c r="E407" s="190" t="s">
        <v>882</v>
      </c>
      <c r="F407" s="192">
        <v>28.8</v>
      </c>
      <c r="G407" s="190">
        <v>8</v>
      </c>
      <c r="H407" s="193">
        <v>0</v>
      </c>
      <c r="I407" s="190"/>
    </row>
    <row r="408" spans="1:9">
      <c r="A408" s="190" t="s">
        <v>492</v>
      </c>
      <c r="B408" s="190" t="s">
        <v>854</v>
      </c>
      <c r="C408" s="190" t="s">
        <v>836</v>
      </c>
      <c r="D408" s="191">
        <v>41507</v>
      </c>
      <c r="E408" s="190" t="s">
        <v>894</v>
      </c>
      <c r="F408" s="192">
        <v>7.2</v>
      </c>
      <c r="G408" s="190">
        <v>40</v>
      </c>
      <c r="H408" s="193">
        <v>0</v>
      </c>
      <c r="I408" s="190"/>
    </row>
    <row r="409" spans="1:9">
      <c r="A409" s="190" t="s">
        <v>492</v>
      </c>
      <c r="B409" s="190" t="s">
        <v>854</v>
      </c>
      <c r="C409" s="190" t="s">
        <v>836</v>
      </c>
      <c r="D409" s="191">
        <v>40909</v>
      </c>
      <c r="E409" s="190" t="s">
        <v>860</v>
      </c>
      <c r="F409" s="192">
        <v>17.2</v>
      </c>
      <c r="G409" s="190">
        <v>60</v>
      </c>
      <c r="H409" s="193">
        <v>0</v>
      </c>
      <c r="I409" s="190"/>
    </row>
    <row r="410" spans="1:9">
      <c r="A410" s="190" t="s">
        <v>492</v>
      </c>
      <c r="B410" s="190" t="s">
        <v>854</v>
      </c>
      <c r="C410" s="190" t="s">
        <v>836</v>
      </c>
      <c r="D410" s="191">
        <v>40340</v>
      </c>
      <c r="E410" s="190" t="s">
        <v>805</v>
      </c>
      <c r="F410" s="192">
        <v>27.8</v>
      </c>
      <c r="G410" s="190">
        <v>21</v>
      </c>
      <c r="H410" s="193">
        <v>0</v>
      </c>
      <c r="I410" s="190"/>
    </row>
    <row r="411" spans="1:9">
      <c r="A411" s="190" t="s">
        <v>681</v>
      </c>
      <c r="B411" s="190" t="s">
        <v>538</v>
      </c>
      <c r="C411" s="190" t="s">
        <v>802</v>
      </c>
      <c r="D411" s="191">
        <v>41061</v>
      </c>
      <c r="E411" s="190" t="s">
        <v>840</v>
      </c>
      <c r="F411" s="192">
        <v>8</v>
      </c>
      <c r="G411" s="190">
        <v>10</v>
      </c>
      <c r="H411" s="193">
        <v>0.15</v>
      </c>
      <c r="I411" s="190"/>
    </row>
    <row r="412" spans="1:9">
      <c r="A412" s="190" t="s">
        <v>681</v>
      </c>
      <c r="B412" s="190" t="s">
        <v>538</v>
      </c>
      <c r="C412" s="190" t="s">
        <v>802</v>
      </c>
      <c r="D412" s="191">
        <v>41323</v>
      </c>
      <c r="E412" s="190" t="s">
        <v>809</v>
      </c>
      <c r="F412" s="192">
        <v>42.4</v>
      </c>
      <c r="G412" s="190">
        <v>18</v>
      </c>
      <c r="H412" s="193">
        <v>0.15</v>
      </c>
      <c r="I412" s="190"/>
    </row>
    <row r="413" spans="1:9">
      <c r="A413" s="190" t="s">
        <v>688</v>
      </c>
      <c r="B413" s="190" t="s">
        <v>842</v>
      </c>
      <c r="C413" s="190" t="s">
        <v>851</v>
      </c>
      <c r="D413" s="191">
        <v>41034</v>
      </c>
      <c r="E413" s="190" t="s">
        <v>845</v>
      </c>
      <c r="F413" s="192">
        <v>14.4</v>
      </c>
      <c r="G413" s="190">
        <v>30</v>
      </c>
      <c r="H413" s="193">
        <v>0</v>
      </c>
      <c r="I413" s="190"/>
    </row>
    <row r="414" spans="1:9">
      <c r="A414" s="190" t="s">
        <v>688</v>
      </c>
      <c r="B414" s="190" t="s">
        <v>842</v>
      </c>
      <c r="C414" s="190" t="s">
        <v>851</v>
      </c>
      <c r="D414" s="191">
        <v>41249</v>
      </c>
      <c r="E414" s="190" t="s">
        <v>826</v>
      </c>
      <c r="F414" s="192">
        <v>19.2</v>
      </c>
      <c r="G414" s="190">
        <v>120</v>
      </c>
      <c r="H414" s="193">
        <v>0.10000000149011612</v>
      </c>
      <c r="I414" s="190"/>
    </row>
    <row r="415" spans="1:9">
      <c r="A415" s="190" t="s">
        <v>526</v>
      </c>
      <c r="B415" s="190" t="s">
        <v>895</v>
      </c>
      <c r="C415" s="190" t="s">
        <v>846</v>
      </c>
      <c r="D415" s="191">
        <v>41065</v>
      </c>
      <c r="E415" s="190" t="s">
        <v>876</v>
      </c>
      <c r="F415" s="192">
        <v>10</v>
      </c>
      <c r="G415" s="190">
        <v>60</v>
      </c>
      <c r="H415" s="193">
        <v>0</v>
      </c>
      <c r="I415" s="190"/>
    </row>
    <row r="416" spans="1:9">
      <c r="A416" s="190" t="s">
        <v>526</v>
      </c>
      <c r="B416" s="190" t="s">
        <v>895</v>
      </c>
      <c r="C416" s="190" t="s">
        <v>846</v>
      </c>
      <c r="D416" s="191">
        <v>41495</v>
      </c>
      <c r="E416" s="190" t="s">
        <v>860</v>
      </c>
      <c r="F416" s="192">
        <v>17.2</v>
      </c>
      <c r="G416" s="190">
        <v>30</v>
      </c>
      <c r="H416" s="193">
        <v>0</v>
      </c>
      <c r="I416" s="190"/>
    </row>
    <row r="417" spans="1:9">
      <c r="A417" s="190" t="s">
        <v>526</v>
      </c>
      <c r="B417" s="190" t="s">
        <v>895</v>
      </c>
      <c r="C417" s="190" t="s">
        <v>846</v>
      </c>
      <c r="D417" s="191">
        <v>41185</v>
      </c>
      <c r="E417" s="190" t="s">
        <v>856</v>
      </c>
      <c r="F417" s="192">
        <v>14.4</v>
      </c>
      <c r="G417" s="190">
        <v>35</v>
      </c>
      <c r="H417" s="193">
        <v>0</v>
      </c>
      <c r="I417" s="190"/>
    </row>
    <row r="418" spans="1:9">
      <c r="A418" s="190" t="s">
        <v>526</v>
      </c>
      <c r="B418" s="190" t="s">
        <v>895</v>
      </c>
      <c r="C418" s="190" t="s">
        <v>846</v>
      </c>
      <c r="D418" s="191">
        <v>41227</v>
      </c>
      <c r="E418" s="190" t="s">
        <v>834</v>
      </c>
      <c r="F418" s="192">
        <v>10.4</v>
      </c>
      <c r="G418" s="190">
        <v>14</v>
      </c>
      <c r="H418" s="193">
        <v>0</v>
      </c>
      <c r="I418" s="190"/>
    </row>
    <row r="419" spans="1:9">
      <c r="A419" s="190" t="s">
        <v>324</v>
      </c>
      <c r="B419" s="190" t="s">
        <v>877</v>
      </c>
      <c r="C419" s="190" t="s">
        <v>836</v>
      </c>
      <c r="D419" s="191">
        <v>40895</v>
      </c>
      <c r="E419" s="190" t="s">
        <v>857</v>
      </c>
      <c r="F419" s="192">
        <v>99</v>
      </c>
      <c r="G419" s="190">
        <v>21</v>
      </c>
      <c r="H419" s="193">
        <v>0</v>
      </c>
      <c r="I419" s="190"/>
    </row>
    <row r="420" spans="1:9">
      <c r="A420" s="190" t="s">
        <v>324</v>
      </c>
      <c r="B420" s="190" t="s">
        <v>877</v>
      </c>
      <c r="C420" s="190" t="s">
        <v>836</v>
      </c>
      <c r="D420" s="191">
        <v>41258</v>
      </c>
      <c r="E420" s="190" t="s">
        <v>845</v>
      </c>
      <c r="F420" s="192">
        <v>14.4</v>
      </c>
      <c r="G420" s="190">
        <v>35</v>
      </c>
      <c r="H420" s="193">
        <v>0</v>
      </c>
      <c r="I420" s="190"/>
    </row>
    <row r="421" spans="1:9">
      <c r="A421" s="190" t="s">
        <v>324</v>
      </c>
      <c r="B421" s="190" t="s">
        <v>877</v>
      </c>
      <c r="C421" s="190" t="s">
        <v>836</v>
      </c>
      <c r="D421" s="191">
        <v>41521</v>
      </c>
      <c r="E421" s="190" t="s">
        <v>823</v>
      </c>
      <c r="F421" s="192">
        <v>16</v>
      </c>
      <c r="G421" s="190">
        <v>30</v>
      </c>
      <c r="H421" s="193">
        <v>0</v>
      </c>
      <c r="I421" s="190"/>
    </row>
    <row r="422" spans="1:9">
      <c r="A422" s="190" t="s">
        <v>639</v>
      </c>
      <c r="B422" s="190" t="s">
        <v>842</v>
      </c>
      <c r="C422" s="190" t="s">
        <v>836</v>
      </c>
      <c r="D422" s="191">
        <v>40885</v>
      </c>
      <c r="E422" s="190" t="s">
        <v>849</v>
      </c>
      <c r="F422" s="192">
        <v>20.7</v>
      </c>
      <c r="G422" s="190">
        <v>18</v>
      </c>
      <c r="H422" s="193">
        <v>0</v>
      </c>
      <c r="I422" s="190"/>
    </row>
    <row r="423" spans="1:9">
      <c r="A423" s="190" t="s">
        <v>639</v>
      </c>
      <c r="B423" s="190" t="s">
        <v>842</v>
      </c>
      <c r="C423" s="190" t="s">
        <v>836</v>
      </c>
      <c r="D423" s="191">
        <v>41094</v>
      </c>
      <c r="E423" s="190" t="s">
        <v>848</v>
      </c>
      <c r="F423" s="192">
        <v>30.4</v>
      </c>
      <c r="G423" s="190">
        <v>70</v>
      </c>
      <c r="H423" s="193">
        <v>0</v>
      </c>
      <c r="I423" s="190"/>
    </row>
    <row r="424" spans="1:9">
      <c r="A424" s="190" t="s">
        <v>639</v>
      </c>
      <c r="B424" s="190" t="s">
        <v>842</v>
      </c>
      <c r="C424" s="190" t="s">
        <v>836</v>
      </c>
      <c r="D424" s="191">
        <v>40216</v>
      </c>
      <c r="E424" s="190" t="s">
        <v>812</v>
      </c>
      <c r="F424" s="192">
        <v>16.8</v>
      </c>
      <c r="G424" s="190">
        <v>20</v>
      </c>
      <c r="H424" s="193">
        <v>0</v>
      </c>
      <c r="I424" s="190"/>
    </row>
    <row r="425" spans="1:9">
      <c r="A425" s="190" t="s">
        <v>639</v>
      </c>
      <c r="B425" s="190" t="s">
        <v>842</v>
      </c>
      <c r="C425" s="190" t="s">
        <v>836</v>
      </c>
      <c r="D425" s="191">
        <v>40641</v>
      </c>
      <c r="E425" s="190" t="s">
        <v>860</v>
      </c>
      <c r="F425" s="192">
        <v>17.2</v>
      </c>
      <c r="G425" s="190">
        <v>60</v>
      </c>
      <c r="H425" s="193">
        <v>0</v>
      </c>
      <c r="I425" s="190"/>
    </row>
    <row r="426" spans="1:9">
      <c r="A426" s="190" t="s">
        <v>555</v>
      </c>
      <c r="B426" s="190" t="s">
        <v>524</v>
      </c>
      <c r="C426" s="190" t="s">
        <v>846</v>
      </c>
      <c r="D426" s="191">
        <v>41308</v>
      </c>
      <c r="E426" s="190" t="s">
        <v>894</v>
      </c>
      <c r="F426" s="192">
        <v>7.2</v>
      </c>
      <c r="G426" s="190">
        <v>60</v>
      </c>
      <c r="H426" s="193">
        <v>0</v>
      </c>
      <c r="I426" s="190"/>
    </row>
    <row r="427" spans="1:9">
      <c r="A427" s="190" t="s">
        <v>555</v>
      </c>
      <c r="B427" s="190" t="s">
        <v>524</v>
      </c>
      <c r="C427" s="190" t="s">
        <v>846</v>
      </c>
      <c r="D427" s="191">
        <v>41143</v>
      </c>
      <c r="E427" s="190" t="s">
        <v>865</v>
      </c>
      <c r="F427" s="192">
        <v>35.1</v>
      </c>
      <c r="G427" s="190">
        <v>65</v>
      </c>
      <c r="H427" s="193">
        <v>0</v>
      </c>
      <c r="I427" s="190"/>
    </row>
    <row r="428" spans="1:9">
      <c r="A428" s="190" t="s">
        <v>555</v>
      </c>
      <c r="B428" s="190" t="s">
        <v>524</v>
      </c>
      <c r="C428" s="190" t="s">
        <v>810</v>
      </c>
      <c r="D428" s="191">
        <v>41680</v>
      </c>
      <c r="E428" s="190" t="s">
        <v>830</v>
      </c>
      <c r="F428" s="192">
        <v>13.9</v>
      </c>
      <c r="G428" s="190">
        <v>21</v>
      </c>
      <c r="H428" s="193">
        <v>0.15</v>
      </c>
      <c r="I428" s="190"/>
    </row>
    <row r="429" spans="1:9">
      <c r="A429" s="190" t="s">
        <v>555</v>
      </c>
      <c r="B429" s="190" t="s">
        <v>524</v>
      </c>
      <c r="C429" s="190" t="s">
        <v>810</v>
      </c>
      <c r="D429" s="191">
        <v>40399</v>
      </c>
      <c r="E429" s="190" t="s">
        <v>901</v>
      </c>
      <c r="F429" s="192">
        <v>10.199999999999999</v>
      </c>
      <c r="G429" s="190">
        <v>70</v>
      </c>
      <c r="H429" s="193">
        <v>0.15</v>
      </c>
      <c r="I429" s="190"/>
    </row>
    <row r="430" spans="1:9">
      <c r="A430" s="190" t="s">
        <v>480</v>
      </c>
      <c r="B430" s="190" t="s">
        <v>861</v>
      </c>
      <c r="C430" s="190" t="s">
        <v>851</v>
      </c>
      <c r="D430" s="191">
        <v>40260</v>
      </c>
      <c r="E430" s="190" t="s">
        <v>891</v>
      </c>
      <c r="F430" s="192">
        <v>24.9</v>
      </c>
      <c r="G430" s="190">
        <v>30</v>
      </c>
      <c r="H430" s="193">
        <v>0.05</v>
      </c>
      <c r="I430" s="190"/>
    </row>
    <row r="431" spans="1:9">
      <c r="A431" s="190" t="s">
        <v>480</v>
      </c>
      <c r="B431" s="190" t="s">
        <v>861</v>
      </c>
      <c r="C431" s="190" t="s">
        <v>851</v>
      </c>
      <c r="D431" s="191">
        <v>41018</v>
      </c>
      <c r="E431" s="190" t="s">
        <v>804</v>
      </c>
      <c r="F431" s="192">
        <v>11.2</v>
      </c>
      <c r="G431" s="190">
        <v>40</v>
      </c>
      <c r="H431" s="193">
        <v>0.05</v>
      </c>
      <c r="I431" s="190"/>
    </row>
    <row r="432" spans="1:9">
      <c r="A432" s="190" t="s">
        <v>480</v>
      </c>
      <c r="B432" s="190" t="s">
        <v>861</v>
      </c>
      <c r="C432" s="190" t="s">
        <v>851</v>
      </c>
      <c r="D432" s="191">
        <v>40590</v>
      </c>
      <c r="E432" s="190" t="s">
        <v>823</v>
      </c>
      <c r="F432" s="192">
        <v>16</v>
      </c>
      <c r="G432" s="190">
        <v>30</v>
      </c>
      <c r="H432" s="193">
        <v>0.05</v>
      </c>
      <c r="I432" s="190"/>
    </row>
    <row r="433" spans="1:9">
      <c r="A433" s="190" t="s">
        <v>606</v>
      </c>
      <c r="B433" s="190" t="s">
        <v>444</v>
      </c>
      <c r="C433" s="190" t="s">
        <v>836</v>
      </c>
      <c r="D433" s="191">
        <v>40949</v>
      </c>
      <c r="E433" s="190" t="s">
        <v>879</v>
      </c>
      <c r="F433" s="192">
        <v>8</v>
      </c>
      <c r="G433" s="190">
        <v>50</v>
      </c>
      <c r="H433" s="193">
        <v>0</v>
      </c>
      <c r="I433" s="190"/>
    </row>
    <row r="434" spans="1:9">
      <c r="A434" s="190" t="s">
        <v>387</v>
      </c>
      <c r="B434" s="190" t="s">
        <v>806</v>
      </c>
      <c r="C434" s="190" t="s">
        <v>878</v>
      </c>
      <c r="D434" s="191">
        <v>40260</v>
      </c>
      <c r="E434" s="190" t="s">
        <v>872</v>
      </c>
      <c r="F434" s="192">
        <v>14.4</v>
      </c>
      <c r="G434" s="190">
        <v>10</v>
      </c>
      <c r="H434" s="193">
        <v>0</v>
      </c>
      <c r="I434" s="190"/>
    </row>
    <row r="435" spans="1:9">
      <c r="A435" s="190" t="s">
        <v>387</v>
      </c>
      <c r="B435" s="190" t="s">
        <v>806</v>
      </c>
      <c r="C435" s="190" t="s">
        <v>878</v>
      </c>
      <c r="D435" s="191">
        <v>40557</v>
      </c>
      <c r="E435" s="190" t="s">
        <v>840</v>
      </c>
      <c r="F435" s="192">
        <v>8</v>
      </c>
      <c r="G435" s="190">
        <v>30</v>
      </c>
      <c r="H435" s="193">
        <v>0.10000000149011612</v>
      </c>
      <c r="I435" s="190"/>
    </row>
    <row r="436" spans="1:9">
      <c r="A436" s="190" t="s">
        <v>387</v>
      </c>
      <c r="B436" s="190" t="s">
        <v>806</v>
      </c>
      <c r="C436" s="190" t="s">
        <v>878</v>
      </c>
      <c r="D436" s="191">
        <v>40267</v>
      </c>
      <c r="E436" s="190" t="s">
        <v>863</v>
      </c>
      <c r="F436" s="192">
        <v>36.4</v>
      </c>
      <c r="G436" s="190">
        <v>42</v>
      </c>
      <c r="H436" s="193">
        <v>0.10000000149011612</v>
      </c>
      <c r="I436" s="190"/>
    </row>
    <row r="437" spans="1:9">
      <c r="A437" s="190" t="s">
        <v>387</v>
      </c>
      <c r="B437" s="190" t="s">
        <v>806</v>
      </c>
      <c r="C437" s="190" t="s">
        <v>878</v>
      </c>
      <c r="D437" s="191">
        <v>40760</v>
      </c>
      <c r="E437" s="190" t="s">
        <v>831</v>
      </c>
      <c r="F437" s="192">
        <v>15.2</v>
      </c>
      <c r="G437" s="190">
        <v>5</v>
      </c>
      <c r="H437" s="193">
        <v>0.10000000149011612</v>
      </c>
      <c r="I437" s="190"/>
    </row>
    <row r="438" spans="1:9">
      <c r="A438" s="190" t="s">
        <v>387</v>
      </c>
      <c r="B438" s="190" t="s">
        <v>806</v>
      </c>
      <c r="C438" s="190" t="s">
        <v>878</v>
      </c>
      <c r="D438" s="191">
        <v>40442</v>
      </c>
      <c r="E438" s="190" t="s">
        <v>855</v>
      </c>
      <c r="F438" s="192">
        <v>14.7</v>
      </c>
      <c r="G438" s="190">
        <v>2</v>
      </c>
      <c r="H438" s="193">
        <v>0.10000000149011612</v>
      </c>
      <c r="I438" s="190"/>
    </row>
    <row r="439" spans="1:9">
      <c r="A439" s="190" t="s">
        <v>626</v>
      </c>
      <c r="B439" s="190" t="s">
        <v>854</v>
      </c>
      <c r="C439" s="190" t="s">
        <v>851</v>
      </c>
      <c r="D439" s="191">
        <v>40805</v>
      </c>
      <c r="E439" s="190" t="s">
        <v>803</v>
      </c>
      <c r="F439" s="192">
        <v>16.8</v>
      </c>
      <c r="G439" s="190">
        <v>30</v>
      </c>
      <c r="H439" s="193">
        <v>0</v>
      </c>
      <c r="I439" s="190"/>
    </row>
    <row r="440" spans="1:9">
      <c r="A440" s="190" t="s">
        <v>626</v>
      </c>
      <c r="B440" s="190" t="s">
        <v>854</v>
      </c>
      <c r="C440" s="190" t="s">
        <v>851</v>
      </c>
      <c r="D440" s="191">
        <v>41109</v>
      </c>
      <c r="E440" s="190" t="s">
        <v>882</v>
      </c>
      <c r="F440" s="192">
        <v>28.8</v>
      </c>
      <c r="G440" s="190">
        <v>15</v>
      </c>
      <c r="H440" s="193">
        <v>0</v>
      </c>
      <c r="I440" s="190"/>
    </row>
    <row r="441" spans="1:9">
      <c r="A441" s="190" t="s">
        <v>626</v>
      </c>
      <c r="B441" s="190" t="s">
        <v>854</v>
      </c>
      <c r="C441" s="190" t="s">
        <v>851</v>
      </c>
      <c r="D441" s="191">
        <v>40844</v>
      </c>
      <c r="E441" s="190" t="s">
        <v>860</v>
      </c>
      <c r="F441" s="192">
        <v>17.2</v>
      </c>
      <c r="G441" s="190">
        <v>15</v>
      </c>
      <c r="H441" s="193">
        <v>0</v>
      </c>
      <c r="I441" s="190"/>
    </row>
    <row r="442" spans="1:9">
      <c r="A442" s="190" t="s">
        <v>350</v>
      </c>
      <c r="B442" s="190" t="s">
        <v>813</v>
      </c>
      <c r="C442" s="190" t="s">
        <v>846</v>
      </c>
      <c r="D442" s="191">
        <v>41463</v>
      </c>
      <c r="E442" s="190" t="s">
        <v>841</v>
      </c>
      <c r="F442" s="192">
        <v>20.8</v>
      </c>
      <c r="G442" s="190">
        <v>10</v>
      </c>
      <c r="H442" s="193">
        <v>0</v>
      </c>
      <c r="I442" s="190"/>
    </row>
    <row r="443" spans="1:9">
      <c r="A443" s="190" t="s">
        <v>350</v>
      </c>
      <c r="B443" s="190" t="s">
        <v>813</v>
      </c>
      <c r="C443" s="190" t="s">
        <v>846</v>
      </c>
      <c r="D443" s="191">
        <v>41639</v>
      </c>
      <c r="E443" s="190" t="s">
        <v>875</v>
      </c>
      <c r="F443" s="192">
        <v>5.9</v>
      </c>
      <c r="G443" s="190">
        <v>6</v>
      </c>
      <c r="H443" s="193">
        <v>0</v>
      </c>
      <c r="I443" s="190"/>
    </row>
    <row r="444" spans="1:9">
      <c r="A444" s="190" t="s">
        <v>350</v>
      </c>
      <c r="B444" s="190" t="s">
        <v>813</v>
      </c>
      <c r="C444" s="190" t="s">
        <v>846</v>
      </c>
      <c r="D444" s="191">
        <v>41575</v>
      </c>
      <c r="E444" s="190" t="s">
        <v>843</v>
      </c>
      <c r="F444" s="192">
        <v>39.4</v>
      </c>
      <c r="G444" s="190">
        <v>35</v>
      </c>
      <c r="H444" s="193">
        <v>0</v>
      </c>
      <c r="I444" s="190"/>
    </row>
    <row r="445" spans="1:9">
      <c r="A445" s="190" t="s">
        <v>341</v>
      </c>
      <c r="B445" s="190" t="s">
        <v>345</v>
      </c>
      <c r="C445" s="190" t="s">
        <v>814</v>
      </c>
      <c r="D445" s="191">
        <v>41036</v>
      </c>
      <c r="E445" s="190" t="s">
        <v>808</v>
      </c>
      <c r="F445" s="192">
        <v>18.600000000000001</v>
      </c>
      <c r="G445" s="190">
        <v>12</v>
      </c>
      <c r="H445" s="193">
        <v>0</v>
      </c>
      <c r="I445" s="190"/>
    </row>
    <row r="446" spans="1:9">
      <c r="A446" s="190" t="s">
        <v>341</v>
      </c>
      <c r="B446" s="190" t="s">
        <v>345</v>
      </c>
      <c r="C446" s="190" t="s">
        <v>814</v>
      </c>
      <c r="D446" s="191">
        <v>40443</v>
      </c>
      <c r="E446" s="190" t="s">
        <v>840</v>
      </c>
      <c r="F446" s="192">
        <v>8</v>
      </c>
      <c r="G446" s="190">
        <v>12</v>
      </c>
      <c r="H446" s="193">
        <v>0</v>
      </c>
      <c r="I446" s="190"/>
    </row>
    <row r="447" spans="1:9">
      <c r="A447" s="190" t="s">
        <v>462</v>
      </c>
      <c r="B447" s="190" t="s">
        <v>892</v>
      </c>
      <c r="C447" s="190" t="s">
        <v>814</v>
      </c>
      <c r="D447" s="191">
        <v>40343</v>
      </c>
      <c r="E447" s="190" t="s">
        <v>819</v>
      </c>
      <c r="F447" s="192">
        <v>2</v>
      </c>
      <c r="G447" s="190">
        <v>49</v>
      </c>
      <c r="H447" s="193">
        <v>0</v>
      </c>
      <c r="I447" s="190"/>
    </row>
    <row r="448" spans="1:9">
      <c r="A448" s="190" t="s">
        <v>462</v>
      </c>
      <c r="B448" s="190" t="s">
        <v>892</v>
      </c>
      <c r="C448" s="190" t="s">
        <v>814</v>
      </c>
      <c r="D448" s="191">
        <v>40754</v>
      </c>
      <c r="E448" s="190" t="s">
        <v>832</v>
      </c>
      <c r="F448" s="192">
        <v>44</v>
      </c>
      <c r="G448" s="190">
        <v>16</v>
      </c>
      <c r="H448" s="193">
        <v>0</v>
      </c>
      <c r="I448" s="190"/>
    </row>
    <row r="449" spans="1:9">
      <c r="A449" s="190" t="s">
        <v>462</v>
      </c>
      <c r="B449" s="190" t="s">
        <v>892</v>
      </c>
      <c r="C449" s="190" t="s">
        <v>828</v>
      </c>
      <c r="D449" s="191">
        <v>40698</v>
      </c>
      <c r="E449" s="190" t="s">
        <v>811</v>
      </c>
      <c r="F449" s="192">
        <v>7.7</v>
      </c>
      <c r="G449" s="190">
        <v>25</v>
      </c>
      <c r="H449" s="193">
        <v>0.2</v>
      </c>
      <c r="I449" s="190"/>
    </row>
    <row r="450" spans="1:9">
      <c r="A450" s="190" t="s">
        <v>462</v>
      </c>
      <c r="B450" s="190" t="s">
        <v>892</v>
      </c>
      <c r="C450" s="190" t="s">
        <v>828</v>
      </c>
      <c r="D450" s="191">
        <v>41533</v>
      </c>
      <c r="E450" s="190" t="s">
        <v>864</v>
      </c>
      <c r="F450" s="192">
        <v>15.5</v>
      </c>
      <c r="G450" s="190">
        <v>40</v>
      </c>
      <c r="H450" s="193">
        <v>0.2</v>
      </c>
      <c r="I450" s="190"/>
    </row>
    <row r="451" spans="1:9">
      <c r="A451" s="190" t="s">
        <v>462</v>
      </c>
      <c r="B451" s="190" t="s">
        <v>892</v>
      </c>
      <c r="C451" s="190" t="s">
        <v>828</v>
      </c>
      <c r="D451" s="191">
        <v>40611</v>
      </c>
      <c r="E451" s="190" t="s">
        <v>832</v>
      </c>
      <c r="F451" s="192">
        <v>44</v>
      </c>
      <c r="G451" s="190">
        <v>9</v>
      </c>
      <c r="H451" s="193">
        <v>0.2</v>
      </c>
      <c r="I451" s="190"/>
    </row>
    <row r="452" spans="1:9">
      <c r="A452" s="190" t="s">
        <v>428</v>
      </c>
      <c r="B452" s="190" t="s">
        <v>801</v>
      </c>
      <c r="C452" s="190" t="s">
        <v>846</v>
      </c>
      <c r="D452" s="191">
        <v>40444</v>
      </c>
      <c r="E452" s="190" t="s">
        <v>808</v>
      </c>
      <c r="F452" s="192">
        <v>18.600000000000001</v>
      </c>
      <c r="G452" s="190">
        <v>20</v>
      </c>
      <c r="H452" s="193">
        <v>0.10000000149011612</v>
      </c>
      <c r="I452" s="190"/>
    </row>
    <row r="453" spans="1:9">
      <c r="A453" s="190" t="s">
        <v>548</v>
      </c>
      <c r="B453" s="190" t="s">
        <v>813</v>
      </c>
      <c r="C453" s="190" t="s">
        <v>814</v>
      </c>
      <c r="D453" s="191">
        <v>41701</v>
      </c>
      <c r="E453" s="190" t="s">
        <v>872</v>
      </c>
      <c r="F453" s="192">
        <v>14.4</v>
      </c>
      <c r="G453" s="190">
        <v>24</v>
      </c>
      <c r="H453" s="193">
        <v>0</v>
      </c>
      <c r="I453" s="190"/>
    </row>
    <row r="454" spans="1:9">
      <c r="A454" s="190" t="s">
        <v>548</v>
      </c>
      <c r="B454" s="190" t="s">
        <v>813</v>
      </c>
      <c r="C454" s="190" t="s">
        <v>814</v>
      </c>
      <c r="D454" s="191">
        <v>40428</v>
      </c>
      <c r="E454" s="190" t="s">
        <v>843</v>
      </c>
      <c r="F454" s="192">
        <v>39.4</v>
      </c>
      <c r="G454" s="190">
        <v>40</v>
      </c>
      <c r="H454" s="193">
        <v>0</v>
      </c>
      <c r="I454" s="190"/>
    </row>
    <row r="455" spans="1:9">
      <c r="A455" s="190" t="s">
        <v>548</v>
      </c>
      <c r="B455" s="190" t="s">
        <v>813</v>
      </c>
      <c r="C455" s="190" t="s">
        <v>814</v>
      </c>
      <c r="D455" s="191">
        <v>41435</v>
      </c>
      <c r="E455" s="190" t="s">
        <v>856</v>
      </c>
      <c r="F455" s="192">
        <v>14.4</v>
      </c>
      <c r="G455" s="190">
        <v>14</v>
      </c>
      <c r="H455" s="193">
        <v>0</v>
      </c>
      <c r="I455" s="190"/>
    </row>
    <row r="456" spans="1:9">
      <c r="A456" s="190" t="s">
        <v>368</v>
      </c>
      <c r="B456" s="190" t="s">
        <v>806</v>
      </c>
      <c r="C456" s="190" t="s">
        <v>851</v>
      </c>
      <c r="D456" s="191">
        <v>41284</v>
      </c>
      <c r="E456" s="190" t="s">
        <v>869</v>
      </c>
      <c r="F456" s="192">
        <v>7.3</v>
      </c>
      <c r="G456" s="190">
        <v>18</v>
      </c>
      <c r="H456" s="193">
        <v>0.05</v>
      </c>
      <c r="I456" s="190"/>
    </row>
    <row r="457" spans="1:9">
      <c r="A457" s="190" t="s">
        <v>368</v>
      </c>
      <c r="B457" s="190" t="s">
        <v>806</v>
      </c>
      <c r="C457" s="190" t="s">
        <v>851</v>
      </c>
      <c r="D457" s="191">
        <v>40395</v>
      </c>
      <c r="E457" s="190" t="s">
        <v>819</v>
      </c>
      <c r="F457" s="192">
        <v>2</v>
      </c>
      <c r="G457" s="190">
        <v>50</v>
      </c>
      <c r="H457" s="193">
        <v>0</v>
      </c>
      <c r="I457" s="190"/>
    </row>
    <row r="458" spans="1:9">
      <c r="A458" s="190" t="s">
        <v>695</v>
      </c>
      <c r="B458" s="190" t="s">
        <v>842</v>
      </c>
      <c r="C458" s="190" t="s">
        <v>814</v>
      </c>
      <c r="D458" s="191">
        <v>40358</v>
      </c>
      <c r="E458" s="190" t="s">
        <v>852</v>
      </c>
      <c r="F458" s="192">
        <v>31.2</v>
      </c>
      <c r="G458" s="190">
        <v>2</v>
      </c>
      <c r="H458" s="193">
        <v>0</v>
      </c>
      <c r="I458" s="190"/>
    </row>
    <row r="459" spans="1:9">
      <c r="A459" s="190" t="s">
        <v>695</v>
      </c>
      <c r="B459" s="190" t="s">
        <v>842</v>
      </c>
      <c r="C459" s="190" t="s">
        <v>814</v>
      </c>
      <c r="D459" s="191">
        <v>41526</v>
      </c>
      <c r="E459" s="190" t="s">
        <v>819</v>
      </c>
      <c r="F459" s="192">
        <v>2</v>
      </c>
      <c r="G459" s="190">
        <v>20</v>
      </c>
      <c r="H459" s="193">
        <v>0</v>
      </c>
      <c r="I459" s="190"/>
    </row>
    <row r="460" spans="1:9">
      <c r="A460" s="190" t="s">
        <v>428</v>
      </c>
      <c r="B460" s="190" t="s">
        <v>801</v>
      </c>
      <c r="C460" s="190" t="s">
        <v>846</v>
      </c>
      <c r="D460" s="191">
        <v>40494</v>
      </c>
      <c r="E460" s="190" t="s">
        <v>869</v>
      </c>
      <c r="F460" s="192">
        <v>7.3</v>
      </c>
      <c r="G460" s="190">
        <v>20</v>
      </c>
      <c r="H460" s="193">
        <v>0</v>
      </c>
      <c r="I460" s="190"/>
    </row>
    <row r="461" spans="1:9">
      <c r="A461" s="190" t="s">
        <v>428</v>
      </c>
      <c r="B461" s="190" t="s">
        <v>801</v>
      </c>
      <c r="C461" s="190" t="s">
        <v>846</v>
      </c>
      <c r="D461" s="191">
        <v>40330</v>
      </c>
      <c r="E461" s="190" t="s">
        <v>833</v>
      </c>
      <c r="F461" s="192">
        <v>26.2</v>
      </c>
      <c r="G461" s="190">
        <v>10</v>
      </c>
      <c r="H461" s="193">
        <v>0</v>
      </c>
      <c r="I461" s="190"/>
    </row>
    <row r="462" spans="1:9">
      <c r="A462" s="190" t="s">
        <v>428</v>
      </c>
      <c r="B462" s="190" t="s">
        <v>801</v>
      </c>
      <c r="C462" s="190" t="s">
        <v>846</v>
      </c>
      <c r="D462" s="191">
        <v>41091</v>
      </c>
      <c r="E462" s="190" t="s">
        <v>816</v>
      </c>
      <c r="F462" s="192">
        <v>15.6</v>
      </c>
      <c r="G462" s="190">
        <v>20</v>
      </c>
      <c r="H462" s="193">
        <v>0</v>
      </c>
      <c r="I462" s="190"/>
    </row>
    <row r="463" spans="1:9">
      <c r="A463" s="190" t="s">
        <v>574</v>
      </c>
      <c r="B463" s="190" t="s">
        <v>895</v>
      </c>
      <c r="C463" s="190" t="s">
        <v>810</v>
      </c>
      <c r="D463" s="191">
        <v>40496</v>
      </c>
      <c r="E463" s="190" t="s">
        <v>890</v>
      </c>
      <c r="F463" s="192">
        <v>210.8</v>
      </c>
      <c r="G463" s="190">
        <v>50</v>
      </c>
      <c r="H463" s="193">
        <v>0</v>
      </c>
      <c r="I463" s="190"/>
    </row>
    <row r="464" spans="1:9">
      <c r="A464" s="190" t="s">
        <v>574</v>
      </c>
      <c r="B464" s="190" t="s">
        <v>895</v>
      </c>
      <c r="C464" s="190" t="s">
        <v>810</v>
      </c>
      <c r="D464" s="191">
        <v>41012</v>
      </c>
      <c r="E464" s="190" t="s">
        <v>874</v>
      </c>
      <c r="F464" s="192">
        <v>9.6</v>
      </c>
      <c r="G464" s="190">
        <v>2</v>
      </c>
      <c r="H464" s="193">
        <v>0.25</v>
      </c>
      <c r="I464" s="190"/>
    </row>
    <row r="465" spans="1:9">
      <c r="A465" s="190" t="s">
        <v>574</v>
      </c>
      <c r="B465" s="190" t="s">
        <v>895</v>
      </c>
      <c r="C465" s="190" t="s">
        <v>810</v>
      </c>
      <c r="D465" s="191">
        <v>40625</v>
      </c>
      <c r="E465" s="190" t="s">
        <v>876</v>
      </c>
      <c r="F465" s="192">
        <v>10</v>
      </c>
      <c r="G465" s="190">
        <v>36</v>
      </c>
      <c r="H465" s="193">
        <v>0.25</v>
      </c>
      <c r="I465" s="190"/>
    </row>
    <row r="466" spans="1:9">
      <c r="A466" s="190" t="s">
        <v>574</v>
      </c>
      <c r="B466" s="190" t="s">
        <v>895</v>
      </c>
      <c r="C466" s="190" t="s">
        <v>810</v>
      </c>
      <c r="D466" s="191">
        <v>40231</v>
      </c>
      <c r="E466" s="190" t="s">
        <v>834</v>
      </c>
      <c r="F466" s="192">
        <v>10.4</v>
      </c>
      <c r="G466" s="190">
        <v>35</v>
      </c>
      <c r="H466" s="193">
        <v>0</v>
      </c>
      <c r="I466" s="190"/>
    </row>
    <row r="467" spans="1:9">
      <c r="A467" s="190" t="s">
        <v>446</v>
      </c>
      <c r="B467" s="190" t="s">
        <v>854</v>
      </c>
      <c r="C467" s="190" t="s">
        <v>810</v>
      </c>
      <c r="D467" s="191">
        <v>41127</v>
      </c>
      <c r="E467" s="190" t="s">
        <v>829</v>
      </c>
      <c r="F467" s="192">
        <v>15.2</v>
      </c>
      <c r="G467" s="190">
        <v>60</v>
      </c>
      <c r="H467" s="193">
        <v>0</v>
      </c>
      <c r="I467" s="190"/>
    </row>
    <row r="468" spans="1:9">
      <c r="A468" s="190" t="s">
        <v>446</v>
      </c>
      <c r="B468" s="190" t="s">
        <v>854</v>
      </c>
      <c r="C468" s="190" t="s">
        <v>810</v>
      </c>
      <c r="D468" s="191">
        <v>41001</v>
      </c>
      <c r="E468" s="190" t="s">
        <v>893</v>
      </c>
      <c r="F468" s="192">
        <v>7.6</v>
      </c>
      <c r="G468" s="190">
        <v>55</v>
      </c>
      <c r="H468" s="193">
        <v>0</v>
      </c>
      <c r="I468" s="190"/>
    </row>
    <row r="469" spans="1:9">
      <c r="A469" s="190" t="s">
        <v>446</v>
      </c>
      <c r="B469" s="190" t="s">
        <v>854</v>
      </c>
      <c r="C469" s="190" t="s">
        <v>810</v>
      </c>
      <c r="D469" s="191">
        <v>40360</v>
      </c>
      <c r="E469" s="190" t="s">
        <v>902</v>
      </c>
      <c r="F469" s="192">
        <v>22.8</v>
      </c>
      <c r="G469" s="190">
        <v>16</v>
      </c>
      <c r="H469" s="193">
        <v>0</v>
      </c>
      <c r="I469" s="190"/>
    </row>
    <row r="470" spans="1:9">
      <c r="A470" s="190" t="s">
        <v>446</v>
      </c>
      <c r="B470" s="190" t="s">
        <v>854</v>
      </c>
      <c r="C470" s="190" t="s">
        <v>810</v>
      </c>
      <c r="D470" s="191">
        <v>40263</v>
      </c>
      <c r="E470" s="190" t="s">
        <v>827</v>
      </c>
      <c r="F470" s="192">
        <v>8</v>
      </c>
      <c r="G470" s="190">
        <v>15</v>
      </c>
      <c r="H470" s="193">
        <v>0</v>
      </c>
      <c r="I470" s="190"/>
    </row>
    <row r="471" spans="1:9">
      <c r="A471" s="190" t="s">
        <v>531</v>
      </c>
      <c r="B471" s="190" t="s">
        <v>824</v>
      </c>
      <c r="C471" s="190" t="s">
        <v>810</v>
      </c>
      <c r="D471" s="191">
        <v>41495</v>
      </c>
      <c r="E471" s="190" t="s">
        <v>820</v>
      </c>
      <c r="F471" s="192">
        <v>27.2</v>
      </c>
      <c r="G471" s="190">
        <v>60</v>
      </c>
      <c r="H471" s="193">
        <v>0.05</v>
      </c>
      <c r="I471" s="190"/>
    </row>
    <row r="472" spans="1:9">
      <c r="A472" s="190" t="s">
        <v>531</v>
      </c>
      <c r="B472" s="190" t="s">
        <v>824</v>
      </c>
      <c r="C472" s="190" t="s">
        <v>810</v>
      </c>
      <c r="D472" s="191">
        <v>40842</v>
      </c>
      <c r="E472" s="190" t="s">
        <v>882</v>
      </c>
      <c r="F472" s="192">
        <v>28.8</v>
      </c>
      <c r="G472" s="190">
        <v>20</v>
      </c>
      <c r="H472" s="193">
        <v>0.05</v>
      </c>
      <c r="I472" s="190"/>
    </row>
    <row r="473" spans="1:9">
      <c r="A473" s="190" t="s">
        <v>544</v>
      </c>
      <c r="B473" s="190" t="s">
        <v>806</v>
      </c>
      <c r="C473" s="190" t="s">
        <v>814</v>
      </c>
      <c r="D473" s="191">
        <v>40467</v>
      </c>
      <c r="E473" s="190" t="s">
        <v>903</v>
      </c>
      <c r="F473" s="192">
        <v>77.599999999999994</v>
      </c>
      <c r="G473" s="190">
        <v>20</v>
      </c>
      <c r="H473" s="193">
        <v>0.10000000149011612</v>
      </c>
      <c r="I473" s="190"/>
    </row>
    <row r="474" spans="1:9">
      <c r="A474" s="190" t="s">
        <v>544</v>
      </c>
      <c r="B474" s="190" t="s">
        <v>806</v>
      </c>
      <c r="C474" s="190" t="s">
        <v>814</v>
      </c>
      <c r="D474" s="191">
        <v>41236</v>
      </c>
      <c r="E474" s="190" t="s">
        <v>862</v>
      </c>
      <c r="F474" s="192">
        <v>4.8</v>
      </c>
      <c r="G474" s="190">
        <v>2</v>
      </c>
      <c r="H474" s="193">
        <v>0.10000000149011612</v>
      </c>
      <c r="I474" s="190"/>
    </row>
    <row r="475" spans="1:9">
      <c r="A475" s="190" t="s">
        <v>544</v>
      </c>
      <c r="B475" s="190" t="s">
        <v>806</v>
      </c>
      <c r="C475" s="190" t="s">
        <v>814</v>
      </c>
      <c r="D475" s="191">
        <v>40502</v>
      </c>
      <c r="E475" s="190" t="s">
        <v>844</v>
      </c>
      <c r="F475" s="192">
        <v>12</v>
      </c>
      <c r="G475" s="190">
        <v>8</v>
      </c>
      <c r="H475" s="193">
        <v>0.10000000149011612</v>
      </c>
      <c r="I475" s="190"/>
    </row>
    <row r="476" spans="1:9">
      <c r="A476" s="190" t="s">
        <v>544</v>
      </c>
      <c r="B476" s="190" t="s">
        <v>806</v>
      </c>
      <c r="C476" s="190" t="s">
        <v>814</v>
      </c>
      <c r="D476" s="191">
        <v>40211</v>
      </c>
      <c r="E476" s="190" t="s">
        <v>866</v>
      </c>
      <c r="F476" s="192">
        <v>12</v>
      </c>
      <c r="G476" s="190">
        <v>20</v>
      </c>
      <c r="H476" s="193">
        <v>0.10000000149011612</v>
      </c>
      <c r="I476" s="190"/>
    </row>
    <row r="477" spans="1:9">
      <c r="A477" s="190" t="s">
        <v>450</v>
      </c>
      <c r="B477" s="190" t="s">
        <v>806</v>
      </c>
      <c r="C477" s="190" t="s">
        <v>846</v>
      </c>
      <c r="D477" s="191">
        <v>40571</v>
      </c>
      <c r="E477" s="190" t="s">
        <v>869</v>
      </c>
      <c r="F477" s="192">
        <v>7.3</v>
      </c>
      <c r="G477" s="190">
        <v>4</v>
      </c>
      <c r="H477" s="193">
        <v>0.15</v>
      </c>
      <c r="I477" s="190"/>
    </row>
    <row r="478" spans="1:9">
      <c r="A478" s="190" t="s">
        <v>450</v>
      </c>
      <c r="B478" s="190" t="s">
        <v>806</v>
      </c>
      <c r="C478" s="190" t="s">
        <v>846</v>
      </c>
      <c r="D478" s="191">
        <v>41061</v>
      </c>
      <c r="E478" s="190" t="s">
        <v>891</v>
      </c>
      <c r="F478" s="192">
        <v>24.9</v>
      </c>
      <c r="G478" s="190">
        <v>30</v>
      </c>
      <c r="H478" s="193">
        <v>0</v>
      </c>
      <c r="I478" s="190"/>
    </row>
    <row r="479" spans="1:9">
      <c r="A479" s="190" t="s">
        <v>450</v>
      </c>
      <c r="B479" s="190" t="s">
        <v>806</v>
      </c>
      <c r="C479" s="190" t="s">
        <v>846</v>
      </c>
      <c r="D479" s="191">
        <v>41020</v>
      </c>
      <c r="E479" s="190" t="s">
        <v>833</v>
      </c>
      <c r="F479" s="192">
        <v>26.2</v>
      </c>
      <c r="G479" s="190">
        <v>15</v>
      </c>
      <c r="H479" s="193">
        <v>0.15</v>
      </c>
      <c r="I479" s="190"/>
    </row>
    <row r="480" spans="1:9">
      <c r="A480" s="190" t="s">
        <v>450</v>
      </c>
      <c r="B480" s="190" t="s">
        <v>806</v>
      </c>
      <c r="C480" s="190" t="s">
        <v>846</v>
      </c>
      <c r="D480" s="191">
        <v>40996</v>
      </c>
      <c r="E480" s="190" t="s">
        <v>834</v>
      </c>
      <c r="F480" s="192">
        <v>10.4</v>
      </c>
      <c r="G480" s="190">
        <v>10</v>
      </c>
      <c r="H480" s="193">
        <v>0.15</v>
      </c>
      <c r="I480" s="190"/>
    </row>
    <row r="481" spans="1:9">
      <c r="A481" s="190" t="s">
        <v>662</v>
      </c>
      <c r="B481" s="190" t="s">
        <v>861</v>
      </c>
      <c r="C481" s="190" t="s">
        <v>851</v>
      </c>
      <c r="D481" s="191">
        <v>40924</v>
      </c>
      <c r="E481" s="190" t="s">
        <v>891</v>
      </c>
      <c r="F481" s="192">
        <v>24.9</v>
      </c>
      <c r="G481" s="190">
        <v>2</v>
      </c>
      <c r="H481" s="193">
        <v>0</v>
      </c>
      <c r="I481" s="190"/>
    </row>
    <row r="482" spans="1:9">
      <c r="A482" s="190" t="s">
        <v>414</v>
      </c>
      <c r="B482" s="190" t="s">
        <v>806</v>
      </c>
      <c r="C482" s="190" t="s">
        <v>807</v>
      </c>
      <c r="D482" s="191">
        <v>41005</v>
      </c>
      <c r="E482" s="190" t="s">
        <v>821</v>
      </c>
      <c r="F482" s="192">
        <v>10</v>
      </c>
      <c r="G482" s="190">
        <v>14</v>
      </c>
      <c r="H482" s="193">
        <v>0</v>
      </c>
      <c r="I482" s="190"/>
    </row>
    <row r="483" spans="1:9">
      <c r="A483" s="190" t="s">
        <v>414</v>
      </c>
      <c r="B483" s="190" t="s">
        <v>806</v>
      </c>
      <c r="C483" s="190" t="s">
        <v>807</v>
      </c>
      <c r="D483" s="191">
        <v>40457</v>
      </c>
      <c r="E483" s="190" t="s">
        <v>832</v>
      </c>
      <c r="F483" s="192">
        <v>44</v>
      </c>
      <c r="G483" s="190">
        <v>20</v>
      </c>
      <c r="H483" s="193">
        <v>0</v>
      </c>
      <c r="I483" s="190"/>
    </row>
    <row r="484" spans="1:9">
      <c r="A484" s="190" t="s">
        <v>377</v>
      </c>
      <c r="B484" s="190" t="s">
        <v>892</v>
      </c>
      <c r="C484" s="190" t="s">
        <v>878</v>
      </c>
      <c r="D484" s="191">
        <v>41052</v>
      </c>
      <c r="E484" s="190" t="s">
        <v>845</v>
      </c>
      <c r="F484" s="192">
        <v>14.4</v>
      </c>
      <c r="G484" s="190">
        <v>60</v>
      </c>
      <c r="H484" s="193">
        <v>0.2</v>
      </c>
      <c r="I484" s="190"/>
    </row>
    <row r="485" spans="1:9">
      <c r="A485" s="190" t="s">
        <v>377</v>
      </c>
      <c r="B485" s="190" t="s">
        <v>892</v>
      </c>
      <c r="C485" s="190" t="s">
        <v>878</v>
      </c>
      <c r="D485" s="191">
        <v>41072</v>
      </c>
      <c r="E485" s="190" t="s">
        <v>890</v>
      </c>
      <c r="F485" s="192">
        <v>210.8</v>
      </c>
      <c r="G485" s="190">
        <v>49</v>
      </c>
      <c r="H485" s="193">
        <v>0.2</v>
      </c>
      <c r="I485" s="190"/>
    </row>
    <row r="486" spans="1:9">
      <c r="A486" s="190" t="s">
        <v>377</v>
      </c>
      <c r="B486" s="190" t="s">
        <v>892</v>
      </c>
      <c r="C486" s="190" t="s">
        <v>878</v>
      </c>
      <c r="D486" s="191">
        <v>40675</v>
      </c>
      <c r="E486" s="190" t="s">
        <v>876</v>
      </c>
      <c r="F486" s="192">
        <v>10</v>
      </c>
      <c r="G486" s="190">
        <v>30</v>
      </c>
      <c r="H486" s="193">
        <v>0.2</v>
      </c>
      <c r="I486" s="190"/>
    </row>
    <row r="487" spans="1:9">
      <c r="A487" s="190" t="s">
        <v>548</v>
      </c>
      <c r="B487" s="190" t="s">
        <v>813</v>
      </c>
      <c r="C487" s="190" t="s">
        <v>807</v>
      </c>
      <c r="D487" s="191">
        <v>41054</v>
      </c>
      <c r="E487" s="190" t="s">
        <v>826</v>
      </c>
      <c r="F487" s="192">
        <v>19.2</v>
      </c>
      <c r="G487" s="190">
        <v>10</v>
      </c>
      <c r="H487" s="193">
        <v>0.25</v>
      </c>
      <c r="I487" s="190"/>
    </row>
    <row r="488" spans="1:9">
      <c r="A488" s="190" t="s">
        <v>548</v>
      </c>
      <c r="B488" s="190" t="s">
        <v>813</v>
      </c>
      <c r="C488" s="190" t="s">
        <v>807</v>
      </c>
      <c r="D488" s="191">
        <v>40411</v>
      </c>
      <c r="E488" s="190" t="s">
        <v>856</v>
      </c>
      <c r="F488" s="192">
        <v>14.4</v>
      </c>
      <c r="G488" s="190">
        <v>20</v>
      </c>
      <c r="H488" s="193">
        <v>0.25</v>
      </c>
      <c r="I488" s="190"/>
    </row>
    <row r="489" spans="1:9">
      <c r="A489" s="190" t="s">
        <v>505</v>
      </c>
      <c r="B489" s="190" t="s">
        <v>868</v>
      </c>
      <c r="C489" s="190" t="s">
        <v>810</v>
      </c>
      <c r="D489" s="191">
        <v>40615</v>
      </c>
      <c r="E489" s="190" t="s">
        <v>848</v>
      </c>
      <c r="F489" s="192">
        <v>30.4</v>
      </c>
      <c r="G489" s="190">
        <v>5</v>
      </c>
      <c r="H489" s="193">
        <v>0</v>
      </c>
      <c r="I489" s="190"/>
    </row>
    <row r="490" spans="1:9">
      <c r="A490" s="190" t="s">
        <v>505</v>
      </c>
      <c r="B490" s="190" t="s">
        <v>868</v>
      </c>
      <c r="C490" s="190" t="s">
        <v>810</v>
      </c>
      <c r="D490" s="191">
        <v>40636</v>
      </c>
      <c r="E490" s="190" t="s">
        <v>880</v>
      </c>
      <c r="F490" s="192">
        <v>26.6</v>
      </c>
      <c r="G490" s="190">
        <v>7</v>
      </c>
      <c r="H490" s="193">
        <v>0</v>
      </c>
      <c r="I490" s="190"/>
    </row>
    <row r="491" spans="1:9">
      <c r="A491" s="190" t="s">
        <v>521</v>
      </c>
      <c r="B491" s="190" t="s">
        <v>524</v>
      </c>
      <c r="C491" s="190" t="s">
        <v>810</v>
      </c>
      <c r="D491" s="191">
        <v>40483</v>
      </c>
      <c r="E491" s="190" t="s">
        <v>808</v>
      </c>
      <c r="F491" s="192">
        <v>18.600000000000001</v>
      </c>
      <c r="G491" s="190">
        <v>35</v>
      </c>
      <c r="H491" s="193">
        <v>0</v>
      </c>
      <c r="I491" s="190"/>
    </row>
    <row r="492" spans="1:9">
      <c r="A492" s="190" t="s">
        <v>396</v>
      </c>
      <c r="B492" s="190" t="s">
        <v>861</v>
      </c>
      <c r="C492" s="190" t="s">
        <v>878</v>
      </c>
      <c r="D492" s="191">
        <v>40235</v>
      </c>
      <c r="E492" s="190" t="s">
        <v>874</v>
      </c>
      <c r="F492" s="192">
        <v>9.6</v>
      </c>
      <c r="G492" s="190">
        <v>20</v>
      </c>
      <c r="H492" s="193">
        <v>0</v>
      </c>
      <c r="I492" s="190"/>
    </row>
    <row r="493" spans="1:9">
      <c r="A493" s="190" t="s">
        <v>401</v>
      </c>
      <c r="B493" s="190" t="s">
        <v>883</v>
      </c>
      <c r="C493" s="190" t="s">
        <v>814</v>
      </c>
      <c r="D493" s="191">
        <v>41652</v>
      </c>
      <c r="E493" s="190" t="s">
        <v>897</v>
      </c>
      <c r="F493" s="192">
        <v>13</v>
      </c>
      <c r="G493" s="190">
        <v>40</v>
      </c>
      <c r="H493" s="193">
        <v>0</v>
      </c>
      <c r="I493" s="190"/>
    </row>
    <row r="494" spans="1:9">
      <c r="A494" s="190" t="s">
        <v>401</v>
      </c>
      <c r="B494" s="190" t="s">
        <v>883</v>
      </c>
      <c r="C494" s="190" t="s">
        <v>814</v>
      </c>
      <c r="D494" s="191">
        <v>41337</v>
      </c>
      <c r="E494" s="190" t="s">
        <v>865</v>
      </c>
      <c r="F494" s="192">
        <v>35.1</v>
      </c>
      <c r="G494" s="190">
        <v>35</v>
      </c>
      <c r="H494" s="193">
        <v>0.25</v>
      </c>
      <c r="I494" s="190"/>
    </row>
    <row r="495" spans="1:9">
      <c r="A495" s="190" t="s">
        <v>555</v>
      </c>
      <c r="B495" s="190" t="s">
        <v>524</v>
      </c>
      <c r="C495" s="190" t="s">
        <v>810</v>
      </c>
      <c r="D495" s="191">
        <v>40886</v>
      </c>
      <c r="E495" s="190" t="s">
        <v>852</v>
      </c>
      <c r="F495" s="192">
        <v>31.2</v>
      </c>
      <c r="G495" s="190">
        <v>45</v>
      </c>
      <c r="H495" s="193">
        <v>0.2</v>
      </c>
      <c r="I495" s="190"/>
    </row>
    <row r="496" spans="1:9">
      <c r="A496" s="190" t="s">
        <v>555</v>
      </c>
      <c r="B496" s="190" t="s">
        <v>524</v>
      </c>
      <c r="C496" s="190" t="s">
        <v>810</v>
      </c>
      <c r="D496" s="191">
        <v>41627</v>
      </c>
      <c r="E496" s="190" t="s">
        <v>840</v>
      </c>
      <c r="F496" s="192">
        <v>8</v>
      </c>
      <c r="G496" s="190">
        <v>50</v>
      </c>
      <c r="H496" s="193">
        <v>0</v>
      </c>
      <c r="I496" s="190"/>
    </row>
    <row r="497" spans="1:9">
      <c r="A497" s="190" t="s">
        <v>555</v>
      </c>
      <c r="B497" s="190" t="s">
        <v>524</v>
      </c>
      <c r="C497" s="190" t="s">
        <v>810</v>
      </c>
      <c r="D497" s="191">
        <v>41645</v>
      </c>
      <c r="E497" s="190" t="s">
        <v>848</v>
      </c>
      <c r="F497" s="192">
        <v>30.4</v>
      </c>
      <c r="G497" s="190">
        <v>30</v>
      </c>
      <c r="H497" s="193">
        <v>0</v>
      </c>
      <c r="I497" s="190"/>
    </row>
    <row r="498" spans="1:9">
      <c r="A498" s="190" t="s">
        <v>555</v>
      </c>
      <c r="B498" s="190" t="s">
        <v>524</v>
      </c>
      <c r="C498" s="190" t="s">
        <v>810</v>
      </c>
      <c r="D498" s="191">
        <v>40225</v>
      </c>
      <c r="E498" s="190" t="s">
        <v>832</v>
      </c>
      <c r="F498" s="192">
        <v>44</v>
      </c>
      <c r="G498" s="190">
        <v>70</v>
      </c>
      <c r="H498" s="193">
        <v>0.2</v>
      </c>
      <c r="I498" s="190"/>
    </row>
    <row r="499" spans="1:9">
      <c r="A499" s="190" t="s">
        <v>462</v>
      </c>
      <c r="B499" s="190" t="s">
        <v>892</v>
      </c>
      <c r="C499" s="190" t="s">
        <v>810</v>
      </c>
      <c r="D499" s="191">
        <v>41031</v>
      </c>
      <c r="E499" s="190" t="s">
        <v>852</v>
      </c>
      <c r="F499" s="192">
        <v>31.2</v>
      </c>
      <c r="G499" s="190">
        <v>50</v>
      </c>
      <c r="H499" s="193">
        <v>0.25</v>
      </c>
      <c r="I499" s="190"/>
    </row>
    <row r="500" spans="1:9">
      <c r="A500" s="190" t="s">
        <v>462</v>
      </c>
      <c r="B500" s="190" t="s">
        <v>892</v>
      </c>
      <c r="C500" s="190" t="s">
        <v>810</v>
      </c>
      <c r="D500" s="191">
        <v>41227</v>
      </c>
      <c r="E500" s="190" t="s">
        <v>855</v>
      </c>
      <c r="F500" s="192">
        <v>14.7</v>
      </c>
      <c r="G500" s="190">
        <v>50</v>
      </c>
      <c r="H500" s="193">
        <v>0.25</v>
      </c>
      <c r="I500" s="190"/>
    </row>
    <row r="501" spans="1:9">
      <c r="A501" s="190" t="s">
        <v>462</v>
      </c>
      <c r="B501" s="190" t="s">
        <v>892</v>
      </c>
      <c r="C501" s="190" t="s">
        <v>810</v>
      </c>
      <c r="D501" s="191">
        <v>40549</v>
      </c>
      <c r="E501" s="190" t="s">
        <v>893</v>
      </c>
      <c r="F501" s="192">
        <v>7.6</v>
      </c>
      <c r="G501" s="190">
        <v>30</v>
      </c>
      <c r="H501" s="193">
        <v>0.25</v>
      </c>
      <c r="I501" s="190"/>
    </row>
    <row r="502" spans="1:9">
      <c r="A502" s="190" t="s">
        <v>540</v>
      </c>
      <c r="B502" s="190" t="s">
        <v>842</v>
      </c>
      <c r="C502" s="190" t="s">
        <v>814</v>
      </c>
      <c r="D502" s="191">
        <v>40996</v>
      </c>
      <c r="E502" s="190" t="s">
        <v>891</v>
      </c>
      <c r="F502" s="192">
        <v>24.9</v>
      </c>
      <c r="G502" s="190">
        <v>10</v>
      </c>
      <c r="H502" s="193">
        <v>0</v>
      </c>
      <c r="I502" s="190"/>
    </row>
    <row r="503" spans="1:9">
      <c r="A503" s="190" t="s">
        <v>540</v>
      </c>
      <c r="B503" s="190" t="s">
        <v>842</v>
      </c>
      <c r="C503" s="190" t="s">
        <v>814</v>
      </c>
      <c r="D503" s="191">
        <v>40912</v>
      </c>
      <c r="E503" s="190" t="s">
        <v>875</v>
      </c>
      <c r="F503" s="192">
        <v>5.9</v>
      </c>
      <c r="G503" s="190">
        <v>40</v>
      </c>
      <c r="H503" s="193">
        <v>0</v>
      </c>
      <c r="I503" s="190"/>
    </row>
    <row r="504" spans="1:9">
      <c r="A504" s="190" t="s">
        <v>681</v>
      </c>
      <c r="B504" s="190" t="s">
        <v>538</v>
      </c>
      <c r="C504" s="190" t="s">
        <v>814</v>
      </c>
      <c r="D504" s="191">
        <v>41220</v>
      </c>
      <c r="E504" s="190" t="s">
        <v>848</v>
      </c>
      <c r="F504" s="192">
        <v>30.4</v>
      </c>
      <c r="G504" s="190">
        <v>28</v>
      </c>
      <c r="H504" s="193">
        <v>0</v>
      </c>
      <c r="I504" s="190"/>
    </row>
    <row r="505" spans="1:9">
      <c r="A505" s="190" t="s">
        <v>590</v>
      </c>
      <c r="B505" s="190" t="s">
        <v>850</v>
      </c>
      <c r="C505" s="190" t="s">
        <v>814</v>
      </c>
      <c r="D505" s="191">
        <v>41694</v>
      </c>
      <c r="E505" s="190" t="s">
        <v>803</v>
      </c>
      <c r="F505" s="192">
        <v>16.8</v>
      </c>
      <c r="G505" s="190">
        <v>6</v>
      </c>
      <c r="H505" s="193">
        <v>0</v>
      </c>
      <c r="I505" s="190"/>
    </row>
    <row r="506" spans="1:9">
      <c r="A506" s="190" t="s">
        <v>590</v>
      </c>
      <c r="B506" s="190" t="s">
        <v>850</v>
      </c>
      <c r="C506" s="190" t="s">
        <v>814</v>
      </c>
      <c r="D506" s="191">
        <v>41028</v>
      </c>
      <c r="E506" s="190" t="s">
        <v>856</v>
      </c>
      <c r="F506" s="192">
        <v>14.4</v>
      </c>
      <c r="G506" s="190">
        <v>18</v>
      </c>
      <c r="H506" s="193">
        <v>0.15</v>
      </c>
      <c r="I506" s="190"/>
    </row>
    <row r="507" spans="1:9">
      <c r="A507" s="190" t="s">
        <v>659</v>
      </c>
      <c r="B507" s="190" t="s">
        <v>877</v>
      </c>
      <c r="C507" s="190" t="s">
        <v>846</v>
      </c>
      <c r="D507" s="191">
        <v>40685</v>
      </c>
      <c r="E507" s="190" t="s">
        <v>829</v>
      </c>
      <c r="F507" s="192">
        <v>15.2</v>
      </c>
      <c r="G507" s="190">
        <v>10</v>
      </c>
      <c r="H507" s="193">
        <v>0</v>
      </c>
      <c r="I507" s="190"/>
    </row>
    <row r="508" spans="1:9">
      <c r="A508" s="190" t="s">
        <v>659</v>
      </c>
      <c r="B508" s="190" t="s">
        <v>877</v>
      </c>
      <c r="C508" s="190" t="s">
        <v>846</v>
      </c>
      <c r="D508" s="191">
        <v>41283</v>
      </c>
      <c r="E508" s="190" t="s">
        <v>815</v>
      </c>
      <c r="F508" s="192">
        <v>16.8</v>
      </c>
      <c r="G508" s="190">
        <v>12</v>
      </c>
      <c r="H508" s="193">
        <v>0</v>
      </c>
      <c r="I508" s="190"/>
    </row>
    <row r="509" spans="1:9">
      <c r="A509" s="190" t="s">
        <v>659</v>
      </c>
      <c r="B509" s="190" t="s">
        <v>877</v>
      </c>
      <c r="C509" s="190" t="s">
        <v>846</v>
      </c>
      <c r="D509" s="191">
        <v>40779</v>
      </c>
      <c r="E509" s="190" t="s">
        <v>805</v>
      </c>
      <c r="F509" s="192">
        <v>27.8</v>
      </c>
      <c r="G509" s="190">
        <v>10</v>
      </c>
      <c r="H509" s="193">
        <v>0</v>
      </c>
      <c r="I509" s="190"/>
    </row>
    <row r="510" spans="1:9">
      <c r="A510" s="190" t="s">
        <v>496</v>
      </c>
      <c r="B510" s="190" t="s">
        <v>813</v>
      </c>
      <c r="C510" s="190" t="s">
        <v>814</v>
      </c>
      <c r="D510" s="191">
        <v>40450</v>
      </c>
      <c r="E510" s="190" t="s">
        <v>874</v>
      </c>
      <c r="F510" s="192">
        <v>9.6</v>
      </c>
      <c r="G510" s="190">
        <v>5</v>
      </c>
      <c r="H510" s="193">
        <v>0</v>
      </c>
      <c r="I510" s="190"/>
    </row>
    <row r="511" spans="1:9">
      <c r="A511" s="190" t="s">
        <v>496</v>
      </c>
      <c r="B511" s="190" t="s">
        <v>813</v>
      </c>
      <c r="C511" s="190" t="s">
        <v>814</v>
      </c>
      <c r="D511" s="191">
        <v>40788</v>
      </c>
      <c r="E511" s="190" t="s">
        <v>848</v>
      </c>
      <c r="F511" s="192">
        <v>30.4</v>
      </c>
      <c r="G511" s="190">
        <v>40</v>
      </c>
      <c r="H511" s="193">
        <v>0.10000000149011612</v>
      </c>
      <c r="I511" s="190"/>
    </row>
    <row r="512" spans="1:9">
      <c r="A512" s="190" t="s">
        <v>496</v>
      </c>
      <c r="B512" s="190" t="s">
        <v>813</v>
      </c>
      <c r="C512" s="190" t="s">
        <v>814</v>
      </c>
      <c r="D512" s="191">
        <v>41244</v>
      </c>
      <c r="E512" s="190" t="s">
        <v>880</v>
      </c>
      <c r="F512" s="192">
        <v>26.6</v>
      </c>
      <c r="G512" s="190">
        <v>30</v>
      </c>
      <c r="H512" s="193">
        <v>0.10000000149011612</v>
      </c>
      <c r="I512" s="190"/>
    </row>
    <row r="513" spans="1:9">
      <c r="A513" s="190" t="s">
        <v>496</v>
      </c>
      <c r="B513" s="190" t="s">
        <v>813</v>
      </c>
      <c r="C513" s="190" t="s">
        <v>814</v>
      </c>
      <c r="D513" s="191">
        <v>40262</v>
      </c>
      <c r="E513" s="190" t="s">
        <v>867</v>
      </c>
      <c r="F513" s="192">
        <v>6.2</v>
      </c>
      <c r="G513" s="190">
        <v>24</v>
      </c>
      <c r="H513" s="193">
        <v>0.10000000149011612</v>
      </c>
      <c r="I513" s="190"/>
    </row>
    <row r="514" spans="1:9">
      <c r="A514" s="190" t="s">
        <v>428</v>
      </c>
      <c r="B514" s="190" t="s">
        <v>801</v>
      </c>
      <c r="C514" s="190" t="s">
        <v>846</v>
      </c>
      <c r="D514" s="191">
        <v>40607</v>
      </c>
      <c r="E514" s="190" t="s">
        <v>833</v>
      </c>
      <c r="F514" s="192">
        <v>26.2</v>
      </c>
      <c r="G514" s="190">
        <v>15</v>
      </c>
      <c r="H514" s="193">
        <v>0</v>
      </c>
      <c r="I514" s="190"/>
    </row>
    <row r="515" spans="1:9">
      <c r="A515" s="190" t="s">
        <v>513</v>
      </c>
      <c r="B515" s="190" t="s">
        <v>854</v>
      </c>
      <c r="C515" s="190" t="s">
        <v>814</v>
      </c>
      <c r="D515" s="191">
        <v>40762</v>
      </c>
      <c r="E515" s="190" t="s">
        <v>869</v>
      </c>
      <c r="F515" s="192">
        <v>7.3</v>
      </c>
      <c r="G515" s="190">
        <v>15</v>
      </c>
      <c r="H515" s="193">
        <v>0.2</v>
      </c>
      <c r="I515" s="190"/>
    </row>
    <row r="516" spans="1:9">
      <c r="A516" s="190" t="s">
        <v>513</v>
      </c>
      <c r="B516" s="190" t="s">
        <v>854</v>
      </c>
      <c r="C516" s="190" t="s">
        <v>814</v>
      </c>
      <c r="D516" s="191">
        <v>40876</v>
      </c>
      <c r="E516" s="190" t="s">
        <v>873</v>
      </c>
      <c r="F516" s="192">
        <v>11.2</v>
      </c>
      <c r="G516" s="190">
        <v>20</v>
      </c>
      <c r="H516" s="193">
        <v>0.2</v>
      </c>
      <c r="I516" s="190"/>
    </row>
    <row r="517" spans="1:9">
      <c r="A517" s="190" t="s">
        <v>513</v>
      </c>
      <c r="B517" s="190" t="s">
        <v>854</v>
      </c>
      <c r="C517" s="190" t="s">
        <v>814</v>
      </c>
      <c r="D517" s="191">
        <v>40228</v>
      </c>
      <c r="E517" s="190" t="s">
        <v>816</v>
      </c>
      <c r="F517" s="192">
        <v>15.6</v>
      </c>
      <c r="G517" s="190">
        <v>15</v>
      </c>
      <c r="H517" s="193">
        <v>0.2</v>
      </c>
      <c r="I517" s="190"/>
    </row>
    <row r="518" spans="1:9">
      <c r="A518" s="190" t="s">
        <v>377</v>
      </c>
      <c r="B518" s="190" t="s">
        <v>892</v>
      </c>
      <c r="C518" s="190" t="s">
        <v>807</v>
      </c>
      <c r="D518" s="191">
        <v>40669</v>
      </c>
      <c r="E518" s="190" t="s">
        <v>853</v>
      </c>
      <c r="F518" s="192">
        <v>30.4</v>
      </c>
      <c r="G518" s="190">
        <v>15</v>
      </c>
      <c r="H518" s="193">
        <v>0</v>
      </c>
      <c r="I518" s="190"/>
    </row>
    <row r="519" spans="1:9">
      <c r="A519" s="190" t="s">
        <v>377</v>
      </c>
      <c r="B519" s="190" t="s">
        <v>892</v>
      </c>
      <c r="C519" s="190" t="s">
        <v>807</v>
      </c>
      <c r="D519" s="191">
        <v>41188</v>
      </c>
      <c r="E519" s="190" t="s">
        <v>830</v>
      </c>
      <c r="F519" s="192">
        <v>13.9</v>
      </c>
      <c r="G519" s="190">
        <v>16</v>
      </c>
      <c r="H519" s="193">
        <v>0</v>
      </c>
      <c r="I519" s="190"/>
    </row>
    <row r="520" spans="1:9">
      <c r="A520" s="190" t="s">
        <v>377</v>
      </c>
      <c r="B520" s="190" t="s">
        <v>892</v>
      </c>
      <c r="C520" s="190" t="s">
        <v>807</v>
      </c>
      <c r="D520" s="191">
        <v>41009</v>
      </c>
      <c r="E520" s="190" t="s">
        <v>880</v>
      </c>
      <c r="F520" s="192">
        <v>26.6</v>
      </c>
      <c r="G520" s="190">
        <v>6</v>
      </c>
      <c r="H520" s="193">
        <v>0</v>
      </c>
      <c r="I520" s="190"/>
    </row>
    <row r="521" spans="1:9">
      <c r="A521" s="190" t="s">
        <v>377</v>
      </c>
      <c r="B521" s="190" t="s">
        <v>892</v>
      </c>
      <c r="C521" s="190" t="s">
        <v>807</v>
      </c>
      <c r="D521" s="191">
        <v>41327</v>
      </c>
      <c r="E521" s="190" t="s">
        <v>827</v>
      </c>
      <c r="F521" s="192">
        <v>8</v>
      </c>
      <c r="G521" s="190">
        <v>30</v>
      </c>
      <c r="H521" s="193">
        <v>0</v>
      </c>
      <c r="I521" s="190"/>
    </row>
    <row r="522" spans="1:9">
      <c r="A522" s="190" t="s">
        <v>688</v>
      </c>
      <c r="B522" s="190" t="s">
        <v>842</v>
      </c>
      <c r="C522" s="190" t="s">
        <v>810</v>
      </c>
      <c r="D522" s="191">
        <v>40473</v>
      </c>
      <c r="E522" s="190" t="s">
        <v>829</v>
      </c>
      <c r="F522" s="192">
        <v>15.2</v>
      </c>
      <c r="G522" s="190">
        <v>45</v>
      </c>
      <c r="H522" s="193">
        <v>0.15</v>
      </c>
      <c r="I522" s="190"/>
    </row>
    <row r="523" spans="1:9">
      <c r="A523" s="190" t="s">
        <v>688</v>
      </c>
      <c r="B523" s="190" t="s">
        <v>842</v>
      </c>
      <c r="C523" s="190" t="s">
        <v>810</v>
      </c>
      <c r="D523" s="191">
        <v>40682</v>
      </c>
      <c r="E523" s="190" t="s">
        <v>830</v>
      </c>
      <c r="F523" s="192">
        <v>13.9</v>
      </c>
      <c r="G523" s="190">
        <v>49</v>
      </c>
      <c r="H523" s="193">
        <v>0.15</v>
      </c>
      <c r="I523" s="190"/>
    </row>
    <row r="524" spans="1:9">
      <c r="A524" s="190" t="s">
        <v>688</v>
      </c>
      <c r="B524" s="190" t="s">
        <v>842</v>
      </c>
      <c r="C524" s="190" t="s">
        <v>810</v>
      </c>
      <c r="D524" s="191">
        <v>40234</v>
      </c>
      <c r="E524" s="190" t="s">
        <v>857</v>
      </c>
      <c r="F524" s="192">
        <v>99</v>
      </c>
      <c r="G524" s="190">
        <v>24</v>
      </c>
      <c r="H524" s="193">
        <v>0.15</v>
      </c>
      <c r="I524" s="190"/>
    </row>
    <row r="525" spans="1:9">
      <c r="A525" s="190" t="s">
        <v>688</v>
      </c>
      <c r="B525" s="190" t="s">
        <v>842</v>
      </c>
      <c r="C525" s="190" t="s">
        <v>810</v>
      </c>
      <c r="D525" s="191">
        <v>41418</v>
      </c>
      <c r="E525" s="190" t="s">
        <v>902</v>
      </c>
      <c r="F525" s="192">
        <v>22.8</v>
      </c>
      <c r="G525" s="190">
        <v>90</v>
      </c>
      <c r="H525" s="193">
        <v>0.15</v>
      </c>
      <c r="I525" s="190"/>
    </row>
    <row r="526" spans="1:9">
      <c r="A526" s="190" t="s">
        <v>644</v>
      </c>
      <c r="B526" s="190" t="s">
        <v>842</v>
      </c>
      <c r="C526" s="190" t="s">
        <v>814</v>
      </c>
      <c r="D526" s="191">
        <v>40375</v>
      </c>
      <c r="E526" s="190" t="s">
        <v>835</v>
      </c>
      <c r="F526" s="192">
        <v>35.1</v>
      </c>
      <c r="G526" s="190">
        <v>50</v>
      </c>
      <c r="H526" s="193">
        <v>0</v>
      </c>
      <c r="I526" s="190"/>
    </row>
    <row r="527" spans="1:9">
      <c r="A527" s="190" t="s">
        <v>555</v>
      </c>
      <c r="B527" s="190" t="s">
        <v>524</v>
      </c>
      <c r="C527" s="190" t="s">
        <v>814</v>
      </c>
      <c r="D527" s="191">
        <v>41025</v>
      </c>
      <c r="E527" s="190" t="s">
        <v>803</v>
      </c>
      <c r="F527" s="192">
        <v>16.8</v>
      </c>
      <c r="G527" s="190">
        <v>30</v>
      </c>
      <c r="H527" s="193">
        <v>0</v>
      </c>
      <c r="I527" s="190"/>
    </row>
    <row r="528" spans="1:9">
      <c r="A528" s="190" t="s">
        <v>555</v>
      </c>
      <c r="B528" s="190" t="s">
        <v>524</v>
      </c>
      <c r="C528" s="190" t="s">
        <v>814</v>
      </c>
      <c r="D528" s="191">
        <v>40828</v>
      </c>
      <c r="E528" s="190" t="s">
        <v>875</v>
      </c>
      <c r="F528" s="192">
        <v>5.9</v>
      </c>
      <c r="G528" s="190">
        <v>80</v>
      </c>
      <c r="H528" s="193">
        <v>0</v>
      </c>
      <c r="I528" s="190"/>
    </row>
    <row r="529" spans="1:9">
      <c r="A529" s="190" t="s">
        <v>555</v>
      </c>
      <c r="B529" s="190" t="s">
        <v>524</v>
      </c>
      <c r="C529" s="190" t="s">
        <v>814</v>
      </c>
      <c r="D529" s="191">
        <v>41383</v>
      </c>
      <c r="E529" s="190" t="s">
        <v>884</v>
      </c>
      <c r="F529" s="192">
        <v>13.6</v>
      </c>
      <c r="G529" s="190">
        <v>60</v>
      </c>
      <c r="H529" s="193">
        <v>0</v>
      </c>
      <c r="I529" s="190"/>
    </row>
    <row r="530" spans="1:9">
      <c r="A530" s="190" t="s">
        <v>396</v>
      </c>
      <c r="B530" s="190" t="s">
        <v>861</v>
      </c>
      <c r="C530" s="190" t="s">
        <v>846</v>
      </c>
      <c r="D530" s="191">
        <v>41694</v>
      </c>
      <c r="E530" s="190" t="s">
        <v>803</v>
      </c>
      <c r="F530" s="192">
        <v>16.8</v>
      </c>
      <c r="G530" s="190">
        <v>6</v>
      </c>
      <c r="H530" s="193">
        <v>0.2</v>
      </c>
      <c r="I530" s="190"/>
    </row>
    <row r="531" spans="1:9">
      <c r="A531" s="190" t="s">
        <v>396</v>
      </c>
      <c r="B531" s="190" t="s">
        <v>861</v>
      </c>
      <c r="C531" s="190" t="s">
        <v>846</v>
      </c>
      <c r="D531" s="191">
        <v>40893</v>
      </c>
      <c r="E531" s="190" t="s">
        <v>863</v>
      </c>
      <c r="F531" s="192">
        <v>36.4</v>
      </c>
      <c r="G531" s="190">
        <v>12</v>
      </c>
      <c r="H531" s="193">
        <v>0</v>
      </c>
      <c r="I531" s="190"/>
    </row>
    <row r="532" spans="1:9">
      <c r="A532" s="190" t="s">
        <v>318</v>
      </c>
      <c r="B532" s="190" t="s">
        <v>850</v>
      </c>
      <c r="C532" s="190" t="s">
        <v>814</v>
      </c>
      <c r="D532" s="191">
        <v>40564</v>
      </c>
      <c r="E532" s="190" t="s">
        <v>852</v>
      </c>
      <c r="F532" s="192">
        <v>31.2</v>
      </c>
      <c r="G532" s="190">
        <v>10</v>
      </c>
      <c r="H532" s="193">
        <v>0</v>
      </c>
      <c r="I532" s="190"/>
    </row>
    <row r="533" spans="1:9">
      <c r="A533" s="190" t="s">
        <v>318</v>
      </c>
      <c r="B533" s="190" t="s">
        <v>850</v>
      </c>
      <c r="C533" s="190" t="s">
        <v>814</v>
      </c>
      <c r="D533" s="191">
        <v>40724</v>
      </c>
      <c r="E533" s="190" t="s">
        <v>891</v>
      </c>
      <c r="F533" s="192">
        <v>24.9</v>
      </c>
      <c r="G533" s="190">
        <v>15</v>
      </c>
      <c r="H533" s="193">
        <v>0</v>
      </c>
      <c r="I533" s="190"/>
    </row>
    <row r="534" spans="1:9">
      <c r="A534" s="190" t="s">
        <v>318</v>
      </c>
      <c r="B534" s="190" t="s">
        <v>850</v>
      </c>
      <c r="C534" s="190" t="s">
        <v>814</v>
      </c>
      <c r="D534" s="191">
        <v>40446</v>
      </c>
      <c r="E534" s="190" t="s">
        <v>845</v>
      </c>
      <c r="F534" s="192">
        <v>14.4</v>
      </c>
      <c r="G534" s="190">
        <v>8</v>
      </c>
      <c r="H534" s="193">
        <v>0</v>
      </c>
      <c r="I534" s="190"/>
    </row>
    <row r="535" spans="1:9">
      <c r="A535" s="190" t="s">
        <v>318</v>
      </c>
      <c r="B535" s="190" t="s">
        <v>850</v>
      </c>
      <c r="C535" s="190" t="s">
        <v>814</v>
      </c>
      <c r="D535" s="191">
        <v>41383</v>
      </c>
      <c r="E535" s="190" t="s">
        <v>811</v>
      </c>
      <c r="F535" s="192">
        <v>7.7</v>
      </c>
      <c r="G535" s="190">
        <v>30</v>
      </c>
      <c r="H535" s="193">
        <v>0</v>
      </c>
      <c r="I535" s="190"/>
    </row>
    <row r="536" spans="1:9">
      <c r="A536" s="190" t="s">
        <v>318</v>
      </c>
      <c r="B536" s="190" t="s">
        <v>850</v>
      </c>
      <c r="C536" s="190" t="s">
        <v>814</v>
      </c>
      <c r="D536" s="191">
        <v>41355</v>
      </c>
      <c r="E536" s="190" t="s">
        <v>822</v>
      </c>
      <c r="F536" s="192">
        <v>14.4</v>
      </c>
      <c r="G536" s="190">
        <v>6</v>
      </c>
      <c r="H536" s="193">
        <v>0</v>
      </c>
      <c r="I536" s="190"/>
    </row>
    <row r="537" spans="1:9">
      <c r="A537" s="190" t="s">
        <v>318</v>
      </c>
      <c r="B537" s="190" t="s">
        <v>850</v>
      </c>
      <c r="C537" s="190" t="s">
        <v>814</v>
      </c>
      <c r="D537" s="191">
        <v>40977</v>
      </c>
      <c r="E537" s="190" t="s">
        <v>875</v>
      </c>
      <c r="F537" s="192">
        <v>5.9</v>
      </c>
      <c r="G537" s="190">
        <v>15</v>
      </c>
      <c r="H537" s="193">
        <v>0</v>
      </c>
      <c r="I537" s="190"/>
    </row>
    <row r="538" spans="1:9">
      <c r="A538" s="190" t="s">
        <v>513</v>
      </c>
      <c r="B538" s="190" t="s">
        <v>854</v>
      </c>
      <c r="C538" s="190" t="s">
        <v>807</v>
      </c>
      <c r="D538" s="191">
        <v>40236</v>
      </c>
      <c r="E538" s="190" t="s">
        <v>869</v>
      </c>
      <c r="F538" s="192">
        <v>7.3</v>
      </c>
      <c r="G538" s="190">
        <v>12</v>
      </c>
      <c r="H538" s="193">
        <v>0.10000000149011612</v>
      </c>
      <c r="I538" s="190"/>
    </row>
    <row r="539" spans="1:9">
      <c r="A539" s="190" t="s">
        <v>513</v>
      </c>
      <c r="B539" s="190" t="s">
        <v>854</v>
      </c>
      <c r="C539" s="190" t="s">
        <v>807</v>
      </c>
      <c r="D539" s="191">
        <v>40429</v>
      </c>
      <c r="E539" s="190" t="s">
        <v>825</v>
      </c>
      <c r="F539" s="192">
        <v>3.6</v>
      </c>
      <c r="G539" s="190">
        <v>20</v>
      </c>
      <c r="H539" s="193">
        <v>0.10000000149011612</v>
      </c>
      <c r="I539" s="190"/>
    </row>
    <row r="540" spans="1:9">
      <c r="A540" s="190" t="s">
        <v>513</v>
      </c>
      <c r="B540" s="190" t="s">
        <v>854</v>
      </c>
      <c r="C540" s="190" t="s">
        <v>807</v>
      </c>
      <c r="D540" s="191">
        <v>40809</v>
      </c>
      <c r="E540" s="190" t="s">
        <v>821</v>
      </c>
      <c r="F540" s="192">
        <v>10</v>
      </c>
      <c r="G540" s="190">
        <v>3</v>
      </c>
      <c r="H540" s="193">
        <v>0.10000000149011612</v>
      </c>
      <c r="I540" s="190"/>
    </row>
    <row r="541" spans="1:9">
      <c r="A541" s="190" t="s">
        <v>513</v>
      </c>
      <c r="B541" s="190" t="s">
        <v>854</v>
      </c>
      <c r="C541" s="190" t="s">
        <v>807</v>
      </c>
      <c r="D541" s="191">
        <v>40470</v>
      </c>
      <c r="E541" s="190" t="s">
        <v>888</v>
      </c>
      <c r="F541" s="192">
        <v>5.6</v>
      </c>
      <c r="G541" s="190">
        <v>15</v>
      </c>
      <c r="H541" s="193">
        <v>0.10000000149011612</v>
      </c>
      <c r="I541" s="190"/>
    </row>
    <row r="542" spans="1:9">
      <c r="A542" s="190" t="s">
        <v>356</v>
      </c>
      <c r="B542" s="190" t="s">
        <v>806</v>
      </c>
      <c r="C542" s="190" t="s">
        <v>810</v>
      </c>
      <c r="D542" s="191">
        <v>40931</v>
      </c>
      <c r="E542" s="190" t="s">
        <v>869</v>
      </c>
      <c r="F542" s="192">
        <v>7.3</v>
      </c>
      <c r="G542" s="190">
        <v>40</v>
      </c>
      <c r="H542" s="193">
        <v>0</v>
      </c>
      <c r="I542" s="190"/>
    </row>
    <row r="543" spans="1:9">
      <c r="A543" s="190" t="s">
        <v>356</v>
      </c>
      <c r="B543" s="190" t="s">
        <v>806</v>
      </c>
      <c r="C543" s="190" t="s">
        <v>810</v>
      </c>
      <c r="D543" s="191">
        <v>41609</v>
      </c>
      <c r="E543" s="190" t="s">
        <v>812</v>
      </c>
      <c r="F543" s="192">
        <v>16.8</v>
      </c>
      <c r="G543" s="190">
        <v>35</v>
      </c>
      <c r="H543" s="193">
        <v>0</v>
      </c>
      <c r="I543" s="190"/>
    </row>
    <row r="544" spans="1:9">
      <c r="A544" s="190" t="s">
        <v>356</v>
      </c>
      <c r="B544" s="190" t="s">
        <v>806</v>
      </c>
      <c r="C544" s="190" t="s">
        <v>810</v>
      </c>
      <c r="D544" s="191">
        <v>40908</v>
      </c>
      <c r="E544" s="190" t="s">
        <v>860</v>
      </c>
      <c r="F544" s="192">
        <v>17.2</v>
      </c>
      <c r="G544" s="190">
        <v>2</v>
      </c>
      <c r="H544" s="193">
        <v>0</v>
      </c>
      <c r="I544" s="190"/>
    </row>
    <row r="545" spans="1:9">
      <c r="A545" s="190" t="s">
        <v>692</v>
      </c>
      <c r="B545" s="190" t="s">
        <v>345</v>
      </c>
      <c r="C545" s="190" t="s">
        <v>810</v>
      </c>
      <c r="D545" s="191">
        <v>41051</v>
      </c>
      <c r="E545" s="190" t="s">
        <v>891</v>
      </c>
      <c r="F545" s="192">
        <v>24.9</v>
      </c>
      <c r="G545" s="190">
        <v>6</v>
      </c>
      <c r="H545" s="193">
        <v>0</v>
      </c>
      <c r="I545" s="190"/>
    </row>
    <row r="546" spans="1:9">
      <c r="A546" s="190" t="s">
        <v>692</v>
      </c>
      <c r="B546" s="190" t="s">
        <v>345</v>
      </c>
      <c r="C546" s="190" t="s">
        <v>810</v>
      </c>
      <c r="D546" s="191">
        <v>40590</v>
      </c>
      <c r="E546" s="190" t="s">
        <v>855</v>
      </c>
      <c r="F546" s="192">
        <v>14.7</v>
      </c>
      <c r="G546" s="190">
        <v>20</v>
      </c>
      <c r="H546" s="193">
        <v>0</v>
      </c>
      <c r="I546" s="190"/>
    </row>
    <row r="547" spans="1:9">
      <c r="A547" s="190" t="s">
        <v>496</v>
      </c>
      <c r="B547" s="190" t="s">
        <v>813</v>
      </c>
      <c r="C547" s="190" t="s">
        <v>814</v>
      </c>
      <c r="D547" s="191">
        <v>41428</v>
      </c>
      <c r="E547" s="190" t="s">
        <v>859</v>
      </c>
      <c r="F547" s="192">
        <v>24.8</v>
      </c>
      <c r="G547" s="190">
        <v>14</v>
      </c>
      <c r="H547" s="193">
        <v>0</v>
      </c>
      <c r="I547" s="190"/>
    </row>
    <row r="548" spans="1:9">
      <c r="A548" s="190" t="s">
        <v>496</v>
      </c>
      <c r="B548" s="190" t="s">
        <v>813</v>
      </c>
      <c r="C548" s="190" t="s">
        <v>814</v>
      </c>
      <c r="D548" s="191">
        <v>40767</v>
      </c>
      <c r="E548" s="190" t="s">
        <v>888</v>
      </c>
      <c r="F548" s="192">
        <v>5.6</v>
      </c>
      <c r="G548" s="190">
        <v>20</v>
      </c>
      <c r="H548" s="193">
        <v>0</v>
      </c>
      <c r="I548" s="190"/>
    </row>
    <row r="549" spans="1:9">
      <c r="A549" s="190" t="s">
        <v>496</v>
      </c>
      <c r="B549" s="190" t="s">
        <v>813</v>
      </c>
      <c r="C549" s="190" t="s">
        <v>814</v>
      </c>
      <c r="D549" s="191">
        <v>40854</v>
      </c>
      <c r="E549" s="190" t="s">
        <v>843</v>
      </c>
      <c r="F549" s="192">
        <v>39.4</v>
      </c>
      <c r="G549" s="190">
        <v>35</v>
      </c>
      <c r="H549" s="193">
        <v>0</v>
      </c>
      <c r="I549" s="190"/>
    </row>
    <row r="550" spans="1:9">
      <c r="A550" s="190" t="s">
        <v>335</v>
      </c>
      <c r="B550" s="190" t="s">
        <v>813</v>
      </c>
      <c r="C550" s="190" t="s">
        <v>846</v>
      </c>
      <c r="D550" s="191">
        <v>40419</v>
      </c>
      <c r="E550" s="190" t="s">
        <v>859</v>
      </c>
      <c r="F550" s="192">
        <v>24.8</v>
      </c>
      <c r="G550" s="190">
        <v>20</v>
      </c>
      <c r="H550" s="193">
        <v>0.2</v>
      </c>
      <c r="I550" s="190"/>
    </row>
    <row r="551" spans="1:9">
      <c r="A551" s="190" t="s">
        <v>335</v>
      </c>
      <c r="B551" s="190" t="s">
        <v>813</v>
      </c>
      <c r="C551" s="190" t="s">
        <v>846</v>
      </c>
      <c r="D551" s="191">
        <v>40212</v>
      </c>
      <c r="E551" s="190" t="s">
        <v>875</v>
      </c>
      <c r="F551" s="192">
        <v>5.9</v>
      </c>
      <c r="G551" s="190">
        <v>6</v>
      </c>
      <c r="H551" s="193">
        <v>0.2</v>
      </c>
      <c r="I551" s="190"/>
    </row>
    <row r="552" spans="1:9">
      <c r="A552" s="190" t="s">
        <v>446</v>
      </c>
      <c r="B552" s="190" t="s">
        <v>854</v>
      </c>
      <c r="C552" s="190" t="s">
        <v>810</v>
      </c>
      <c r="D552" s="191">
        <v>40328</v>
      </c>
      <c r="E552" s="190" t="s">
        <v>826</v>
      </c>
      <c r="F552" s="192">
        <v>19.2</v>
      </c>
      <c r="G552" s="190">
        <v>120</v>
      </c>
      <c r="H552" s="193">
        <v>0.10000000149011612</v>
      </c>
      <c r="I552" s="190"/>
    </row>
    <row r="553" spans="1:9">
      <c r="A553" s="190" t="s">
        <v>446</v>
      </c>
      <c r="B553" s="190" t="s">
        <v>854</v>
      </c>
      <c r="C553" s="190" t="s">
        <v>810</v>
      </c>
      <c r="D553" s="191">
        <v>40449</v>
      </c>
      <c r="E553" s="190" t="s">
        <v>880</v>
      </c>
      <c r="F553" s="192">
        <v>26.6</v>
      </c>
      <c r="G553" s="190">
        <v>35</v>
      </c>
      <c r="H553" s="193">
        <v>0.10000000149011612</v>
      </c>
      <c r="I553" s="190"/>
    </row>
    <row r="554" spans="1:9">
      <c r="A554" s="190" t="s">
        <v>446</v>
      </c>
      <c r="B554" s="190" t="s">
        <v>854</v>
      </c>
      <c r="C554" s="190" t="s">
        <v>810</v>
      </c>
      <c r="D554" s="191">
        <v>40577</v>
      </c>
      <c r="E554" s="190" t="s">
        <v>812</v>
      </c>
      <c r="F554" s="192">
        <v>16.8</v>
      </c>
      <c r="G554" s="190">
        <v>28</v>
      </c>
      <c r="H554" s="193">
        <v>0.10000000149011612</v>
      </c>
      <c r="I554" s="190"/>
    </row>
    <row r="555" spans="1:9">
      <c r="A555" s="190" t="s">
        <v>446</v>
      </c>
      <c r="B555" s="190" t="s">
        <v>854</v>
      </c>
      <c r="C555" s="190" t="s">
        <v>810</v>
      </c>
      <c r="D555" s="191">
        <v>40609</v>
      </c>
      <c r="E555" s="190" t="s">
        <v>834</v>
      </c>
      <c r="F555" s="192">
        <v>10.4</v>
      </c>
      <c r="G555" s="190">
        <v>55</v>
      </c>
      <c r="H555" s="193">
        <v>0.10000000149011612</v>
      </c>
      <c r="I555" s="190"/>
    </row>
    <row r="556" spans="1:9">
      <c r="A556" s="190" t="s">
        <v>688</v>
      </c>
      <c r="B556" s="190" t="s">
        <v>842</v>
      </c>
      <c r="C556" s="190" t="s">
        <v>846</v>
      </c>
      <c r="D556" s="191">
        <v>41033</v>
      </c>
      <c r="E556" s="190" t="s">
        <v>863</v>
      </c>
      <c r="F556" s="192">
        <v>36.4</v>
      </c>
      <c r="G556" s="190">
        <v>15</v>
      </c>
      <c r="H556" s="193">
        <v>0</v>
      </c>
      <c r="I556" s="190"/>
    </row>
    <row r="557" spans="1:9">
      <c r="A557" s="190" t="s">
        <v>688</v>
      </c>
      <c r="B557" s="190" t="s">
        <v>842</v>
      </c>
      <c r="C557" s="190" t="s">
        <v>846</v>
      </c>
      <c r="D557" s="191">
        <v>40355</v>
      </c>
      <c r="E557" s="190" t="s">
        <v>864</v>
      </c>
      <c r="F557" s="192">
        <v>15.5</v>
      </c>
      <c r="G557" s="190">
        <v>100</v>
      </c>
      <c r="H557" s="193">
        <v>0.05</v>
      </c>
      <c r="I557" s="190"/>
    </row>
    <row r="558" spans="1:9">
      <c r="A558" s="190" t="s">
        <v>653</v>
      </c>
      <c r="B558" s="190" t="s">
        <v>877</v>
      </c>
      <c r="C558" s="190" t="s">
        <v>836</v>
      </c>
      <c r="D558" s="191">
        <v>41378</v>
      </c>
      <c r="E558" s="190" t="s">
        <v>901</v>
      </c>
      <c r="F558" s="192">
        <v>10.199999999999999</v>
      </c>
      <c r="G558" s="190">
        <v>15</v>
      </c>
      <c r="H558" s="193">
        <v>0.10000000149011612</v>
      </c>
      <c r="I558" s="190"/>
    </row>
    <row r="559" spans="1:9">
      <c r="A559" s="190" t="s">
        <v>653</v>
      </c>
      <c r="B559" s="190" t="s">
        <v>877</v>
      </c>
      <c r="C559" s="190" t="s">
        <v>836</v>
      </c>
      <c r="D559" s="191">
        <v>40287</v>
      </c>
      <c r="E559" s="190" t="s">
        <v>844</v>
      </c>
      <c r="F559" s="192">
        <v>12</v>
      </c>
      <c r="G559" s="190">
        <v>25</v>
      </c>
      <c r="H559" s="193">
        <v>0.10000000149011612</v>
      </c>
      <c r="I559" s="190"/>
    </row>
    <row r="560" spans="1:9">
      <c r="A560" s="190" t="s">
        <v>548</v>
      </c>
      <c r="B560" s="190" t="s">
        <v>813</v>
      </c>
      <c r="C560" s="190" t="s">
        <v>810</v>
      </c>
      <c r="D560" s="191">
        <v>41536</v>
      </c>
      <c r="E560" s="190" t="s">
        <v>830</v>
      </c>
      <c r="F560" s="192">
        <v>13.9</v>
      </c>
      <c r="G560" s="190">
        <v>20</v>
      </c>
      <c r="H560" s="193">
        <v>0.2</v>
      </c>
      <c r="I560" s="190"/>
    </row>
    <row r="561" spans="1:9">
      <c r="A561" s="190" t="s">
        <v>548</v>
      </c>
      <c r="B561" s="190" t="s">
        <v>813</v>
      </c>
      <c r="C561" s="190" t="s">
        <v>810</v>
      </c>
      <c r="D561" s="191">
        <v>40851</v>
      </c>
      <c r="E561" s="190" t="s">
        <v>819</v>
      </c>
      <c r="F561" s="192">
        <v>2</v>
      </c>
      <c r="G561" s="190">
        <v>20</v>
      </c>
      <c r="H561" s="193">
        <v>0.2</v>
      </c>
      <c r="I561" s="190"/>
    </row>
    <row r="562" spans="1:9">
      <c r="A562" s="190" t="s">
        <v>548</v>
      </c>
      <c r="B562" s="190" t="s">
        <v>813</v>
      </c>
      <c r="C562" s="190" t="s">
        <v>810</v>
      </c>
      <c r="D562" s="191">
        <v>41633</v>
      </c>
      <c r="E562" s="190" t="s">
        <v>874</v>
      </c>
      <c r="F562" s="192">
        <v>9.6</v>
      </c>
      <c r="G562" s="190">
        <v>10</v>
      </c>
      <c r="H562" s="193">
        <v>0.2</v>
      </c>
      <c r="I562" s="190"/>
    </row>
    <row r="563" spans="1:9">
      <c r="A563" s="190" t="s">
        <v>428</v>
      </c>
      <c r="B563" s="190" t="s">
        <v>801</v>
      </c>
      <c r="C563" s="190" t="s">
        <v>846</v>
      </c>
      <c r="D563" s="191">
        <v>41605</v>
      </c>
      <c r="E563" s="190" t="s">
        <v>822</v>
      </c>
      <c r="F563" s="192">
        <v>14.4</v>
      </c>
      <c r="G563" s="190">
        <v>20</v>
      </c>
      <c r="H563" s="193">
        <v>0</v>
      </c>
      <c r="I563" s="190"/>
    </row>
    <row r="564" spans="1:9">
      <c r="A564" s="190" t="s">
        <v>428</v>
      </c>
      <c r="B564" s="190" t="s">
        <v>801</v>
      </c>
      <c r="C564" s="190" t="s">
        <v>846</v>
      </c>
      <c r="D564" s="191">
        <v>41491</v>
      </c>
      <c r="E564" s="190" t="s">
        <v>833</v>
      </c>
      <c r="F564" s="192">
        <v>26.2</v>
      </c>
      <c r="G564" s="190">
        <v>50</v>
      </c>
      <c r="H564" s="193">
        <v>0</v>
      </c>
      <c r="I564" s="190"/>
    </row>
    <row r="565" spans="1:9">
      <c r="A565" s="190" t="s">
        <v>428</v>
      </c>
      <c r="B565" s="190" t="s">
        <v>801</v>
      </c>
      <c r="C565" s="190" t="s">
        <v>846</v>
      </c>
      <c r="D565" s="191">
        <v>40560</v>
      </c>
      <c r="E565" s="190" t="s">
        <v>902</v>
      </c>
      <c r="F565" s="192">
        <v>22.8</v>
      </c>
      <c r="G565" s="190">
        <v>25</v>
      </c>
      <c r="H565" s="193">
        <v>0</v>
      </c>
      <c r="I565" s="190"/>
    </row>
    <row r="566" spans="1:9">
      <c r="A566" s="190" t="s">
        <v>428</v>
      </c>
      <c r="B566" s="190" t="s">
        <v>801</v>
      </c>
      <c r="C566" s="190" t="s">
        <v>846</v>
      </c>
      <c r="D566" s="191">
        <v>40378</v>
      </c>
      <c r="E566" s="190" t="s">
        <v>860</v>
      </c>
      <c r="F566" s="192">
        <v>17.2</v>
      </c>
      <c r="G566" s="190">
        <v>30</v>
      </c>
      <c r="H566" s="193">
        <v>0</v>
      </c>
      <c r="I566" s="190"/>
    </row>
    <row r="567" spans="1:9">
      <c r="A567" s="190" t="s">
        <v>391</v>
      </c>
      <c r="B567" s="190" t="s">
        <v>854</v>
      </c>
      <c r="C567" s="190" t="s">
        <v>846</v>
      </c>
      <c r="D567" s="191">
        <v>40276</v>
      </c>
      <c r="E567" s="190" t="s">
        <v>840</v>
      </c>
      <c r="F567" s="192">
        <v>8</v>
      </c>
      <c r="G567" s="190">
        <v>40</v>
      </c>
      <c r="H567" s="193">
        <v>0.15</v>
      </c>
      <c r="I567" s="190"/>
    </row>
    <row r="568" spans="1:9">
      <c r="A568" s="190" t="s">
        <v>391</v>
      </c>
      <c r="B568" s="190" t="s">
        <v>854</v>
      </c>
      <c r="C568" s="190" t="s">
        <v>846</v>
      </c>
      <c r="D568" s="191">
        <v>40878</v>
      </c>
      <c r="E568" s="190" t="s">
        <v>823</v>
      </c>
      <c r="F568" s="192">
        <v>16</v>
      </c>
      <c r="G568" s="190">
        <v>21</v>
      </c>
      <c r="H568" s="193">
        <v>0.15</v>
      </c>
      <c r="I568" s="190"/>
    </row>
    <row r="569" spans="1:9">
      <c r="A569" s="190" t="s">
        <v>391</v>
      </c>
      <c r="B569" s="190" t="s">
        <v>854</v>
      </c>
      <c r="C569" s="190" t="s">
        <v>851</v>
      </c>
      <c r="D569" s="191">
        <v>41608</v>
      </c>
      <c r="E569" s="190" t="s">
        <v>832</v>
      </c>
      <c r="F569" s="192">
        <v>44</v>
      </c>
      <c r="G569" s="190">
        <v>36</v>
      </c>
      <c r="H569" s="193">
        <v>0</v>
      </c>
      <c r="I569" s="190"/>
    </row>
    <row r="570" spans="1:9">
      <c r="A570" s="190" t="s">
        <v>423</v>
      </c>
      <c r="B570" s="190" t="s">
        <v>817</v>
      </c>
      <c r="C570" s="190" t="s">
        <v>878</v>
      </c>
      <c r="D570" s="191">
        <v>41441</v>
      </c>
      <c r="E570" s="190" t="s">
        <v>891</v>
      </c>
      <c r="F570" s="192">
        <v>24.9</v>
      </c>
      <c r="G570" s="190">
        <v>30</v>
      </c>
      <c r="H570" s="193">
        <v>0</v>
      </c>
      <c r="I570" s="190"/>
    </row>
    <row r="571" spans="1:9">
      <c r="A571" s="190" t="s">
        <v>423</v>
      </c>
      <c r="B571" s="190" t="s">
        <v>817</v>
      </c>
      <c r="C571" s="190" t="s">
        <v>878</v>
      </c>
      <c r="D571" s="191">
        <v>41225</v>
      </c>
      <c r="E571" s="190" t="s">
        <v>863</v>
      </c>
      <c r="F571" s="192">
        <v>36.4</v>
      </c>
      <c r="G571" s="190">
        <v>30</v>
      </c>
      <c r="H571" s="193">
        <v>0</v>
      </c>
      <c r="I571" s="190"/>
    </row>
    <row r="572" spans="1:9">
      <c r="A572" s="190" t="s">
        <v>423</v>
      </c>
      <c r="B572" s="190" t="s">
        <v>817</v>
      </c>
      <c r="C572" s="190" t="s">
        <v>878</v>
      </c>
      <c r="D572" s="191">
        <v>40268</v>
      </c>
      <c r="E572" s="190" t="s">
        <v>858</v>
      </c>
      <c r="F572" s="192">
        <v>36.799999999999997</v>
      </c>
      <c r="G572" s="190">
        <v>20</v>
      </c>
      <c r="H572" s="193">
        <v>0</v>
      </c>
      <c r="I572" s="190"/>
    </row>
    <row r="573" spans="1:9">
      <c r="A573" s="190" t="s">
        <v>423</v>
      </c>
      <c r="B573" s="190" t="s">
        <v>817</v>
      </c>
      <c r="C573" s="190" t="s">
        <v>878</v>
      </c>
      <c r="D573" s="191">
        <v>40290</v>
      </c>
      <c r="E573" s="190" t="s">
        <v>848</v>
      </c>
      <c r="F573" s="192">
        <v>30.4</v>
      </c>
      <c r="G573" s="190">
        <v>15</v>
      </c>
      <c r="H573" s="193">
        <v>0</v>
      </c>
      <c r="I573" s="190"/>
    </row>
    <row r="574" spans="1:9">
      <c r="A574" s="190" t="s">
        <v>423</v>
      </c>
      <c r="B574" s="190" t="s">
        <v>817</v>
      </c>
      <c r="C574" s="190" t="s">
        <v>878</v>
      </c>
      <c r="D574" s="191">
        <v>40456</v>
      </c>
      <c r="E574" s="190" t="s">
        <v>860</v>
      </c>
      <c r="F574" s="192">
        <v>17.2</v>
      </c>
      <c r="G574" s="190">
        <v>50</v>
      </c>
      <c r="H574" s="193">
        <v>0</v>
      </c>
      <c r="I574" s="190"/>
    </row>
    <row r="575" spans="1:9">
      <c r="A575" s="190" t="s">
        <v>335</v>
      </c>
      <c r="B575" s="190" t="s">
        <v>813</v>
      </c>
      <c r="C575" s="190" t="s">
        <v>810</v>
      </c>
      <c r="D575" s="191">
        <v>40397</v>
      </c>
      <c r="E575" s="190" t="s">
        <v>847</v>
      </c>
      <c r="F575" s="192">
        <v>24</v>
      </c>
      <c r="G575" s="190">
        <v>16</v>
      </c>
      <c r="H575" s="193">
        <v>0.05</v>
      </c>
      <c r="I575" s="190"/>
    </row>
    <row r="576" spans="1:9">
      <c r="A576" s="190" t="s">
        <v>335</v>
      </c>
      <c r="B576" s="190" t="s">
        <v>813</v>
      </c>
      <c r="C576" s="190" t="s">
        <v>810</v>
      </c>
      <c r="D576" s="191">
        <v>41688</v>
      </c>
      <c r="E576" s="190" t="s">
        <v>874</v>
      </c>
      <c r="F576" s="192">
        <v>9.6</v>
      </c>
      <c r="G576" s="190">
        <v>20</v>
      </c>
      <c r="H576" s="193">
        <v>0.05</v>
      </c>
      <c r="I576" s="190"/>
    </row>
    <row r="577" spans="1:9">
      <c r="A577" s="190" t="s">
        <v>335</v>
      </c>
      <c r="B577" s="190" t="s">
        <v>813</v>
      </c>
      <c r="C577" s="190" t="s">
        <v>810</v>
      </c>
      <c r="D577" s="191">
        <v>40936</v>
      </c>
      <c r="E577" s="190" t="s">
        <v>805</v>
      </c>
      <c r="F577" s="192">
        <v>27.8</v>
      </c>
      <c r="G577" s="190">
        <v>40</v>
      </c>
      <c r="H577" s="193">
        <v>0</v>
      </c>
      <c r="I577" s="190"/>
    </row>
    <row r="578" spans="1:9">
      <c r="A578" s="190" t="s">
        <v>590</v>
      </c>
      <c r="B578" s="190" t="s">
        <v>850</v>
      </c>
      <c r="C578" s="190" t="s">
        <v>846</v>
      </c>
      <c r="D578" s="191">
        <v>40667</v>
      </c>
      <c r="E578" s="190" t="s">
        <v>876</v>
      </c>
      <c r="F578" s="192">
        <v>10</v>
      </c>
      <c r="G578" s="190">
        <v>21</v>
      </c>
      <c r="H578" s="193">
        <v>0.25</v>
      </c>
      <c r="I578" s="190"/>
    </row>
    <row r="579" spans="1:9">
      <c r="A579" s="190" t="s">
        <v>590</v>
      </c>
      <c r="B579" s="190" t="s">
        <v>850</v>
      </c>
      <c r="C579" s="190" t="s">
        <v>846</v>
      </c>
      <c r="D579" s="191">
        <v>40306</v>
      </c>
      <c r="E579" s="190" t="s">
        <v>867</v>
      </c>
      <c r="F579" s="192">
        <v>6.2</v>
      </c>
      <c r="G579" s="190">
        <v>4</v>
      </c>
      <c r="H579" s="193">
        <v>0.25</v>
      </c>
      <c r="I579" s="190"/>
    </row>
    <row r="580" spans="1:9">
      <c r="A580" s="190" t="s">
        <v>441</v>
      </c>
      <c r="B580" s="190" t="s">
        <v>444</v>
      </c>
      <c r="C580" s="190" t="s">
        <v>836</v>
      </c>
      <c r="D580" s="191">
        <v>41416</v>
      </c>
      <c r="E580" s="190" t="s">
        <v>840</v>
      </c>
      <c r="F580" s="192">
        <v>8</v>
      </c>
      <c r="G580" s="190">
        <v>40</v>
      </c>
      <c r="H580" s="193">
        <v>0.25</v>
      </c>
      <c r="I580" s="190"/>
    </row>
    <row r="581" spans="1:9">
      <c r="A581" s="190" t="s">
        <v>441</v>
      </c>
      <c r="B581" s="190" t="s">
        <v>444</v>
      </c>
      <c r="C581" s="190" t="s">
        <v>836</v>
      </c>
      <c r="D581" s="191">
        <v>41431</v>
      </c>
      <c r="E581" s="190" t="s">
        <v>849</v>
      </c>
      <c r="F581" s="192">
        <v>20.7</v>
      </c>
      <c r="G581" s="190">
        <v>28</v>
      </c>
      <c r="H581" s="193">
        <v>0.25</v>
      </c>
      <c r="I581" s="190"/>
    </row>
    <row r="582" spans="1:9">
      <c r="A582" s="190" t="s">
        <v>441</v>
      </c>
      <c r="B582" s="190" t="s">
        <v>444</v>
      </c>
      <c r="C582" s="190" t="s">
        <v>836</v>
      </c>
      <c r="D582" s="191">
        <v>41241</v>
      </c>
      <c r="E582" s="190" t="s">
        <v>826</v>
      </c>
      <c r="F582" s="192">
        <v>19.2</v>
      </c>
      <c r="G582" s="190">
        <v>60</v>
      </c>
      <c r="H582" s="193">
        <v>0.25</v>
      </c>
      <c r="I582" s="190"/>
    </row>
    <row r="583" spans="1:9">
      <c r="A583" s="190" t="s">
        <v>659</v>
      </c>
      <c r="B583" s="190" t="s">
        <v>877</v>
      </c>
      <c r="C583" s="190" t="s">
        <v>851</v>
      </c>
      <c r="D583" s="191">
        <v>40188</v>
      </c>
      <c r="E583" s="190" t="s">
        <v>862</v>
      </c>
      <c r="F583" s="192">
        <v>4.8</v>
      </c>
      <c r="G583" s="190">
        <v>1</v>
      </c>
      <c r="H583" s="193">
        <v>0</v>
      </c>
      <c r="I583" s="190"/>
    </row>
    <row r="584" spans="1:9">
      <c r="A584" s="190" t="s">
        <v>659</v>
      </c>
      <c r="B584" s="190" t="s">
        <v>877</v>
      </c>
      <c r="C584" s="190" t="s">
        <v>851</v>
      </c>
      <c r="D584" s="191">
        <v>40976</v>
      </c>
      <c r="E584" s="190" t="s">
        <v>894</v>
      </c>
      <c r="F584" s="192">
        <v>7.2</v>
      </c>
      <c r="G584" s="190">
        <v>21</v>
      </c>
      <c r="H584" s="193">
        <v>0</v>
      </c>
      <c r="I584" s="190"/>
    </row>
    <row r="585" spans="1:9">
      <c r="A585" s="190" t="s">
        <v>423</v>
      </c>
      <c r="B585" s="190" t="s">
        <v>817</v>
      </c>
      <c r="C585" s="190" t="s">
        <v>802</v>
      </c>
      <c r="D585" s="191">
        <v>41152</v>
      </c>
      <c r="E585" s="190" t="s">
        <v>869</v>
      </c>
      <c r="F585" s="192">
        <v>7.3</v>
      </c>
      <c r="G585" s="190">
        <v>21</v>
      </c>
      <c r="H585" s="193">
        <v>0</v>
      </c>
      <c r="I585" s="190"/>
    </row>
    <row r="586" spans="1:9">
      <c r="A586" s="190" t="s">
        <v>423</v>
      </c>
      <c r="B586" s="190" t="s">
        <v>817</v>
      </c>
      <c r="C586" s="190" t="s">
        <v>802</v>
      </c>
      <c r="D586" s="191">
        <v>41372</v>
      </c>
      <c r="E586" s="190" t="s">
        <v>804</v>
      </c>
      <c r="F586" s="192">
        <v>11.2</v>
      </c>
      <c r="G586" s="190">
        <v>50</v>
      </c>
      <c r="H586" s="193">
        <v>0</v>
      </c>
      <c r="I586" s="190"/>
    </row>
    <row r="587" spans="1:9">
      <c r="A587" s="190" t="s">
        <v>535</v>
      </c>
      <c r="B587" s="190" t="s">
        <v>538</v>
      </c>
      <c r="C587" s="190" t="s">
        <v>810</v>
      </c>
      <c r="D587" s="191">
        <v>41107</v>
      </c>
      <c r="E587" s="190" t="s">
        <v>885</v>
      </c>
      <c r="F587" s="192">
        <v>17.600000000000001</v>
      </c>
      <c r="G587" s="190">
        <v>16</v>
      </c>
      <c r="H587" s="193">
        <v>0.2</v>
      </c>
      <c r="I587" s="190"/>
    </row>
    <row r="588" spans="1:9">
      <c r="A588" s="190" t="s">
        <v>535</v>
      </c>
      <c r="B588" s="190" t="s">
        <v>538</v>
      </c>
      <c r="C588" s="190" t="s">
        <v>810</v>
      </c>
      <c r="D588" s="191">
        <v>41640</v>
      </c>
      <c r="E588" s="190" t="s">
        <v>858</v>
      </c>
      <c r="F588" s="192">
        <v>36.799999999999997</v>
      </c>
      <c r="G588" s="190">
        <v>3</v>
      </c>
      <c r="H588" s="193">
        <v>0</v>
      </c>
      <c r="I588" s="190"/>
    </row>
    <row r="589" spans="1:9">
      <c r="A589" s="190" t="s">
        <v>535</v>
      </c>
      <c r="B589" s="190" t="s">
        <v>538</v>
      </c>
      <c r="C589" s="190" t="s">
        <v>810</v>
      </c>
      <c r="D589" s="191">
        <v>40948</v>
      </c>
      <c r="E589" s="190" t="s">
        <v>848</v>
      </c>
      <c r="F589" s="192">
        <v>30.4</v>
      </c>
      <c r="G589" s="190">
        <v>30</v>
      </c>
      <c r="H589" s="193">
        <v>0.2</v>
      </c>
      <c r="I589" s="190"/>
    </row>
    <row r="590" spans="1:9">
      <c r="A590" s="190" t="s">
        <v>535</v>
      </c>
      <c r="B590" s="190" t="s">
        <v>538</v>
      </c>
      <c r="C590" s="190" t="s">
        <v>810</v>
      </c>
      <c r="D590" s="191">
        <v>40636</v>
      </c>
      <c r="E590" s="190" t="s">
        <v>820</v>
      </c>
      <c r="F590" s="192">
        <v>27.2</v>
      </c>
      <c r="G590" s="190">
        <v>20</v>
      </c>
      <c r="H590" s="193">
        <v>0</v>
      </c>
      <c r="I590" s="190"/>
    </row>
    <row r="591" spans="1:9">
      <c r="A591" s="190" t="s">
        <v>526</v>
      </c>
      <c r="B591" s="190" t="s">
        <v>895</v>
      </c>
      <c r="C591" s="190" t="s">
        <v>836</v>
      </c>
      <c r="D591" s="191">
        <v>40940</v>
      </c>
      <c r="E591" s="190" t="s">
        <v>825</v>
      </c>
      <c r="F591" s="192">
        <v>3.6</v>
      </c>
      <c r="G591" s="190">
        <v>25</v>
      </c>
      <c r="H591" s="193">
        <v>0</v>
      </c>
      <c r="I591" s="190"/>
    </row>
    <row r="592" spans="1:9">
      <c r="A592" s="190" t="s">
        <v>526</v>
      </c>
      <c r="B592" s="190" t="s">
        <v>895</v>
      </c>
      <c r="C592" s="190" t="s">
        <v>836</v>
      </c>
      <c r="D592" s="191">
        <v>41537</v>
      </c>
      <c r="E592" s="190" t="s">
        <v>857</v>
      </c>
      <c r="F592" s="192">
        <v>99</v>
      </c>
      <c r="G592" s="190">
        <v>18</v>
      </c>
      <c r="H592" s="193">
        <v>0.10000000149011612</v>
      </c>
      <c r="I592" s="190"/>
    </row>
    <row r="593" spans="1:9">
      <c r="A593" s="190" t="s">
        <v>526</v>
      </c>
      <c r="B593" s="190" t="s">
        <v>895</v>
      </c>
      <c r="C593" s="190" t="s">
        <v>836</v>
      </c>
      <c r="D593" s="191">
        <v>41601</v>
      </c>
      <c r="E593" s="190" t="s">
        <v>855</v>
      </c>
      <c r="F593" s="192">
        <v>14.7</v>
      </c>
      <c r="G593" s="190">
        <v>20</v>
      </c>
      <c r="H593" s="193">
        <v>0</v>
      </c>
      <c r="I593" s="190"/>
    </row>
    <row r="594" spans="1:9">
      <c r="A594" s="190" t="s">
        <v>526</v>
      </c>
      <c r="B594" s="190" t="s">
        <v>895</v>
      </c>
      <c r="C594" s="190" t="s">
        <v>836</v>
      </c>
      <c r="D594" s="191">
        <v>41525</v>
      </c>
      <c r="E594" s="190" t="s">
        <v>900</v>
      </c>
      <c r="F594" s="192">
        <v>7.6</v>
      </c>
      <c r="G594" s="190">
        <v>30</v>
      </c>
      <c r="H594" s="193">
        <v>0.10000000149011612</v>
      </c>
      <c r="I594" s="190"/>
    </row>
    <row r="595" spans="1:9">
      <c r="A595" s="190" t="s">
        <v>526</v>
      </c>
      <c r="B595" s="190" t="s">
        <v>895</v>
      </c>
      <c r="C595" s="190" t="s">
        <v>836</v>
      </c>
      <c r="D595" s="191">
        <v>40761</v>
      </c>
      <c r="E595" s="190" t="s">
        <v>897</v>
      </c>
      <c r="F595" s="192">
        <v>13</v>
      </c>
      <c r="G595" s="190">
        <v>25</v>
      </c>
      <c r="H595" s="193">
        <v>0</v>
      </c>
      <c r="I595" s="190"/>
    </row>
    <row r="596" spans="1:9">
      <c r="A596" s="190" t="s">
        <v>419</v>
      </c>
      <c r="B596" s="190" t="s">
        <v>806</v>
      </c>
      <c r="C596" s="190" t="s">
        <v>810</v>
      </c>
      <c r="D596" s="191">
        <v>40901</v>
      </c>
      <c r="E596" s="190" t="s">
        <v>803</v>
      </c>
      <c r="F596" s="192">
        <v>16.8</v>
      </c>
      <c r="G596" s="190">
        <v>10</v>
      </c>
      <c r="H596" s="193">
        <v>0</v>
      </c>
      <c r="I596" s="190"/>
    </row>
    <row r="597" spans="1:9">
      <c r="A597" s="190" t="s">
        <v>419</v>
      </c>
      <c r="B597" s="190" t="s">
        <v>806</v>
      </c>
      <c r="C597" s="190" t="s">
        <v>810</v>
      </c>
      <c r="D597" s="191">
        <v>41510</v>
      </c>
      <c r="E597" s="190" t="s">
        <v>874</v>
      </c>
      <c r="F597" s="192">
        <v>9.6</v>
      </c>
      <c r="G597" s="190">
        <v>5</v>
      </c>
      <c r="H597" s="193">
        <v>0</v>
      </c>
      <c r="I597" s="190"/>
    </row>
    <row r="598" spans="1:9">
      <c r="A598" s="190" t="s">
        <v>480</v>
      </c>
      <c r="B598" s="190" t="s">
        <v>861</v>
      </c>
      <c r="C598" s="190" t="s">
        <v>846</v>
      </c>
      <c r="D598" s="191">
        <v>40314</v>
      </c>
      <c r="E598" s="190" t="s">
        <v>825</v>
      </c>
      <c r="F598" s="192">
        <v>3.6</v>
      </c>
      <c r="G598" s="190">
        <v>28</v>
      </c>
      <c r="H598" s="193">
        <v>0</v>
      </c>
      <c r="I598" s="190"/>
    </row>
    <row r="599" spans="1:9">
      <c r="A599" s="190" t="s">
        <v>480</v>
      </c>
      <c r="B599" s="190" t="s">
        <v>861</v>
      </c>
      <c r="C599" s="190" t="s">
        <v>846</v>
      </c>
      <c r="D599" s="191">
        <v>40981</v>
      </c>
      <c r="E599" s="190" t="s">
        <v>889</v>
      </c>
      <c r="F599" s="192">
        <v>11.2</v>
      </c>
      <c r="G599" s="190">
        <v>12</v>
      </c>
      <c r="H599" s="193">
        <v>0</v>
      </c>
      <c r="I599" s="190"/>
    </row>
    <row r="600" spans="1:9">
      <c r="A600" s="190" t="s">
        <v>391</v>
      </c>
      <c r="B600" s="190" t="s">
        <v>854</v>
      </c>
      <c r="C600" s="190" t="s">
        <v>814</v>
      </c>
      <c r="D600" s="191">
        <v>41216</v>
      </c>
      <c r="E600" s="190" t="s">
        <v>849</v>
      </c>
      <c r="F600" s="192">
        <v>20.7</v>
      </c>
      <c r="G600" s="190">
        <v>8</v>
      </c>
      <c r="H600" s="193">
        <v>0</v>
      </c>
      <c r="I600" s="190"/>
    </row>
    <row r="601" spans="1:9">
      <c r="A601" s="190" t="s">
        <v>391</v>
      </c>
      <c r="B601" s="190" t="s">
        <v>854</v>
      </c>
      <c r="C601" s="190" t="s">
        <v>814</v>
      </c>
      <c r="D601" s="191">
        <v>40946</v>
      </c>
      <c r="E601" s="190" t="s">
        <v>858</v>
      </c>
      <c r="F601" s="192">
        <v>36.799999999999997</v>
      </c>
      <c r="G601" s="190">
        <v>15</v>
      </c>
      <c r="H601" s="193">
        <v>0</v>
      </c>
      <c r="I601" s="190"/>
    </row>
    <row r="602" spans="1:9">
      <c r="A602" s="190" t="s">
        <v>630</v>
      </c>
      <c r="B602" s="190" t="s">
        <v>842</v>
      </c>
      <c r="C602" s="190" t="s">
        <v>836</v>
      </c>
      <c r="D602" s="191">
        <v>40467</v>
      </c>
      <c r="E602" s="190" t="s">
        <v>829</v>
      </c>
      <c r="F602" s="192">
        <v>15.2</v>
      </c>
      <c r="G602" s="190">
        <v>40</v>
      </c>
      <c r="H602" s="193">
        <v>0.15</v>
      </c>
      <c r="I602" s="190"/>
    </row>
    <row r="603" spans="1:9">
      <c r="A603" s="190" t="s">
        <v>630</v>
      </c>
      <c r="B603" s="190" t="s">
        <v>842</v>
      </c>
      <c r="C603" s="190" t="s">
        <v>836</v>
      </c>
      <c r="D603" s="191">
        <v>40757</v>
      </c>
      <c r="E603" s="190" t="s">
        <v>830</v>
      </c>
      <c r="F603" s="192">
        <v>13.9</v>
      </c>
      <c r="G603" s="190">
        <v>35</v>
      </c>
      <c r="H603" s="193">
        <v>0.15</v>
      </c>
      <c r="I603" s="190"/>
    </row>
    <row r="604" spans="1:9">
      <c r="A604" s="190" t="s">
        <v>630</v>
      </c>
      <c r="B604" s="190" t="s">
        <v>842</v>
      </c>
      <c r="C604" s="190" t="s">
        <v>836</v>
      </c>
      <c r="D604" s="191">
        <v>41147</v>
      </c>
      <c r="E604" s="190" t="s">
        <v>864</v>
      </c>
      <c r="F604" s="192">
        <v>15.5</v>
      </c>
      <c r="G604" s="190">
        <v>2</v>
      </c>
      <c r="H604" s="193">
        <v>0.15</v>
      </c>
      <c r="I604" s="190"/>
    </row>
    <row r="605" spans="1:9">
      <c r="A605" s="190" t="s">
        <v>586</v>
      </c>
      <c r="B605" s="190" t="s">
        <v>813</v>
      </c>
      <c r="C605" s="190" t="s">
        <v>810</v>
      </c>
      <c r="D605" s="191">
        <v>40692</v>
      </c>
      <c r="E605" s="190" t="s">
        <v>881</v>
      </c>
      <c r="F605" s="192">
        <v>50</v>
      </c>
      <c r="G605" s="190">
        <v>30</v>
      </c>
      <c r="H605" s="193">
        <v>0</v>
      </c>
      <c r="I605" s="190"/>
    </row>
    <row r="606" spans="1:9">
      <c r="A606" s="190" t="s">
        <v>586</v>
      </c>
      <c r="B606" s="190" t="s">
        <v>813</v>
      </c>
      <c r="C606" s="190" t="s">
        <v>810</v>
      </c>
      <c r="D606" s="191">
        <v>41015</v>
      </c>
      <c r="E606" s="190" t="s">
        <v>894</v>
      </c>
      <c r="F606" s="192">
        <v>7.2</v>
      </c>
      <c r="G606" s="190">
        <v>15</v>
      </c>
      <c r="H606" s="193">
        <v>0</v>
      </c>
      <c r="I606" s="190"/>
    </row>
    <row r="607" spans="1:9">
      <c r="A607" s="190" t="s">
        <v>586</v>
      </c>
      <c r="B607" s="190" t="s">
        <v>813</v>
      </c>
      <c r="C607" s="190" t="s">
        <v>810</v>
      </c>
      <c r="D607" s="191">
        <v>41429</v>
      </c>
      <c r="E607" s="190" t="s">
        <v>880</v>
      </c>
      <c r="F607" s="192">
        <v>26.6</v>
      </c>
      <c r="G607" s="190">
        <v>8</v>
      </c>
      <c r="H607" s="193">
        <v>0</v>
      </c>
      <c r="I607" s="190"/>
    </row>
    <row r="608" spans="1:9">
      <c r="A608" s="190" t="s">
        <v>656</v>
      </c>
      <c r="B608" s="190" t="s">
        <v>877</v>
      </c>
      <c r="C608" s="190" t="s">
        <v>851</v>
      </c>
      <c r="D608" s="191">
        <v>40437</v>
      </c>
      <c r="E608" s="190" t="s">
        <v>847</v>
      </c>
      <c r="F608" s="192">
        <v>24</v>
      </c>
      <c r="G608" s="190">
        <v>30</v>
      </c>
      <c r="H608" s="193">
        <v>0</v>
      </c>
      <c r="I608" s="190"/>
    </row>
    <row r="609" spans="1:9">
      <c r="A609" s="190" t="s">
        <v>656</v>
      </c>
      <c r="B609" s="190" t="s">
        <v>877</v>
      </c>
      <c r="C609" s="190" t="s">
        <v>851</v>
      </c>
      <c r="D609" s="191">
        <v>41621</v>
      </c>
      <c r="E609" s="190" t="s">
        <v>848</v>
      </c>
      <c r="F609" s="192">
        <v>30.4</v>
      </c>
      <c r="G609" s="190">
        <v>20</v>
      </c>
      <c r="H609" s="193">
        <v>0</v>
      </c>
      <c r="I609" s="190"/>
    </row>
    <row r="610" spans="1:9">
      <c r="A610" s="190" t="s">
        <v>517</v>
      </c>
      <c r="B610" s="190" t="s">
        <v>877</v>
      </c>
      <c r="C610" s="190" t="s">
        <v>846</v>
      </c>
      <c r="D610" s="191">
        <v>40450</v>
      </c>
      <c r="E610" s="190" t="s">
        <v>825</v>
      </c>
      <c r="F610" s="192">
        <v>3.6</v>
      </c>
      <c r="G610" s="190">
        <v>80</v>
      </c>
      <c r="H610" s="193">
        <v>0.05</v>
      </c>
      <c r="I610" s="190"/>
    </row>
    <row r="611" spans="1:9">
      <c r="A611" s="190" t="s">
        <v>517</v>
      </c>
      <c r="B611" s="190" t="s">
        <v>877</v>
      </c>
      <c r="C611" s="190" t="s">
        <v>846</v>
      </c>
      <c r="D611" s="191">
        <v>41584</v>
      </c>
      <c r="E611" s="190" t="s">
        <v>809</v>
      </c>
      <c r="F611" s="192">
        <v>42.4</v>
      </c>
      <c r="G611" s="190">
        <v>18</v>
      </c>
      <c r="H611" s="193">
        <v>0</v>
      </c>
      <c r="I611" s="190"/>
    </row>
    <row r="612" spans="1:9">
      <c r="A612" s="190" t="s">
        <v>471</v>
      </c>
      <c r="B612" s="190" t="s">
        <v>877</v>
      </c>
      <c r="C612" s="190" t="s">
        <v>836</v>
      </c>
      <c r="D612" s="191">
        <v>41168</v>
      </c>
      <c r="E612" s="190" t="s">
        <v>819</v>
      </c>
      <c r="F612" s="192">
        <v>2</v>
      </c>
      <c r="G612" s="190">
        <v>12</v>
      </c>
      <c r="H612" s="193">
        <v>0</v>
      </c>
      <c r="I612" s="190"/>
    </row>
    <row r="613" spans="1:9">
      <c r="A613" s="190" t="s">
        <v>471</v>
      </c>
      <c r="B613" s="190" t="s">
        <v>877</v>
      </c>
      <c r="C613" s="190" t="s">
        <v>836</v>
      </c>
      <c r="D613" s="191">
        <v>41667</v>
      </c>
      <c r="E613" s="190" t="s">
        <v>860</v>
      </c>
      <c r="F613" s="192">
        <v>17.2</v>
      </c>
      <c r="G613" s="190">
        <v>12</v>
      </c>
      <c r="H613" s="193">
        <v>0</v>
      </c>
      <c r="I613" s="190"/>
    </row>
    <row r="614" spans="1:9">
      <c r="A614" s="190" t="s">
        <v>666</v>
      </c>
      <c r="B614" s="190" t="s">
        <v>839</v>
      </c>
      <c r="C614" s="190" t="s">
        <v>802</v>
      </c>
      <c r="D614" s="191">
        <v>40583</v>
      </c>
      <c r="E614" s="190" t="s">
        <v>808</v>
      </c>
      <c r="F614" s="192">
        <v>18.600000000000001</v>
      </c>
      <c r="G614" s="190">
        <v>12</v>
      </c>
      <c r="H614" s="193">
        <v>0</v>
      </c>
      <c r="I614" s="190"/>
    </row>
    <row r="615" spans="1:9">
      <c r="A615" s="190" t="s">
        <v>666</v>
      </c>
      <c r="B615" s="190" t="s">
        <v>839</v>
      </c>
      <c r="C615" s="190" t="s">
        <v>802</v>
      </c>
      <c r="D615" s="191">
        <v>41565</v>
      </c>
      <c r="E615" s="190" t="s">
        <v>863</v>
      </c>
      <c r="F615" s="192">
        <v>36.4</v>
      </c>
      <c r="G615" s="190">
        <v>18</v>
      </c>
      <c r="H615" s="193">
        <v>0</v>
      </c>
      <c r="I615" s="190"/>
    </row>
    <row r="616" spans="1:9">
      <c r="A616" s="190" t="s">
        <v>666</v>
      </c>
      <c r="B616" s="190" t="s">
        <v>839</v>
      </c>
      <c r="C616" s="190" t="s">
        <v>802</v>
      </c>
      <c r="D616" s="191">
        <v>40951</v>
      </c>
      <c r="E616" s="190" t="s">
        <v>855</v>
      </c>
      <c r="F616" s="192">
        <v>14.7</v>
      </c>
      <c r="G616" s="190">
        <v>21</v>
      </c>
      <c r="H616" s="193">
        <v>0</v>
      </c>
      <c r="I616" s="190"/>
    </row>
    <row r="617" spans="1:9">
      <c r="A617" s="190" t="s">
        <v>666</v>
      </c>
      <c r="B617" s="190" t="s">
        <v>839</v>
      </c>
      <c r="C617" s="190" t="s">
        <v>802</v>
      </c>
      <c r="D617" s="191">
        <v>40427</v>
      </c>
      <c r="E617" s="190" t="s">
        <v>867</v>
      </c>
      <c r="F617" s="192">
        <v>6.2</v>
      </c>
      <c r="G617" s="190">
        <v>10</v>
      </c>
      <c r="H617" s="193">
        <v>0</v>
      </c>
      <c r="I617" s="190"/>
    </row>
    <row r="618" spans="1:9">
      <c r="A618" s="190" t="s">
        <v>423</v>
      </c>
      <c r="B618" s="190" t="s">
        <v>817</v>
      </c>
      <c r="C618" s="190" t="s">
        <v>828</v>
      </c>
      <c r="D618" s="191">
        <v>40408</v>
      </c>
      <c r="E618" s="190" t="s">
        <v>821</v>
      </c>
      <c r="F618" s="192">
        <v>10</v>
      </c>
      <c r="G618" s="190">
        <v>35</v>
      </c>
      <c r="H618" s="193">
        <v>0.15</v>
      </c>
      <c r="I618" s="190"/>
    </row>
    <row r="619" spans="1:9">
      <c r="A619" s="190" t="s">
        <v>423</v>
      </c>
      <c r="B619" s="190" t="s">
        <v>817</v>
      </c>
      <c r="C619" s="190" t="s">
        <v>828</v>
      </c>
      <c r="D619" s="191">
        <v>41499</v>
      </c>
      <c r="E619" s="190" t="s">
        <v>884</v>
      </c>
      <c r="F619" s="192">
        <v>13.6</v>
      </c>
      <c r="G619" s="190">
        <v>60</v>
      </c>
      <c r="H619" s="193">
        <v>0.15</v>
      </c>
      <c r="I619" s="190"/>
    </row>
    <row r="620" spans="1:9">
      <c r="A620" s="190" t="s">
        <v>423</v>
      </c>
      <c r="B620" s="190" t="s">
        <v>817</v>
      </c>
      <c r="C620" s="190" t="s">
        <v>828</v>
      </c>
      <c r="D620" s="191">
        <v>40758</v>
      </c>
      <c r="E620" s="190" t="s">
        <v>856</v>
      </c>
      <c r="F620" s="192">
        <v>14.4</v>
      </c>
      <c r="G620" s="190">
        <v>42</v>
      </c>
      <c r="H620" s="193">
        <v>0.15</v>
      </c>
      <c r="I620" s="190"/>
    </row>
    <row r="621" spans="1:9">
      <c r="A621" s="190" t="s">
        <v>702</v>
      </c>
      <c r="B621" s="190" t="s">
        <v>444</v>
      </c>
      <c r="C621" s="190" t="s">
        <v>846</v>
      </c>
      <c r="D621" s="191">
        <v>41691</v>
      </c>
      <c r="E621" s="190" t="s">
        <v>826</v>
      </c>
      <c r="F621" s="192">
        <v>19.2</v>
      </c>
      <c r="G621" s="190">
        <v>2</v>
      </c>
      <c r="H621" s="193">
        <v>0.05</v>
      </c>
      <c r="I621" s="190"/>
    </row>
    <row r="622" spans="1:9">
      <c r="A622" s="190" t="s">
        <v>702</v>
      </c>
      <c r="B622" s="190" t="s">
        <v>444</v>
      </c>
      <c r="C622" s="190" t="s">
        <v>846</v>
      </c>
      <c r="D622" s="191">
        <v>41476</v>
      </c>
      <c r="E622" s="190" t="s">
        <v>844</v>
      </c>
      <c r="F622" s="192">
        <v>12</v>
      </c>
      <c r="G622" s="190">
        <v>12</v>
      </c>
      <c r="H622" s="193">
        <v>0</v>
      </c>
      <c r="I622" s="190"/>
    </row>
    <row r="623" spans="1:9">
      <c r="A623" s="190" t="s">
        <v>681</v>
      </c>
      <c r="B623" s="190" t="s">
        <v>538</v>
      </c>
      <c r="C623" s="190" t="s">
        <v>802</v>
      </c>
      <c r="D623" s="191">
        <v>40636</v>
      </c>
      <c r="E623" s="190" t="s">
        <v>872</v>
      </c>
      <c r="F623" s="192">
        <v>14.4</v>
      </c>
      <c r="G623" s="190">
        <v>15</v>
      </c>
      <c r="H623" s="193">
        <v>0</v>
      </c>
      <c r="I623" s="190"/>
    </row>
    <row r="624" spans="1:9">
      <c r="A624" s="190" t="s">
        <v>681</v>
      </c>
      <c r="B624" s="190" t="s">
        <v>538</v>
      </c>
      <c r="C624" s="190" t="s">
        <v>802</v>
      </c>
      <c r="D624" s="191">
        <v>41319</v>
      </c>
      <c r="E624" s="190" t="s">
        <v>840</v>
      </c>
      <c r="F624" s="192">
        <v>8</v>
      </c>
      <c r="G624" s="190">
        <v>21</v>
      </c>
      <c r="H624" s="193">
        <v>0.25</v>
      </c>
      <c r="I624" s="190"/>
    </row>
    <row r="625" spans="1:9">
      <c r="A625" s="190" t="s">
        <v>681</v>
      </c>
      <c r="B625" s="190" t="s">
        <v>538</v>
      </c>
      <c r="C625" s="190" t="s">
        <v>802</v>
      </c>
      <c r="D625" s="191">
        <v>40832</v>
      </c>
      <c r="E625" s="190" t="s">
        <v>822</v>
      </c>
      <c r="F625" s="192">
        <v>14.4</v>
      </c>
      <c r="G625" s="190">
        <v>20</v>
      </c>
      <c r="H625" s="193">
        <v>0.25</v>
      </c>
      <c r="I625" s="190"/>
    </row>
    <row r="626" spans="1:9">
      <c r="A626" s="190" t="s">
        <v>335</v>
      </c>
      <c r="B626" s="190" t="s">
        <v>813</v>
      </c>
      <c r="C626" s="190" t="s">
        <v>851</v>
      </c>
      <c r="D626" s="191">
        <v>40868</v>
      </c>
      <c r="E626" s="190" t="s">
        <v>859</v>
      </c>
      <c r="F626" s="192">
        <v>24.8</v>
      </c>
      <c r="G626" s="190">
        <v>20</v>
      </c>
      <c r="H626" s="193">
        <v>0.05</v>
      </c>
      <c r="I626" s="190"/>
    </row>
    <row r="627" spans="1:9">
      <c r="A627" s="190" t="s">
        <v>639</v>
      </c>
      <c r="B627" s="190" t="s">
        <v>842</v>
      </c>
      <c r="C627" s="190" t="s">
        <v>814</v>
      </c>
      <c r="D627" s="191">
        <v>40865</v>
      </c>
      <c r="E627" s="190" t="s">
        <v>890</v>
      </c>
      <c r="F627" s="192">
        <v>210.8</v>
      </c>
      <c r="G627" s="190">
        <v>30</v>
      </c>
      <c r="H627" s="193">
        <v>0</v>
      </c>
      <c r="I627" s="190"/>
    </row>
    <row r="628" spans="1:9">
      <c r="A628" s="190" t="s">
        <v>639</v>
      </c>
      <c r="B628" s="190" t="s">
        <v>842</v>
      </c>
      <c r="C628" s="190" t="s">
        <v>814</v>
      </c>
      <c r="D628" s="191">
        <v>41157</v>
      </c>
      <c r="E628" s="190" t="s">
        <v>833</v>
      </c>
      <c r="F628" s="192">
        <v>26.2</v>
      </c>
      <c r="G628" s="190">
        <v>28</v>
      </c>
      <c r="H628" s="193">
        <v>0</v>
      </c>
      <c r="I628" s="190"/>
    </row>
    <row r="629" spans="1:9">
      <c r="A629" s="190" t="s">
        <v>639</v>
      </c>
      <c r="B629" s="190" t="s">
        <v>842</v>
      </c>
      <c r="C629" s="190" t="s">
        <v>814</v>
      </c>
      <c r="D629" s="191">
        <v>40909</v>
      </c>
      <c r="E629" s="190" t="s">
        <v>832</v>
      </c>
      <c r="F629" s="192">
        <v>44</v>
      </c>
      <c r="G629" s="190">
        <v>60</v>
      </c>
      <c r="H629" s="193">
        <v>0</v>
      </c>
      <c r="I629" s="190"/>
    </row>
    <row r="630" spans="1:9">
      <c r="A630" s="190" t="s">
        <v>639</v>
      </c>
      <c r="B630" s="190" t="s">
        <v>842</v>
      </c>
      <c r="C630" s="190" t="s">
        <v>814</v>
      </c>
      <c r="D630" s="191">
        <v>40732</v>
      </c>
      <c r="E630" s="190" t="s">
        <v>880</v>
      </c>
      <c r="F630" s="192">
        <v>26.6</v>
      </c>
      <c r="G630" s="190">
        <v>30</v>
      </c>
      <c r="H630" s="193">
        <v>0</v>
      </c>
      <c r="I630" s="190"/>
    </row>
    <row r="631" spans="1:9">
      <c r="A631" s="190" t="s">
        <v>350</v>
      </c>
      <c r="B631" s="190" t="s">
        <v>813</v>
      </c>
      <c r="C631" s="190" t="s">
        <v>807</v>
      </c>
      <c r="D631" s="191">
        <v>40401</v>
      </c>
      <c r="E631" s="190" t="s">
        <v>893</v>
      </c>
      <c r="F631" s="192">
        <v>7.6</v>
      </c>
      <c r="G631" s="190">
        <v>30</v>
      </c>
      <c r="H631" s="193">
        <v>0</v>
      </c>
      <c r="I631" s="190"/>
    </row>
    <row r="632" spans="1:9">
      <c r="A632" s="190" t="s">
        <v>350</v>
      </c>
      <c r="B632" s="190" t="s">
        <v>813</v>
      </c>
      <c r="C632" s="190" t="s">
        <v>807</v>
      </c>
      <c r="D632" s="191">
        <v>41297</v>
      </c>
      <c r="E632" s="190" t="s">
        <v>832</v>
      </c>
      <c r="F632" s="192">
        <v>44</v>
      </c>
      <c r="G632" s="190">
        <v>12</v>
      </c>
      <c r="H632" s="193">
        <v>0</v>
      </c>
      <c r="I632" s="190"/>
    </row>
    <row r="633" spans="1:9">
      <c r="A633" s="190" t="s">
        <v>356</v>
      </c>
      <c r="B633" s="190" t="s">
        <v>806</v>
      </c>
      <c r="C633" s="190" t="s">
        <v>846</v>
      </c>
      <c r="D633" s="191">
        <v>40630</v>
      </c>
      <c r="E633" s="190" t="s">
        <v>823</v>
      </c>
      <c r="F633" s="192">
        <v>16</v>
      </c>
      <c r="G633" s="190">
        <v>24</v>
      </c>
      <c r="H633" s="193">
        <v>0</v>
      </c>
      <c r="I633" s="190"/>
    </row>
    <row r="634" spans="1:9">
      <c r="A634" s="190" t="s">
        <v>356</v>
      </c>
      <c r="B634" s="190" t="s">
        <v>806</v>
      </c>
      <c r="C634" s="190" t="s">
        <v>846</v>
      </c>
      <c r="D634" s="191">
        <v>41596</v>
      </c>
      <c r="E634" s="190" t="s">
        <v>820</v>
      </c>
      <c r="F634" s="192">
        <v>27.2</v>
      </c>
      <c r="G634" s="190">
        <v>40</v>
      </c>
      <c r="H634" s="193">
        <v>0</v>
      </c>
      <c r="I634" s="190"/>
    </row>
    <row r="635" spans="1:9">
      <c r="A635" s="190" t="s">
        <v>500</v>
      </c>
      <c r="B635" s="190" t="s">
        <v>842</v>
      </c>
      <c r="C635" s="190" t="s">
        <v>836</v>
      </c>
      <c r="D635" s="191">
        <v>41470</v>
      </c>
      <c r="E635" s="190" t="s">
        <v>855</v>
      </c>
      <c r="F635" s="192">
        <v>14.7</v>
      </c>
      <c r="G635" s="190">
        <v>10</v>
      </c>
      <c r="H635" s="193">
        <v>0</v>
      </c>
      <c r="I635" s="190"/>
    </row>
    <row r="636" spans="1:9">
      <c r="A636" s="190" t="s">
        <v>630</v>
      </c>
      <c r="B636" s="190" t="s">
        <v>842</v>
      </c>
      <c r="C636" s="190" t="s">
        <v>878</v>
      </c>
      <c r="D636" s="191">
        <v>40329</v>
      </c>
      <c r="E636" s="190" t="s">
        <v>873</v>
      </c>
      <c r="F636" s="192">
        <v>11.2</v>
      </c>
      <c r="G636" s="190">
        <v>35</v>
      </c>
      <c r="H636" s="193">
        <v>0.05</v>
      </c>
      <c r="I636" s="190"/>
    </row>
    <row r="637" spans="1:9">
      <c r="A637" s="190" t="s">
        <v>630</v>
      </c>
      <c r="B637" s="190" t="s">
        <v>842</v>
      </c>
      <c r="C637" s="190" t="s">
        <v>878</v>
      </c>
      <c r="D637" s="191">
        <v>40530</v>
      </c>
      <c r="E637" s="190" t="s">
        <v>834</v>
      </c>
      <c r="F637" s="192">
        <v>10.4</v>
      </c>
      <c r="G637" s="190">
        <v>30</v>
      </c>
      <c r="H637" s="193">
        <v>0.05</v>
      </c>
      <c r="I637" s="190"/>
    </row>
    <row r="638" spans="1:9">
      <c r="A638" s="190" t="s">
        <v>656</v>
      </c>
      <c r="B638" s="190" t="s">
        <v>877</v>
      </c>
      <c r="C638" s="190" t="s">
        <v>814</v>
      </c>
      <c r="D638" s="191">
        <v>41042</v>
      </c>
      <c r="E638" s="190" t="s">
        <v>840</v>
      </c>
      <c r="F638" s="192">
        <v>8</v>
      </c>
      <c r="G638" s="190">
        <v>14</v>
      </c>
      <c r="H638" s="193">
        <v>0</v>
      </c>
      <c r="I638" s="190"/>
    </row>
    <row r="639" spans="1:9">
      <c r="A639" s="190" t="s">
        <v>656</v>
      </c>
      <c r="B639" s="190" t="s">
        <v>877</v>
      </c>
      <c r="C639" s="190" t="s">
        <v>814</v>
      </c>
      <c r="D639" s="191">
        <v>40506</v>
      </c>
      <c r="E639" s="190" t="s">
        <v>855</v>
      </c>
      <c r="F639" s="192">
        <v>14.7</v>
      </c>
      <c r="G639" s="190">
        <v>10</v>
      </c>
      <c r="H639" s="193">
        <v>0</v>
      </c>
      <c r="I639" s="190"/>
    </row>
    <row r="640" spans="1:9">
      <c r="A640" s="190" t="s">
        <v>656</v>
      </c>
      <c r="B640" s="190" t="s">
        <v>877</v>
      </c>
      <c r="C640" s="190" t="s">
        <v>814</v>
      </c>
      <c r="D640" s="191">
        <v>40936</v>
      </c>
      <c r="E640" s="190" t="s">
        <v>809</v>
      </c>
      <c r="F640" s="192">
        <v>42.4</v>
      </c>
      <c r="G640" s="190">
        <v>3</v>
      </c>
      <c r="H640" s="193">
        <v>0</v>
      </c>
      <c r="I640" s="190"/>
    </row>
    <row r="641" spans="1:9">
      <c r="A641" s="190" t="s">
        <v>606</v>
      </c>
      <c r="B641" s="190" t="s">
        <v>444</v>
      </c>
      <c r="C641" s="190" t="s">
        <v>810</v>
      </c>
      <c r="D641" s="191">
        <v>41366</v>
      </c>
      <c r="E641" s="190" t="s">
        <v>829</v>
      </c>
      <c r="F641" s="192">
        <v>15.2</v>
      </c>
      <c r="G641" s="190">
        <v>20</v>
      </c>
      <c r="H641" s="193">
        <v>0.10000000149011612</v>
      </c>
      <c r="I641" s="190"/>
    </row>
    <row r="642" spans="1:9">
      <c r="A642" s="190" t="s">
        <v>606</v>
      </c>
      <c r="B642" s="190" t="s">
        <v>444</v>
      </c>
      <c r="C642" s="190" t="s">
        <v>810</v>
      </c>
      <c r="D642" s="191">
        <v>41050</v>
      </c>
      <c r="E642" s="190" t="s">
        <v>879</v>
      </c>
      <c r="F642" s="192">
        <v>8</v>
      </c>
      <c r="G642" s="190">
        <v>20</v>
      </c>
      <c r="H642" s="193">
        <v>0.10000000149011612</v>
      </c>
      <c r="I642" s="190"/>
    </row>
    <row r="643" spans="1:9">
      <c r="A643" s="190" t="s">
        <v>606</v>
      </c>
      <c r="B643" s="190" t="s">
        <v>444</v>
      </c>
      <c r="C643" s="190" t="s">
        <v>810</v>
      </c>
      <c r="D643" s="191">
        <v>41306</v>
      </c>
      <c r="E643" s="190" t="s">
        <v>826</v>
      </c>
      <c r="F643" s="192">
        <v>19.2</v>
      </c>
      <c r="G643" s="190">
        <v>30</v>
      </c>
      <c r="H643" s="193">
        <v>0.10000000149011612</v>
      </c>
      <c r="I643" s="190"/>
    </row>
    <row r="644" spans="1:9">
      <c r="A644" s="190" t="s">
        <v>606</v>
      </c>
      <c r="B644" s="190" t="s">
        <v>444</v>
      </c>
      <c r="C644" s="190" t="s">
        <v>810</v>
      </c>
      <c r="D644" s="191">
        <v>40606</v>
      </c>
      <c r="E644" s="190" t="s">
        <v>844</v>
      </c>
      <c r="F644" s="192">
        <v>12</v>
      </c>
      <c r="G644" s="190">
        <v>60</v>
      </c>
      <c r="H644" s="193">
        <v>0.10000000149011612</v>
      </c>
      <c r="I644" s="190"/>
    </row>
    <row r="645" spans="1:9">
      <c r="A645" s="190" t="s">
        <v>702</v>
      </c>
      <c r="B645" s="190" t="s">
        <v>444</v>
      </c>
      <c r="C645" s="190" t="s">
        <v>836</v>
      </c>
      <c r="D645" s="191">
        <v>41543</v>
      </c>
      <c r="E645" s="190" t="s">
        <v>803</v>
      </c>
      <c r="F645" s="192">
        <v>16.8</v>
      </c>
      <c r="G645" s="190">
        <v>5</v>
      </c>
      <c r="H645" s="193">
        <v>0</v>
      </c>
      <c r="I645" s="190"/>
    </row>
    <row r="646" spans="1:9">
      <c r="A646" s="190" t="s">
        <v>702</v>
      </c>
      <c r="B646" s="190" t="s">
        <v>444</v>
      </c>
      <c r="C646" s="190" t="s">
        <v>836</v>
      </c>
      <c r="D646" s="191">
        <v>41049</v>
      </c>
      <c r="E646" s="190" t="s">
        <v>809</v>
      </c>
      <c r="F646" s="192">
        <v>42.4</v>
      </c>
      <c r="G646" s="190">
        <v>25</v>
      </c>
      <c r="H646" s="193">
        <v>0</v>
      </c>
      <c r="I646" s="190"/>
    </row>
    <row r="647" spans="1:9">
      <c r="A647" s="190" t="s">
        <v>702</v>
      </c>
      <c r="B647" s="190" t="s">
        <v>444</v>
      </c>
      <c r="C647" s="190" t="s">
        <v>836</v>
      </c>
      <c r="D647" s="191">
        <v>41694</v>
      </c>
      <c r="E647" s="190" t="s">
        <v>827</v>
      </c>
      <c r="F647" s="192">
        <v>8</v>
      </c>
      <c r="G647" s="190">
        <v>16</v>
      </c>
      <c r="H647" s="193">
        <v>0</v>
      </c>
      <c r="I647" s="190"/>
    </row>
    <row r="648" spans="1:9">
      <c r="A648" s="190" t="s">
        <v>387</v>
      </c>
      <c r="B648" s="190" t="s">
        <v>806</v>
      </c>
      <c r="C648" s="190" t="s">
        <v>851</v>
      </c>
      <c r="D648" s="191">
        <v>40949</v>
      </c>
      <c r="E648" s="190" t="s">
        <v>869</v>
      </c>
      <c r="F648" s="192">
        <v>7.3</v>
      </c>
      <c r="G648" s="190">
        <v>5</v>
      </c>
      <c r="H648" s="193">
        <v>0</v>
      </c>
      <c r="I648" s="190"/>
    </row>
    <row r="649" spans="1:9">
      <c r="A649" s="190" t="s">
        <v>387</v>
      </c>
      <c r="B649" s="190" t="s">
        <v>806</v>
      </c>
      <c r="C649" s="190" t="s">
        <v>851</v>
      </c>
      <c r="D649" s="191">
        <v>40181</v>
      </c>
      <c r="E649" s="190" t="s">
        <v>891</v>
      </c>
      <c r="F649" s="192">
        <v>24.9</v>
      </c>
      <c r="G649" s="190">
        <v>30</v>
      </c>
      <c r="H649" s="193">
        <v>0</v>
      </c>
      <c r="I649" s="190"/>
    </row>
    <row r="650" spans="1:9">
      <c r="A650" s="190" t="s">
        <v>387</v>
      </c>
      <c r="B650" s="190" t="s">
        <v>806</v>
      </c>
      <c r="C650" s="190" t="s">
        <v>851</v>
      </c>
      <c r="D650" s="191">
        <v>41545</v>
      </c>
      <c r="E650" s="190" t="s">
        <v>875</v>
      </c>
      <c r="F650" s="192">
        <v>5.9</v>
      </c>
      <c r="G650" s="190">
        <v>24</v>
      </c>
      <c r="H650" s="193">
        <v>0.25</v>
      </c>
      <c r="I650" s="190"/>
    </row>
    <row r="651" spans="1:9">
      <c r="A651" s="190" t="s">
        <v>492</v>
      </c>
      <c r="B651" s="190" t="s">
        <v>854</v>
      </c>
      <c r="C651" s="190" t="s">
        <v>846</v>
      </c>
      <c r="D651" s="191">
        <v>41387</v>
      </c>
      <c r="E651" s="190" t="s">
        <v>832</v>
      </c>
      <c r="F651" s="192">
        <v>44</v>
      </c>
      <c r="G651" s="190">
        <v>30</v>
      </c>
      <c r="H651" s="193">
        <v>0</v>
      </c>
      <c r="I651" s="190"/>
    </row>
    <row r="652" spans="1:9">
      <c r="A652" s="190" t="s">
        <v>492</v>
      </c>
      <c r="B652" s="190" t="s">
        <v>854</v>
      </c>
      <c r="C652" s="190" t="s">
        <v>846</v>
      </c>
      <c r="D652" s="191">
        <v>41628</v>
      </c>
      <c r="E652" s="190" t="s">
        <v>866</v>
      </c>
      <c r="F652" s="192">
        <v>12</v>
      </c>
      <c r="G652" s="190">
        <v>20</v>
      </c>
      <c r="H652" s="193">
        <v>0.2</v>
      </c>
      <c r="I652" s="190"/>
    </row>
    <row r="653" spans="1:9">
      <c r="A653" s="190" t="s">
        <v>521</v>
      </c>
      <c r="B653" s="190" t="s">
        <v>524</v>
      </c>
      <c r="C653" s="190" t="s">
        <v>807</v>
      </c>
      <c r="D653" s="191">
        <v>41548</v>
      </c>
      <c r="E653" s="190" t="s">
        <v>803</v>
      </c>
      <c r="F653" s="192">
        <v>16.8</v>
      </c>
      <c r="G653" s="190">
        <v>15</v>
      </c>
      <c r="H653" s="193">
        <v>0.25</v>
      </c>
      <c r="I653" s="190"/>
    </row>
    <row r="654" spans="1:9">
      <c r="A654" s="190" t="s">
        <v>521</v>
      </c>
      <c r="B654" s="190" t="s">
        <v>524</v>
      </c>
      <c r="C654" s="190" t="s">
        <v>807</v>
      </c>
      <c r="D654" s="191">
        <v>40352</v>
      </c>
      <c r="E654" s="190" t="s">
        <v>830</v>
      </c>
      <c r="F654" s="192">
        <v>13.9</v>
      </c>
      <c r="G654" s="190">
        <v>18</v>
      </c>
      <c r="H654" s="193">
        <v>0</v>
      </c>
      <c r="I654" s="190"/>
    </row>
    <row r="655" spans="1:9">
      <c r="A655" s="190" t="s">
        <v>702</v>
      </c>
      <c r="B655" s="190" t="s">
        <v>444</v>
      </c>
      <c r="C655" s="190" t="s">
        <v>878</v>
      </c>
      <c r="D655" s="191">
        <v>40539</v>
      </c>
      <c r="E655" s="190" t="s">
        <v>832</v>
      </c>
      <c r="F655" s="192">
        <v>44</v>
      </c>
      <c r="G655" s="190">
        <v>60</v>
      </c>
      <c r="H655" s="193">
        <v>0</v>
      </c>
      <c r="I655" s="190"/>
    </row>
    <row r="656" spans="1:9">
      <c r="A656" s="190" t="s">
        <v>702</v>
      </c>
      <c r="B656" s="190" t="s">
        <v>444</v>
      </c>
      <c r="C656" s="190" t="s">
        <v>878</v>
      </c>
      <c r="D656" s="191">
        <v>41439</v>
      </c>
      <c r="E656" s="190" t="s">
        <v>876</v>
      </c>
      <c r="F656" s="192">
        <v>10</v>
      </c>
      <c r="G656" s="190">
        <v>30</v>
      </c>
      <c r="H656" s="193">
        <v>0</v>
      </c>
      <c r="I656" s="190"/>
    </row>
    <row r="657" spans="1:9">
      <c r="A657" s="190" t="s">
        <v>702</v>
      </c>
      <c r="B657" s="190" t="s">
        <v>444</v>
      </c>
      <c r="C657" s="190" t="s">
        <v>878</v>
      </c>
      <c r="D657" s="191">
        <v>41109</v>
      </c>
      <c r="E657" s="190" t="s">
        <v>867</v>
      </c>
      <c r="F657" s="192">
        <v>6.2</v>
      </c>
      <c r="G657" s="190">
        <v>36</v>
      </c>
      <c r="H657" s="193">
        <v>0</v>
      </c>
      <c r="I657" s="190"/>
    </row>
    <row r="658" spans="1:9">
      <c r="A658" s="190" t="s">
        <v>535</v>
      </c>
      <c r="B658" s="190" t="s">
        <v>538</v>
      </c>
      <c r="C658" s="190" t="s">
        <v>846</v>
      </c>
      <c r="D658" s="191">
        <v>40188</v>
      </c>
      <c r="E658" s="190" t="s">
        <v>864</v>
      </c>
      <c r="F658" s="192">
        <v>15.5</v>
      </c>
      <c r="G658" s="190">
        <v>15</v>
      </c>
      <c r="H658" s="193">
        <v>0.15</v>
      </c>
      <c r="I658" s="190"/>
    </row>
    <row r="659" spans="1:9">
      <c r="A659" s="190" t="s">
        <v>535</v>
      </c>
      <c r="B659" s="190" t="s">
        <v>538</v>
      </c>
      <c r="C659" s="190" t="s">
        <v>846</v>
      </c>
      <c r="D659" s="191">
        <v>40272</v>
      </c>
      <c r="E659" s="190" t="s">
        <v>834</v>
      </c>
      <c r="F659" s="192">
        <v>10.4</v>
      </c>
      <c r="G659" s="190">
        <v>7</v>
      </c>
      <c r="H659" s="193">
        <v>0.15</v>
      </c>
      <c r="I659" s="190"/>
    </row>
    <row r="660" spans="1:9">
      <c r="A660" s="190" t="s">
        <v>462</v>
      </c>
      <c r="B660" s="190" t="s">
        <v>892</v>
      </c>
      <c r="C660" s="190" t="s">
        <v>814</v>
      </c>
      <c r="D660" s="191">
        <v>41110</v>
      </c>
      <c r="E660" s="190" t="s">
        <v>889</v>
      </c>
      <c r="F660" s="192">
        <v>11.2</v>
      </c>
      <c r="G660" s="190">
        <v>60</v>
      </c>
      <c r="H660" s="193">
        <v>0.05</v>
      </c>
      <c r="I660" s="190"/>
    </row>
    <row r="661" spans="1:9">
      <c r="A661" s="190" t="s">
        <v>462</v>
      </c>
      <c r="B661" s="190" t="s">
        <v>892</v>
      </c>
      <c r="C661" s="190" t="s">
        <v>814</v>
      </c>
      <c r="D661" s="191">
        <v>41352</v>
      </c>
      <c r="E661" s="190" t="s">
        <v>804</v>
      </c>
      <c r="F661" s="192">
        <v>11.2</v>
      </c>
      <c r="G661" s="190">
        <v>20</v>
      </c>
      <c r="H661" s="193">
        <v>0.05</v>
      </c>
      <c r="I661" s="190"/>
    </row>
    <row r="662" spans="1:9">
      <c r="A662" s="190" t="s">
        <v>548</v>
      </c>
      <c r="B662" s="190" t="s">
        <v>813</v>
      </c>
      <c r="C662" s="190" t="s">
        <v>810</v>
      </c>
      <c r="D662" s="191">
        <v>41547</v>
      </c>
      <c r="E662" s="190" t="s">
        <v>812</v>
      </c>
      <c r="F662" s="192">
        <v>16.8</v>
      </c>
      <c r="G662" s="190">
        <v>15</v>
      </c>
      <c r="H662" s="193">
        <v>0.10000000149011612</v>
      </c>
      <c r="I662" s="190"/>
    </row>
    <row r="663" spans="1:9">
      <c r="A663" s="190" t="s">
        <v>548</v>
      </c>
      <c r="B663" s="190" t="s">
        <v>813</v>
      </c>
      <c r="C663" s="190" t="s">
        <v>810</v>
      </c>
      <c r="D663" s="191">
        <v>40212</v>
      </c>
      <c r="E663" s="190" t="s">
        <v>884</v>
      </c>
      <c r="F663" s="192">
        <v>13.6</v>
      </c>
      <c r="G663" s="190">
        <v>10</v>
      </c>
      <c r="H663" s="193">
        <v>0.10000000149011612</v>
      </c>
      <c r="I663" s="190"/>
    </row>
    <row r="664" spans="1:9">
      <c r="A664" s="190" t="s">
        <v>548</v>
      </c>
      <c r="B664" s="190" t="s">
        <v>813</v>
      </c>
      <c r="C664" s="190" t="s">
        <v>810</v>
      </c>
      <c r="D664" s="191">
        <v>41401</v>
      </c>
      <c r="E664" s="190" t="s">
        <v>882</v>
      </c>
      <c r="F664" s="192">
        <v>28.8</v>
      </c>
      <c r="G664" s="190">
        <v>10</v>
      </c>
      <c r="H664" s="193">
        <v>0.10000000149011612</v>
      </c>
      <c r="I664" s="190"/>
    </row>
    <row r="665" spans="1:9">
      <c r="A665" s="190" t="s">
        <v>419</v>
      </c>
      <c r="B665" s="190" t="s">
        <v>806</v>
      </c>
      <c r="C665" s="190" t="s">
        <v>810</v>
      </c>
      <c r="D665" s="191">
        <v>40447</v>
      </c>
      <c r="E665" s="190" t="s">
        <v>848</v>
      </c>
      <c r="F665" s="192">
        <v>30.4</v>
      </c>
      <c r="G665" s="190">
        <v>30</v>
      </c>
      <c r="H665" s="193">
        <v>0</v>
      </c>
      <c r="I665" s="190"/>
    </row>
    <row r="666" spans="1:9">
      <c r="A666" s="190" t="s">
        <v>383</v>
      </c>
      <c r="B666" s="190" t="s">
        <v>892</v>
      </c>
      <c r="C666" s="190" t="s">
        <v>814</v>
      </c>
      <c r="D666" s="191">
        <v>41456</v>
      </c>
      <c r="E666" s="190" t="s">
        <v>894</v>
      </c>
      <c r="F666" s="192">
        <v>7.2</v>
      </c>
      <c r="G666" s="190">
        <v>10</v>
      </c>
      <c r="H666" s="193">
        <v>0</v>
      </c>
      <c r="I666" s="190"/>
    </row>
    <row r="667" spans="1:9">
      <c r="A667" s="190" t="s">
        <v>383</v>
      </c>
      <c r="B667" s="190" t="s">
        <v>892</v>
      </c>
      <c r="C667" s="190" t="s">
        <v>814</v>
      </c>
      <c r="D667" s="191">
        <v>41018</v>
      </c>
      <c r="E667" s="190" t="s">
        <v>811</v>
      </c>
      <c r="F667" s="192">
        <v>7.7</v>
      </c>
      <c r="G667" s="190">
        <v>20</v>
      </c>
      <c r="H667" s="193">
        <v>0</v>
      </c>
      <c r="I667" s="190"/>
    </row>
    <row r="668" spans="1:9">
      <c r="A668" s="190" t="s">
        <v>383</v>
      </c>
      <c r="B668" s="190" t="s">
        <v>892</v>
      </c>
      <c r="C668" s="190" t="s">
        <v>814</v>
      </c>
      <c r="D668" s="191">
        <v>41380</v>
      </c>
      <c r="E668" s="190" t="s">
        <v>834</v>
      </c>
      <c r="F668" s="192">
        <v>10.4</v>
      </c>
      <c r="G668" s="190">
        <v>5</v>
      </c>
      <c r="H668" s="193">
        <v>0</v>
      </c>
      <c r="I668" s="190"/>
    </row>
    <row r="669" spans="1:9">
      <c r="A669" s="190" t="s">
        <v>699</v>
      </c>
      <c r="B669" s="190" t="s">
        <v>806</v>
      </c>
      <c r="C669" s="190" t="s">
        <v>878</v>
      </c>
      <c r="D669" s="191">
        <v>40854</v>
      </c>
      <c r="E669" s="190" t="s">
        <v>821</v>
      </c>
      <c r="F669" s="192">
        <v>10</v>
      </c>
      <c r="G669" s="190">
        <v>20</v>
      </c>
      <c r="H669" s="193">
        <v>0.05</v>
      </c>
      <c r="I669" s="190"/>
    </row>
    <row r="670" spans="1:9">
      <c r="A670" s="190" t="s">
        <v>649</v>
      </c>
      <c r="B670" s="190" t="s">
        <v>854</v>
      </c>
      <c r="C670" s="190" t="s">
        <v>878</v>
      </c>
      <c r="D670" s="191">
        <v>40444</v>
      </c>
      <c r="E670" s="190" t="s">
        <v>848</v>
      </c>
      <c r="F670" s="192">
        <v>30.4</v>
      </c>
      <c r="G670" s="190">
        <v>14</v>
      </c>
      <c r="H670" s="193">
        <v>0</v>
      </c>
      <c r="I670" s="190"/>
    </row>
    <row r="671" spans="1:9">
      <c r="A671" s="190" t="s">
        <v>649</v>
      </c>
      <c r="B671" s="190" t="s">
        <v>854</v>
      </c>
      <c r="C671" s="190" t="s">
        <v>878</v>
      </c>
      <c r="D671" s="191">
        <v>41431</v>
      </c>
      <c r="E671" s="190" t="s">
        <v>805</v>
      </c>
      <c r="F671" s="192">
        <v>27.8</v>
      </c>
      <c r="G671" s="190">
        <v>25</v>
      </c>
      <c r="H671" s="193">
        <v>0</v>
      </c>
      <c r="I671" s="190"/>
    </row>
    <row r="672" spans="1:9">
      <c r="A672" s="190" t="s">
        <v>649</v>
      </c>
      <c r="B672" s="190" t="s">
        <v>854</v>
      </c>
      <c r="C672" s="190" t="s">
        <v>878</v>
      </c>
      <c r="D672" s="191">
        <v>40271</v>
      </c>
      <c r="E672" s="190" t="s">
        <v>834</v>
      </c>
      <c r="F672" s="192">
        <v>10.4</v>
      </c>
      <c r="G672" s="190">
        <v>25</v>
      </c>
      <c r="H672" s="193">
        <v>0</v>
      </c>
      <c r="I672" s="190"/>
    </row>
    <row r="673" spans="1:9">
      <c r="A673" s="190" t="s">
        <v>702</v>
      </c>
      <c r="B673" s="190" t="s">
        <v>444</v>
      </c>
      <c r="C673" s="190" t="s">
        <v>846</v>
      </c>
      <c r="D673" s="191">
        <v>41523</v>
      </c>
      <c r="E673" s="190" t="s">
        <v>825</v>
      </c>
      <c r="F673" s="192">
        <v>4.5</v>
      </c>
      <c r="G673" s="190">
        <v>14</v>
      </c>
      <c r="H673" s="193">
        <v>0</v>
      </c>
      <c r="I673" s="190"/>
    </row>
    <row r="674" spans="1:9">
      <c r="A674" s="190" t="s">
        <v>702</v>
      </c>
      <c r="B674" s="190" t="s">
        <v>444</v>
      </c>
      <c r="C674" s="190" t="s">
        <v>846</v>
      </c>
      <c r="D674" s="191">
        <v>40755</v>
      </c>
      <c r="E674" s="190" t="s">
        <v>855</v>
      </c>
      <c r="F674" s="192">
        <v>18.399999999999999</v>
      </c>
      <c r="G674" s="190">
        <v>5</v>
      </c>
      <c r="H674" s="193">
        <v>0</v>
      </c>
      <c r="I674" s="190"/>
    </row>
    <row r="675" spans="1:9">
      <c r="A675" s="190" t="s">
        <v>702</v>
      </c>
      <c r="B675" s="190" t="s">
        <v>444</v>
      </c>
      <c r="C675" s="190" t="s">
        <v>846</v>
      </c>
      <c r="D675" s="191">
        <v>40471</v>
      </c>
      <c r="E675" s="190" t="s">
        <v>804</v>
      </c>
      <c r="F675" s="192">
        <v>14</v>
      </c>
      <c r="G675" s="190">
        <v>30</v>
      </c>
      <c r="H675" s="193">
        <v>0</v>
      </c>
      <c r="I675" s="190"/>
    </row>
    <row r="676" spans="1:9">
      <c r="A676" s="190" t="s">
        <v>441</v>
      </c>
      <c r="B676" s="190" t="s">
        <v>444</v>
      </c>
      <c r="C676" s="190" t="s">
        <v>810</v>
      </c>
      <c r="D676" s="191">
        <v>41334</v>
      </c>
      <c r="E676" s="190" t="s">
        <v>863</v>
      </c>
      <c r="F676" s="192">
        <v>45.6</v>
      </c>
      <c r="G676" s="190">
        <v>20</v>
      </c>
      <c r="H676" s="193">
        <v>0</v>
      </c>
      <c r="I676" s="190"/>
    </row>
    <row r="677" spans="1:9">
      <c r="A677" s="190" t="s">
        <v>441</v>
      </c>
      <c r="B677" s="190" t="s">
        <v>444</v>
      </c>
      <c r="C677" s="190" t="s">
        <v>810</v>
      </c>
      <c r="D677" s="191">
        <v>41598</v>
      </c>
      <c r="E677" s="190" t="s">
        <v>823</v>
      </c>
      <c r="F677" s="192">
        <v>20</v>
      </c>
      <c r="G677" s="190">
        <v>25</v>
      </c>
      <c r="H677" s="193">
        <v>0</v>
      </c>
      <c r="I677" s="190"/>
    </row>
    <row r="678" spans="1:9">
      <c r="A678" s="190" t="s">
        <v>548</v>
      </c>
      <c r="B678" s="190" t="s">
        <v>813</v>
      </c>
      <c r="C678" s="190" t="s">
        <v>807</v>
      </c>
      <c r="D678" s="191">
        <v>40600</v>
      </c>
      <c r="E678" s="190" t="s">
        <v>870</v>
      </c>
      <c r="F678" s="192">
        <v>15.5</v>
      </c>
      <c r="G678" s="190">
        <v>12</v>
      </c>
      <c r="H678" s="193">
        <v>0.05</v>
      </c>
      <c r="I678" s="190"/>
    </row>
    <row r="679" spans="1:9">
      <c r="A679" s="190" t="s">
        <v>548</v>
      </c>
      <c r="B679" s="190" t="s">
        <v>813</v>
      </c>
      <c r="C679" s="190" t="s">
        <v>807</v>
      </c>
      <c r="D679" s="191">
        <v>41199</v>
      </c>
      <c r="E679" s="190" t="s">
        <v>863</v>
      </c>
      <c r="F679" s="192">
        <v>45.6</v>
      </c>
      <c r="G679" s="190">
        <v>8</v>
      </c>
      <c r="H679" s="193">
        <v>0.05</v>
      </c>
      <c r="I679" s="190"/>
    </row>
    <row r="680" spans="1:9">
      <c r="A680" s="190" t="s">
        <v>677</v>
      </c>
      <c r="B680" s="190" t="s">
        <v>854</v>
      </c>
      <c r="C680" s="190" t="s">
        <v>828</v>
      </c>
      <c r="D680" s="191">
        <v>40416</v>
      </c>
      <c r="E680" s="190" t="s">
        <v>875</v>
      </c>
      <c r="F680" s="192">
        <v>7.45</v>
      </c>
      <c r="G680" s="190">
        <v>20</v>
      </c>
      <c r="H680" s="193">
        <v>0</v>
      </c>
      <c r="I680" s="190"/>
    </row>
    <row r="681" spans="1:9">
      <c r="A681" s="190" t="s">
        <v>666</v>
      </c>
      <c r="B681" s="190" t="s">
        <v>839</v>
      </c>
      <c r="C681" s="190" t="s">
        <v>851</v>
      </c>
      <c r="D681" s="191">
        <v>41128</v>
      </c>
      <c r="E681" s="190" t="s">
        <v>900</v>
      </c>
      <c r="F681" s="192">
        <v>9.5</v>
      </c>
      <c r="G681" s="190">
        <v>21</v>
      </c>
      <c r="H681" s="193">
        <v>0</v>
      </c>
      <c r="I681" s="190"/>
    </row>
    <row r="682" spans="1:9">
      <c r="A682" s="190" t="s">
        <v>666</v>
      </c>
      <c r="B682" s="190" t="s">
        <v>839</v>
      </c>
      <c r="C682" s="190" t="s">
        <v>851</v>
      </c>
      <c r="D682" s="191">
        <v>41489</v>
      </c>
      <c r="E682" s="190" t="s">
        <v>833</v>
      </c>
      <c r="F682" s="192">
        <v>32.799999999999997</v>
      </c>
      <c r="G682" s="190">
        <v>6</v>
      </c>
      <c r="H682" s="193">
        <v>0</v>
      </c>
      <c r="I682" s="190"/>
    </row>
    <row r="683" spans="1:9">
      <c r="A683" s="190" t="s">
        <v>666</v>
      </c>
      <c r="B683" s="190" t="s">
        <v>839</v>
      </c>
      <c r="C683" s="190" t="s">
        <v>851</v>
      </c>
      <c r="D683" s="191">
        <v>40225</v>
      </c>
      <c r="E683" s="190" t="s">
        <v>871</v>
      </c>
      <c r="F683" s="192">
        <v>14</v>
      </c>
      <c r="G683" s="190">
        <v>30</v>
      </c>
      <c r="H683" s="193">
        <v>0</v>
      </c>
      <c r="I683" s="190"/>
    </row>
    <row r="684" spans="1:9">
      <c r="A684" s="190" t="s">
        <v>401</v>
      </c>
      <c r="B684" s="190" t="s">
        <v>883</v>
      </c>
      <c r="C684" s="190" t="s">
        <v>807</v>
      </c>
      <c r="D684" s="191">
        <v>41701</v>
      </c>
      <c r="E684" s="190" t="s">
        <v>808</v>
      </c>
      <c r="F684" s="192">
        <v>23.25</v>
      </c>
      <c r="G684" s="190">
        <v>70</v>
      </c>
      <c r="H684" s="193">
        <v>0</v>
      </c>
      <c r="I684" s="190"/>
    </row>
    <row r="685" spans="1:9">
      <c r="A685" s="190" t="s">
        <v>401</v>
      </c>
      <c r="B685" s="190" t="s">
        <v>883</v>
      </c>
      <c r="C685" s="190" t="s">
        <v>807</v>
      </c>
      <c r="D685" s="191">
        <v>41174</v>
      </c>
      <c r="E685" s="190" t="s">
        <v>812</v>
      </c>
      <c r="F685" s="192">
        <v>21.05</v>
      </c>
      <c r="G685" s="190">
        <v>20</v>
      </c>
      <c r="H685" s="193">
        <v>0</v>
      </c>
      <c r="I685" s="190"/>
    </row>
    <row r="686" spans="1:9">
      <c r="A686" s="190" t="s">
        <v>630</v>
      </c>
      <c r="B686" s="190" t="s">
        <v>842</v>
      </c>
      <c r="C686" s="190" t="s">
        <v>810</v>
      </c>
      <c r="D686" s="191">
        <v>40809</v>
      </c>
      <c r="E686" s="190" t="s">
        <v>829</v>
      </c>
      <c r="F686" s="192">
        <v>19</v>
      </c>
      <c r="G686" s="190">
        <v>12</v>
      </c>
      <c r="H686" s="193">
        <v>0</v>
      </c>
      <c r="I686" s="190"/>
    </row>
    <row r="687" spans="1:9">
      <c r="A687" s="190" t="s">
        <v>630</v>
      </c>
      <c r="B687" s="190" t="s">
        <v>842</v>
      </c>
      <c r="C687" s="190" t="s">
        <v>810</v>
      </c>
      <c r="D687" s="191">
        <v>41080</v>
      </c>
      <c r="E687" s="190" t="s">
        <v>840</v>
      </c>
      <c r="F687" s="192">
        <v>10</v>
      </c>
      <c r="G687" s="190">
        <v>12</v>
      </c>
      <c r="H687" s="193">
        <v>0</v>
      </c>
      <c r="I687" s="190"/>
    </row>
    <row r="688" spans="1:9">
      <c r="A688" s="190" t="s">
        <v>630</v>
      </c>
      <c r="B688" s="190" t="s">
        <v>842</v>
      </c>
      <c r="C688" s="190" t="s">
        <v>810</v>
      </c>
      <c r="D688" s="191">
        <v>40686</v>
      </c>
      <c r="E688" s="190" t="s">
        <v>833</v>
      </c>
      <c r="F688" s="192">
        <v>32.799999999999997</v>
      </c>
      <c r="G688" s="190">
        <v>10</v>
      </c>
      <c r="H688" s="193">
        <v>0</v>
      </c>
      <c r="I688" s="190"/>
    </row>
    <row r="689" spans="1:9">
      <c r="A689" s="190" t="s">
        <v>630</v>
      </c>
      <c r="B689" s="190" t="s">
        <v>842</v>
      </c>
      <c r="C689" s="190" t="s">
        <v>810</v>
      </c>
      <c r="D689" s="191">
        <v>40534</v>
      </c>
      <c r="E689" s="190" t="s">
        <v>902</v>
      </c>
      <c r="F689" s="192">
        <v>28.5</v>
      </c>
      <c r="G689" s="190">
        <v>25</v>
      </c>
      <c r="H689" s="193">
        <v>0</v>
      </c>
      <c r="I689" s="190"/>
    </row>
    <row r="690" spans="1:9">
      <c r="A690" s="190" t="s">
        <v>377</v>
      </c>
      <c r="B690" s="190" t="s">
        <v>892</v>
      </c>
      <c r="C690" s="190" t="s">
        <v>814</v>
      </c>
      <c r="D690" s="191">
        <v>41356</v>
      </c>
      <c r="E690" s="190" t="s">
        <v>843</v>
      </c>
      <c r="F690" s="192">
        <v>49.3</v>
      </c>
      <c r="G690" s="190">
        <v>3</v>
      </c>
      <c r="H690" s="193">
        <v>0</v>
      </c>
      <c r="I690" s="190"/>
    </row>
    <row r="691" spans="1:9">
      <c r="A691" s="190" t="s">
        <v>391</v>
      </c>
      <c r="B691" s="190" t="s">
        <v>854</v>
      </c>
      <c r="C691" s="190" t="s">
        <v>828</v>
      </c>
      <c r="D691" s="191">
        <v>40533</v>
      </c>
      <c r="E691" s="190" t="s">
        <v>889</v>
      </c>
      <c r="F691" s="192">
        <v>14</v>
      </c>
      <c r="G691" s="190">
        <v>18</v>
      </c>
      <c r="H691" s="193">
        <v>0.10000000149011612</v>
      </c>
      <c r="I691" s="190"/>
    </row>
    <row r="692" spans="1:9">
      <c r="A692" s="190" t="s">
        <v>391</v>
      </c>
      <c r="B692" s="190" t="s">
        <v>854</v>
      </c>
      <c r="C692" s="190" t="s">
        <v>828</v>
      </c>
      <c r="D692" s="191">
        <v>40398</v>
      </c>
      <c r="E692" s="190" t="s">
        <v>844</v>
      </c>
      <c r="F692" s="192">
        <v>15</v>
      </c>
      <c r="G692" s="190">
        <v>14</v>
      </c>
      <c r="H692" s="193">
        <v>0.10000000149011612</v>
      </c>
      <c r="I692" s="190"/>
    </row>
    <row r="693" spans="1:9">
      <c r="A693" s="190" t="s">
        <v>603</v>
      </c>
      <c r="B693" s="190" t="s">
        <v>839</v>
      </c>
      <c r="C693" s="190" t="s">
        <v>878</v>
      </c>
      <c r="D693" s="191">
        <v>41373</v>
      </c>
      <c r="E693" s="190" t="s">
        <v>858</v>
      </c>
      <c r="F693" s="192">
        <v>46</v>
      </c>
      <c r="G693" s="190">
        <v>15</v>
      </c>
      <c r="H693" s="193">
        <v>0.15</v>
      </c>
      <c r="I693" s="190"/>
    </row>
    <row r="694" spans="1:9">
      <c r="A694" s="190" t="s">
        <v>603</v>
      </c>
      <c r="B694" s="190" t="s">
        <v>839</v>
      </c>
      <c r="C694" s="190" t="s">
        <v>878</v>
      </c>
      <c r="D694" s="191">
        <v>40822</v>
      </c>
      <c r="E694" s="190" t="s">
        <v>901</v>
      </c>
      <c r="F694" s="192">
        <v>12.75</v>
      </c>
      <c r="G694" s="190">
        <v>15</v>
      </c>
      <c r="H694" s="193">
        <v>0.15</v>
      </c>
      <c r="I694" s="190"/>
    </row>
    <row r="695" spans="1:9">
      <c r="A695" s="190" t="s">
        <v>626</v>
      </c>
      <c r="B695" s="190" t="s">
        <v>854</v>
      </c>
      <c r="C695" s="190" t="s">
        <v>836</v>
      </c>
      <c r="D695" s="191">
        <v>40705</v>
      </c>
      <c r="E695" s="190" t="s">
        <v>862</v>
      </c>
      <c r="F695" s="192">
        <v>6</v>
      </c>
      <c r="G695" s="190">
        <v>10</v>
      </c>
      <c r="H695" s="193">
        <v>0</v>
      </c>
      <c r="I695" s="190"/>
    </row>
    <row r="696" spans="1:9">
      <c r="A696" s="190" t="s">
        <v>626</v>
      </c>
      <c r="B696" s="190" t="s">
        <v>854</v>
      </c>
      <c r="C696" s="190" t="s">
        <v>836</v>
      </c>
      <c r="D696" s="191">
        <v>40465</v>
      </c>
      <c r="E696" s="190" t="s">
        <v>822</v>
      </c>
      <c r="F696" s="192">
        <v>18</v>
      </c>
      <c r="G696" s="190">
        <v>10</v>
      </c>
      <c r="H696" s="193">
        <v>0</v>
      </c>
      <c r="I696" s="190"/>
    </row>
    <row r="697" spans="1:9">
      <c r="A697" s="190" t="s">
        <v>677</v>
      </c>
      <c r="B697" s="190" t="s">
        <v>854</v>
      </c>
      <c r="C697" s="190" t="s">
        <v>810</v>
      </c>
      <c r="D697" s="191">
        <v>40202</v>
      </c>
      <c r="E697" s="190" t="s">
        <v>863</v>
      </c>
      <c r="F697" s="192">
        <v>45.6</v>
      </c>
      <c r="G697" s="190">
        <v>3</v>
      </c>
      <c r="H697" s="193">
        <v>0</v>
      </c>
      <c r="I697" s="190"/>
    </row>
    <row r="698" spans="1:9">
      <c r="A698" s="190" t="s">
        <v>688</v>
      </c>
      <c r="B698" s="190" t="s">
        <v>842</v>
      </c>
      <c r="C698" s="190" t="s">
        <v>807</v>
      </c>
      <c r="D698" s="191">
        <v>40227</v>
      </c>
      <c r="E698" s="190" t="s">
        <v>857</v>
      </c>
      <c r="F698" s="192">
        <v>123.79</v>
      </c>
      <c r="G698" s="190">
        <v>36</v>
      </c>
      <c r="H698" s="193">
        <v>0</v>
      </c>
      <c r="I698" s="190"/>
    </row>
    <row r="699" spans="1:9">
      <c r="A699" s="190" t="s">
        <v>688</v>
      </c>
      <c r="B699" s="190" t="s">
        <v>842</v>
      </c>
      <c r="C699" s="190" t="s">
        <v>807</v>
      </c>
      <c r="D699" s="191">
        <v>40554</v>
      </c>
      <c r="E699" s="190" t="s">
        <v>867</v>
      </c>
      <c r="F699" s="192">
        <v>7.75</v>
      </c>
      <c r="G699" s="190">
        <v>36</v>
      </c>
      <c r="H699" s="193">
        <v>0.10000000149011612</v>
      </c>
      <c r="I699" s="190"/>
    </row>
    <row r="700" spans="1:9">
      <c r="A700" s="190" t="s">
        <v>586</v>
      </c>
      <c r="B700" s="190" t="s">
        <v>813</v>
      </c>
      <c r="C700" s="190" t="s">
        <v>810</v>
      </c>
      <c r="D700" s="191">
        <v>40675</v>
      </c>
      <c r="E700" s="190" t="s">
        <v>885</v>
      </c>
      <c r="F700" s="192">
        <v>22</v>
      </c>
      <c r="G700" s="190">
        <v>50</v>
      </c>
      <c r="H700" s="193">
        <v>0.15</v>
      </c>
      <c r="I700" s="190"/>
    </row>
    <row r="701" spans="1:9">
      <c r="A701" s="190" t="s">
        <v>586</v>
      </c>
      <c r="B701" s="190" t="s">
        <v>813</v>
      </c>
      <c r="C701" s="190" t="s">
        <v>810</v>
      </c>
      <c r="D701" s="191">
        <v>40415</v>
      </c>
      <c r="E701" s="190" t="s">
        <v>847</v>
      </c>
      <c r="F701" s="192">
        <v>30</v>
      </c>
      <c r="G701" s="190">
        <v>50</v>
      </c>
      <c r="H701" s="193">
        <v>0.15</v>
      </c>
      <c r="I701" s="190"/>
    </row>
    <row r="702" spans="1:9">
      <c r="A702" s="190" t="s">
        <v>586</v>
      </c>
      <c r="B702" s="190" t="s">
        <v>813</v>
      </c>
      <c r="C702" s="190" t="s">
        <v>810</v>
      </c>
      <c r="D702" s="191">
        <v>41434</v>
      </c>
      <c r="E702" s="190" t="s">
        <v>896</v>
      </c>
      <c r="F702" s="192">
        <v>40</v>
      </c>
      <c r="G702" s="190">
        <v>10</v>
      </c>
      <c r="H702" s="193">
        <v>0.15</v>
      </c>
      <c r="I702" s="190"/>
    </row>
    <row r="703" spans="1:9">
      <c r="A703" s="190" t="s">
        <v>368</v>
      </c>
      <c r="B703" s="190" t="s">
        <v>806</v>
      </c>
      <c r="C703" s="190" t="s">
        <v>878</v>
      </c>
      <c r="D703" s="191">
        <v>41117</v>
      </c>
      <c r="E703" s="190" t="s">
        <v>825</v>
      </c>
      <c r="F703" s="192">
        <v>4.5</v>
      </c>
      <c r="G703" s="190">
        <v>10</v>
      </c>
      <c r="H703" s="193">
        <v>0.15</v>
      </c>
      <c r="I703" s="190"/>
    </row>
    <row r="704" spans="1:9">
      <c r="A704" s="190" t="s">
        <v>368</v>
      </c>
      <c r="B704" s="190" t="s">
        <v>806</v>
      </c>
      <c r="C704" s="190" t="s">
        <v>878</v>
      </c>
      <c r="D704" s="191">
        <v>41093</v>
      </c>
      <c r="E704" s="190" t="s">
        <v>874</v>
      </c>
      <c r="F704" s="192">
        <v>12</v>
      </c>
      <c r="G704" s="190">
        <v>9</v>
      </c>
      <c r="H704" s="193">
        <v>0.15</v>
      </c>
      <c r="I704" s="190"/>
    </row>
    <row r="705" spans="1:9">
      <c r="A705" s="190" t="s">
        <v>368</v>
      </c>
      <c r="B705" s="190" t="s">
        <v>806</v>
      </c>
      <c r="C705" s="190" t="s">
        <v>878</v>
      </c>
      <c r="D705" s="191">
        <v>41565</v>
      </c>
      <c r="E705" s="190" t="s">
        <v>893</v>
      </c>
      <c r="F705" s="192">
        <v>9.5</v>
      </c>
      <c r="G705" s="190">
        <v>6</v>
      </c>
      <c r="H705" s="193">
        <v>0.15</v>
      </c>
      <c r="I705" s="190"/>
    </row>
    <row r="706" spans="1:9">
      <c r="A706" s="190" t="s">
        <v>368</v>
      </c>
      <c r="B706" s="190" t="s">
        <v>806</v>
      </c>
      <c r="C706" s="190" t="s">
        <v>878</v>
      </c>
      <c r="D706" s="191">
        <v>40928</v>
      </c>
      <c r="E706" s="190" t="s">
        <v>820</v>
      </c>
      <c r="F706" s="192">
        <v>34</v>
      </c>
      <c r="G706" s="190">
        <v>12</v>
      </c>
      <c r="H706" s="193">
        <v>0.15</v>
      </c>
      <c r="I706" s="190"/>
    </row>
    <row r="707" spans="1:9">
      <c r="A707" s="190" t="s">
        <v>673</v>
      </c>
      <c r="B707" s="190" t="s">
        <v>854</v>
      </c>
      <c r="C707" s="190" t="s">
        <v>878</v>
      </c>
      <c r="D707" s="191">
        <v>40416</v>
      </c>
      <c r="E707" s="190" t="s">
        <v>840</v>
      </c>
      <c r="F707" s="192">
        <v>10</v>
      </c>
      <c r="G707" s="190">
        <v>40</v>
      </c>
      <c r="H707" s="193">
        <v>0.2</v>
      </c>
      <c r="I707" s="190"/>
    </row>
    <row r="708" spans="1:9">
      <c r="A708" s="190" t="s">
        <v>673</v>
      </c>
      <c r="B708" s="190" t="s">
        <v>854</v>
      </c>
      <c r="C708" s="190" t="s">
        <v>878</v>
      </c>
      <c r="D708" s="191">
        <v>41327</v>
      </c>
      <c r="E708" s="190" t="s">
        <v>838</v>
      </c>
      <c r="F708" s="192">
        <v>32</v>
      </c>
      <c r="G708" s="190">
        <v>50</v>
      </c>
      <c r="H708" s="193">
        <v>0.2</v>
      </c>
      <c r="I708" s="190"/>
    </row>
    <row r="709" spans="1:9">
      <c r="A709" s="190" t="s">
        <v>673</v>
      </c>
      <c r="B709" s="190" t="s">
        <v>854</v>
      </c>
      <c r="C709" s="190" t="s">
        <v>878</v>
      </c>
      <c r="D709" s="191">
        <v>41130</v>
      </c>
      <c r="E709" s="190" t="s">
        <v>902</v>
      </c>
      <c r="F709" s="192">
        <v>28.5</v>
      </c>
      <c r="G709" s="190">
        <v>15</v>
      </c>
      <c r="H709" s="193">
        <v>0.2</v>
      </c>
      <c r="I709" s="190"/>
    </row>
    <row r="710" spans="1:9">
      <c r="A710" s="190" t="s">
        <v>555</v>
      </c>
      <c r="B710" s="190" t="s">
        <v>524</v>
      </c>
      <c r="C710" s="190" t="s">
        <v>814</v>
      </c>
      <c r="D710" s="191">
        <v>40325</v>
      </c>
      <c r="E710" s="190" t="s">
        <v>818</v>
      </c>
      <c r="F710" s="192">
        <v>81</v>
      </c>
      <c r="G710" s="190">
        <v>39</v>
      </c>
      <c r="H710" s="193">
        <v>0</v>
      </c>
      <c r="I710" s="190"/>
    </row>
    <row r="711" spans="1:9">
      <c r="A711" s="190" t="s">
        <v>555</v>
      </c>
      <c r="B711" s="190" t="s">
        <v>524</v>
      </c>
      <c r="C711" s="190" t="s">
        <v>814</v>
      </c>
      <c r="D711" s="191">
        <v>40224</v>
      </c>
      <c r="E711" s="190" t="s">
        <v>863</v>
      </c>
      <c r="F711" s="192">
        <v>45.6</v>
      </c>
      <c r="G711" s="190">
        <v>35</v>
      </c>
      <c r="H711" s="193">
        <v>0</v>
      </c>
      <c r="I711" s="190"/>
    </row>
    <row r="712" spans="1:9">
      <c r="A712" s="190" t="s">
        <v>555</v>
      </c>
      <c r="B712" s="190" t="s">
        <v>524</v>
      </c>
      <c r="C712" s="190" t="s">
        <v>814</v>
      </c>
      <c r="D712" s="191">
        <v>40182</v>
      </c>
      <c r="E712" s="190" t="s">
        <v>848</v>
      </c>
      <c r="F712" s="192">
        <v>38</v>
      </c>
      <c r="G712" s="190">
        <v>70</v>
      </c>
      <c r="H712" s="193">
        <v>0</v>
      </c>
      <c r="I712" s="190"/>
    </row>
    <row r="713" spans="1:9">
      <c r="A713" s="190" t="s">
        <v>555</v>
      </c>
      <c r="B713" s="190" t="s">
        <v>524</v>
      </c>
      <c r="C713" s="190" t="s">
        <v>814</v>
      </c>
      <c r="D713" s="191">
        <v>41635</v>
      </c>
      <c r="E713" s="190" t="s">
        <v>812</v>
      </c>
      <c r="F713" s="192">
        <v>21.05</v>
      </c>
      <c r="G713" s="190">
        <v>39</v>
      </c>
      <c r="H713" s="193">
        <v>0</v>
      </c>
      <c r="I713" s="190"/>
    </row>
    <row r="714" spans="1:9">
      <c r="A714" s="190" t="s">
        <v>555</v>
      </c>
      <c r="B714" s="190" t="s">
        <v>524</v>
      </c>
      <c r="C714" s="190" t="s">
        <v>814</v>
      </c>
      <c r="D714" s="191">
        <v>41366</v>
      </c>
      <c r="E714" s="190" t="s">
        <v>867</v>
      </c>
      <c r="F714" s="192">
        <v>7.75</v>
      </c>
      <c r="G714" s="190">
        <v>50</v>
      </c>
      <c r="H714" s="193">
        <v>0</v>
      </c>
      <c r="I714" s="190"/>
    </row>
    <row r="715" spans="1:9">
      <c r="A715" s="190" t="s">
        <v>446</v>
      </c>
      <c r="B715" s="190" t="s">
        <v>854</v>
      </c>
      <c r="C715" s="190" t="s">
        <v>851</v>
      </c>
      <c r="D715" s="191">
        <v>40666</v>
      </c>
      <c r="E715" s="190" t="s">
        <v>903</v>
      </c>
      <c r="F715" s="192">
        <v>97</v>
      </c>
      <c r="G715" s="190">
        <v>16</v>
      </c>
      <c r="H715" s="193">
        <v>0.15</v>
      </c>
      <c r="I715" s="190"/>
    </row>
    <row r="716" spans="1:9">
      <c r="A716" s="190" t="s">
        <v>446</v>
      </c>
      <c r="B716" s="190" t="s">
        <v>854</v>
      </c>
      <c r="C716" s="190" t="s">
        <v>851</v>
      </c>
      <c r="D716" s="191">
        <v>40874</v>
      </c>
      <c r="E716" s="190" t="s">
        <v>830</v>
      </c>
      <c r="F716" s="192">
        <v>17.45</v>
      </c>
      <c r="G716" s="190">
        <v>50</v>
      </c>
      <c r="H716" s="193">
        <v>0</v>
      </c>
      <c r="I716" s="190"/>
    </row>
    <row r="717" spans="1:9">
      <c r="A717" s="190" t="s">
        <v>446</v>
      </c>
      <c r="B717" s="190" t="s">
        <v>854</v>
      </c>
      <c r="C717" s="190" t="s">
        <v>851</v>
      </c>
      <c r="D717" s="191">
        <v>41017</v>
      </c>
      <c r="E717" s="190" t="s">
        <v>835</v>
      </c>
      <c r="F717" s="192">
        <v>43.9</v>
      </c>
      <c r="G717" s="190">
        <v>120</v>
      </c>
      <c r="H717" s="193">
        <v>0</v>
      </c>
      <c r="I717" s="190"/>
    </row>
    <row r="718" spans="1:9">
      <c r="A718" s="190" t="s">
        <v>446</v>
      </c>
      <c r="B718" s="190" t="s">
        <v>854</v>
      </c>
      <c r="C718" s="190" t="s">
        <v>851</v>
      </c>
      <c r="D718" s="191">
        <v>40385</v>
      </c>
      <c r="E718" s="190" t="s">
        <v>819</v>
      </c>
      <c r="F718" s="192">
        <v>2.5</v>
      </c>
      <c r="G718" s="190">
        <v>16</v>
      </c>
      <c r="H718" s="193">
        <v>0.15</v>
      </c>
      <c r="I718" s="190"/>
    </row>
    <row r="719" spans="1:9">
      <c r="A719" s="190" t="s">
        <v>446</v>
      </c>
      <c r="B719" s="190" t="s">
        <v>854</v>
      </c>
      <c r="C719" s="190" t="s">
        <v>851</v>
      </c>
      <c r="D719" s="191">
        <v>40322</v>
      </c>
      <c r="E719" s="190" t="s">
        <v>820</v>
      </c>
      <c r="F719" s="192">
        <v>34</v>
      </c>
      <c r="G719" s="190">
        <v>84</v>
      </c>
      <c r="H719" s="193">
        <v>0.15</v>
      </c>
      <c r="I719" s="190"/>
    </row>
    <row r="720" spans="1:9">
      <c r="A720" s="190" t="s">
        <v>401</v>
      </c>
      <c r="B720" s="190" t="s">
        <v>883</v>
      </c>
      <c r="C720" s="190" t="s">
        <v>851</v>
      </c>
      <c r="D720" s="191">
        <v>40694</v>
      </c>
      <c r="E720" s="190" t="s">
        <v>881</v>
      </c>
      <c r="F720" s="192">
        <v>62.5</v>
      </c>
      <c r="G720" s="190">
        <v>25</v>
      </c>
      <c r="H720" s="193">
        <v>0.10000000149011612</v>
      </c>
      <c r="I720" s="190"/>
    </row>
    <row r="721" spans="1:9">
      <c r="A721" s="190" t="s">
        <v>401</v>
      </c>
      <c r="B721" s="190" t="s">
        <v>883</v>
      </c>
      <c r="C721" s="190" t="s">
        <v>851</v>
      </c>
      <c r="D721" s="191">
        <v>41525</v>
      </c>
      <c r="E721" s="190" t="s">
        <v>811</v>
      </c>
      <c r="F721" s="192">
        <v>9.65</v>
      </c>
      <c r="G721" s="190">
        <v>80</v>
      </c>
      <c r="H721" s="193">
        <v>0.10000000149011612</v>
      </c>
      <c r="I721" s="190"/>
    </row>
    <row r="722" spans="1:9">
      <c r="A722" s="190" t="s">
        <v>401</v>
      </c>
      <c r="B722" s="190" t="s">
        <v>883</v>
      </c>
      <c r="C722" s="190" t="s">
        <v>851</v>
      </c>
      <c r="D722" s="191">
        <v>41193</v>
      </c>
      <c r="E722" s="190" t="s">
        <v>804</v>
      </c>
      <c r="F722" s="192">
        <v>14</v>
      </c>
      <c r="G722" s="190">
        <v>20</v>
      </c>
      <c r="H722" s="193">
        <v>0</v>
      </c>
      <c r="I722" s="190"/>
    </row>
    <row r="723" spans="1:9">
      <c r="A723" s="190" t="s">
        <v>406</v>
      </c>
      <c r="B723" s="190" t="s">
        <v>877</v>
      </c>
      <c r="C723" s="190" t="s">
        <v>814</v>
      </c>
      <c r="D723" s="191">
        <v>40994</v>
      </c>
      <c r="E723" s="190" t="s">
        <v>888</v>
      </c>
      <c r="F723" s="192">
        <v>7</v>
      </c>
      <c r="G723" s="190">
        <v>6</v>
      </c>
      <c r="H723" s="193">
        <v>0</v>
      </c>
      <c r="I723" s="190"/>
    </row>
    <row r="724" spans="1:9">
      <c r="A724" s="190" t="s">
        <v>406</v>
      </c>
      <c r="B724" s="190" t="s">
        <v>877</v>
      </c>
      <c r="C724" s="190" t="s">
        <v>814</v>
      </c>
      <c r="D724" s="191">
        <v>40820</v>
      </c>
      <c r="E724" s="190" t="s">
        <v>832</v>
      </c>
      <c r="F724" s="192">
        <v>55</v>
      </c>
      <c r="G724" s="190">
        <v>4</v>
      </c>
      <c r="H724" s="193">
        <v>0</v>
      </c>
      <c r="I724" s="190"/>
    </row>
    <row r="725" spans="1:9">
      <c r="A725" s="190" t="s">
        <v>406</v>
      </c>
      <c r="B725" s="190" t="s">
        <v>877</v>
      </c>
      <c r="C725" s="190" t="s">
        <v>814</v>
      </c>
      <c r="D725" s="191">
        <v>41123</v>
      </c>
      <c r="E725" s="190" t="s">
        <v>844</v>
      </c>
      <c r="F725" s="192">
        <v>15</v>
      </c>
      <c r="G725" s="190">
        <v>6</v>
      </c>
      <c r="H725" s="193">
        <v>0</v>
      </c>
      <c r="I725" s="190"/>
    </row>
    <row r="726" spans="1:9">
      <c r="A726" s="190" t="s">
        <v>594</v>
      </c>
      <c r="B726" s="190" t="s">
        <v>839</v>
      </c>
      <c r="C726" s="190" t="s">
        <v>810</v>
      </c>
      <c r="D726" s="191">
        <v>40291</v>
      </c>
      <c r="E726" s="190" t="s">
        <v>825</v>
      </c>
      <c r="F726" s="192">
        <v>4.5</v>
      </c>
      <c r="G726" s="190">
        <v>5</v>
      </c>
      <c r="H726" s="193">
        <v>0</v>
      </c>
      <c r="I726" s="190"/>
    </row>
    <row r="727" spans="1:9">
      <c r="A727" s="190" t="s">
        <v>594</v>
      </c>
      <c r="B727" s="190" t="s">
        <v>839</v>
      </c>
      <c r="C727" s="190" t="s">
        <v>810</v>
      </c>
      <c r="D727" s="191">
        <v>40393</v>
      </c>
      <c r="E727" s="190" t="s">
        <v>890</v>
      </c>
      <c r="F727" s="192">
        <v>263.5</v>
      </c>
      <c r="G727" s="190">
        <v>15</v>
      </c>
      <c r="H727" s="193">
        <v>0</v>
      </c>
      <c r="I727" s="190"/>
    </row>
    <row r="728" spans="1:9">
      <c r="A728" s="190" t="s">
        <v>594</v>
      </c>
      <c r="B728" s="190" t="s">
        <v>839</v>
      </c>
      <c r="C728" s="190" t="s">
        <v>810</v>
      </c>
      <c r="D728" s="191">
        <v>41718</v>
      </c>
      <c r="E728" s="190" t="s">
        <v>864</v>
      </c>
      <c r="F728" s="192">
        <v>19.45</v>
      </c>
      <c r="G728" s="190">
        <v>9</v>
      </c>
      <c r="H728" s="193">
        <v>0</v>
      </c>
      <c r="I728" s="190"/>
    </row>
    <row r="729" spans="1:9">
      <c r="A729" s="190" t="s">
        <v>582</v>
      </c>
      <c r="B729" s="190" t="s">
        <v>824</v>
      </c>
      <c r="C729" s="190" t="s">
        <v>807</v>
      </c>
      <c r="D729" s="191">
        <v>40925</v>
      </c>
      <c r="E729" s="190" t="s">
        <v>859</v>
      </c>
      <c r="F729" s="192">
        <v>31</v>
      </c>
      <c r="G729" s="190">
        <v>16</v>
      </c>
      <c r="H729" s="193">
        <v>0.05</v>
      </c>
      <c r="I729" s="190"/>
    </row>
    <row r="730" spans="1:9">
      <c r="A730" s="190" t="s">
        <v>582</v>
      </c>
      <c r="B730" s="190" t="s">
        <v>824</v>
      </c>
      <c r="C730" s="190" t="s">
        <v>807</v>
      </c>
      <c r="D730" s="191">
        <v>41121</v>
      </c>
      <c r="E730" s="190" t="s">
        <v>848</v>
      </c>
      <c r="F730" s="192">
        <v>38</v>
      </c>
      <c r="G730" s="190">
        <v>40</v>
      </c>
      <c r="H730" s="193">
        <v>0</v>
      </c>
      <c r="I730" s="190"/>
    </row>
    <row r="731" spans="1:9">
      <c r="A731" s="190" t="s">
        <v>582</v>
      </c>
      <c r="B731" s="190" t="s">
        <v>824</v>
      </c>
      <c r="C731" s="190" t="s">
        <v>807</v>
      </c>
      <c r="D731" s="191">
        <v>40779</v>
      </c>
      <c r="E731" s="190" t="s">
        <v>820</v>
      </c>
      <c r="F731" s="192">
        <v>34</v>
      </c>
      <c r="G731" s="190">
        <v>10</v>
      </c>
      <c r="H731" s="193">
        <v>0.05</v>
      </c>
      <c r="I731" s="190"/>
    </row>
    <row r="732" spans="1:9">
      <c r="A732" s="190" t="s">
        <v>634</v>
      </c>
      <c r="B732" s="190" t="s">
        <v>899</v>
      </c>
      <c r="C732" s="190" t="s">
        <v>878</v>
      </c>
      <c r="D732" s="191">
        <v>40378</v>
      </c>
      <c r="E732" s="190" t="s">
        <v>825</v>
      </c>
      <c r="F732" s="192">
        <v>4.5</v>
      </c>
      <c r="G732" s="190">
        <v>8</v>
      </c>
      <c r="H732" s="193">
        <v>0</v>
      </c>
      <c r="I732" s="190"/>
    </row>
    <row r="733" spans="1:9">
      <c r="A733" s="190" t="s">
        <v>634</v>
      </c>
      <c r="B733" s="190" t="s">
        <v>899</v>
      </c>
      <c r="C733" s="190" t="s">
        <v>878</v>
      </c>
      <c r="D733" s="191">
        <v>40432</v>
      </c>
      <c r="E733" s="190" t="s">
        <v>833</v>
      </c>
      <c r="F733" s="192">
        <v>32.799999999999997</v>
      </c>
      <c r="G733" s="190">
        <v>5</v>
      </c>
      <c r="H733" s="193">
        <v>0</v>
      </c>
      <c r="I733" s="190"/>
    </row>
    <row r="734" spans="1:9">
      <c r="A734" s="190" t="s">
        <v>347</v>
      </c>
      <c r="B734" s="190" t="s">
        <v>345</v>
      </c>
      <c r="C734" s="190" t="s">
        <v>846</v>
      </c>
      <c r="D734" s="191">
        <v>41005</v>
      </c>
      <c r="E734" s="190" t="s">
        <v>845</v>
      </c>
      <c r="F734" s="192">
        <v>18</v>
      </c>
      <c r="G734" s="190">
        <v>3</v>
      </c>
      <c r="H734" s="193">
        <v>0</v>
      </c>
      <c r="I734" s="190"/>
    </row>
    <row r="735" spans="1:9">
      <c r="A735" s="190" t="s">
        <v>347</v>
      </c>
      <c r="B735" s="190" t="s">
        <v>345</v>
      </c>
      <c r="C735" s="190" t="s">
        <v>846</v>
      </c>
      <c r="D735" s="191">
        <v>40517</v>
      </c>
      <c r="E735" s="190" t="s">
        <v>811</v>
      </c>
      <c r="F735" s="192">
        <v>9.65</v>
      </c>
      <c r="G735" s="190">
        <v>10</v>
      </c>
      <c r="H735" s="193">
        <v>0</v>
      </c>
      <c r="I735" s="190"/>
    </row>
    <row r="736" spans="1:9">
      <c r="A736" s="190" t="s">
        <v>347</v>
      </c>
      <c r="B736" s="190" t="s">
        <v>345</v>
      </c>
      <c r="C736" s="190" t="s">
        <v>846</v>
      </c>
      <c r="D736" s="191">
        <v>41236</v>
      </c>
      <c r="E736" s="190" t="s">
        <v>876</v>
      </c>
      <c r="F736" s="192">
        <v>12.5</v>
      </c>
      <c r="G736" s="190">
        <v>6</v>
      </c>
      <c r="H736" s="193">
        <v>0</v>
      </c>
      <c r="I736" s="190"/>
    </row>
    <row r="737" spans="1:9">
      <c r="A737" s="190" t="s">
        <v>649</v>
      </c>
      <c r="B737" s="190" t="s">
        <v>854</v>
      </c>
      <c r="C737" s="190" t="s">
        <v>810</v>
      </c>
      <c r="D737" s="191">
        <v>40244</v>
      </c>
      <c r="E737" s="190" t="s">
        <v>872</v>
      </c>
      <c r="F737" s="192">
        <v>18</v>
      </c>
      <c r="G737" s="190">
        <v>40</v>
      </c>
      <c r="H737" s="193">
        <v>0.2</v>
      </c>
      <c r="I737" s="190"/>
    </row>
    <row r="738" spans="1:9">
      <c r="A738" s="190" t="s">
        <v>649</v>
      </c>
      <c r="B738" s="190" t="s">
        <v>854</v>
      </c>
      <c r="C738" s="190" t="s">
        <v>810</v>
      </c>
      <c r="D738" s="191">
        <v>40778</v>
      </c>
      <c r="E738" s="190" t="s">
        <v>896</v>
      </c>
      <c r="F738" s="192">
        <v>40</v>
      </c>
      <c r="G738" s="190">
        <v>24</v>
      </c>
      <c r="H738" s="193">
        <v>0</v>
      </c>
      <c r="I738" s="190"/>
    </row>
    <row r="739" spans="1:9">
      <c r="A739" s="190" t="s">
        <v>649</v>
      </c>
      <c r="B739" s="190" t="s">
        <v>854</v>
      </c>
      <c r="C739" s="190" t="s">
        <v>810</v>
      </c>
      <c r="D739" s="191">
        <v>41173</v>
      </c>
      <c r="E739" s="190" t="s">
        <v>849</v>
      </c>
      <c r="F739" s="192">
        <v>25.89</v>
      </c>
      <c r="G739" s="190">
        <v>20</v>
      </c>
      <c r="H739" s="193">
        <v>0.2</v>
      </c>
      <c r="I739" s="190"/>
    </row>
    <row r="740" spans="1:9">
      <c r="A740" s="190" t="s">
        <v>649</v>
      </c>
      <c r="B740" s="190" t="s">
        <v>854</v>
      </c>
      <c r="C740" s="190" t="s">
        <v>810</v>
      </c>
      <c r="D740" s="191">
        <v>40558</v>
      </c>
      <c r="E740" s="190" t="s">
        <v>855</v>
      </c>
      <c r="F740" s="192">
        <v>18.399999999999999</v>
      </c>
      <c r="G740" s="190">
        <v>25</v>
      </c>
      <c r="H740" s="193">
        <v>0.2</v>
      </c>
      <c r="I740" s="190"/>
    </row>
    <row r="741" spans="1:9">
      <c r="A741" s="190" t="s">
        <v>517</v>
      </c>
      <c r="B741" s="190" t="s">
        <v>877</v>
      </c>
      <c r="C741" s="190" t="s">
        <v>878</v>
      </c>
      <c r="D741" s="191">
        <v>40981</v>
      </c>
      <c r="E741" s="190" t="s">
        <v>852</v>
      </c>
      <c r="F741" s="192">
        <v>39</v>
      </c>
      <c r="G741" s="190">
        <v>25</v>
      </c>
      <c r="H741" s="193">
        <v>0.10000000149011612</v>
      </c>
      <c r="I741" s="190"/>
    </row>
    <row r="742" spans="1:9">
      <c r="A742" s="190" t="s">
        <v>517</v>
      </c>
      <c r="B742" s="190" t="s">
        <v>877</v>
      </c>
      <c r="C742" s="190" t="s">
        <v>878</v>
      </c>
      <c r="D742" s="191">
        <v>40933</v>
      </c>
      <c r="E742" s="190" t="s">
        <v>818</v>
      </c>
      <c r="F742" s="192">
        <v>81</v>
      </c>
      <c r="G742" s="190">
        <v>15</v>
      </c>
      <c r="H742" s="193">
        <v>0.10000000149011612</v>
      </c>
      <c r="I742" s="190"/>
    </row>
    <row r="743" spans="1:9">
      <c r="A743" s="190" t="s">
        <v>517</v>
      </c>
      <c r="B743" s="190" t="s">
        <v>877</v>
      </c>
      <c r="C743" s="190" t="s">
        <v>878</v>
      </c>
      <c r="D743" s="191">
        <v>40393</v>
      </c>
      <c r="E743" s="190" t="s">
        <v>841</v>
      </c>
      <c r="F743" s="192">
        <v>26</v>
      </c>
      <c r="G743" s="190">
        <v>18</v>
      </c>
      <c r="H743" s="193">
        <v>0.10000000149011612</v>
      </c>
      <c r="I743" s="190"/>
    </row>
    <row r="744" spans="1:9">
      <c r="A744" s="190" t="s">
        <v>517</v>
      </c>
      <c r="B744" s="190" t="s">
        <v>877</v>
      </c>
      <c r="C744" s="190" t="s">
        <v>878</v>
      </c>
      <c r="D744" s="191">
        <v>41358</v>
      </c>
      <c r="E744" s="190" t="s">
        <v>811</v>
      </c>
      <c r="F744" s="192">
        <v>9.65</v>
      </c>
      <c r="G744" s="190">
        <v>6</v>
      </c>
      <c r="H744" s="193">
        <v>0.10000000149011612</v>
      </c>
      <c r="I744" s="190"/>
    </row>
    <row r="745" spans="1:9">
      <c r="A745" s="190" t="s">
        <v>318</v>
      </c>
      <c r="B745" s="190" t="s">
        <v>850</v>
      </c>
      <c r="C745" s="190" t="s">
        <v>836</v>
      </c>
      <c r="D745" s="191">
        <v>40730</v>
      </c>
      <c r="E745" s="190" t="s">
        <v>859</v>
      </c>
      <c r="F745" s="192">
        <v>31</v>
      </c>
      <c r="G745" s="190">
        <v>2</v>
      </c>
      <c r="H745" s="193">
        <v>0</v>
      </c>
      <c r="I745" s="190"/>
    </row>
    <row r="746" spans="1:9">
      <c r="A746" s="190" t="s">
        <v>318</v>
      </c>
      <c r="B746" s="190" t="s">
        <v>850</v>
      </c>
      <c r="C746" s="190" t="s">
        <v>836</v>
      </c>
      <c r="D746" s="191">
        <v>41746</v>
      </c>
      <c r="E746" s="190" t="s">
        <v>849</v>
      </c>
      <c r="F746" s="192">
        <v>25.89</v>
      </c>
      <c r="G746" s="190">
        <v>10</v>
      </c>
      <c r="H746" s="193">
        <v>0</v>
      </c>
      <c r="I746" s="190"/>
    </row>
    <row r="747" spans="1:9">
      <c r="A747" s="190" t="s">
        <v>318</v>
      </c>
      <c r="B747" s="190" t="s">
        <v>850</v>
      </c>
      <c r="C747" s="190" t="s">
        <v>836</v>
      </c>
      <c r="D747" s="191">
        <v>41296</v>
      </c>
      <c r="E747" s="190" t="s">
        <v>858</v>
      </c>
      <c r="F747" s="192">
        <v>46</v>
      </c>
      <c r="G747" s="190">
        <v>60</v>
      </c>
      <c r="H747" s="193">
        <v>0</v>
      </c>
      <c r="I747" s="190"/>
    </row>
    <row r="748" spans="1:9">
      <c r="A748" s="190" t="s">
        <v>318</v>
      </c>
      <c r="B748" s="190" t="s">
        <v>850</v>
      </c>
      <c r="C748" s="190" t="s">
        <v>836</v>
      </c>
      <c r="D748" s="191">
        <v>41106</v>
      </c>
      <c r="E748" s="190" t="s">
        <v>875</v>
      </c>
      <c r="F748" s="192">
        <v>7.45</v>
      </c>
      <c r="G748" s="190">
        <v>15</v>
      </c>
      <c r="H748" s="193">
        <v>0</v>
      </c>
      <c r="I748" s="190"/>
    </row>
    <row r="749" spans="1:9">
      <c r="A749" s="190" t="s">
        <v>586</v>
      </c>
      <c r="B749" s="190" t="s">
        <v>813</v>
      </c>
      <c r="C749" s="190" t="s">
        <v>836</v>
      </c>
      <c r="D749" s="191">
        <v>40910</v>
      </c>
      <c r="E749" s="190" t="s">
        <v>831</v>
      </c>
      <c r="F749" s="192">
        <v>19</v>
      </c>
      <c r="G749" s="190">
        <v>30</v>
      </c>
      <c r="H749" s="193">
        <v>0</v>
      </c>
      <c r="I749" s="190"/>
    </row>
    <row r="750" spans="1:9">
      <c r="A750" s="190" t="s">
        <v>586</v>
      </c>
      <c r="B750" s="190" t="s">
        <v>813</v>
      </c>
      <c r="C750" s="190" t="s">
        <v>836</v>
      </c>
      <c r="D750" s="191">
        <v>41280</v>
      </c>
      <c r="E750" s="190" t="s">
        <v>855</v>
      </c>
      <c r="F750" s="192">
        <v>18.399999999999999</v>
      </c>
      <c r="G750" s="190">
        <v>15</v>
      </c>
      <c r="H750" s="193">
        <v>0.10000000149011612</v>
      </c>
      <c r="I750" s="190"/>
    </row>
    <row r="751" spans="1:9">
      <c r="A751" s="190" t="s">
        <v>428</v>
      </c>
      <c r="B751" s="190" t="s">
        <v>801</v>
      </c>
      <c r="C751" s="190" t="s">
        <v>810</v>
      </c>
      <c r="D751" s="191">
        <v>40845</v>
      </c>
      <c r="E751" s="190" t="s">
        <v>872</v>
      </c>
      <c r="F751" s="192">
        <v>18</v>
      </c>
      <c r="G751" s="190">
        <v>8</v>
      </c>
      <c r="H751" s="193">
        <v>0.15</v>
      </c>
      <c r="I751" s="190"/>
    </row>
    <row r="752" spans="1:9">
      <c r="A752" s="190" t="s">
        <v>428</v>
      </c>
      <c r="B752" s="190" t="s">
        <v>801</v>
      </c>
      <c r="C752" s="190" t="s">
        <v>810</v>
      </c>
      <c r="D752" s="191">
        <v>40551</v>
      </c>
      <c r="E752" s="190" t="s">
        <v>862</v>
      </c>
      <c r="F752" s="192">
        <v>6</v>
      </c>
      <c r="G752" s="190">
        <v>10</v>
      </c>
      <c r="H752" s="193">
        <v>0</v>
      </c>
      <c r="I752" s="190"/>
    </row>
    <row r="753" spans="1:9">
      <c r="A753" s="190" t="s">
        <v>428</v>
      </c>
      <c r="B753" s="190" t="s">
        <v>801</v>
      </c>
      <c r="C753" s="190" t="s">
        <v>810</v>
      </c>
      <c r="D753" s="191">
        <v>41438</v>
      </c>
      <c r="E753" s="190" t="s">
        <v>848</v>
      </c>
      <c r="F753" s="192">
        <v>38</v>
      </c>
      <c r="G753" s="190">
        <v>30</v>
      </c>
      <c r="H753" s="193">
        <v>0.15</v>
      </c>
      <c r="I753" s="190"/>
    </row>
    <row r="754" spans="1:9">
      <c r="A754" s="190" t="s">
        <v>446</v>
      </c>
      <c r="B754" s="190" t="s">
        <v>854</v>
      </c>
      <c r="C754" s="190" t="s">
        <v>878</v>
      </c>
      <c r="D754" s="191">
        <v>40632</v>
      </c>
      <c r="E754" s="190" t="s">
        <v>885</v>
      </c>
      <c r="F754" s="192">
        <v>22</v>
      </c>
      <c r="G754" s="190">
        <v>50</v>
      </c>
      <c r="H754" s="193">
        <v>0.10000000149011612</v>
      </c>
      <c r="I754" s="190"/>
    </row>
    <row r="755" spans="1:9">
      <c r="A755" s="190" t="s">
        <v>446</v>
      </c>
      <c r="B755" s="190" t="s">
        <v>854</v>
      </c>
      <c r="C755" s="190" t="s">
        <v>878</v>
      </c>
      <c r="D755" s="191">
        <v>41648</v>
      </c>
      <c r="E755" s="190" t="s">
        <v>831</v>
      </c>
      <c r="F755" s="192">
        <v>19</v>
      </c>
      <c r="G755" s="190">
        <v>30</v>
      </c>
      <c r="H755" s="193">
        <v>0.10000000149011612</v>
      </c>
      <c r="I755" s="190"/>
    </row>
    <row r="756" spans="1:9">
      <c r="A756" s="190" t="s">
        <v>509</v>
      </c>
      <c r="B756" s="190" t="s">
        <v>842</v>
      </c>
      <c r="C756" s="190" t="s">
        <v>807</v>
      </c>
      <c r="D756" s="191">
        <v>40635</v>
      </c>
      <c r="E756" s="190" t="s">
        <v>803</v>
      </c>
      <c r="F756" s="192">
        <v>21</v>
      </c>
      <c r="G756" s="190">
        <v>3</v>
      </c>
      <c r="H756" s="193">
        <v>0</v>
      </c>
      <c r="I756" s="190"/>
    </row>
    <row r="757" spans="1:9">
      <c r="A757" s="190" t="s">
        <v>509</v>
      </c>
      <c r="B757" s="190" t="s">
        <v>842</v>
      </c>
      <c r="C757" s="190" t="s">
        <v>807</v>
      </c>
      <c r="D757" s="191">
        <v>41009</v>
      </c>
      <c r="E757" s="190" t="s">
        <v>819</v>
      </c>
      <c r="F757" s="192">
        <v>2.5</v>
      </c>
      <c r="G757" s="190">
        <v>8</v>
      </c>
      <c r="H757" s="193">
        <v>0.2</v>
      </c>
      <c r="I757" s="190"/>
    </row>
    <row r="758" spans="1:9">
      <c r="A758" s="190" t="s">
        <v>509</v>
      </c>
      <c r="B758" s="190" t="s">
        <v>842</v>
      </c>
      <c r="C758" s="190" t="s">
        <v>807</v>
      </c>
      <c r="D758" s="191">
        <v>41357</v>
      </c>
      <c r="E758" s="190" t="s">
        <v>805</v>
      </c>
      <c r="F758" s="192">
        <v>34.799999999999997</v>
      </c>
      <c r="G758" s="190">
        <v>9</v>
      </c>
      <c r="H758" s="193">
        <v>0</v>
      </c>
      <c r="I758" s="190"/>
    </row>
    <row r="759" spans="1:9">
      <c r="A759" s="190" t="s">
        <v>330</v>
      </c>
      <c r="B759" s="190" t="s">
        <v>817</v>
      </c>
      <c r="C759" s="190" t="s">
        <v>802</v>
      </c>
      <c r="D759" s="191">
        <v>41110</v>
      </c>
      <c r="E759" s="190" t="s">
        <v>826</v>
      </c>
      <c r="F759" s="192">
        <v>24</v>
      </c>
      <c r="G759" s="190">
        <v>14</v>
      </c>
      <c r="H759" s="193">
        <v>0</v>
      </c>
      <c r="I759" s="190"/>
    </row>
    <row r="760" spans="1:9">
      <c r="A760" s="190" t="s">
        <v>330</v>
      </c>
      <c r="B760" s="190" t="s">
        <v>817</v>
      </c>
      <c r="C760" s="190" t="s">
        <v>802</v>
      </c>
      <c r="D760" s="191">
        <v>40567</v>
      </c>
      <c r="E760" s="190" t="s">
        <v>876</v>
      </c>
      <c r="F760" s="192">
        <v>12.5</v>
      </c>
      <c r="G760" s="190">
        <v>20</v>
      </c>
      <c r="H760" s="193">
        <v>0</v>
      </c>
      <c r="I760" s="190"/>
    </row>
    <row r="761" spans="1:9">
      <c r="A761" s="190" t="s">
        <v>330</v>
      </c>
      <c r="B761" s="190" t="s">
        <v>817</v>
      </c>
      <c r="C761" s="190" t="s">
        <v>802</v>
      </c>
      <c r="D761" s="191">
        <v>41464</v>
      </c>
      <c r="E761" s="190" t="s">
        <v>882</v>
      </c>
      <c r="F761" s="192">
        <v>36</v>
      </c>
      <c r="G761" s="190">
        <v>10</v>
      </c>
      <c r="H761" s="193">
        <v>0</v>
      </c>
      <c r="I761" s="190"/>
    </row>
    <row r="762" spans="1:9">
      <c r="A762" s="190" t="s">
        <v>521</v>
      </c>
      <c r="B762" s="190" t="s">
        <v>524</v>
      </c>
      <c r="C762" s="190" t="s">
        <v>814</v>
      </c>
      <c r="D762" s="191">
        <v>40439</v>
      </c>
      <c r="E762" s="190" t="s">
        <v>852</v>
      </c>
      <c r="F762" s="192">
        <v>39</v>
      </c>
      <c r="G762" s="190">
        <v>40</v>
      </c>
      <c r="H762" s="193">
        <v>0</v>
      </c>
      <c r="I762" s="190"/>
    </row>
    <row r="763" spans="1:9">
      <c r="A763" s="190" t="s">
        <v>521</v>
      </c>
      <c r="B763" s="190" t="s">
        <v>524</v>
      </c>
      <c r="C763" s="190" t="s">
        <v>814</v>
      </c>
      <c r="D763" s="191">
        <v>40250</v>
      </c>
      <c r="E763" s="190" t="s">
        <v>858</v>
      </c>
      <c r="F763" s="192">
        <v>46</v>
      </c>
      <c r="G763" s="190">
        <v>25</v>
      </c>
      <c r="H763" s="193">
        <v>0</v>
      </c>
      <c r="I763" s="190"/>
    </row>
    <row r="764" spans="1:9">
      <c r="A764" s="190" t="s">
        <v>521</v>
      </c>
      <c r="B764" s="190" t="s">
        <v>524</v>
      </c>
      <c r="C764" s="190" t="s">
        <v>814</v>
      </c>
      <c r="D764" s="191">
        <v>40404</v>
      </c>
      <c r="E764" s="190" t="s">
        <v>902</v>
      </c>
      <c r="F764" s="192">
        <v>28.5</v>
      </c>
      <c r="G764" s="190">
        <v>20</v>
      </c>
      <c r="H764" s="193">
        <v>0</v>
      </c>
      <c r="I764" s="190"/>
    </row>
    <row r="765" spans="1:9">
      <c r="A765" s="190" t="s">
        <v>521</v>
      </c>
      <c r="B765" s="190" t="s">
        <v>524</v>
      </c>
      <c r="C765" s="190" t="s">
        <v>814</v>
      </c>
      <c r="D765" s="191">
        <v>40796</v>
      </c>
      <c r="E765" s="190" t="s">
        <v>856</v>
      </c>
      <c r="F765" s="192">
        <v>18</v>
      </c>
      <c r="G765" s="190">
        <v>50</v>
      </c>
      <c r="H765" s="193">
        <v>0</v>
      </c>
      <c r="I765" s="190"/>
    </row>
    <row r="766" spans="1:9">
      <c r="A766" s="190" t="s">
        <v>341</v>
      </c>
      <c r="B766" s="190" t="s">
        <v>345</v>
      </c>
      <c r="C766" s="190" t="s">
        <v>878</v>
      </c>
      <c r="D766" s="191">
        <v>40634</v>
      </c>
      <c r="E766" s="190" t="s">
        <v>832</v>
      </c>
      <c r="F766" s="192">
        <v>55</v>
      </c>
      <c r="G766" s="190">
        <v>2</v>
      </c>
      <c r="H766" s="193">
        <v>0</v>
      </c>
      <c r="I766" s="190"/>
    </row>
    <row r="767" spans="1:9">
      <c r="A767" s="190" t="s">
        <v>324</v>
      </c>
      <c r="B767" s="190" t="s">
        <v>877</v>
      </c>
      <c r="C767" s="190" t="s">
        <v>878</v>
      </c>
      <c r="D767" s="191">
        <v>40288</v>
      </c>
      <c r="E767" s="190" t="s">
        <v>849</v>
      </c>
      <c r="F767" s="192">
        <v>25.89</v>
      </c>
      <c r="G767" s="190">
        <v>15</v>
      </c>
      <c r="H767" s="193">
        <v>0</v>
      </c>
      <c r="I767" s="190"/>
    </row>
    <row r="768" spans="1:9">
      <c r="A768" s="190" t="s">
        <v>324</v>
      </c>
      <c r="B768" s="190" t="s">
        <v>877</v>
      </c>
      <c r="C768" s="190" t="s">
        <v>878</v>
      </c>
      <c r="D768" s="191">
        <v>40576</v>
      </c>
      <c r="E768" s="190" t="s">
        <v>884</v>
      </c>
      <c r="F768" s="192">
        <v>17</v>
      </c>
      <c r="G768" s="190">
        <v>24</v>
      </c>
      <c r="H768" s="193">
        <v>0</v>
      </c>
      <c r="I768" s="190"/>
    </row>
    <row r="769" spans="1:9">
      <c r="A769" s="190" t="s">
        <v>590</v>
      </c>
      <c r="B769" s="190" t="s">
        <v>850</v>
      </c>
      <c r="C769" s="190" t="s">
        <v>846</v>
      </c>
      <c r="D769" s="191">
        <v>40428</v>
      </c>
      <c r="E769" s="190" t="s">
        <v>885</v>
      </c>
      <c r="F769" s="192">
        <v>22</v>
      </c>
      <c r="G769" s="190">
        <v>50</v>
      </c>
      <c r="H769" s="193">
        <v>0.05</v>
      </c>
      <c r="I769" s="190"/>
    </row>
    <row r="770" spans="1:9">
      <c r="A770" s="190" t="s">
        <v>590</v>
      </c>
      <c r="B770" s="190" t="s">
        <v>850</v>
      </c>
      <c r="C770" s="190" t="s">
        <v>846</v>
      </c>
      <c r="D770" s="191">
        <v>40750</v>
      </c>
      <c r="E770" s="190" t="s">
        <v>805</v>
      </c>
      <c r="F770" s="192">
        <v>34.799999999999997</v>
      </c>
      <c r="G770" s="190">
        <v>24</v>
      </c>
      <c r="H770" s="193">
        <v>0</v>
      </c>
      <c r="I770" s="190"/>
    </row>
    <row r="771" spans="1:9">
      <c r="A771" s="190" t="s">
        <v>590</v>
      </c>
      <c r="B771" s="190" t="s">
        <v>850</v>
      </c>
      <c r="C771" s="190" t="s">
        <v>846</v>
      </c>
      <c r="D771" s="191">
        <v>41656</v>
      </c>
      <c r="E771" s="190" t="s">
        <v>866</v>
      </c>
      <c r="F771" s="192">
        <v>15</v>
      </c>
      <c r="G771" s="190">
        <v>24</v>
      </c>
      <c r="H771" s="193">
        <v>0.05</v>
      </c>
      <c r="I771" s="190"/>
    </row>
    <row r="772" spans="1:9">
      <c r="A772" s="190" t="s">
        <v>649</v>
      </c>
      <c r="B772" s="190" t="s">
        <v>854</v>
      </c>
      <c r="C772" s="190" t="s">
        <v>846</v>
      </c>
      <c r="D772" s="191">
        <v>41117</v>
      </c>
      <c r="E772" s="190" t="s">
        <v>849</v>
      </c>
      <c r="F772" s="192">
        <v>25.89</v>
      </c>
      <c r="G772" s="190">
        <v>10</v>
      </c>
      <c r="H772" s="193">
        <v>0</v>
      </c>
      <c r="I772" s="190"/>
    </row>
    <row r="773" spans="1:9">
      <c r="A773" s="190" t="s">
        <v>649</v>
      </c>
      <c r="B773" s="190" t="s">
        <v>854</v>
      </c>
      <c r="C773" s="190" t="s">
        <v>846</v>
      </c>
      <c r="D773" s="191">
        <v>41629</v>
      </c>
      <c r="E773" s="190" t="s">
        <v>855</v>
      </c>
      <c r="F773" s="192">
        <v>18.399999999999999</v>
      </c>
      <c r="G773" s="190">
        <v>10</v>
      </c>
      <c r="H773" s="193">
        <v>0.2</v>
      </c>
      <c r="I773" s="190"/>
    </row>
    <row r="774" spans="1:9">
      <c r="A774" s="190" t="s">
        <v>649</v>
      </c>
      <c r="B774" s="190" t="s">
        <v>854</v>
      </c>
      <c r="C774" s="190" t="s">
        <v>846</v>
      </c>
      <c r="D774" s="191">
        <v>41636</v>
      </c>
      <c r="E774" s="190" t="s">
        <v>875</v>
      </c>
      <c r="F774" s="192">
        <v>7.45</v>
      </c>
      <c r="G774" s="190">
        <v>10</v>
      </c>
      <c r="H774" s="193">
        <v>0.2</v>
      </c>
      <c r="I774" s="190"/>
    </row>
    <row r="775" spans="1:9">
      <c r="A775" s="190" t="s">
        <v>603</v>
      </c>
      <c r="B775" s="190" t="s">
        <v>839</v>
      </c>
      <c r="C775" s="190" t="s">
        <v>810</v>
      </c>
      <c r="D775" s="191">
        <v>40476</v>
      </c>
      <c r="E775" s="190" t="s">
        <v>803</v>
      </c>
      <c r="F775" s="192">
        <v>21</v>
      </c>
      <c r="G775" s="190">
        <v>50</v>
      </c>
      <c r="H775" s="193">
        <v>0.10000000149011612</v>
      </c>
      <c r="I775" s="190"/>
    </row>
    <row r="776" spans="1:9">
      <c r="A776" s="190" t="s">
        <v>603</v>
      </c>
      <c r="B776" s="190" t="s">
        <v>839</v>
      </c>
      <c r="C776" s="190" t="s">
        <v>810</v>
      </c>
      <c r="D776" s="191">
        <v>40457</v>
      </c>
      <c r="E776" s="190" t="s">
        <v>855</v>
      </c>
      <c r="F776" s="192">
        <v>18.399999999999999</v>
      </c>
      <c r="G776" s="190">
        <v>10</v>
      </c>
      <c r="H776" s="193">
        <v>0.10000000149011612</v>
      </c>
      <c r="I776" s="190"/>
    </row>
    <row r="777" spans="1:9">
      <c r="A777" s="190" t="s">
        <v>603</v>
      </c>
      <c r="B777" s="190" t="s">
        <v>839</v>
      </c>
      <c r="C777" s="190" t="s">
        <v>810</v>
      </c>
      <c r="D777" s="191">
        <v>41412</v>
      </c>
      <c r="E777" s="190" t="s">
        <v>816</v>
      </c>
      <c r="F777" s="192">
        <v>19.5</v>
      </c>
      <c r="G777" s="190">
        <v>5</v>
      </c>
      <c r="H777" s="193">
        <v>0.10000000149011612</v>
      </c>
      <c r="I777" s="190"/>
    </row>
    <row r="778" spans="1:9">
      <c r="A778" s="190" t="s">
        <v>603</v>
      </c>
      <c r="B778" s="190" t="s">
        <v>839</v>
      </c>
      <c r="C778" s="190" t="s">
        <v>810</v>
      </c>
      <c r="D778" s="191">
        <v>40757</v>
      </c>
      <c r="E778" s="190" t="s">
        <v>832</v>
      </c>
      <c r="F778" s="192">
        <v>55</v>
      </c>
      <c r="G778" s="190">
        <v>15</v>
      </c>
      <c r="H778" s="193">
        <v>0.10000000149011612</v>
      </c>
      <c r="I778" s="190"/>
    </row>
    <row r="779" spans="1:9">
      <c r="A779" s="190" t="s">
        <v>649</v>
      </c>
      <c r="B779" s="190" t="s">
        <v>854</v>
      </c>
      <c r="C779" s="190" t="s">
        <v>814</v>
      </c>
      <c r="D779" s="191">
        <v>40884</v>
      </c>
      <c r="E779" s="190" t="s">
        <v>853</v>
      </c>
      <c r="F779" s="192">
        <v>38</v>
      </c>
      <c r="G779" s="190">
        <v>15</v>
      </c>
      <c r="H779" s="193">
        <v>0.25</v>
      </c>
      <c r="I779" s="190"/>
    </row>
    <row r="780" spans="1:9">
      <c r="A780" s="190" t="s">
        <v>649</v>
      </c>
      <c r="B780" s="190" t="s">
        <v>854</v>
      </c>
      <c r="C780" s="190" t="s">
        <v>814</v>
      </c>
      <c r="D780" s="191">
        <v>40368</v>
      </c>
      <c r="E780" s="190" t="s">
        <v>821</v>
      </c>
      <c r="F780" s="192">
        <v>12.5</v>
      </c>
      <c r="G780" s="190">
        <v>20</v>
      </c>
      <c r="H780" s="193">
        <v>0</v>
      </c>
      <c r="I780" s="190"/>
    </row>
    <row r="781" spans="1:9">
      <c r="A781" s="190" t="s">
        <v>649</v>
      </c>
      <c r="B781" s="190" t="s">
        <v>854</v>
      </c>
      <c r="C781" s="190" t="s">
        <v>814</v>
      </c>
      <c r="D781" s="191">
        <v>41494</v>
      </c>
      <c r="E781" s="190" t="s">
        <v>819</v>
      </c>
      <c r="F781" s="192">
        <v>2.5</v>
      </c>
      <c r="G781" s="190">
        <v>30</v>
      </c>
      <c r="H781" s="193">
        <v>0</v>
      </c>
      <c r="I781" s="190"/>
    </row>
    <row r="782" spans="1:9">
      <c r="A782" s="190" t="s">
        <v>649</v>
      </c>
      <c r="B782" s="190" t="s">
        <v>854</v>
      </c>
      <c r="C782" s="190" t="s">
        <v>814</v>
      </c>
      <c r="D782" s="191">
        <v>40539</v>
      </c>
      <c r="E782" s="190" t="s">
        <v>820</v>
      </c>
      <c r="F782" s="192">
        <v>34</v>
      </c>
      <c r="G782" s="190">
        <v>35</v>
      </c>
      <c r="H782" s="193">
        <v>0.25</v>
      </c>
      <c r="I782" s="190"/>
    </row>
    <row r="783" spans="1:9">
      <c r="A783" s="190" t="s">
        <v>531</v>
      </c>
      <c r="B783" s="190" t="s">
        <v>824</v>
      </c>
      <c r="C783" s="190" t="s">
        <v>836</v>
      </c>
      <c r="D783" s="191">
        <v>41497</v>
      </c>
      <c r="E783" s="190" t="s">
        <v>821</v>
      </c>
      <c r="F783" s="192">
        <v>12.5</v>
      </c>
      <c r="G783" s="190">
        <v>30</v>
      </c>
      <c r="H783" s="193">
        <v>0</v>
      </c>
      <c r="I783" s="190"/>
    </row>
    <row r="784" spans="1:9">
      <c r="A784" s="190" t="s">
        <v>531</v>
      </c>
      <c r="B784" s="190" t="s">
        <v>824</v>
      </c>
      <c r="C784" s="190" t="s">
        <v>836</v>
      </c>
      <c r="D784" s="191">
        <v>40557</v>
      </c>
      <c r="E784" s="190" t="s">
        <v>809</v>
      </c>
      <c r="F784" s="192">
        <v>53</v>
      </c>
      <c r="G784" s="190">
        <v>6</v>
      </c>
      <c r="H784" s="193">
        <v>0</v>
      </c>
      <c r="I784" s="190"/>
    </row>
    <row r="785" spans="1:9">
      <c r="A785" s="190" t="s">
        <v>531</v>
      </c>
      <c r="B785" s="190" t="s">
        <v>824</v>
      </c>
      <c r="C785" s="190" t="s">
        <v>836</v>
      </c>
      <c r="D785" s="191">
        <v>41141</v>
      </c>
      <c r="E785" s="190" t="s">
        <v>887</v>
      </c>
      <c r="F785" s="192">
        <v>13.25</v>
      </c>
      <c r="G785" s="190">
        <v>20</v>
      </c>
      <c r="H785" s="193">
        <v>0</v>
      </c>
      <c r="I785" s="190"/>
    </row>
    <row r="786" spans="1:9">
      <c r="A786" s="190" t="s">
        <v>531</v>
      </c>
      <c r="B786" s="190" t="s">
        <v>824</v>
      </c>
      <c r="C786" s="190" t="s">
        <v>836</v>
      </c>
      <c r="D786" s="191">
        <v>40869</v>
      </c>
      <c r="E786" s="190" t="s">
        <v>805</v>
      </c>
      <c r="F786" s="192">
        <v>34.799999999999997</v>
      </c>
      <c r="G786" s="190">
        <v>21</v>
      </c>
      <c r="H786" s="193">
        <v>0</v>
      </c>
      <c r="I786" s="190"/>
    </row>
    <row r="787" spans="1:9">
      <c r="A787" s="190" t="s">
        <v>531</v>
      </c>
      <c r="B787" s="190" t="s">
        <v>824</v>
      </c>
      <c r="C787" s="190" t="s">
        <v>836</v>
      </c>
      <c r="D787" s="191">
        <v>41582</v>
      </c>
      <c r="E787" s="190" t="s">
        <v>866</v>
      </c>
      <c r="F787" s="192">
        <v>15</v>
      </c>
      <c r="G787" s="190">
        <v>9</v>
      </c>
      <c r="H787" s="193">
        <v>0</v>
      </c>
      <c r="I787" s="190"/>
    </row>
    <row r="788" spans="1:9">
      <c r="A788" s="190" t="s">
        <v>656</v>
      </c>
      <c r="B788" s="190" t="s">
        <v>877</v>
      </c>
      <c r="C788" s="190" t="s">
        <v>828</v>
      </c>
      <c r="D788" s="191">
        <v>41743</v>
      </c>
      <c r="E788" s="190" t="s">
        <v>844</v>
      </c>
      <c r="F788" s="192">
        <v>15</v>
      </c>
      <c r="G788" s="190">
        <v>7</v>
      </c>
      <c r="H788" s="193">
        <v>0</v>
      </c>
      <c r="I788" s="190"/>
    </row>
    <row r="789" spans="1:9">
      <c r="A789" s="190" t="s">
        <v>656</v>
      </c>
      <c r="B789" s="190" t="s">
        <v>877</v>
      </c>
      <c r="C789" s="190" t="s">
        <v>828</v>
      </c>
      <c r="D789" s="191">
        <v>41302</v>
      </c>
      <c r="E789" s="190" t="s">
        <v>805</v>
      </c>
      <c r="F789" s="192">
        <v>34.799999999999997</v>
      </c>
      <c r="G789" s="190">
        <v>1</v>
      </c>
      <c r="H789" s="193">
        <v>0</v>
      </c>
      <c r="I789" s="190"/>
    </row>
    <row r="790" spans="1:9">
      <c r="A790" s="190" t="s">
        <v>656</v>
      </c>
      <c r="B790" s="190" t="s">
        <v>877</v>
      </c>
      <c r="C790" s="190" t="s">
        <v>807</v>
      </c>
      <c r="D790" s="191">
        <v>41013</v>
      </c>
      <c r="E790" s="190" t="s">
        <v>862</v>
      </c>
      <c r="F790" s="192">
        <v>6</v>
      </c>
      <c r="G790" s="190">
        <v>8</v>
      </c>
      <c r="H790" s="193">
        <v>0</v>
      </c>
      <c r="I790" s="190"/>
    </row>
    <row r="791" spans="1:9">
      <c r="A791" s="190" t="s">
        <v>656</v>
      </c>
      <c r="B791" s="190" t="s">
        <v>877</v>
      </c>
      <c r="C791" s="190" t="s">
        <v>807</v>
      </c>
      <c r="D791" s="191">
        <v>40684</v>
      </c>
      <c r="E791" s="190" t="s">
        <v>840</v>
      </c>
      <c r="F791" s="192">
        <v>10</v>
      </c>
      <c r="G791" s="190">
        <v>15</v>
      </c>
      <c r="H791" s="193">
        <v>0</v>
      </c>
      <c r="I791" s="190"/>
    </row>
    <row r="792" spans="1:9">
      <c r="A792" s="190" t="s">
        <v>656</v>
      </c>
      <c r="B792" s="190" t="s">
        <v>877</v>
      </c>
      <c r="C792" s="190" t="s">
        <v>807</v>
      </c>
      <c r="D792" s="191">
        <v>41310</v>
      </c>
      <c r="E792" s="190" t="s">
        <v>819</v>
      </c>
      <c r="F792" s="192">
        <v>2.5</v>
      </c>
      <c r="G792" s="190">
        <v>15</v>
      </c>
      <c r="H792" s="193">
        <v>0</v>
      </c>
      <c r="I792" s="190"/>
    </row>
    <row r="793" spans="1:9">
      <c r="A793" s="190" t="s">
        <v>656</v>
      </c>
      <c r="B793" s="190" t="s">
        <v>877</v>
      </c>
      <c r="C793" s="190" t="s">
        <v>807</v>
      </c>
      <c r="D793" s="191">
        <v>41326</v>
      </c>
      <c r="E793" s="190" t="s">
        <v>823</v>
      </c>
      <c r="F793" s="192">
        <v>20</v>
      </c>
      <c r="G793" s="190">
        <v>6</v>
      </c>
      <c r="H793" s="193">
        <v>0</v>
      </c>
      <c r="I793" s="190"/>
    </row>
    <row r="794" spans="1:9">
      <c r="A794" s="190" t="s">
        <v>446</v>
      </c>
      <c r="B794" s="190" t="s">
        <v>854</v>
      </c>
      <c r="C794" s="190" t="s">
        <v>814</v>
      </c>
      <c r="D794" s="191">
        <v>40222</v>
      </c>
      <c r="E794" s="190" t="s">
        <v>879</v>
      </c>
      <c r="F794" s="192">
        <v>10</v>
      </c>
      <c r="G794" s="190">
        <v>60</v>
      </c>
      <c r="H794" s="193">
        <v>0</v>
      </c>
      <c r="I794" s="190"/>
    </row>
    <row r="795" spans="1:9">
      <c r="A795" s="190" t="s">
        <v>446</v>
      </c>
      <c r="B795" s="190" t="s">
        <v>854</v>
      </c>
      <c r="C795" s="190" t="s">
        <v>814</v>
      </c>
      <c r="D795" s="191">
        <v>41409</v>
      </c>
      <c r="E795" s="190" t="s">
        <v>891</v>
      </c>
      <c r="F795" s="192">
        <v>31.23</v>
      </c>
      <c r="G795" s="190">
        <v>40</v>
      </c>
      <c r="H795" s="193">
        <v>0</v>
      </c>
      <c r="I795" s="190"/>
    </row>
    <row r="796" spans="1:9">
      <c r="A796" s="190" t="s">
        <v>446</v>
      </c>
      <c r="B796" s="190" t="s">
        <v>854</v>
      </c>
      <c r="C796" s="190" t="s">
        <v>814</v>
      </c>
      <c r="D796" s="191">
        <v>41396</v>
      </c>
      <c r="E796" s="190" t="s">
        <v>890</v>
      </c>
      <c r="F796" s="192">
        <v>263.5</v>
      </c>
      <c r="G796" s="190">
        <v>30</v>
      </c>
      <c r="H796" s="193">
        <v>0</v>
      </c>
      <c r="I796" s="190"/>
    </row>
    <row r="797" spans="1:9">
      <c r="A797" s="190" t="s">
        <v>446</v>
      </c>
      <c r="B797" s="190" t="s">
        <v>854</v>
      </c>
      <c r="C797" s="190" t="s">
        <v>814</v>
      </c>
      <c r="D797" s="191">
        <v>41029</v>
      </c>
      <c r="E797" s="190" t="s">
        <v>876</v>
      </c>
      <c r="F797" s="192">
        <v>12.5</v>
      </c>
      <c r="G797" s="190">
        <v>35</v>
      </c>
      <c r="H797" s="193">
        <v>0</v>
      </c>
      <c r="I797" s="190"/>
    </row>
    <row r="798" spans="1:9">
      <c r="A798" s="190" t="s">
        <v>438</v>
      </c>
      <c r="B798" s="190" t="s">
        <v>806</v>
      </c>
      <c r="C798" s="190" t="s">
        <v>851</v>
      </c>
      <c r="D798" s="191">
        <v>40305</v>
      </c>
      <c r="E798" s="190" t="s">
        <v>825</v>
      </c>
      <c r="F798" s="192">
        <v>4.5</v>
      </c>
      <c r="G798" s="190">
        <v>35</v>
      </c>
      <c r="H798" s="193">
        <v>0.10000000149011612</v>
      </c>
      <c r="I798" s="190"/>
    </row>
    <row r="799" spans="1:9">
      <c r="A799" s="190" t="s">
        <v>438</v>
      </c>
      <c r="B799" s="190" t="s">
        <v>806</v>
      </c>
      <c r="C799" s="190" t="s">
        <v>851</v>
      </c>
      <c r="D799" s="191">
        <v>41125</v>
      </c>
      <c r="E799" s="190" t="s">
        <v>890</v>
      </c>
      <c r="F799" s="192">
        <v>263.5</v>
      </c>
      <c r="G799" s="190">
        <v>4</v>
      </c>
      <c r="H799" s="193">
        <v>0.10000000149011612</v>
      </c>
      <c r="I799" s="190"/>
    </row>
    <row r="800" spans="1:9">
      <c r="A800" s="190" t="s">
        <v>438</v>
      </c>
      <c r="B800" s="190" t="s">
        <v>806</v>
      </c>
      <c r="C800" s="190" t="s">
        <v>851</v>
      </c>
      <c r="D800" s="191">
        <v>41004</v>
      </c>
      <c r="E800" s="190" t="s">
        <v>812</v>
      </c>
      <c r="F800" s="192">
        <v>21.05</v>
      </c>
      <c r="G800" s="190">
        <v>36</v>
      </c>
      <c r="H800" s="193">
        <v>0.10000000149011612</v>
      </c>
      <c r="I800" s="190"/>
    </row>
    <row r="801" spans="1:9">
      <c r="A801" s="190" t="s">
        <v>438</v>
      </c>
      <c r="B801" s="190" t="s">
        <v>806</v>
      </c>
      <c r="C801" s="190" t="s">
        <v>851</v>
      </c>
      <c r="D801" s="191">
        <v>40973</v>
      </c>
      <c r="E801" s="190" t="s">
        <v>860</v>
      </c>
      <c r="F801" s="192">
        <v>21.5</v>
      </c>
      <c r="G801" s="190">
        <v>9</v>
      </c>
      <c r="H801" s="193">
        <v>0.10000000149011612</v>
      </c>
      <c r="I801" s="190"/>
    </row>
    <row r="802" spans="1:9">
      <c r="A802" s="190" t="s">
        <v>391</v>
      </c>
      <c r="B802" s="190" t="s">
        <v>854</v>
      </c>
      <c r="C802" s="190" t="s">
        <v>836</v>
      </c>
      <c r="D802" s="191">
        <v>40945</v>
      </c>
      <c r="E802" s="190" t="s">
        <v>803</v>
      </c>
      <c r="F802" s="192">
        <v>21</v>
      </c>
      <c r="G802" s="190">
        <v>15</v>
      </c>
      <c r="H802" s="193">
        <v>0.05</v>
      </c>
      <c r="I802" s="190"/>
    </row>
    <row r="803" spans="1:9">
      <c r="A803" s="190" t="s">
        <v>391</v>
      </c>
      <c r="B803" s="190" t="s">
        <v>854</v>
      </c>
      <c r="C803" s="190" t="s">
        <v>836</v>
      </c>
      <c r="D803" s="191">
        <v>40658</v>
      </c>
      <c r="E803" s="190" t="s">
        <v>875</v>
      </c>
      <c r="F803" s="192">
        <v>7.45</v>
      </c>
      <c r="G803" s="190">
        <v>24</v>
      </c>
      <c r="H803" s="193">
        <v>0.05</v>
      </c>
      <c r="I803" s="190"/>
    </row>
    <row r="804" spans="1:9">
      <c r="A804" s="190" t="s">
        <v>441</v>
      </c>
      <c r="B804" s="190" t="s">
        <v>444</v>
      </c>
      <c r="C804" s="190" t="s">
        <v>846</v>
      </c>
      <c r="D804" s="191">
        <v>40409</v>
      </c>
      <c r="E804" s="190" t="s">
        <v>853</v>
      </c>
      <c r="F804" s="192">
        <v>38</v>
      </c>
      <c r="G804" s="190">
        <v>30</v>
      </c>
      <c r="H804" s="193">
        <v>0.15</v>
      </c>
      <c r="I804" s="190"/>
    </row>
    <row r="805" spans="1:9">
      <c r="A805" s="190" t="s">
        <v>441</v>
      </c>
      <c r="B805" s="190" t="s">
        <v>444</v>
      </c>
      <c r="C805" s="190" t="s">
        <v>846</v>
      </c>
      <c r="D805" s="191">
        <v>40700</v>
      </c>
      <c r="E805" s="190" t="s">
        <v>894</v>
      </c>
      <c r="F805" s="192">
        <v>9</v>
      </c>
      <c r="G805" s="190">
        <v>70</v>
      </c>
      <c r="H805" s="193">
        <v>0.15</v>
      </c>
      <c r="I805" s="190"/>
    </row>
    <row r="806" spans="1:9">
      <c r="A806" s="190" t="s">
        <v>552</v>
      </c>
      <c r="B806" s="190" t="s">
        <v>842</v>
      </c>
      <c r="C806" s="190" t="s">
        <v>810</v>
      </c>
      <c r="D806" s="191">
        <v>41303</v>
      </c>
      <c r="E806" s="190" t="s">
        <v>863</v>
      </c>
      <c r="F806" s="192">
        <v>45.6</v>
      </c>
      <c r="G806" s="190">
        <v>7</v>
      </c>
      <c r="H806" s="193">
        <v>0</v>
      </c>
      <c r="I806" s="190"/>
    </row>
    <row r="807" spans="1:9">
      <c r="A807" s="190" t="s">
        <v>552</v>
      </c>
      <c r="B807" s="190" t="s">
        <v>842</v>
      </c>
      <c r="C807" s="190" t="s">
        <v>810</v>
      </c>
      <c r="D807" s="191">
        <v>40694</v>
      </c>
      <c r="E807" s="190" t="s">
        <v>871</v>
      </c>
      <c r="F807" s="192">
        <v>14</v>
      </c>
      <c r="G807" s="190">
        <v>7</v>
      </c>
      <c r="H807" s="193">
        <v>0</v>
      </c>
      <c r="I807" s="190"/>
    </row>
    <row r="808" spans="1:9">
      <c r="A808" s="190" t="s">
        <v>500</v>
      </c>
      <c r="B808" s="190" t="s">
        <v>842</v>
      </c>
      <c r="C808" s="190" t="s">
        <v>846</v>
      </c>
      <c r="D808" s="191">
        <v>40907</v>
      </c>
      <c r="E808" s="190" t="s">
        <v>803</v>
      </c>
      <c r="F808" s="192">
        <v>21</v>
      </c>
      <c r="G808" s="190">
        <v>10</v>
      </c>
      <c r="H808" s="193">
        <v>0</v>
      </c>
      <c r="I808" s="190"/>
    </row>
    <row r="809" spans="1:9">
      <c r="A809" s="190" t="s">
        <v>335</v>
      </c>
      <c r="B809" s="190" t="s">
        <v>813</v>
      </c>
      <c r="C809" s="190" t="s">
        <v>836</v>
      </c>
      <c r="D809" s="191">
        <v>41481</v>
      </c>
      <c r="E809" s="190" t="s">
        <v>847</v>
      </c>
      <c r="F809" s="192">
        <v>30</v>
      </c>
      <c r="G809" s="190">
        <v>10</v>
      </c>
      <c r="H809" s="193">
        <v>0</v>
      </c>
      <c r="I809" s="190"/>
    </row>
    <row r="810" spans="1:9">
      <c r="A810" s="190" t="s">
        <v>335</v>
      </c>
      <c r="B810" s="190" t="s">
        <v>813</v>
      </c>
      <c r="C810" s="190" t="s">
        <v>836</v>
      </c>
      <c r="D810" s="191">
        <v>41186</v>
      </c>
      <c r="E810" s="190" t="s">
        <v>845</v>
      </c>
      <c r="F810" s="192">
        <v>18</v>
      </c>
      <c r="G810" s="190">
        <v>30</v>
      </c>
      <c r="H810" s="193">
        <v>0</v>
      </c>
      <c r="I810" s="190"/>
    </row>
    <row r="811" spans="1:9">
      <c r="A811" s="190" t="s">
        <v>335</v>
      </c>
      <c r="B811" s="190" t="s">
        <v>813</v>
      </c>
      <c r="C811" s="190" t="s">
        <v>836</v>
      </c>
      <c r="D811" s="191">
        <v>40958</v>
      </c>
      <c r="E811" s="190" t="s">
        <v>843</v>
      </c>
      <c r="F811" s="192">
        <v>49.3</v>
      </c>
      <c r="G811" s="190">
        <v>40</v>
      </c>
      <c r="H811" s="193">
        <v>0</v>
      </c>
      <c r="I811" s="190"/>
    </row>
    <row r="812" spans="1:9">
      <c r="A812" s="190" t="s">
        <v>517</v>
      </c>
      <c r="B812" s="190" t="s">
        <v>877</v>
      </c>
      <c r="C812" s="190" t="s">
        <v>814</v>
      </c>
      <c r="D812" s="191">
        <v>40648</v>
      </c>
      <c r="E812" s="190" t="s">
        <v>838</v>
      </c>
      <c r="F812" s="192">
        <v>32</v>
      </c>
      <c r="G812" s="190">
        <v>24</v>
      </c>
      <c r="H812" s="193">
        <v>0.15</v>
      </c>
      <c r="I812" s="190"/>
    </row>
    <row r="813" spans="1:9">
      <c r="A813" s="190" t="s">
        <v>517</v>
      </c>
      <c r="B813" s="190" t="s">
        <v>877</v>
      </c>
      <c r="C813" s="190" t="s">
        <v>814</v>
      </c>
      <c r="D813" s="191">
        <v>40581</v>
      </c>
      <c r="E813" s="190" t="s">
        <v>831</v>
      </c>
      <c r="F813" s="192">
        <v>19</v>
      </c>
      <c r="G813" s="190">
        <v>60</v>
      </c>
      <c r="H813" s="193">
        <v>0</v>
      </c>
      <c r="I813" s="190"/>
    </row>
    <row r="814" spans="1:9">
      <c r="A814" s="190" t="s">
        <v>513</v>
      </c>
      <c r="B814" s="190" t="s">
        <v>854</v>
      </c>
      <c r="C814" s="190" t="s">
        <v>814</v>
      </c>
      <c r="D814" s="191">
        <v>41147</v>
      </c>
      <c r="E814" s="190" t="s">
        <v>873</v>
      </c>
      <c r="F814" s="192">
        <v>14</v>
      </c>
      <c r="G814" s="190">
        <v>10</v>
      </c>
      <c r="H814" s="193">
        <v>0.25</v>
      </c>
      <c r="I814" s="190"/>
    </row>
    <row r="815" spans="1:9">
      <c r="A815" s="190" t="s">
        <v>513</v>
      </c>
      <c r="B815" s="190" t="s">
        <v>854</v>
      </c>
      <c r="C815" s="190" t="s">
        <v>814</v>
      </c>
      <c r="D815" s="191">
        <v>41601</v>
      </c>
      <c r="E815" s="190" t="s">
        <v>811</v>
      </c>
      <c r="F815" s="192">
        <v>9.65</v>
      </c>
      <c r="G815" s="190">
        <v>14</v>
      </c>
      <c r="H815" s="193">
        <v>0</v>
      </c>
      <c r="I815" s="190"/>
    </row>
    <row r="816" spans="1:9">
      <c r="A816" s="190" t="s">
        <v>446</v>
      </c>
      <c r="B816" s="190" t="s">
        <v>854</v>
      </c>
      <c r="C816" s="190" t="s">
        <v>802</v>
      </c>
      <c r="D816" s="191">
        <v>40775</v>
      </c>
      <c r="E816" s="190" t="s">
        <v>821</v>
      </c>
      <c r="F816" s="192">
        <v>12.5</v>
      </c>
      <c r="G816" s="190">
        <v>55</v>
      </c>
      <c r="H816" s="193">
        <v>0.15</v>
      </c>
      <c r="I816" s="190"/>
    </row>
    <row r="817" spans="1:9">
      <c r="A817" s="190" t="s">
        <v>446</v>
      </c>
      <c r="B817" s="190" t="s">
        <v>854</v>
      </c>
      <c r="C817" s="190" t="s">
        <v>802</v>
      </c>
      <c r="D817" s="191">
        <v>41688</v>
      </c>
      <c r="E817" s="190" t="s">
        <v>900</v>
      </c>
      <c r="F817" s="192">
        <v>9.5</v>
      </c>
      <c r="G817" s="190">
        <v>100</v>
      </c>
      <c r="H817" s="193">
        <v>0.15</v>
      </c>
      <c r="I817" s="190"/>
    </row>
    <row r="818" spans="1:9">
      <c r="A818" s="190" t="s">
        <v>446</v>
      </c>
      <c r="B818" s="190" t="s">
        <v>854</v>
      </c>
      <c r="C818" s="190" t="s">
        <v>802</v>
      </c>
      <c r="D818" s="191">
        <v>40832</v>
      </c>
      <c r="E818" s="190" t="s">
        <v>809</v>
      </c>
      <c r="F818" s="192">
        <v>53</v>
      </c>
      <c r="G818" s="190">
        <v>48</v>
      </c>
      <c r="H818" s="193">
        <v>0.15</v>
      </c>
      <c r="I818" s="190"/>
    </row>
    <row r="819" spans="1:9">
      <c r="A819" s="190" t="s">
        <v>559</v>
      </c>
      <c r="B819" s="190" t="s">
        <v>868</v>
      </c>
      <c r="C819" s="190" t="s">
        <v>878</v>
      </c>
      <c r="D819" s="191">
        <v>40549</v>
      </c>
      <c r="E819" s="190" t="s">
        <v>852</v>
      </c>
      <c r="F819" s="192">
        <v>39</v>
      </c>
      <c r="G819" s="190">
        <v>8</v>
      </c>
      <c r="H819" s="193">
        <v>0.10000000149011612</v>
      </c>
      <c r="I819" s="190"/>
    </row>
    <row r="820" spans="1:9">
      <c r="A820" s="190" t="s">
        <v>559</v>
      </c>
      <c r="B820" s="190" t="s">
        <v>868</v>
      </c>
      <c r="C820" s="190" t="s">
        <v>878</v>
      </c>
      <c r="D820" s="191">
        <v>41363</v>
      </c>
      <c r="E820" s="190" t="s">
        <v>869</v>
      </c>
      <c r="F820" s="192">
        <v>9.1999999999999993</v>
      </c>
      <c r="G820" s="190">
        <v>10</v>
      </c>
      <c r="H820" s="193">
        <v>0</v>
      </c>
      <c r="I820" s="190"/>
    </row>
    <row r="821" spans="1:9">
      <c r="A821" s="190" t="s">
        <v>559</v>
      </c>
      <c r="B821" s="190" t="s">
        <v>868</v>
      </c>
      <c r="C821" s="190" t="s">
        <v>878</v>
      </c>
      <c r="D821" s="191">
        <v>40490</v>
      </c>
      <c r="E821" s="190" t="s">
        <v>840</v>
      </c>
      <c r="F821" s="192">
        <v>10</v>
      </c>
      <c r="G821" s="190">
        <v>6</v>
      </c>
      <c r="H821" s="193">
        <v>0.10000000149011612</v>
      </c>
      <c r="I821" s="190"/>
    </row>
    <row r="822" spans="1:9">
      <c r="A822" s="190" t="s">
        <v>559</v>
      </c>
      <c r="B822" s="190" t="s">
        <v>868</v>
      </c>
      <c r="C822" s="190" t="s">
        <v>878</v>
      </c>
      <c r="D822" s="191">
        <v>41474</v>
      </c>
      <c r="E822" s="190" t="s">
        <v>902</v>
      </c>
      <c r="F822" s="192">
        <v>28.5</v>
      </c>
      <c r="G822" s="190">
        <v>10</v>
      </c>
      <c r="H822" s="193">
        <v>0.10000000149011612</v>
      </c>
      <c r="I822" s="190"/>
    </row>
    <row r="823" spans="1:9">
      <c r="A823" s="190" t="s">
        <v>535</v>
      </c>
      <c r="B823" s="190" t="s">
        <v>538</v>
      </c>
      <c r="C823" s="190" t="s">
        <v>810</v>
      </c>
      <c r="D823" s="191">
        <v>40892</v>
      </c>
      <c r="E823" s="190" t="s">
        <v>830</v>
      </c>
      <c r="F823" s="192">
        <v>17.45</v>
      </c>
      <c r="G823" s="190">
        <v>40</v>
      </c>
      <c r="H823" s="193">
        <v>0.15</v>
      </c>
      <c r="I823" s="190"/>
    </row>
    <row r="824" spans="1:9">
      <c r="A824" s="190" t="s">
        <v>535</v>
      </c>
      <c r="B824" s="190" t="s">
        <v>538</v>
      </c>
      <c r="C824" s="190" t="s">
        <v>810</v>
      </c>
      <c r="D824" s="191">
        <v>40204</v>
      </c>
      <c r="E824" s="190" t="s">
        <v>845</v>
      </c>
      <c r="F824" s="192">
        <v>18</v>
      </c>
      <c r="G824" s="190">
        <v>20</v>
      </c>
      <c r="H824" s="193">
        <v>0.15</v>
      </c>
      <c r="I824" s="190"/>
    </row>
    <row r="825" spans="1:9">
      <c r="A825" s="190" t="s">
        <v>535</v>
      </c>
      <c r="B825" s="190" t="s">
        <v>538</v>
      </c>
      <c r="C825" s="190" t="s">
        <v>810</v>
      </c>
      <c r="D825" s="191">
        <v>41523</v>
      </c>
      <c r="E825" s="190" t="s">
        <v>864</v>
      </c>
      <c r="F825" s="192">
        <v>19.45</v>
      </c>
      <c r="G825" s="190">
        <v>40</v>
      </c>
      <c r="H825" s="193">
        <v>0</v>
      </c>
      <c r="I825" s="190"/>
    </row>
    <row r="826" spans="1:9">
      <c r="A826" s="190" t="s">
        <v>702</v>
      </c>
      <c r="B826" s="190" t="s">
        <v>444</v>
      </c>
      <c r="C826" s="190" t="s">
        <v>851</v>
      </c>
      <c r="D826" s="191">
        <v>41377</v>
      </c>
      <c r="E826" s="190" t="s">
        <v>882</v>
      </c>
      <c r="F826" s="192">
        <v>36</v>
      </c>
      <c r="G826" s="190">
        <v>18</v>
      </c>
      <c r="H826" s="193">
        <v>0</v>
      </c>
      <c r="I826" s="190"/>
    </row>
    <row r="827" spans="1:9">
      <c r="A827" s="190" t="s">
        <v>702</v>
      </c>
      <c r="B827" s="190" t="s">
        <v>444</v>
      </c>
      <c r="C827" s="190" t="s">
        <v>851</v>
      </c>
      <c r="D827" s="191">
        <v>41099</v>
      </c>
      <c r="E827" s="190" t="s">
        <v>867</v>
      </c>
      <c r="F827" s="192">
        <v>7.75</v>
      </c>
      <c r="G827" s="190">
        <v>30</v>
      </c>
      <c r="H827" s="193">
        <v>0</v>
      </c>
      <c r="I827" s="190"/>
    </row>
    <row r="828" spans="1:9">
      <c r="A828" s="190" t="s">
        <v>428</v>
      </c>
      <c r="B828" s="190" t="s">
        <v>801</v>
      </c>
      <c r="C828" s="190" t="s">
        <v>851</v>
      </c>
      <c r="D828" s="191">
        <v>41389</v>
      </c>
      <c r="E828" s="190" t="s">
        <v>803</v>
      </c>
      <c r="F828" s="192">
        <v>21</v>
      </c>
      <c r="G828" s="190">
        <v>15</v>
      </c>
      <c r="H828" s="193">
        <v>0</v>
      </c>
      <c r="I828" s="190"/>
    </row>
    <row r="829" spans="1:9">
      <c r="A829" s="190" t="s">
        <v>428</v>
      </c>
      <c r="B829" s="190" t="s">
        <v>801</v>
      </c>
      <c r="C829" s="190" t="s">
        <v>851</v>
      </c>
      <c r="D829" s="191">
        <v>41587</v>
      </c>
      <c r="E829" s="190" t="s">
        <v>830</v>
      </c>
      <c r="F829" s="192">
        <v>17.45</v>
      </c>
      <c r="G829" s="190">
        <v>14</v>
      </c>
      <c r="H829" s="193">
        <v>0</v>
      </c>
      <c r="I829" s="190"/>
    </row>
    <row r="830" spans="1:9">
      <c r="A830" s="190" t="s">
        <v>428</v>
      </c>
      <c r="B830" s="190" t="s">
        <v>801</v>
      </c>
      <c r="C830" s="190" t="s">
        <v>851</v>
      </c>
      <c r="D830" s="191">
        <v>40287</v>
      </c>
      <c r="E830" s="190" t="s">
        <v>815</v>
      </c>
      <c r="F830" s="192">
        <v>21</v>
      </c>
      <c r="G830" s="190">
        <v>24</v>
      </c>
      <c r="H830" s="193">
        <v>0</v>
      </c>
      <c r="I830" s="190"/>
    </row>
    <row r="831" spans="1:9">
      <c r="A831" s="190" t="s">
        <v>428</v>
      </c>
      <c r="B831" s="190" t="s">
        <v>801</v>
      </c>
      <c r="C831" s="190" t="s">
        <v>851</v>
      </c>
      <c r="D831" s="191">
        <v>41182</v>
      </c>
      <c r="E831" s="190" t="s">
        <v>821</v>
      </c>
      <c r="F831" s="192">
        <v>12.5</v>
      </c>
      <c r="G831" s="190">
        <v>30</v>
      </c>
      <c r="H831" s="193">
        <v>0</v>
      </c>
      <c r="I831" s="190"/>
    </row>
    <row r="832" spans="1:9">
      <c r="A832" s="190" t="s">
        <v>428</v>
      </c>
      <c r="B832" s="190" t="s">
        <v>801</v>
      </c>
      <c r="C832" s="190" t="s">
        <v>851</v>
      </c>
      <c r="D832" s="191">
        <v>41166</v>
      </c>
      <c r="E832" s="190" t="s">
        <v>845</v>
      </c>
      <c r="F832" s="192">
        <v>18</v>
      </c>
      <c r="G832" s="190">
        <v>6</v>
      </c>
      <c r="H832" s="193">
        <v>0</v>
      </c>
      <c r="I832" s="190"/>
    </row>
    <row r="833" spans="1:9">
      <c r="A833" s="190" t="s">
        <v>626</v>
      </c>
      <c r="B833" s="190" t="s">
        <v>854</v>
      </c>
      <c r="C833" s="190" t="s">
        <v>810</v>
      </c>
      <c r="D833" s="191">
        <v>40843</v>
      </c>
      <c r="E833" s="190" t="s">
        <v>830</v>
      </c>
      <c r="F833" s="192">
        <v>17.45</v>
      </c>
      <c r="G833" s="190">
        <v>30</v>
      </c>
      <c r="H833" s="193">
        <v>0.05</v>
      </c>
      <c r="I833" s="190"/>
    </row>
    <row r="834" spans="1:9">
      <c r="A834" s="190" t="s">
        <v>626</v>
      </c>
      <c r="B834" s="190" t="s">
        <v>854</v>
      </c>
      <c r="C834" s="190" t="s">
        <v>810</v>
      </c>
      <c r="D834" s="191">
        <v>40816</v>
      </c>
      <c r="E834" s="190" t="s">
        <v>894</v>
      </c>
      <c r="F834" s="192">
        <v>9</v>
      </c>
      <c r="G834" s="190">
        <v>20</v>
      </c>
      <c r="H834" s="193">
        <v>0.05</v>
      </c>
      <c r="I834" s="190"/>
    </row>
    <row r="835" spans="1:9">
      <c r="A835" s="190" t="s">
        <v>626</v>
      </c>
      <c r="B835" s="190" t="s">
        <v>854</v>
      </c>
      <c r="C835" s="190" t="s">
        <v>810</v>
      </c>
      <c r="D835" s="191">
        <v>41354</v>
      </c>
      <c r="E835" s="190" t="s">
        <v>843</v>
      </c>
      <c r="F835" s="192">
        <v>49.3</v>
      </c>
      <c r="G835" s="190">
        <v>20</v>
      </c>
      <c r="H835" s="193">
        <v>0.05</v>
      </c>
      <c r="I835" s="190"/>
    </row>
    <row r="836" spans="1:9">
      <c r="A836" s="190" t="s">
        <v>626</v>
      </c>
      <c r="B836" s="190" t="s">
        <v>854</v>
      </c>
      <c r="C836" s="190" t="s">
        <v>810</v>
      </c>
      <c r="D836" s="191">
        <v>40354</v>
      </c>
      <c r="E836" s="190" t="s">
        <v>834</v>
      </c>
      <c r="F836" s="192">
        <v>13</v>
      </c>
      <c r="G836" s="190">
        <v>10</v>
      </c>
      <c r="H836" s="193">
        <v>0.05</v>
      </c>
      <c r="I836" s="190"/>
    </row>
    <row r="837" spans="1:9">
      <c r="A837" s="190" t="s">
        <v>688</v>
      </c>
      <c r="B837" s="190" t="s">
        <v>842</v>
      </c>
      <c r="C837" s="190" t="s">
        <v>807</v>
      </c>
      <c r="D837" s="191">
        <v>41220</v>
      </c>
      <c r="E837" s="190" t="s">
        <v>808</v>
      </c>
      <c r="F837" s="192">
        <v>23.25</v>
      </c>
      <c r="G837" s="190">
        <v>30</v>
      </c>
      <c r="H837" s="193">
        <v>0.2</v>
      </c>
      <c r="I837" s="190"/>
    </row>
    <row r="838" spans="1:9">
      <c r="A838" s="190" t="s">
        <v>688</v>
      </c>
      <c r="B838" s="190" t="s">
        <v>842</v>
      </c>
      <c r="C838" s="190" t="s">
        <v>807</v>
      </c>
      <c r="D838" s="191">
        <v>40190</v>
      </c>
      <c r="E838" s="190" t="s">
        <v>869</v>
      </c>
      <c r="F838" s="192">
        <v>9.1999999999999993</v>
      </c>
      <c r="G838" s="190">
        <v>35</v>
      </c>
      <c r="H838" s="193">
        <v>0.2</v>
      </c>
      <c r="I838" s="190"/>
    </row>
    <row r="839" spans="1:9">
      <c r="A839" s="190" t="s">
        <v>688</v>
      </c>
      <c r="B839" s="190" t="s">
        <v>842</v>
      </c>
      <c r="C839" s="190" t="s">
        <v>807</v>
      </c>
      <c r="D839" s="191">
        <v>41539</v>
      </c>
      <c r="E839" s="190" t="s">
        <v>825</v>
      </c>
      <c r="F839" s="192">
        <v>4.5</v>
      </c>
      <c r="G839" s="190">
        <v>18</v>
      </c>
      <c r="H839" s="193">
        <v>0.2</v>
      </c>
      <c r="I839" s="190"/>
    </row>
    <row r="840" spans="1:9">
      <c r="A840" s="190" t="s">
        <v>688</v>
      </c>
      <c r="B840" s="190" t="s">
        <v>842</v>
      </c>
      <c r="C840" s="190" t="s">
        <v>807</v>
      </c>
      <c r="D840" s="191">
        <v>40310</v>
      </c>
      <c r="E840" s="190" t="s">
        <v>809</v>
      </c>
      <c r="F840" s="192">
        <v>53</v>
      </c>
      <c r="G840" s="190">
        <v>20</v>
      </c>
      <c r="H840" s="193">
        <v>0.2</v>
      </c>
      <c r="I840" s="190"/>
    </row>
    <row r="841" spans="1:9">
      <c r="A841" s="190" t="s">
        <v>688</v>
      </c>
      <c r="B841" s="190" t="s">
        <v>842</v>
      </c>
      <c r="C841" s="190" t="s">
        <v>807</v>
      </c>
      <c r="D841" s="191">
        <v>41037</v>
      </c>
      <c r="E841" s="190" t="s">
        <v>848</v>
      </c>
      <c r="F841" s="192">
        <v>38</v>
      </c>
      <c r="G841" s="190">
        <v>40</v>
      </c>
      <c r="H841" s="193">
        <v>0.2</v>
      </c>
      <c r="I841" s="190"/>
    </row>
    <row r="842" spans="1:9">
      <c r="A842" s="190" t="s">
        <v>574</v>
      </c>
      <c r="B842" s="190" t="s">
        <v>895</v>
      </c>
      <c r="C842" s="190" t="s">
        <v>851</v>
      </c>
      <c r="D842" s="191">
        <v>40224</v>
      </c>
      <c r="E842" s="190" t="s">
        <v>805</v>
      </c>
      <c r="F842" s="192">
        <v>34.799999999999997</v>
      </c>
      <c r="G842" s="190">
        <v>24</v>
      </c>
      <c r="H842" s="193">
        <v>0</v>
      </c>
      <c r="I842" s="190"/>
    </row>
    <row r="843" spans="1:9">
      <c r="A843" s="190" t="s">
        <v>649</v>
      </c>
      <c r="B843" s="190" t="s">
        <v>854</v>
      </c>
      <c r="C843" s="190" t="s">
        <v>828</v>
      </c>
      <c r="D843" s="191">
        <v>41370</v>
      </c>
      <c r="E843" s="190" t="s">
        <v>880</v>
      </c>
      <c r="F843" s="192">
        <v>33.25</v>
      </c>
      <c r="G843" s="190">
        <v>30</v>
      </c>
      <c r="H843" s="193">
        <v>0</v>
      </c>
      <c r="I843" s="190"/>
    </row>
    <row r="844" spans="1:9">
      <c r="A844" s="190" t="s">
        <v>649</v>
      </c>
      <c r="B844" s="190" t="s">
        <v>854</v>
      </c>
      <c r="C844" s="190" t="s">
        <v>828</v>
      </c>
      <c r="D844" s="191">
        <v>40382</v>
      </c>
      <c r="E844" s="190" t="s">
        <v>867</v>
      </c>
      <c r="F844" s="192">
        <v>7.75</v>
      </c>
      <c r="G844" s="190">
        <v>20</v>
      </c>
      <c r="H844" s="193">
        <v>0</v>
      </c>
      <c r="I844" s="190"/>
    </row>
    <row r="845" spans="1:9">
      <c r="A845" s="190" t="s">
        <v>653</v>
      </c>
      <c r="B845" s="190" t="s">
        <v>877</v>
      </c>
      <c r="C845" s="190" t="s">
        <v>836</v>
      </c>
      <c r="D845" s="191">
        <v>41705</v>
      </c>
      <c r="E845" s="190" t="s">
        <v>893</v>
      </c>
      <c r="F845" s="192">
        <v>9.5</v>
      </c>
      <c r="G845" s="190">
        <v>25</v>
      </c>
      <c r="H845" s="193">
        <v>0</v>
      </c>
      <c r="I845" s="190"/>
    </row>
    <row r="846" spans="1:9">
      <c r="A846" s="190" t="s">
        <v>653</v>
      </c>
      <c r="B846" s="190" t="s">
        <v>877</v>
      </c>
      <c r="C846" s="190" t="s">
        <v>836</v>
      </c>
      <c r="D846" s="191">
        <v>40880</v>
      </c>
      <c r="E846" s="190" t="s">
        <v>809</v>
      </c>
      <c r="F846" s="192">
        <v>53</v>
      </c>
      <c r="G846" s="190">
        <v>20</v>
      </c>
      <c r="H846" s="193">
        <v>0</v>
      </c>
      <c r="I846" s="190"/>
    </row>
    <row r="847" spans="1:9">
      <c r="A847" s="190" t="s">
        <v>653</v>
      </c>
      <c r="B847" s="190" t="s">
        <v>877</v>
      </c>
      <c r="C847" s="190" t="s">
        <v>836</v>
      </c>
      <c r="D847" s="191">
        <v>40775</v>
      </c>
      <c r="E847" s="190" t="s">
        <v>888</v>
      </c>
      <c r="F847" s="192">
        <v>7</v>
      </c>
      <c r="G847" s="190">
        <v>30</v>
      </c>
      <c r="H847" s="193">
        <v>0</v>
      </c>
      <c r="I847" s="190"/>
    </row>
    <row r="848" spans="1:9">
      <c r="A848" s="190" t="s">
        <v>653</v>
      </c>
      <c r="B848" s="190" t="s">
        <v>877</v>
      </c>
      <c r="C848" s="190" t="s">
        <v>836</v>
      </c>
      <c r="D848" s="191">
        <v>41051</v>
      </c>
      <c r="E848" s="190" t="s">
        <v>833</v>
      </c>
      <c r="F848" s="192">
        <v>32.799999999999997</v>
      </c>
      <c r="G848" s="190">
        <v>18</v>
      </c>
      <c r="H848" s="193">
        <v>0</v>
      </c>
      <c r="I848" s="190"/>
    </row>
    <row r="849" spans="1:9">
      <c r="A849" s="190" t="s">
        <v>653</v>
      </c>
      <c r="B849" s="190" t="s">
        <v>877</v>
      </c>
      <c r="C849" s="190" t="s">
        <v>836</v>
      </c>
      <c r="D849" s="191">
        <v>41633</v>
      </c>
      <c r="E849" s="190" t="s">
        <v>866</v>
      </c>
      <c r="F849" s="192">
        <v>15</v>
      </c>
      <c r="G849" s="190">
        <v>3</v>
      </c>
      <c r="H849" s="193">
        <v>0</v>
      </c>
      <c r="I849" s="190"/>
    </row>
    <row r="850" spans="1:9">
      <c r="A850" s="190" t="s">
        <v>496</v>
      </c>
      <c r="B850" s="190" t="s">
        <v>813</v>
      </c>
      <c r="C850" s="190" t="s">
        <v>807</v>
      </c>
      <c r="D850" s="191">
        <v>40231</v>
      </c>
      <c r="E850" s="190" t="s">
        <v>811</v>
      </c>
      <c r="F850" s="192">
        <v>9.65</v>
      </c>
      <c r="G850" s="190">
        <v>12</v>
      </c>
      <c r="H850" s="193">
        <v>0.05</v>
      </c>
      <c r="I850" s="190"/>
    </row>
    <row r="851" spans="1:9">
      <c r="A851" s="190" t="s">
        <v>496</v>
      </c>
      <c r="B851" s="190" t="s">
        <v>813</v>
      </c>
      <c r="C851" s="190" t="s">
        <v>807</v>
      </c>
      <c r="D851" s="191">
        <v>40936</v>
      </c>
      <c r="E851" s="190" t="s">
        <v>826</v>
      </c>
      <c r="F851" s="192">
        <v>24</v>
      </c>
      <c r="G851" s="190">
        <v>18</v>
      </c>
      <c r="H851" s="193">
        <v>0.05</v>
      </c>
      <c r="I851" s="190"/>
    </row>
    <row r="852" spans="1:9">
      <c r="A852" s="190" t="s">
        <v>492</v>
      </c>
      <c r="B852" s="190" t="s">
        <v>854</v>
      </c>
      <c r="C852" s="190" t="s">
        <v>846</v>
      </c>
      <c r="D852" s="191">
        <v>41535</v>
      </c>
      <c r="E852" s="190" t="s">
        <v>849</v>
      </c>
      <c r="F852" s="192">
        <v>25.89</v>
      </c>
      <c r="G852" s="190">
        <v>20</v>
      </c>
      <c r="H852" s="193">
        <v>0</v>
      </c>
      <c r="I852" s="190"/>
    </row>
    <row r="853" spans="1:9">
      <c r="A853" s="190" t="s">
        <v>492</v>
      </c>
      <c r="B853" s="190" t="s">
        <v>854</v>
      </c>
      <c r="C853" s="190" t="s">
        <v>846</v>
      </c>
      <c r="D853" s="191">
        <v>41696</v>
      </c>
      <c r="E853" s="190" t="s">
        <v>843</v>
      </c>
      <c r="F853" s="192">
        <v>49.3</v>
      </c>
      <c r="G853" s="190">
        <v>15</v>
      </c>
      <c r="H853" s="193">
        <v>0.25</v>
      </c>
      <c r="I853" s="190"/>
    </row>
    <row r="854" spans="1:9">
      <c r="A854" s="190" t="s">
        <v>590</v>
      </c>
      <c r="B854" s="190" t="s">
        <v>850</v>
      </c>
      <c r="C854" s="190" t="s">
        <v>851</v>
      </c>
      <c r="D854" s="191">
        <v>41451</v>
      </c>
      <c r="E854" s="190" t="s">
        <v>864</v>
      </c>
      <c r="F854" s="192">
        <v>19.45</v>
      </c>
      <c r="G854" s="190">
        <v>10</v>
      </c>
      <c r="H854" s="193">
        <v>0</v>
      </c>
      <c r="I854" s="190"/>
    </row>
    <row r="855" spans="1:9">
      <c r="A855" s="190" t="s">
        <v>590</v>
      </c>
      <c r="B855" s="190" t="s">
        <v>850</v>
      </c>
      <c r="C855" s="190" t="s">
        <v>851</v>
      </c>
      <c r="D855" s="191">
        <v>40906</v>
      </c>
      <c r="E855" s="190" t="s">
        <v>809</v>
      </c>
      <c r="F855" s="192">
        <v>53</v>
      </c>
      <c r="G855" s="190">
        <v>50</v>
      </c>
      <c r="H855" s="193">
        <v>0</v>
      </c>
      <c r="I855" s="190"/>
    </row>
    <row r="856" spans="1:9">
      <c r="A856" s="190" t="s">
        <v>396</v>
      </c>
      <c r="B856" s="190" t="s">
        <v>861</v>
      </c>
      <c r="C856" s="190" t="s">
        <v>836</v>
      </c>
      <c r="D856" s="191">
        <v>41189</v>
      </c>
      <c r="E856" s="190" t="s">
        <v>819</v>
      </c>
      <c r="F856" s="192">
        <v>2.5</v>
      </c>
      <c r="G856" s="190">
        <v>20</v>
      </c>
      <c r="H856" s="193">
        <v>0.10000000149011612</v>
      </c>
      <c r="I856" s="190"/>
    </row>
    <row r="857" spans="1:9">
      <c r="A857" s="190" t="s">
        <v>396</v>
      </c>
      <c r="B857" s="190" t="s">
        <v>861</v>
      </c>
      <c r="C857" s="190" t="s">
        <v>836</v>
      </c>
      <c r="D857" s="191">
        <v>40298</v>
      </c>
      <c r="E857" s="190" t="s">
        <v>843</v>
      </c>
      <c r="F857" s="192">
        <v>49.3</v>
      </c>
      <c r="G857" s="190">
        <v>10</v>
      </c>
      <c r="H857" s="193">
        <v>0.10000000149011612</v>
      </c>
      <c r="I857" s="190"/>
    </row>
    <row r="858" spans="1:9">
      <c r="A858" s="190" t="s">
        <v>356</v>
      </c>
      <c r="B858" s="190" t="s">
        <v>806</v>
      </c>
      <c r="C858" s="190" t="s">
        <v>851</v>
      </c>
      <c r="D858" s="191">
        <v>40490</v>
      </c>
      <c r="E858" s="190" t="s">
        <v>831</v>
      </c>
      <c r="F858" s="192">
        <v>19</v>
      </c>
      <c r="G858" s="190">
        <v>25</v>
      </c>
      <c r="H858" s="193">
        <v>0</v>
      </c>
      <c r="I858" s="190"/>
    </row>
    <row r="859" spans="1:9">
      <c r="A859" s="190" t="s">
        <v>356</v>
      </c>
      <c r="B859" s="190" t="s">
        <v>806</v>
      </c>
      <c r="C859" s="190" t="s">
        <v>851</v>
      </c>
      <c r="D859" s="191">
        <v>41368</v>
      </c>
      <c r="E859" s="190" t="s">
        <v>888</v>
      </c>
      <c r="F859" s="192">
        <v>7</v>
      </c>
      <c r="G859" s="190">
        <v>70</v>
      </c>
      <c r="H859" s="193">
        <v>0</v>
      </c>
      <c r="I859" s="190"/>
    </row>
    <row r="860" spans="1:9">
      <c r="A860" s="190" t="s">
        <v>639</v>
      </c>
      <c r="B860" s="190" t="s">
        <v>842</v>
      </c>
      <c r="C860" s="190" t="s">
        <v>810</v>
      </c>
      <c r="D860" s="191">
        <v>41494</v>
      </c>
      <c r="E860" s="190" t="s">
        <v>852</v>
      </c>
      <c r="F860" s="192">
        <v>39</v>
      </c>
      <c r="G860" s="190">
        <v>16</v>
      </c>
      <c r="H860" s="193">
        <v>0.05</v>
      </c>
      <c r="I860" s="190"/>
    </row>
    <row r="861" spans="1:9">
      <c r="A861" s="190" t="s">
        <v>639</v>
      </c>
      <c r="B861" s="190" t="s">
        <v>842</v>
      </c>
      <c r="C861" s="190" t="s">
        <v>810</v>
      </c>
      <c r="D861" s="191">
        <v>41495</v>
      </c>
      <c r="E861" s="190" t="s">
        <v>821</v>
      </c>
      <c r="F861" s="192">
        <v>12.5</v>
      </c>
      <c r="G861" s="190">
        <v>6</v>
      </c>
      <c r="H861" s="193">
        <v>0.05</v>
      </c>
      <c r="I861" s="190"/>
    </row>
    <row r="862" spans="1:9">
      <c r="A862" s="190" t="s">
        <v>639</v>
      </c>
      <c r="B862" s="190" t="s">
        <v>842</v>
      </c>
      <c r="C862" s="190" t="s">
        <v>810</v>
      </c>
      <c r="D862" s="191">
        <v>40428</v>
      </c>
      <c r="E862" s="190" t="s">
        <v>826</v>
      </c>
      <c r="F862" s="192">
        <v>24</v>
      </c>
      <c r="G862" s="190">
        <v>25</v>
      </c>
      <c r="H862" s="193">
        <v>0.05</v>
      </c>
      <c r="I862" s="190"/>
    </row>
    <row r="863" spans="1:9">
      <c r="A863" s="190" t="s">
        <v>377</v>
      </c>
      <c r="B863" s="190" t="s">
        <v>892</v>
      </c>
      <c r="C863" s="190" t="s">
        <v>846</v>
      </c>
      <c r="D863" s="191">
        <v>40417</v>
      </c>
      <c r="E863" s="190" t="s">
        <v>825</v>
      </c>
      <c r="F863" s="192">
        <v>4.5</v>
      </c>
      <c r="G863" s="190">
        <v>25</v>
      </c>
      <c r="H863" s="193">
        <v>0.10000000149011612</v>
      </c>
      <c r="I863" s="190"/>
    </row>
    <row r="864" spans="1:9">
      <c r="A864" s="190" t="s">
        <v>377</v>
      </c>
      <c r="B864" s="190" t="s">
        <v>892</v>
      </c>
      <c r="C864" s="190" t="s">
        <v>846</v>
      </c>
      <c r="D864" s="191">
        <v>40338</v>
      </c>
      <c r="E864" s="190" t="s">
        <v>880</v>
      </c>
      <c r="F864" s="192">
        <v>33.25</v>
      </c>
      <c r="G864" s="190">
        <v>18</v>
      </c>
      <c r="H864" s="193">
        <v>0.10000000149011612</v>
      </c>
      <c r="I864" s="190"/>
    </row>
    <row r="865" spans="1:9">
      <c r="A865" s="190" t="s">
        <v>496</v>
      </c>
      <c r="B865" s="190" t="s">
        <v>813</v>
      </c>
      <c r="C865" s="190" t="s">
        <v>828</v>
      </c>
      <c r="D865" s="191">
        <v>41441</v>
      </c>
      <c r="E865" s="190" t="s">
        <v>803</v>
      </c>
      <c r="F865" s="192">
        <v>21</v>
      </c>
      <c r="G865" s="190">
        <v>35</v>
      </c>
      <c r="H865" s="193">
        <v>0.15</v>
      </c>
      <c r="I865" s="190"/>
    </row>
    <row r="866" spans="1:9">
      <c r="A866" s="190" t="s">
        <v>496</v>
      </c>
      <c r="B866" s="190" t="s">
        <v>813</v>
      </c>
      <c r="C866" s="190" t="s">
        <v>828</v>
      </c>
      <c r="D866" s="191">
        <v>40282</v>
      </c>
      <c r="E866" s="190" t="s">
        <v>881</v>
      </c>
      <c r="F866" s="192">
        <v>62.5</v>
      </c>
      <c r="G866" s="190">
        <v>18</v>
      </c>
      <c r="H866" s="193">
        <v>0.15</v>
      </c>
      <c r="I866" s="190"/>
    </row>
    <row r="867" spans="1:9">
      <c r="A867" s="190" t="s">
        <v>496</v>
      </c>
      <c r="B867" s="190" t="s">
        <v>813</v>
      </c>
      <c r="C867" s="190" t="s">
        <v>828</v>
      </c>
      <c r="D867" s="191">
        <v>40254</v>
      </c>
      <c r="E867" s="190" t="s">
        <v>856</v>
      </c>
      <c r="F867" s="192">
        <v>18</v>
      </c>
      <c r="G867" s="190">
        <v>10</v>
      </c>
      <c r="H867" s="193">
        <v>0</v>
      </c>
      <c r="I867" s="190"/>
    </row>
    <row r="868" spans="1:9">
      <c r="A868" s="190" t="s">
        <v>401</v>
      </c>
      <c r="B868" s="190" t="s">
        <v>883</v>
      </c>
      <c r="C868" s="190" t="s">
        <v>836</v>
      </c>
      <c r="D868" s="191">
        <v>40961</v>
      </c>
      <c r="E868" s="190" t="s">
        <v>821</v>
      </c>
      <c r="F868" s="192">
        <v>12.5</v>
      </c>
      <c r="G868" s="190">
        <v>60</v>
      </c>
      <c r="H868" s="193">
        <v>0.2</v>
      </c>
      <c r="I868" s="190"/>
    </row>
    <row r="869" spans="1:9">
      <c r="A869" s="190" t="s">
        <v>401</v>
      </c>
      <c r="B869" s="190" t="s">
        <v>883</v>
      </c>
      <c r="C869" s="190" t="s">
        <v>836</v>
      </c>
      <c r="D869" s="191">
        <v>41057</v>
      </c>
      <c r="E869" s="190" t="s">
        <v>809</v>
      </c>
      <c r="F869" s="192">
        <v>53</v>
      </c>
      <c r="G869" s="190">
        <v>3</v>
      </c>
      <c r="H869" s="193">
        <v>0</v>
      </c>
      <c r="I869" s="190"/>
    </row>
    <row r="870" spans="1:9">
      <c r="A870" s="190" t="s">
        <v>401</v>
      </c>
      <c r="B870" s="190" t="s">
        <v>883</v>
      </c>
      <c r="C870" s="190" t="s">
        <v>836</v>
      </c>
      <c r="D870" s="191">
        <v>41494</v>
      </c>
      <c r="E870" s="190" t="s">
        <v>832</v>
      </c>
      <c r="F870" s="192">
        <v>55</v>
      </c>
      <c r="G870" s="190">
        <v>40</v>
      </c>
      <c r="H870" s="193">
        <v>0.2</v>
      </c>
      <c r="I870" s="190"/>
    </row>
    <row r="871" spans="1:9">
      <c r="A871" s="190" t="s">
        <v>505</v>
      </c>
      <c r="B871" s="190" t="s">
        <v>868</v>
      </c>
      <c r="C871" s="190" t="s">
        <v>814</v>
      </c>
      <c r="D871" s="191">
        <v>40890</v>
      </c>
      <c r="E871" s="190" t="s">
        <v>859</v>
      </c>
      <c r="F871" s="192">
        <v>31</v>
      </c>
      <c r="G871" s="190">
        <v>5</v>
      </c>
      <c r="H871" s="193">
        <v>0</v>
      </c>
      <c r="I871" s="190"/>
    </row>
    <row r="872" spans="1:9">
      <c r="A872" s="190" t="s">
        <v>639</v>
      </c>
      <c r="B872" s="190" t="s">
        <v>842</v>
      </c>
      <c r="C872" s="190" t="s">
        <v>802</v>
      </c>
      <c r="D872" s="191">
        <v>41551</v>
      </c>
      <c r="E872" s="190" t="s">
        <v>821</v>
      </c>
      <c r="F872" s="192">
        <v>12.5</v>
      </c>
      <c r="G872" s="190">
        <v>35</v>
      </c>
      <c r="H872" s="193">
        <v>0.2</v>
      </c>
      <c r="I872" s="190"/>
    </row>
    <row r="873" spans="1:9">
      <c r="A873" s="190" t="s">
        <v>639</v>
      </c>
      <c r="B873" s="190" t="s">
        <v>842</v>
      </c>
      <c r="C873" s="190" t="s">
        <v>802</v>
      </c>
      <c r="D873" s="191">
        <v>40866</v>
      </c>
      <c r="E873" s="190" t="s">
        <v>856</v>
      </c>
      <c r="F873" s="192">
        <v>18</v>
      </c>
      <c r="G873" s="190">
        <v>30</v>
      </c>
      <c r="H873" s="193">
        <v>0</v>
      </c>
      <c r="I873" s="190"/>
    </row>
    <row r="874" spans="1:9">
      <c r="A874" s="190" t="s">
        <v>377</v>
      </c>
      <c r="B874" s="190" t="s">
        <v>892</v>
      </c>
      <c r="C874" s="190" t="s">
        <v>814</v>
      </c>
      <c r="D874" s="191">
        <v>40953</v>
      </c>
      <c r="E874" s="190" t="s">
        <v>803</v>
      </c>
      <c r="F874" s="192">
        <v>21</v>
      </c>
      <c r="G874" s="190">
        <v>15</v>
      </c>
      <c r="H874" s="193">
        <v>0.05</v>
      </c>
      <c r="I874" s="190"/>
    </row>
    <row r="875" spans="1:9">
      <c r="A875" s="190" t="s">
        <v>377</v>
      </c>
      <c r="B875" s="190" t="s">
        <v>892</v>
      </c>
      <c r="C875" s="190" t="s">
        <v>814</v>
      </c>
      <c r="D875" s="191">
        <v>41049</v>
      </c>
      <c r="E875" s="190" t="s">
        <v>848</v>
      </c>
      <c r="F875" s="192">
        <v>38</v>
      </c>
      <c r="G875" s="190">
        <v>60</v>
      </c>
      <c r="H875" s="193">
        <v>0.05</v>
      </c>
      <c r="I875" s="190"/>
    </row>
    <row r="876" spans="1:9">
      <c r="A876" s="190" t="s">
        <v>555</v>
      </c>
      <c r="B876" s="190" t="s">
        <v>524</v>
      </c>
      <c r="C876" s="190" t="s">
        <v>846</v>
      </c>
      <c r="D876" s="191">
        <v>41300</v>
      </c>
      <c r="E876" s="190" t="s">
        <v>808</v>
      </c>
      <c r="F876" s="192">
        <v>23.25</v>
      </c>
      <c r="G876" s="190">
        <v>11</v>
      </c>
      <c r="H876" s="193">
        <v>0.15</v>
      </c>
      <c r="I876" s="190"/>
    </row>
    <row r="877" spans="1:9">
      <c r="A877" s="190" t="s">
        <v>555</v>
      </c>
      <c r="B877" s="190" t="s">
        <v>524</v>
      </c>
      <c r="C877" s="190" t="s">
        <v>846</v>
      </c>
      <c r="D877" s="191">
        <v>40467</v>
      </c>
      <c r="E877" s="190" t="s">
        <v>804</v>
      </c>
      <c r="F877" s="192">
        <v>14</v>
      </c>
      <c r="G877" s="190">
        <v>28</v>
      </c>
      <c r="H877" s="193">
        <v>0.15</v>
      </c>
      <c r="I877" s="190"/>
    </row>
    <row r="878" spans="1:9">
      <c r="A878" s="190" t="s">
        <v>318</v>
      </c>
      <c r="B878" s="190" t="s">
        <v>850</v>
      </c>
      <c r="C878" s="190" t="s">
        <v>814</v>
      </c>
      <c r="D878" s="191">
        <v>41685</v>
      </c>
      <c r="E878" s="190" t="s">
        <v>830</v>
      </c>
      <c r="F878" s="192">
        <v>17.45</v>
      </c>
      <c r="G878" s="190">
        <v>12</v>
      </c>
      <c r="H878" s="193">
        <v>0.10000000149011612</v>
      </c>
      <c r="I878" s="190"/>
    </row>
    <row r="879" spans="1:9">
      <c r="A879" s="190" t="s">
        <v>318</v>
      </c>
      <c r="B879" s="190" t="s">
        <v>850</v>
      </c>
      <c r="C879" s="190" t="s">
        <v>814</v>
      </c>
      <c r="D879" s="191">
        <v>41299</v>
      </c>
      <c r="E879" s="190" t="s">
        <v>838</v>
      </c>
      <c r="F879" s="192">
        <v>32</v>
      </c>
      <c r="G879" s="190">
        <v>10</v>
      </c>
      <c r="H879" s="193">
        <v>0.10000000149011612</v>
      </c>
      <c r="I879" s="190"/>
    </row>
    <row r="880" spans="1:9">
      <c r="A880" s="190" t="s">
        <v>318</v>
      </c>
      <c r="B880" s="190" t="s">
        <v>850</v>
      </c>
      <c r="C880" s="190" t="s">
        <v>814</v>
      </c>
      <c r="D880" s="191">
        <v>40204</v>
      </c>
      <c r="E880" s="190" t="s">
        <v>855</v>
      </c>
      <c r="F880" s="192">
        <v>18.399999999999999</v>
      </c>
      <c r="G880" s="190">
        <v>50</v>
      </c>
      <c r="H880" s="193">
        <v>0</v>
      </c>
      <c r="I880" s="190"/>
    </row>
    <row r="881" spans="1:9">
      <c r="A881" s="190" t="s">
        <v>318</v>
      </c>
      <c r="B881" s="190" t="s">
        <v>850</v>
      </c>
      <c r="C881" s="190" t="s">
        <v>814</v>
      </c>
      <c r="D881" s="191">
        <v>40445</v>
      </c>
      <c r="E881" s="190" t="s">
        <v>867</v>
      </c>
      <c r="F881" s="192">
        <v>7.75</v>
      </c>
      <c r="G881" s="190">
        <v>15</v>
      </c>
      <c r="H881" s="193">
        <v>0.10000000149011612</v>
      </c>
      <c r="I881" s="190"/>
    </row>
    <row r="882" spans="1:9">
      <c r="A882" s="190" t="s">
        <v>603</v>
      </c>
      <c r="B882" s="190" t="s">
        <v>839</v>
      </c>
      <c r="C882" s="190" t="s">
        <v>878</v>
      </c>
      <c r="D882" s="191">
        <v>41703</v>
      </c>
      <c r="E882" s="190" t="s">
        <v>852</v>
      </c>
      <c r="F882" s="192">
        <v>39</v>
      </c>
      <c r="G882" s="190">
        <v>18</v>
      </c>
      <c r="H882" s="193">
        <v>0</v>
      </c>
      <c r="I882" s="190"/>
    </row>
    <row r="883" spans="1:9">
      <c r="A883" s="190" t="s">
        <v>603</v>
      </c>
      <c r="B883" s="190" t="s">
        <v>839</v>
      </c>
      <c r="C883" s="190" t="s">
        <v>878</v>
      </c>
      <c r="D883" s="191">
        <v>41020</v>
      </c>
      <c r="E883" s="190" t="s">
        <v>873</v>
      </c>
      <c r="F883" s="192">
        <v>14</v>
      </c>
      <c r="G883" s="190">
        <v>40</v>
      </c>
      <c r="H883" s="193">
        <v>0</v>
      </c>
      <c r="I883" s="190"/>
    </row>
    <row r="884" spans="1:9">
      <c r="A884" s="190" t="s">
        <v>603</v>
      </c>
      <c r="B884" s="190" t="s">
        <v>839</v>
      </c>
      <c r="C884" s="190" t="s">
        <v>878</v>
      </c>
      <c r="D884" s="191">
        <v>40994</v>
      </c>
      <c r="E884" s="190" t="s">
        <v>833</v>
      </c>
      <c r="F884" s="192">
        <v>32.799999999999997</v>
      </c>
      <c r="G884" s="190">
        <v>25</v>
      </c>
      <c r="H884" s="193">
        <v>0</v>
      </c>
      <c r="I884" s="190"/>
    </row>
    <row r="885" spans="1:9">
      <c r="A885" s="190" t="s">
        <v>409</v>
      </c>
      <c r="B885" s="190" t="s">
        <v>842</v>
      </c>
      <c r="C885" s="190" t="s">
        <v>810</v>
      </c>
      <c r="D885" s="191">
        <v>40717</v>
      </c>
      <c r="E885" s="190" t="s">
        <v>819</v>
      </c>
      <c r="F885" s="192">
        <v>2.5</v>
      </c>
      <c r="G885" s="190">
        <v>14</v>
      </c>
      <c r="H885" s="193">
        <v>0</v>
      </c>
      <c r="I885" s="190"/>
    </row>
    <row r="886" spans="1:9">
      <c r="A886" s="190" t="s">
        <v>409</v>
      </c>
      <c r="B886" s="190" t="s">
        <v>842</v>
      </c>
      <c r="C886" s="190" t="s">
        <v>810</v>
      </c>
      <c r="D886" s="191">
        <v>41132</v>
      </c>
      <c r="E886" s="190" t="s">
        <v>855</v>
      </c>
      <c r="F886" s="192">
        <v>18.399999999999999</v>
      </c>
      <c r="G886" s="190">
        <v>2</v>
      </c>
      <c r="H886" s="193">
        <v>0</v>
      </c>
      <c r="I886" s="190"/>
    </row>
    <row r="887" spans="1:9">
      <c r="A887" s="190" t="s">
        <v>409</v>
      </c>
      <c r="B887" s="190" t="s">
        <v>842</v>
      </c>
      <c r="C887" s="190" t="s">
        <v>810</v>
      </c>
      <c r="D887" s="191">
        <v>41540</v>
      </c>
      <c r="E887" s="190" t="s">
        <v>843</v>
      </c>
      <c r="F887" s="192">
        <v>49.3</v>
      </c>
      <c r="G887" s="190">
        <v>10</v>
      </c>
      <c r="H887" s="193">
        <v>0</v>
      </c>
      <c r="I887" s="190"/>
    </row>
    <row r="888" spans="1:9">
      <c r="A888" s="190" t="s">
        <v>409</v>
      </c>
      <c r="B888" s="190" t="s">
        <v>842</v>
      </c>
      <c r="C888" s="190" t="s">
        <v>810</v>
      </c>
      <c r="D888" s="191">
        <v>40584</v>
      </c>
      <c r="E888" s="190" t="s">
        <v>880</v>
      </c>
      <c r="F888" s="192">
        <v>33.25</v>
      </c>
      <c r="G888" s="190">
        <v>6</v>
      </c>
      <c r="H888" s="193">
        <v>0</v>
      </c>
      <c r="I888" s="190"/>
    </row>
    <row r="889" spans="1:9">
      <c r="A889" s="190" t="s">
        <v>373</v>
      </c>
      <c r="B889" s="190" t="s">
        <v>854</v>
      </c>
      <c r="C889" s="190" t="s">
        <v>802</v>
      </c>
      <c r="D889" s="191">
        <v>40673</v>
      </c>
      <c r="E889" s="190" t="s">
        <v>832</v>
      </c>
      <c r="F889" s="192">
        <v>55</v>
      </c>
      <c r="G889" s="190">
        <v>12</v>
      </c>
      <c r="H889" s="193">
        <v>0</v>
      </c>
      <c r="I889" s="190"/>
    </row>
    <row r="890" spans="1:9">
      <c r="A890" s="190" t="s">
        <v>373</v>
      </c>
      <c r="B890" s="190" t="s">
        <v>854</v>
      </c>
      <c r="C890" s="190" t="s">
        <v>802</v>
      </c>
      <c r="D890" s="191">
        <v>41549</v>
      </c>
      <c r="E890" s="190" t="s">
        <v>865</v>
      </c>
      <c r="F890" s="192">
        <v>43.9</v>
      </c>
      <c r="G890" s="190">
        <v>6</v>
      </c>
      <c r="H890" s="193">
        <v>0</v>
      </c>
      <c r="I890" s="190"/>
    </row>
    <row r="891" spans="1:9">
      <c r="A891" s="190" t="s">
        <v>373</v>
      </c>
      <c r="B891" s="190" t="s">
        <v>854</v>
      </c>
      <c r="C891" s="190" t="s">
        <v>802</v>
      </c>
      <c r="D891" s="191">
        <v>41554</v>
      </c>
      <c r="E891" s="190" t="s">
        <v>805</v>
      </c>
      <c r="F891" s="192">
        <v>34.799999999999997</v>
      </c>
      <c r="G891" s="190">
        <v>30</v>
      </c>
      <c r="H891" s="193">
        <v>0</v>
      </c>
      <c r="I891" s="190"/>
    </row>
    <row r="892" spans="1:9">
      <c r="A892" s="190" t="s">
        <v>373</v>
      </c>
      <c r="B892" s="190" t="s">
        <v>854</v>
      </c>
      <c r="C892" s="190" t="s">
        <v>802</v>
      </c>
      <c r="D892" s="191">
        <v>41390</v>
      </c>
      <c r="E892" s="190" t="s">
        <v>856</v>
      </c>
      <c r="F892" s="192">
        <v>18</v>
      </c>
      <c r="G892" s="190">
        <v>10</v>
      </c>
      <c r="H892" s="193">
        <v>0</v>
      </c>
      <c r="I892" s="190"/>
    </row>
    <row r="893" spans="1:9">
      <c r="A893" s="190" t="s">
        <v>594</v>
      </c>
      <c r="B893" s="190" t="s">
        <v>839</v>
      </c>
      <c r="C893" s="190" t="s">
        <v>814</v>
      </c>
      <c r="D893" s="191">
        <v>40313</v>
      </c>
      <c r="E893" s="190" t="s">
        <v>872</v>
      </c>
      <c r="F893" s="192">
        <v>18</v>
      </c>
      <c r="G893" s="190">
        <v>10</v>
      </c>
      <c r="H893" s="193">
        <v>0</v>
      </c>
      <c r="I893" s="190"/>
    </row>
    <row r="894" spans="1:9">
      <c r="A894" s="190" t="s">
        <v>594</v>
      </c>
      <c r="B894" s="190" t="s">
        <v>839</v>
      </c>
      <c r="C894" s="190" t="s">
        <v>814</v>
      </c>
      <c r="D894" s="191">
        <v>40824</v>
      </c>
      <c r="E894" s="190" t="s">
        <v>821</v>
      </c>
      <c r="F894" s="192">
        <v>12.5</v>
      </c>
      <c r="G894" s="190">
        <v>20</v>
      </c>
      <c r="H894" s="193">
        <v>0</v>
      </c>
      <c r="I894" s="190"/>
    </row>
    <row r="895" spans="1:9">
      <c r="A895" s="190" t="s">
        <v>594</v>
      </c>
      <c r="B895" s="190" t="s">
        <v>839</v>
      </c>
      <c r="C895" s="190" t="s">
        <v>814</v>
      </c>
      <c r="D895" s="191">
        <v>41404</v>
      </c>
      <c r="E895" s="190" t="s">
        <v>864</v>
      </c>
      <c r="F895" s="192">
        <v>19.45</v>
      </c>
      <c r="G895" s="190">
        <v>21</v>
      </c>
      <c r="H895" s="193">
        <v>0</v>
      </c>
      <c r="I895" s="190"/>
    </row>
    <row r="896" spans="1:9">
      <c r="A896" s="190" t="s">
        <v>409</v>
      </c>
      <c r="B896" s="190" t="s">
        <v>842</v>
      </c>
      <c r="C896" s="190" t="s">
        <v>828</v>
      </c>
      <c r="D896" s="191">
        <v>40966</v>
      </c>
      <c r="E896" s="190" t="s">
        <v>822</v>
      </c>
      <c r="F896" s="192">
        <v>18</v>
      </c>
      <c r="G896" s="190">
        <v>10</v>
      </c>
      <c r="H896" s="193">
        <v>0</v>
      </c>
      <c r="I896" s="190"/>
    </row>
    <row r="897" spans="1:9">
      <c r="A897" s="190" t="s">
        <v>409</v>
      </c>
      <c r="B897" s="190" t="s">
        <v>842</v>
      </c>
      <c r="C897" s="190" t="s">
        <v>828</v>
      </c>
      <c r="D897" s="191">
        <v>40385</v>
      </c>
      <c r="E897" s="190" t="s">
        <v>867</v>
      </c>
      <c r="F897" s="192">
        <v>7.75</v>
      </c>
      <c r="G897" s="190">
        <v>20</v>
      </c>
      <c r="H897" s="193">
        <v>0</v>
      </c>
      <c r="I897" s="190"/>
    </row>
    <row r="898" spans="1:9">
      <c r="A898" s="190" t="s">
        <v>409</v>
      </c>
      <c r="B898" s="190" t="s">
        <v>842</v>
      </c>
      <c r="C898" s="190" t="s">
        <v>828</v>
      </c>
      <c r="D898" s="191">
        <v>40864</v>
      </c>
      <c r="E898" s="190" t="s">
        <v>834</v>
      </c>
      <c r="F898" s="192">
        <v>13</v>
      </c>
      <c r="G898" s="190">
        <v>18</v>
      </c>
      <c r="H898" s="193">
        <v>0</v>
      </c>
      <c r="I898" s="190"/>
    </row>
    <row r="899" spans="1:9">
      <c r="A899" s="190" t="s">
        <v>656</v>
      </c>
      <c r="B899" s="190" t="s">
        <v>877</v>
      </c>
      <c r="C899" s="190" t="s">
        <v>810</v>
      </c>
      <c r="D899" s="191">
        <v>41185</v>
      </c>
      <c r="E899" s="190" t="s">
        <v>845</v>
      </c>
      <c r="F899" s="192">
        <v>18</v>
      </c>
      <c r="G899" s="190">
        <v>20</v>
      </c>
      <c r="H899" s="193">
        <v>0</v>
      </c>
      <c r="I899" s="190"/>
    </row>
    <row r="900" spans="1:9">
      <c r="A900" s="190" t="s">
        <v>656</v>
      </c>
      <c r="B900" s="190" t="s">
        <v>877</v>
      </c>
      <c r="C900" s="190" t="s">
        <v>810</v>
      </c>
      <c r="D900" s="191">
        <v>41591</v>
      </c>
      <c r="E900" s="190" t="s">
        <v>816</v>
      </c>
      <c r="F900" s="192">
        <v>19.5</v>
      </c>
      <c r="G900" s="190">
        <v>6</v>
      </c>
      <c r="H900" s="193">
        <v>0</v>
      </c>
      <c r="I900" s="190"/>
    </row>
    <row r="901" spans="1:9">
      <c r="A901" s="190" t="s">
        <v>613</v>
      </c>
      <c r="B901" s="190" t="s">
        <v>842</v>
      </c>
      <c r="C901" s="190" t="s">
        <v>836</v>
      </c>
      <c r="D901" s="191">
        <v>40771</v>
      </c>
      <c r="E901" s="190" t="s">
        <v>870</v>
      </c>
      <c r="F901" s="192">
        <v>15.5</v>
      </c>
      <c r="G901" s="190">
        <v>10</v>
      </c>
      <c r="H901" s="193">
        <v>0</v>
      </c>
      <c r="I901" s="190"/>
    </row>
    <row r="902" spans="1:9">
      <c r="A902" s="190" t="s">
        <v>613</v>
      </c>
      <c r="B902" s="190" t="s">
        <v>842</v>
      </c>
      <c r="C902" s="190" t="s">
        <v>836</v>
      </c>
      <c r="D902" s="191">
        <v>40697</v>
      </c>
      <c r="E902" s="190" t="s">
        <v>867</v>
      </c>
      <c r="F902" s="192">
        <v>7.75</v>
      </c>
      <c r="G902" s="190">
        <v>21</v>
      </c>
      <c r="H902" s="193">
        <v>0</v>
      </c>
      <c r="I902" s="190"/>
    </row>
    <row r="903" spans="1:9">
      <c r="A903" s="190" t="s">
        <v>626</v>
      </c>
      <c r="B903" s="190" t="s">
        <v>854</v>
      </c>
      <c r="C903" s="190" t="s">
        <v>810</v>
      </c>
      <c r="D903" s="191">
        <v>41367</v>
      </c>
      <c r="E903" s="190" t="s">
        <v>808</v>
      </c>
      <c r="F903" s="192">
        <v>23.25</v>
      </c>
      <c r="G903" s="190">
        <v>15</v>
      </c>
      <c r="H903" s="193">
        <v>0.05</v>
      </c>
      <c r="I903" s="190"/>
    </row>
    <row r="904" spans="1:9">
      <c r="A904" s="190" t="s">
        <v>626</v>
      </c>
      <c r="B904" s="190" t="s">
        <v>854</v>
      </c>
      <c r="C904" s="190" t="s">
        <v>810</v>
      </c>
      <c r="D904" s="191">
        <v>40983</v>
      </c>
      <c r="E904" s="190" t="s">
        <v>811</v>
      </c>
      <c r="F904" s="192">
        <v>9.65</v>
      </c>
      <c r="G904" s="190">
        <v>9</v>
      </c>
      <c r="H904" s="193">
        <v>0.05</v>
      </c>
      <c r="I904" s="190"/>
    </row>
    <row r="905" spans="1:9">
      <c r="A905" s="190" t="s">
        <v>626</v>
      </c>
      <c r="B905" s="190" t="s">
        <v>854</v>
      </c>
      <c r="C905" s="190" t="s">
        <v>810</v>
      </c>
      <c r="D905" s="191">
        <v>41202</v>
      </c>
      <c r="E905" s="190" t="s">
        <v>812</v>
      </c>
      <c r="F905" s="192">
        <v>21.05</v>
      </c>
      <c r="G905" s="190">
        <v>30</v>
      </c>
      <c r="H905" s="193">
        <v>0.05</v>
      </c>
      <c r="I905" s="190"/>
    </row>
    <row r="906" spans="1:9">
      <c r="A906" s="190" t="s">
        <v>368</v>
      </c>
      <c r="B906" s="190" t="s">
        <v>806</v>
      </c>
      <c r="C906" s="190" t="s">
        <v>814</v>
      </c>
      <c r="D906" s="191">
        <v>40564</v>
      </c>
      <c r="E906" s="190" t="s">
        <v>867</v>
      </c>
      <c r="F906" s="192">
        <v>7.75</v>
      </c>
      <c r="G906" s="190">
        <v>50</v>
      </c>
      <c r="H906" s="193">
        <v>0.2</v>
      </c>
      <c r="I906" s="190"/>
    </row>
    <row r="907" spans="1:9">
      <c r="A907" s="190" t="s">
        <v>677</v>
      </c>
      <c r="B907" s="190" t="s">
        <v>854</v>
      </c>
      <c r="C907" s="190" t="s">
        <v>814</v>
      </c>
      <c r="D907" s="191">
        <v>41315</v>
      </c>
      <c r="E907" s="190" t="s">
        <v>816</v>
      </c>
      <c r="F907" s="192">
        <v>19.5</v>
      </c>
      <c r="G907" s="190">
        <v>4</v>
      </c>
      <c r="H907" s="193">
        <v>0</v>
      </c>
      <c r="I907" s="190"/>
    </row>
    <row r="908" spans="1:9">
      <c r="A908" s="190" t="s">
        <v>677</v>
      </c>
      <c r="B908" s="190" t="s">
        <v>854</v>
      </c>
      <c r="C908" s="190" t="s">
        <v>814</v>
      </c>
      <c r="D908" s="191">
        <v>41293</v>
      </c>
      <c r="E908" s="190" t="s">
        <v>856</v>
      </c>
      <c r="F908" s="192">
        <v>18</v>
      </c>
      <c r="G908" s="190">
        <v>14</v>
      </c>
      <c r="H908" s="193">
        <v>0</v>
      </c>
      <c r="I908" s="190"/>
    </row>
    <row r="909" spans="1:9">
      <c r="A909" s="190" t="s">
        <v>428</v>
      </c>
      <c r="B909" s="190" t="s">
        <v>801</v>
      </c>
      <c r="C909" s="190" t="s">
        <v>851</v>
      </c>
      <c r="D909" s="191">
        <v>41708</v>
      </c>
      <c r="E909" s="190" t="s">
        <v>857</v>
      </c>
      <c r="F909" s="192">
        <v>123.79</v>
      </c>
      <c r="G909" s="190">
        <v>10</v>
      </c>
      <c r="H909" s="193">
        <v>0</v>
      </c>
      <c r="I909" s="190"/>
    </row>
    <row r="910" spans="1:9">
      <c r="A910" s="190" t="s">
        <v>428</v>
      </c>
      <c r="B910" s="190" t="s">
        <v>801</v>
      </c>
      <c r="C910" s="190" t="s">
        <v>851</v>
      </c>
      <c r="D910" s="191">
        <v>41646</v>
      </c>
      <c r="E910" s="190" t="s">
        <v>820</v>
      </c>
      <c r="F910" s="192">
        <v>34</v>
      </c>
      <c r="G910" s="190">
        <v>24</v>
      </c>
      <c r="H910" s="193">
        <v>0.15</v>
      </c>
      <c r="I910" s="190"/>
    </row>
    <row r="911" spans="1:9">
      <c r="A911" s="190" t="s">
        <v>428</v>
      </c>
      <c r="B911" s="190" t="s">
        <v>801</v>
      </c>
      <c r="C911" s="190" t="s">
        <v>851</v>
      </c>
      <c r="D911" s="191">
        <v>41437</v>
      </c>
      <c r="E911" s="190" t="s">
        <v>882</v>
      </c>
      <c r="F911" s="192">
        <v>36</v>
      </c>
      <c r="G911" s="190">
        <v>10</v>
      </c>
      <c r="H911" s="193">
        <v>0.15</v>
      </c>
      <c r="I911" s="190"/>
    </row>
    <row r="912" spans="1:9">
      <c r="A912" s="190" t="s">
        <v>496</v>
      </c>
      <c r="B912" s="190" t="s">
        <v>813</v>
      </c>
      <c r="C912" s="190" t="s">
        <v>810</v>
      </c>
      <c r="D912" s="191">
        <v>41735</v>
      </c>
      <c r="E912" s="190" t="s">
        <v>821</v>
      </c>
      <c r="F912" s="192">
        <v>12.5</v>
      </c>
      <c r="G912" s="190">
        <v>50</v>
      </c>
      <c r="H912" s="193">
        <v>0.05</v>
      </c>
      <c r="I912" s="190"/>
    </row>
    <row r="913" spans="1:9">
      <c r="A913" s="190" t="s">
        <v>544</v>
      </c>
      <c r="B913" s="190" t="s">
        <v>806</v>
      </c>
      <c r="C913" s="190" t="s">
        <v>878</v>
      </c>
      <c r="D913" s="191">
        <v>40437</v>
      </c>
      <c r="E913" s="190" t="s">
        <v>893</v>
      </c>
      <c r="F913" s="192">
        <v>9.5</v>
      </c>
      <c r="G913" s="190">
        <v>15</v>
      </c>
      <c r="H913" s="193">
        <v>0</v>
      </c>
      <c r="I913" s="190"/>
    </row>
    <row r="914" spans="1:9">
      <c r="A914" s="190" t="s">
        <v>396</v>
      </c>
      <c r="B914" s="190" t="s">
        <v>861</v>
      </c>
      <c r="C914" s="190" t="s">
        <v>828</v>
      </c>
      <c r="D914" s="191">
        <v>40523</v>
      </c>
      <c r="E914" s="190" t="s">
        <v>888</v>
      </c>
      <c r="F914" s="192">
        <v>7</v>
      </c>
      <c r="G914" s="190">
        <v>4</v>
      </c>
      <c r="H914" s="193">
        <v>0.15</v>
      </c>
      <c r="I914" s="190"/>
    </row>
    <row r="915" spans="1:9">
      <c r="A915" s="190" t="s">
        <v>450</v>
      </c>
      <c r="B915" s="190" t="s">
        <v>806</v>
      </c>
      <c r="C915" s="190" t="s">
        <v>836</v>
      </c>
      <c r="D915" s="191">
        <v>41674</v>
      </c>
      <c r="E915" s="190" t="s">
        <v>891</v>
      </c>
      <c r="F915" s="192">
        <v>31.23</v>
      </c>
      <c r="G915" s="190">
        <v>6</v>
      </c>
      <c r="H915" s="193">
        <v>0</v>
      </c>
      <c r="I915" s="190"/>
    </row>
    <row r="916" spans="1:9">
      <c r="A916" s="190" t="s">
        <v>450</v>
      </c>
      <c r="B916" s="190" t="s">
        <v>806</v>
      </c>
      <c r="C916" s="190" t="s">
        <v>836</v>
      </c>
      <c r="D916" s="191">
        <v>41577</v>
      </c>
      <c r="E916" s="190" t="s">
        <v>845</v>
      </c>
      <c r="F916" s="192">
        <v>18</v>
      </c>
      <c r="G916" s="190">
        <v>20</v>
      </c>
      <c r="H916" s="193">
        <v>0</v>
      </c>
      <c r="I916" s="190"/>
    </row>
    <row r="917" spans="1:9">
      <c r="A917" s="190" t="s">
        <v>450</v>
      </c>
      <c r="B917" s="190" t="s">
        <v>806</v>
      </c>
      <c r="C917" s="190" t="s">
        <v>836</v>
      </c>
      <c r="D917" s="191">
        <v>40954</v>
      </c>
      <c r="E917" s="190" t="s">
        <v>834</v>
      </c>
      <c r="F917" s="192">
        <v>13</v>
      </c>
      <c r="G917" s="190">
        <v>20</v>
      </c>
      <c r="H917" s="193">
        <v>0</v>
      </c>
      <c r="I917" s="190"/>
    </row>
    <row r="918" spans="1:9">
      <c r="A918" s="190" t="s">
        <v>446</v>
      </c>
      <c r="B918" s="190" t="s">
        <v>854</v>
      </c>
      <c r="C918" s="190" t="s">
        <v>851</v>
      </c>
      <c r="D918" s="191">
        <v>40979</v>
      </c>
      <c r="E918" s="190" t="s">
        <v>881</v>
      </c>
      <c r="F918" s="192">
        <v>62.5</v>
      </c>
      <c r="G918" s="190">
        <v>40</v>
      </c>
      <c r="H918" s="193">
        <v>0.2</v>
      </c>
      <c r="I918" s="190"/>
    </row>
    <row r="919" spans="1:9">
      <c r="A919" s="190" t="s">
        <v>446</v>
      </c>
      <c r="B919" s="190" t="s">
        <v>854</v>
      </c>
      <c r="C919" s="190" t="s">
        <v>851</v>
      </c>
      <c r="D919" s="191">
        <v>41241</v>
      </c>
      <c r="E919" s="190" t="s">
        <v>804</v>
      </c>
      <c r="F919" s="192">
        <v>14</v>
      </c>
      <c r="G919" s="190">
        <v>100</v>
      </c>
      <c r="H919" s="193">
        <v>0.2</v>
      </c>
      <c r="I919" s="190"/>
    </row>
    <row r="920" spans="1:9">
      <c r="A920" s="190" t="s">
        <v>509</v>
      </c>
      <c r="B920" s="190" t="s">
        <v>842</v>
      </c>
      <c r="C920" s="190" t="s">
        <v>846</v>
      </c>
      <c r="D920" s="191">
        <v>41437</v>
      </c>
      <c r="E920" s="190" t="s">
        <v>845</v>
      </c>
      <c r="F920" s="192">
        <v>18</v>
      </c>
      <c r="G920" s="190">
        <v>4</v>
      </c>
      <c r="H920" s="193">
        <v>0</v>
      </c>
      <c r="I920" s="190"/>
    </row>
    <row r="921" spans="1:9">
      <c r="A921" s="190" t="s">
        <v>377</v>
      </c>
      <c r="B921" s="190" t="s">
        <v>892</v>
      </c>
      <c r="C921" s="190" t="s">
        <v>810</v>
      </c>
      <c r="D921" s="191">
        <v>41660</v>
      </c>
      <c r="E921" s="190" t="s">
        <v>872</v>
      </c>
      <c r="F921" s="192">
        <v>18</v>
      </c>
      <c r="G921" s="190">
        <v>20</v>
      </c>
      <c r="H921" s="193">
        <v>0</v>
      </c>
      <c r="I921" s="190"/>
    </row>
    <row r="922" spans="1:9">
      <c r="A922" s="190" t="s">
        <v>377</v>
      </c>
      <c r="B922" s="190" t="s">
        <v>892</v>
      </c>
      <c r="C922" s="190" t="s">
        <v>810</v>
      </c>
      <c r="D922" s="191">
        <v>40542</v>
      </c>
      <c r="E922" s="190" t="s">
        <v>834</v>
      </c>
      <c r="F922" s="192">
        <v>13</v>
      </c>
      <c r="G922" s="190">
        <v>60</v>
      </c>
      <c r="H922" s="193">
        <v>0.05</v>
      </c>
      <c r="I922" s="190"/>
    </row>
    <row r="923" spans="1:9">
      <c r="A923" s="190" t="s">
        <v>526</v>
      </c>
      <c r="B923" s="190" t="s">
        <v>895</v>
      </c>
      <c r="C923" s="190" t="s">
        <v>836</v>
      </c>
      <c r="D923" s="191">
        <v>41089</v>
      </c>
      <c r="E923" s="190" t="s">
        <v>879</v>
      </c>
      <c r="F923" s="192">
        <v>10</v>
      </c>
      <c r="G923" s="190">
        <v>14</v>
      </c>
      <c r="H923" s="193">
        <v>0</v>
      </c>
      <c r="I923" s="190"/>
    </row>
    <row r="924" spans="1:9">
      <c r="A924" s="190" t="s">
        <v>526</v>
      </c>
      <c r="B924" s="190" t="s">
        <v>895</v>
      </c>
      <c r="C924" s="190" t="s">
        <v>836</v>
      </c>
      <c r="D924" s="191">
        <v>40798</v>
      </c>
      <c r="E924" s="190" t="s">
        <v>847</v>
      </c>
      <c r="F924" s="192">
        <v>30</v>
      </c>
      <c r="G924" s="190">
        <v>10</v>
      </c>
      <c r="H924" s="193">
        <v>0</v>
      </c>
      <c r="I924" s="190"/>
    </row>
    <row r="925" spans="1:9">
      <c r="A925" s="190" t="s">
        <v>526</v>
      </c>
      <c r="B925" s="190" t="s">
        <v>895</v>
      </c>
      <c r="C925" s="190" t="s">
        <v>836</v>
      </c>
      <c r="D925" s="191">
        <v>41065</v>
      </c>
      <c r="E925" s="190" t="s">
        <v>875</v>
      </c>
      <c r="F925" s="192">
        <v>7.45</v>
      </c>
      <c r="G925" s="190">
        <v>50</v>
      </c>
      <c r="H925" s="193">
        <v>0</v>
      </c>
      <c r="I925" s="190"/>
    </row>
    <row r="926" spans="1:9">
      <c r="A926" s="190" t="s">
        <v>649</v>
      </c>
      <c r="B926" s="190" t="s">
        <v>854</v>
      </c>
      <c r="C926" s="190" t="s">
        <v>814</v>
      </c>
      <c r="D926" s="191">
        <v>40275</v>
      </c>
      <c r="E926" s="190" t="s">
        <v>870</v>
      </c>
      <c r="F926" s="192">
        <v>15.5</v>
      </c>
      <c r="G926" s="190">
        <v>25</v>
      </c>
      <c r="H926" s="193">
        <v>0.05</v>
      </c>
      <c r="I926" s="190"/>
    </row>
    <row r="927" spans="1:9">
      <c r="A927" s="190" t="s">
        <v>649</v>
      </c>
      <c r="B927" s="190" t="s">
        <v>854</v>
      </c>
      <c r="C927" s="190" t="s">
        <v>814</v>
      </c>
      <c r="D927" s="191">
        <v>40659</v>
      </c>
      <c r="E927" s="190" t="s">
        <v>891</v>
      </c>
      <c r="F927" s="192">
        <v>31.23</v>
      </c>
      <c r="G927" s="190">
        <v>5</v>
      </c>
      <c r="H927" s="193">
        <v>0.05</v>
      </c>
      <c r="I927" s="190"/>
    </row>
    <row r="928" spans="1:9">
      <c r="A928" s="190" t="s">
        <v>649</v>
      </c>
      <c r="B928" s="190" t="s">
        <v>854</v>
      </c>
      <c r="C928" s="190" t="s">
        <v>878</v>
      </c>
      <c r="D928" s="191">
        <v>40537</v>
      </c>
      <c r="E928" s="190" t="s">
        <v>818</v>
      </c>
      <c r="F928" s="192">
        <v>81</v>
      </c>
      <c r="G928" s="190">
        <v>21</v>
      </c>
      <c r="H928" s="193">
        <v>0.2</v>
      </c>
      <c r="I928" s="190"/>
    </row>
    <row r="929" spans="1:9">
      <c r="A929" s="190" t="s">
        <v>649</v>
      </c>
      <c r="B929" s="190" t="s">
        <v>854</v>
      </c>
      <c r="C929" s="190" t="s">
        <v>878</v>
      </c>
      <c r="D929" s="191">
        <v>41319</v>
      </c>
      <c r="E929" s="190" t="s">
        <v>882</v>
      </c>
      <c r="F929" s="192">
        <v>36</v>
      </c>
      <c r="G929" s="190">
        <v>20</v>
      </c>
      <c r="H929" s="193">
        <v>0.2</v>
      </c>
      <c r="I929" s="190"/>
    </row>
    <row r="930" spans="1:9">
      <c r="A930" s="190" t="s">
        <v>649</v>
      </c>
      <c r="B930" s="190" t="s">
        <v>854</v>
      </c>
      <c r="C930" s="190" t="s">
        <v>878</v>
      </c>
      <c r="D930" s="191">
        <v>40915</v>
      </c>
      <c r="E930" s="190" t="s">
        <v>856</v>
      </c>
      <c r="F930" s="192">
        <v>18</v>
      </c>
      <c r="G930" s="190">
        <v>4</v>
      </c>
      <c r="H930" s="193">
        <v>0.2</v>
      </c>
      <c r="I930" s="190"/>
    </row>
    <row r="931" spans="1:9">
      <c r="A931" s="190" t="s">
        <v>644</v>
      </c>
      <c r="B931" s="190" t="s">
        <v>842</v>
      </c>
      <c r="C931" s="190" t="s">
        <v>814</v>
      </c>
      <c r="D931" s="191">
        <v>41292</v>
      </c>
      <c r="E931" s="190" t="s">
        <v>888</v>
      </c>
      <c r="F931" s="192">
        <v>7</v>
      </c>
      <c r="G931" s="190">
        <v>24</v>
      </c>
      <c r="H931" s="193">
        <v>0</v>
      </c>
      <c r="I931" s="190"/>
    </row>
    <row r="932" spans="1:9">
      <c r="A932" s="190" t="s">
        <v>644</v>
      </c>
      <c r="B932" s="190" t="s">
        <v>842</v>
      </c>
      <c r="C932" s="190" t="s">
        <v>814</v>
      </c>
      <c r="D932" s="191">
        <v>41263</v>
      </c>
      <c r="E932" s="190" t="s">
        <v>887</v>
      </c>
      <c r="F932" s="192">
        <v>13.25</v>
      </c>
      <c r="G932" s="190">
        <v>30</v>
      </c>
      <c r="H932" s="193">
        <v>0</v>
      </c>
      <c r="I932" s="190"/>
    </row>
    <row r="933" spans="1:9">
      <c r="A933" s="190" t="s">
        <v>555</v>
      </c>
      <c r="B933" s="190" t="s">
        <v>524</v>
      </c>
      <c r="C933" s="190" t="s">
        <v>851</v>
      </c>
      <c r="D933" s="191">
        <v>41290</v>
      </c>
      <c r="E933" s="190" t="s">
        <v>845</v>
      </c>
      <c r="F933" s="192">
        <v>18</v>
      </c>
      <c r="G933" s="190">
        <v>30</v>
      </c>
      <c r="H933" s="193">
        <v>0.25</v>
      </c>
      <c r="I933" s="190"/>
    </row>
    <row r="934" spans="1:9">
      <c r="A934" s="190" t="s">
        <v>555</v>
      </c>
      <c r="B934" s="190" t="s">
        <v>524</v>
      </c>
      <c r="C934" s="190" t="s">
        <v>851</v>
      </c>
      <c r="D934" s="191">
        <v>40193</v>
      </c>
      <c r="E934" s="190" t="s">
        <v>902</v>
      </c>
      <c r="F934" s="192">
        <v>28.5</v>
      </c>
      <c r="G934" s="190">
        <v>120</v>
      </c>
      <c r="H934" s="193">
        <v>0.25</v>
      </c>
      <c r="I934" s="190"/>
    </row>
    <row r="935" spans="1:9">
      <c r="A935" s="190" t="s">
        <v>555</v>
      </c>
      <c r="B935" s="190" t="s">
        <v>524</v>
      </c>
      <c r="C935" s="190" t="s">
        <v>851</v>
      </c>
      <c r="D935" s="191">
        <v>41082</v>
      </c>
      <c r="E935" s="190" t="s">
        <v>882</v>
      </c>
      <c r="F935" s="192">
        <v>36</v>
      </c>
      <c r="G935" s="190">
        <v>65</v>
      </c>
      <c r="H935" s="193">
        <v>0.25</v>
      </c>
      <c r="I935" s="190"/>
    </row>
    <row r="936" spans="1:9">
      <c r="A936" s="190" t="s">
        <v>630</v>
      </c>
      <c r="B936" s="190" t="s">
        <v>842</v>
      </c>
      <c r="C936" s="190" t="s">
        <v>846</v>
      </c>
      <c r="D936" s="191">
        <v>40543</v>
      </c>
      <c r="E936" s="190" t="s">
        <v>848</v>
      </c>
      <c r="F936" s="192">
        <v>38</v>
      </c>
      <c r="G936" s="190">
        <v>5</v>
      </c>
      <c r="H936" s="193">
        <v>0.2</v>
      </c>
      <c r="I936" s="190"/>
    </row>
    <row r="937" spans="1:9">
      <c r="A937" s="190" t="s">
        <v>630</v>
      </c>
      <c r="B937" s="190" t="s">
        <v>842</v>
      </c>
      <c r="C937" s="190" t="s">
        <v>846</v>
      </c>
      <c r="D937" s="191">
        <v>40536</v>
      </c>
      <c r="E937" s="190" t="s">
        <v>865</v>
      </c>
      <c r="F937" s="192">
        <v>43.9</v>
      </c>
      <c r="G937" s="190">
        <v>24</v>
      </c>
      <c r="H937" s="193">
        <v>0.2</v>
      </c>
      <c r="I937" s="190"/>
    </row>
    <row r="938" spans="1:9">
      <c r="A938" s="190" t="s">
        <v>630</v>
      </c>
      <c r="B938" s="190" t="s">
        <v>842</v>
      </c>
      <c r="C938" s="190" t="s">
        <v>846</v>
      </c>
      <c r="D938" s="191">
        <v>40346</v>
      </c>
      <c r="E938" s="190" t="s">
        <v>867</v>
      </c>
      <c r="F938" s="192">
        <v>7.75</v>
      </c>
      <c r="G938" s="190">
        <v>30</v>
      </c>
      <c r="H938" s="193">
        <v>0.2</v>
      </c>
      <c r="I938" s="190"/>
    </row>
    <row r="939" spans="1:9">
      <c r="A939" s="190" t="s">
        <v>521</v>
      </c>
      <c r="B939" s="190" t="s">
        <v>524</v>
      </c>
      <c r="C939" s="190" t="s">
        <v>878</v>
      </c>
      <c r="D939" s="191">
        <v>41141</v>
      </c>
      <c r="E939" s="190" t="s">
        <v>825</v>
      </c>
      <c r="F939" s="192">
        <v>4.5</v>
      </c>
      <c r="G939" s="190">
        <v>35</v>
      </c>
      <c r="H939" s="193">
        <v>0.2</v>
      </c>
      <c r="I939" s="190"/>
    </row>
    <row r="940" spans="1:9">
      <c r="A940" s="190" t="s">
        <v>521</v>
      </c>
      <c r="B940" s="190" t="s">
        <v>524</v>
      </c>
      <c r="C940" s="190" t="s">
        <v>878</v>
      </c>
      <c r="D940" s="191">
        <v>40548</v>
      </c>
      <c r="E940" s="190" t="s">
        <v>816</v>
      </c>
      <c r="F940" s="192">
        <v>19.5</v>
      </c>
      <c r="G940" s="190">
        <v>20</v>
      </c>
      <c r="H940" s="193">
        <v>0</v>
      </c>
      <c r="I940" s="190"/>
    </row>
    <row r="941" spans="1:9">
      <c r="A941" s="190" t="s">
        <v>521</v>
      </c>
      <c r="B941" s="190" t="s">
        <v>524</v>
      </c>
      <c r="C941" s="190" t="s">
        <v>878</v>
      </c>
      <c r="D941" s="191">
        <v>41525</v>
      </c>
      <c r="E941" s="190" t="s">
        <v>812</v>
      </c>
      <c r="F941" s="192">
        <v>21.05</v>
      </c>
      <c r="G941" s="190">
        <v>12</v>
      </c>
      <c r="H941" s="193">
        <v>0.2</v>
      </c>
      <c r="I941" s="190"/>
    </row>
    <row r="942" spans="1:9">
      <c r="A942" s="190" t="s">
        <v>639</v>
      </c>
      <c r="B942" s="190" t="s">
        <v>842</v>
      </c>
      <c r="C942" s="190" t="s">
        <v>836</v>
      </c>
      <c r="D942" s="191">
        <v>41552</v>
      </c>
      <c r="E942" s="190" t="s">
        <v>835</v>
      </c>
      <c r="F942" s="192">
        <v>43.9</v>
      </c>
      <c r="G942" s="190">
        <v>50</v>
      </c>
      <c r="H942" s="193">
        <v>0</v>
      </c>
      <c r="I942" s="190"/>
    </row>
    <row r="943" spans="1:9">
      <c r="A943" s="190" t="s">
        <v>639</v>
      </c>
      <c r="B943" s="190" t="s">
        <v>842</v>
      </c>
      <c r="C943" s="190" t="s">
        <v>836</v>
      </c>
      <c r="D943" s="191">
        <v>41371</v>
      </c>
      <c r="E943" s="190" t="s">
        <v>860</v>
      </c>
      <c r="F943" s="192">
        <v>21.5</v>
      </c>
      <c r="G943" s="190">
        <v>9</v>
      </c>
      <c r="H943" s="193">
        <v>0</v>
      </c>
      <c r="I943" s="190"/>
    </row>
    <row r="944" spans="1:9">
      <c r="A944" s="190" t="s">
        <v>656</v>
      </c>
      <c r="B944" s="190" t="s">
        <v>877</v>
      </c>
      <c r="C944" s="190" t="s">
        <v>807</v>
      </c>
      <c r="D944" s="191">
        <v>41514</v>
      </c>
      <c r="E944" s="190" t="s">
        <v>843</v>
      </c>
      <c r="F944" s="192">
        <v>49.3</v>
      </c>
      <c r="G944" s="190">
        <v>10</v>
      </c>
      <c r="H944" s="193">
        <v>0</v>
      </c>
      <c r="I944" s="190"/>
    </row>
    <row r="945" spans="1:9">
      <c r="A945" s="190" t="s">
        <v>695</v>
      </c>
      <c r="B945" s="190" t="s">
        <v>842</v>
      </c>
      <c r="C945" s="190" t="s">
        <v>810</v>
      </c>
      <c r="D945" s="191">
        <v>41193</v>
      </c>
      <c r="E945" s="190" t="s">
        <v>875</v>
      </c>
      <c r="F945" s="192">
        <v>7.45</v>
      </c>
      <c r="G945" s="190">
        <v>4</v>
      </c>
      <c r="H945" s="193">
        <v>0</v>
      </c>
      <c r="I945" s="190"/>
    </row>
    <row r="946" spans="1:9">
      <c r="A946" s="190" t="s">
        <v>695</v>
      </c>
      <c r="B946" s="190" t="s">
        <v>842</v>
      </c>
      <c r="C946" s="190" t="s">
        <v>810</v>
      </c>
      <c r="D946" s="191">
        <v>40407</v>
      </c>
      <c r="E946" s="190" t="s">
        <v>866</v>
      </c>
      <c r="F946" s="192">
        <v>15</v>
      </c>
      <c r="G946" s="190">
        <v>30</v>
      </c>
      <c r="H946" s="193">
        <v>0</v>
      </c>
      <c r="I946" s="190"/>
    </row>
    <row r="947" spans="1:9">
      <c r="A947" s="190" t="s">
        <v>702</v>
      </c>
      <c r="B947" s="190" t="s">
        <v>444</v>
      </c>
      <c r="C947" s="190" t="s">
        <v>878</v>
      </c>
      <c r="D947" s="191">
        <v>41091</v>
      </c>
      <c r="E947" s="190" t="s">
        <v>862</v>
      </c>
      <c r="F947" s="192">
        <v>6</v>
      </c>
      <c r="G947" s="190">
        <v>60</v>
      </c>
      <c r="H947" s="193">
        <v>0</v>
      </c>
      <c r="I947" s="190"/>
    </row>
    <row r="948" spans="1:9">
      <c r="A948" s="190" t="s">
        <v>702</v>
      </c>
      <c r="B948" s="190" t="s">
        <v>444</v>
      </c>
      <c r="C948" s="190" t="s">
        <v>878</v>
      </c>
      <c r="D948" s="191">
        <v>40787</v>
      </c>
      <c r="E948" s="190" t="s">
        <v>832</v>
      </c>
      <c r="F948" s="192">
        <v>55</v>
      </c>
      <c r="G948" s="190">
        <v>35</v>
      </c>
      <c r="H948" s="193">
        <v>0</v>
      </c>
      <c r="I948" s="190"/>
    </row>
    <row r="949" spans="1:9">
      <c r="A949" s="190" t="s">
        <v>526</v>
      </c>
      <c r="B949" s="190" t="s">
        <v>895</v>
      </c>
      <c r="C949" s="190" t="s">
        <v>846</v>
      </c>
      <c r="D949" s="191">
        <v>41561</v>
      </c>
      <c r="E949" s="190" t="s">
        <v>834</v>
      </c>
      <c r="F949" s="192">
        <v>13</v>
      </c>
      <c r="G949" s="190">
        <v>5</v>
      </c>
      <c r="H949" s="193">
        <v>0.25</v>
      </c>
      <c r="I949" s="190"/>
    </row>
    <row r="950" spans="1:9">
      <c r="A950" s="190" t="s">
        <v>688</v>
      </c>
      <c r="B950" s="190" t="s">
        <v>842</v>
      </c>
      <c r="C950" s="190" t="s">
        <v>846</v>
      </c>
      <c r="D950" s="191">
        <v>40957</v>
      </c>
      <c r="E950" s="190" t="s">
        <v>815</v>
      </c>
      <c r="F950" s="192">
        <v>21</v>
      </c>
      <c r="G950" s="190">
        <v>48</v>
      </c>
      <c r="H950" s="193">
        <v>0</v>
      </c>
      <c r="I950" s="190"/>
    </row>
    <row r="951" spans="1:9">
      <c r="A951" s="190" t="s">
        <v>688</v>
      </c>
      <c r="B951" s="190" t="s">
        <v>842</v>
      </c>
      <c r="C951" s="190" t="s">
        <v>846</v>
      </c>
      <c r="D951" s="191">
        <v>40888</v>
      </c>
      <c r="E951" s="190" t="s">
        <v>823</v>
      </c>
      <c r="F951" s="192">
        <v>20</v>
      </c>
      <c r="G951" s="190">
        <v>25</v>
      </c>
      <c r="H951" s="193">
        <v>0.05</v>
      </c>
      <c r="I951" s="190"/>
    </row>
    <row r="952" spans="1:9">
      <c r="A952" s="190" t="s">
        <v>535</v>
      </c>
      <c r="B952" s="190" t="s">
        <v>538</v>
      </c>
      <c r="C952" s="190" t="s">
        <v>836</v>
      </c>
      <c r="D952" s="191">
        <v>40592</v>
      </c>
      <c r="E952" s="190" t="s">
        <v>901</v>
      </c>
      <c r="F952" s="192">
        <v>12.75</v>
      </c>
      <c r="G952" s="190">
        <v>6</v>
      </c>
      <c r="H952" s="193">
        <v>0.10000000149011612</v>
      </c>
      <c r="I952" s="190"/>
    </row>
    <row r="953" spans="1:9">
      <c r="A953" s="190" t="s">
        <v>535</v>
      </c>
      <c r="B953" s="190" t="s">
        <v>538</v>
      </c>
      <c r="C953" s="190" t="s">
        <v>836</v>
      </c>
      <c r="D953" s="191">
        <v>41463</v>
      </c>
      <c r="E953" s="190" t="s">
        <v>856</v>
      </c>
      <c r="F953" s="192">
        <v>18</v>
      </c>
      <c r="G953" s="190">
        <v>10</v>
      </c>
      <c r="H953" s="193">
        <v>0.10000000149011612</v>
      </c>
      <c r="I953" s="190"/>
    </row>
    <row r="954" spans="1:9">
      <c r="A954" s="190" t="s">
        <v>377</v>
      </c>
      <c r="B954" s="190" t="s">
        <v>892</v>
      </c>
      <c r="C954" s="190" t="s">
        <v>836</v>
      </c>
      <c r="D954" s="191">
        <v>40285</v>
      </c>
      <c r="E954" s="190" t="s">
        <v>830</v>
      </c>
      <c r="F954" s="192">
        <v>17.45</v>
      </c>
      <c r="G954" s="190">
        <v>30</v>
      </c>
      <c r="H954" s="193">
        <v>0.05</v>
      </c>
      <c r="I954" s="190"/>
    </row>
    <row r="955" spans="1:9">
      <c r="A955" s="190" t="s">
        <v>377</v>
      </c>
      <c r="B955" s="190" t="s">
        <v>892</v>
      </c>
      <c r="C955" s="190" t="s">
        <v>836</v>
      </c>
      <c r="D955" s="191">
        <v>40719</v>
      </c>
      <c r="E955" s="190" t="s">
        <v>832</v>
      </c>
      <c r="F955" s="192">
        <v>55</v>
      </c>
      <c r="G955" s="190">
        <v>20</v>
      </c>
      <c r="H955" s="193">
        <v>0.05</v>
      </c>
      <c r="I955" s="190"/>
    </row>
    <row r="956" spans="1:9">
      <c r="A956" s="190" t="s">
        <v>377</v>
      </c>
      <c r="B956" s="190" t="s">
        <v>892</v>
      </c>
      <c r="C956" s="190" t="s">
        <v>836</v>
      </c>
      <c r="D956" s="191">
        <v>41750</v>
      </c>
      <c r="E956" s="190" t="s">
        <v>820</v>
      </c>
      <c r="F956" s="192">
        <v>34</v>
      </c>
      <c r="G956" s="190">
        <v>70</v>
      </c>
      <c r="H956" s="193">
        <v>0.05</v>
      </c>
      <c r="I956" s="190"/>
    </row>
    <row r="957" spans="1:9">
      <c r="A957" s="190" t="s">
        <v>377</v>
      </c>
      <c r="B957" s="190" t="s">
        <v>892</v>
      </c>
      <c r="C957" s="190" t="s">
        <v>836</v>
      </c>
      <c r="D957" s="191">
        <v>40777</v>
      </c>
      <c r="E957" s="190" t="s">
        <v>860</v>
      </c>
      <c r="F957" s="192">
        <v>21.5</v>
      </c>
      <c r="G957" s="190">
        <v>15</v>
      </c>
      <c r="H957" s="193">
        <v>0.05</v>
      </c>
      <c r="I957" s="190"/>
    </row>
    <row r="958" spans="1:9">
      <c r="A958" s="190" t="s">
        <v>699</v>
      </c>
      <c r="B958" s="190" t="s">
        <v>806</v>
      </c>
      <c r="C958" s="190" t="s">
        <v>810</v>
      </c>
      <c r="D958" s="191">
        <v>41674</v>
      </c>
      <c r="E958" s="190" t="s">
        <v>885</v>
      </c>
      <c r="F958" s="192">
        <v>22</v>
      </c>
      <c r="G958" s="190">
        <v>20</v>
      </c>
      <c r="H958" s="193">
        <v>0.2</v>
      </c>
      <c r="I958" s="190"/>
    </row>
    <row r="959" spans="1:9">
      <c r="A959" s="190" t="s">
        <v>699</v>
      </c>
      <c r="B959" s="190" t="s">
        <v>806</v>
      </c>
      <c r="C959" s="190" t="s">
        <v>810</v>
      </c>
      <c r="D959" s="191">
        <v>40710</v>
      </c>
      <c r="E959" s="190" t="s">
        <v>826</v>
      </c>
      <c r="F959" s="192">
        <v>24</v>
      </c>
      <c r="G959" s="190">
        <v>20</v>
      </c>
      <c r="H959" s="193">
        <v>0.2</v>
      </c>
      <c r="I959" s="190"/>
    </row>
    <row r="960" spans="1:9">
      <c r="A960" s="190" t="s">
        <v>699</v>
      </c>
      <c r="B960" s="190" t="s">
        <v>806</v>
      </c>
      <c r="C960" s="190" t="s">
        <v>810</v>
      </c>
      <c r="D960" s="191">
        <v>40644</v>
      </c>
      <c r="E960" s="190" t="s">
        <v>843</v>
      </c>
      <c r="F960" s="192">
        <v>49.3</v>
      </c>
      <c r="G960" s="190">
        <v>10</v>
      </c>
      <c r="H960" s="193">
        <v>0.2</v>
      </c>
      <c r="I960" s="190"/>
    </row>
    <row r="961" spans="1:9">
      <c r="A961" s="190" t="s">
        <v>688</v>
      </c>
      <c r="B961" s="190" t="s">
        <v>842</v>
      </c>
      <c r="C961" s="190" t="s">
        <v>802</v>
      </c>
      <c r="D961" s="191">
        <v>41208</v>
      </c>
      <c r="E961" s="190" t="s">
        <v>847</v>
      </c>
      <c r="F961" s="192">
        <v>30</v>
      </c>
      <c r="G961" s="190">
        <v>45</v>
      </c>
      <c r="H961" s="193">
        <v>0</v>
      </c>
      <c r="I961" s="190"/>
    </row>
    <row r="962" spans="1:9">
      <c r="A962" s="190" t="s">
        <v>688</v>
      </c>
      <c r="B962" s="190" t="s">
        <v>842</v>
      </c>
      <c r="C962" s="190" t="s">
        <v>802</v>
      </c>
      <c r="D962" s="191">
        <v>40372</v>
      </c>
      <c r="E962" s="190" t="s">
        <v>852</v>
      </c>
      <c r="F962" s="192">
        <v>39</v>
      </c>
      <c r="G962" s="190">
        <v>100</v>
      </c>
      <c r="H962" s="193">
        <v>0</v>
      </c>
      <c r="I962" s="190"/>
    </row>
    <row r="963" spans="1:9">
      <c r="A963" s="190" t="s">
        <v>688</v>
      </c>
      <c r="B963" s="190" t="s">
        <v>842</v>
      </c>
      <c r="C963" s="190" t="s">
        <v>802</v>
      </c>
      <c r="D963" s="191">
        <v>40425</v>
      </c>
      <c r="E963" s="190" t="s">
        <v>819</v>
      </c>
      <c r="F963" s="192">
        <v>2.5</v>
      </c>
      <c r="G963" s="190">
        <v>14</v>
      </c>
      <c r="H963" s="193">
        <v>0</v>
      </c>
      <c r="I963" s="190"/>
    </row>
    <row r="964" spans="1:9">
      <c r="A964" s="190" t="s">
        <v>688</v>
      </c>
      <c r="B964" s="190" t="s">
        <v>842</v>
      </c>
      <c r="C964" s="190" t="s">
        <v>802</v>
      </c>
      <c r="D964" s="191">
        <v>40814</v>
      </c>
      <c r="E964" s="190" t="s">
        <v>855</v>
      </c>
      <c r="F964" s="192">
        <v>18.399999999999999</v>
      </c>
      <c r="G964" s="190">
        <v>42</v>
      </c>
      <c r="H964" s="193">
        <v>0</v>
      </c>
      <c r="I964" s="190"/>
    </row>
    <row r="965" spans="1:9">
      <c r="A965" s="190" t="s">
        <v>688</v>
      </c>
      <c r="B965" s="190" t="s">
        <v>842</v>
      </c>
      <c r="C965" s="190" t="s">
        <v>802</v>
      </c>
      <c r="D965" s="191">
        <v>40533</v>
      </c>
      <c r="E965" s="190" t="s">
        <v>805</v>
      </c>
      <c r="F965" s="192">
        <v>34.799999999999997</v>
      </c>
      <c r="G965" s="190">
        <v>12</v>
      </c>
      <c r="H965" s="193">
        <v>0</v>
      </c>
      <c r="I965" s="190"/>
    </row>
    <row r="966" spans="1:9">
      <c r="A966" s="190" t="s">
        <v>513</v>
      </c>
      <c r="B966" s="190" t="s">
        <v>854</v>
      </c>
      <c r="C966" s="190" t="s">
        <v>810</v>
      </c>
      <c r="D966" s="191">
        <v>41618</v>
      </c>
      <c r="E966" s="190" t="s">
        <v>848</v>
      </c>
      <c r="F966" s="192">
        <v>38</v>
      </c>
      <c r="G966" s="190">
        <v>28</v>
      </c>
      <c r="H966" s="193">
        <v>0</v>
      </c>
      <c r="I966" s="190"/>
    </row>
    <row r="967" spans="1:9">
      <c r="A967" s="190" t="s">
        <v>597</v>
      </c>
      <c r="B967" s="190" t="s">
        <v>813</v>
      </c>
      <c r="C967" s="190" t="s">
        <v>878</v>
      </c>
      <c r="D967" s="191">
        <v>41670</v>
      </c>
      <c r="E967" s="190" t="s">
        <v>872</v>
      </c>
      <c r="F967" s="192">
        <v>18</v>
      </c>
      <c r="G967" s="190">
        <v>3</v>
      </c>
      <c r="H967" s="193">
        <v>0</v>
      </c>
      <c r="I967" s="190"/>
    </row>
    <row r="968" spans="1:9">
      <c r="A968" s="190" t="s">
        <v>597</v>
      </c>
      <c r="B968" s="190" t="s">
        <v>813</v>
      </c>
      <c r="C968" s="190" t="s">
        <v>878</v>
      </c>
      <c r="D968" s="191">
        <v>40418</v>
      </c>
      <c r="E968" s="190" t="s">
        <v>859</v>
      </c>
      <c r="F968" s="192">
        <v>31</v>
      </c>
      <c r="G968" s="190">
        <v>10</v>
      </c>
      <c r="H968" s="193">
        <v>0</v>
      </c>
      <c r="I968" s="190"/>
    </row>
    <row r="969" spans="1:9">
      <c r="A969" s="190" t="s">
        <v>597</v>
      </c>
      <c r="B969" s="190" t="s">
        <v>813</v>
      </c>
      <c r="C969" s="190" t="s">
        <v>878</v>
      </c>
      <c r="D969" s="191">
        <v>40644</v>
      </c>
      <c r="E969" s="190" t="s">
        <v>840</v>
      </c>
      <c r="F969" s="192">
        <v>10</v>
      </c>
      <c r="G969" s="190">
        <v>6</v>
      </c>
      <c r="H969" s="193">
        <v>0</v>
      </c>
      <c r="I969" s="190"/>
    </row>
    <row r="970" spans="1:9">
      <c r="A970" s="190" t="s">
        <v>548</v>
      </c>
      <c r="B970" s="190" t="s">
        <v>813</v>
      </c>
      <c r="C970" s="190" t="s">
        <v>846</v>
      </c>
      <c r="D970" s="191">
        <v>40769</v>
      </c>
      <c r="E970" s="190" t="s">
        <v>831</v>
      </c>
      <c r="F970" s="192">
        <v>19</v>
      </c>
      <c r="G970" s="190">
        <v>21</v>
      </c>
      <c r="H970" s="193">
        <v>0.25</v>
      </c>
      <c r="I970" s="190"/>
    </row>
    <row r="971" spans="1:9">
      <c r="A971" s="190" t="s">
        <v>621</v>
      </c>
      <c r="B971" s="190" t="s">
        <v>898</v>
      </c>
      <c r="C971" s="190" t="s">
        <v>807</v>
      </c>
      <c r="D971" s="191">
        <v>41322</v>
      </c>
      <c r="E971" s="190" t="s">
        <v>872</v>
      </c>
      <c r="F971" s="192">
        <v>18</v>
      </c>
      <c r="G971" s="190">
        <v>6</v>
      </c>
      <c r="H971" s="193">
        <v>0</v>
      </c>
      <c r="I971" s="190"/>
    </row>
    <row r="972" spans="1:9">
      <c r="A972" s="190" t="s">
        <v>621</v>
      </c>
      <c r="B972" s="190" t="s">
        <v>898</v>
      </c>
      <c r="C972" s="190" t="s">
        <v>807</v>
      </c>
      <c r="D972" s="191">
        <v>41511</v>
      </c>
      <c r="E972" s="190" t="s">
        <v>829</v>
      </c>
      <c r="F972" s="192">
        <v>19</v>
      </c>
      <c r="G972" s="190">
        <v>10</v>
      </c>
      <c r="H972" s="193">
        <v>0</v>
      </c>
      <c r="I972" s="190"/>
    </row>
    <row r="973" spans="1:9">
      <c r="A973" s="190" t="s">
        <v>621</v>
      </c>
      <c r="B973" s="190" t="s">
        <v>898</v>
      </c>
      <c r="C973" s="190" t="s">
        <v>807</v>
      </c>
      <c r="D973" s="191">
        <v>41205</v>
      </c>
      <c r="E973" s="190" t="s">
        <v>820</v>
      </c>
      <c r="F973" s="192">
        <v>34</v>
      </c>
      <c r="G973" s="190">
        <v>15</v>
      </c>
      <c r="H973" s="193">
        <v>0</v>
      </c>
      <c r="I973" s="190"/>
    </row>
    <row r="974" spans="1:9">
      <c r="A974" s="190" t="s">
        <v>688</v>
      </c>
      <c r="B974" s="190" t="s">
        <v>842</v>
      </c>
      <c r="C974" s="190" t="s">
        <v>836</v>
      </c>
      <c r="D974" s="191">
        <v>40573</v>
      </c>
      <c r="E974" s="190" t="s">
        <v>859</v>
      </c>
      <c r="F974" s="192">
        <v>31</v>
      </c>
      <c r="G974" s="190">
        <v>70</v>
      </c>
      <c r="H974" s="193">
        <v>0</v>
      </c>
      <c r="I974" s="190"/>
    </row>
    <row r="975" spans="1:9">
      <c r="A975" s="190" t="s">
        <v>688</v>
      </c>
      <c r="B975" s="190" t="s">
        <v>842</v>
      </c>
      <c r="C975" s="190" t="s">
        <v>836</v>
      </c>
      <c r="D975" s="191">
        <v>41506</v>
      </c>
      <c r="E975" s="190" t="s">
        <v>831</v>
      </c>
      <c r="F975" s="192">
        <v>19</v>
      </c>
      <c r="G975" s="190">
        <v>55</v>
      </c>
      <c r="H975" s="193">
        <v>0</v>
      </c>
      <c r="I975" s="190"/>
    </row>
    <row r="976" spans="1:9">
      <c r="A976" s="190" t="s">
        <v>688</v>
      </c>
      <c r="B976" s="190" t="s">
        <v>842</v>
      </c>
      <c r="C976" s="190" t="s">
        <v>836</v>
      </c>
      <c r="D976" s="191">
        <v>40952</v>
      </c>
      <c r="E976" s="190" t="s">
        <v>823</v>
      </c>
      <c r="F976" s="192">
        <v>20</v>
      </c>
      <c r="G976" s="190">
        <v>18</v>
      </c>
      <c r="H976" s="193">
        <v>0</v>
      </c>
      <c r="I976" s="190"/>
    </row>
    <row r="977" spans="1:9">
      <c r="A977" s="190" t="s">
        <v>688</v>
      </c>
      <c r="B977" s="190" t="s">
        <v>842</v>
      </c>
      <c r="C977" s="190" t="s">
        <v>836</v>
      </c>
      <c r="D977" s="191">
        <v>41179</v>
      </c>
      <c r="E977" s="190" t="s">
        <v>820</v>
      </c>
      <c r="F977" s="192">
        <v>34</v>
      </c>
      <c r="G977" s="190">
        <v>40</v>
      </c>
      <c r="H977" s="193">
        <v>0</v>
      </c>
      <c r="I977" s="190"/>
    </row>
    <row r="978" spans="1:9">
      <c r="A978" s="190" t="s">
        <v>688</v>
      </c>
      <c r="B978" s="190" t="s">
        <v>842</v>
      </c>
      <c r="C978" s="190" t="s">
        <v>836</v>
      </c>
      <c r="D978" s="191">
        <v>40886</v>
      </c>
      <c r="E978" s="190" t="s">
        <v>856</v>
      </c>
      <c r="F978" s="192">
        <v>18</v>
      </c>
      <c r="G978" s="190">
        <v>80</v>
      </c>
      <c r="H978" s="193">
        <v>0</v>
      </c>
      <c r="I978" s="190"/>
    </row>
    <row r="979" spans="1:9">
      <c r="A979" s="190" t="s">
        <v>702</v>
      </c>
      <c r="B979" s="190" t="s">
        <v>444</v>
      </c>
      <c r="C979" s="190" t="s">
        <v>810</v>
      </c>
      <c r="D979" s="191">
        <v>40522</v>
      </c>
      <c r="E979" s="190" t="s">
        <v>862</v>
      </c>
      <c r="F979" s="192">
        <v>6</v>
      </c>
      <c r="G979" s="190">
        <v>8</v>
      </c>
      <c r="H979" s="193">
        <v>0.10000000149011612</v>
      </c>
      <c r="I979" s="190"/>
    </row>
    <row r="980" spans="1:9">
      <c r="A980" s="190" t="s">
        <v>702</v>
      </c>
      <c r="B980" s="190" t="s">
        <v>444</v>
      </c>
      <c r="C980" s="190" t="s">
        <v>810</v>
      </c>
      <c r="D980" s="191">
        <v>40945</v>
      </c>
      <c r="E980" s="190" t="s">
        <v>867</v>
      </c>
      <c r="F980" s="192">
        <v>7.75</v>
      </c>
      <c r="G980" s="190">
        <v>40</v>
      </c>
      <c r="H980" s="193">
        <v>0</v>
      </c>
      <c r="I980" s="190"/>
    </row>
    <row r="981" spans="1:9">
      <c r="A981" s="190" t="s">
        <v>677</v>
      </c>
      <c r="B981" s="190" t="s">
        <v>854</v>
      </c>
      <c r="C981" s="190" t="s">
        <v>846</v>
      </c>
      <c r="D981" s="191">
        <v>41342</v>
      </c>
      <c r="E981" s="190" t="s">
        <v>803</v>
      </c>
      <c r="F981" s="192">
        <v>21</v>
      </c>
      <c r="G981" s="190">
        <v>14</v>
      </c>
      <c r="H981" s="193">
        <v>0</v>
      </c>
      <c r="I981" s="190"/>
    </row>
    <row r="982" spans="1:9">
      <c r="A982" s="190" t="s">
        <v>677</v>
      </c>
      <c r="B982" s="190" t="s">
        <v>854</v>
      </c>
      <c r="C982" s="190" t="s">
        <v>846</v>
      </c>
      <c r="D982" s="191">
        <v>41703</v>
      </c>
      <c r="E982" s="190" t="s">
        <v>840</v>
      </c>
      <c r="F982" s="192">
        <v>10</v>
      </c>
      <c r="G982" s="190">
        <v>8</v>
      </c>
      <c r="H982" s="193">
        <v>0</v>
      </c>
      <c r="I982" s="190"/>
    </row>
    <row r="983" spans="1:9">
      <c r="A983" s="190" t="s">
        <v>677</v>
      </c>
      <c r="B983" s="190" t="s">
        <v>854</v>
      </c>
      <c r="C983" s="190" t="s">
        <v>846</v>
      </c>
      <c r="D983" s="191">
        <v>41574</v>
      </c>
      <c r="E983" s="190" t="s">
        <v>822</v>
      </c>
      <c r="F983" s="192">
        <v>18</v>
      </c>
      <c r="G983" s="190">
        <v>5</v>
      </c>
      <c r="H983" s="193">
        <v>0</v>
      </c>
      <c r="I983" s="190"/>
    </row>
    <row r="984" spans="1:9">
      <c r="A984" s="190" t="s">
        <v>569</v>
      </c>
      <c r="B984" s="190" t="s">
        <v>801</v>
      </c>
      <c r="C984" s="190" t="s">
        <v>851</v>
      </c>
      <c r="D984" s="191">
        <v>41126</v>
      </c>
      <c r="E984" s="190" t="s">
        <v>826</v>
      </c>
      <c r="F984" s="192">
        <v>24</v>
      </c>
      <c r="G984" s="190">
        <v>5</v>
      </c>
      <c r="H984" s="193">
        <v>0</v>
      </c>
      <c r="I984" s="190"/>
    </row>
    <row r="985" spans="1:9">
      <c r="A985" s="190" t="s">
        <v>509</v>
      </c>
      <c r="B985" s="190" t="s">
        <v>842</v>
      </c>
      <c r="C985" s="190" t="s">
        <v>836</v>
      </c>
      <c r="D985" s="191">
        <v>40811</v>
      </c>
      <c r="E985" s="190" t="s">
        <v>890</v>
      </c>
      <c r="F985" s="192">
        <v>263.5</v>
      </c>
      <c r="G985" s="190">
        <v>15</v>
      </c>
      <c r="H985" s="193">
        <v>0.05</v>
      </c>
      <c r="I985" s="190"/>
    </row>
    <row r="986" spans="1:9">
      <c r="A986" s="190" t="s">
        <v>509</v>
      </c>
      <c r="B986" s="190" t="s">
        <v>842</v>
      </c>
      <c r="C986" s="190" t="s">
        <v>836</v>
      </c>
      <c r="D986" s="191">
        <v>41012</v>
      </c>
      <c r="E986" s="190" t="s">
        <v>848</v>
      </c>
      <c r="F986" s="192">
        <v>38</v>
      </c>
      <c r="G986" s="190">
        <v>14</v>
      </c>
      <c r="H986" s="193">
        <v>0</v>
      </c>
      <c r="I986" s="190"/>
    </row>
    <row r="987" spans="1:9">
      <c r="A987" s="190" t="s">
        <v>509</v>
      </c>
      <c r="B987" s="190" t="s">
        <v>842</v>
      </c>
      <c r="C987" s="190" t="s">
        <v>836</v>
      </c>
      <c r="D987" s="191">
        <v>41461</v>
      </c>
      <c r="E987" s="190" t="s">
        <v>844</v>
      </c>
      <c r="F987" s="192">
        <v>15</v>
      </c>
      <c r="G987" s="190">
        <v>15</v>
      </c>
      <c r="H987" s="193">
        <v>0.05</v>
      </c>
      <c r="I987" s="190"/>
    </row>
    <row r="988" spans="1:9">
      <c r="A988" s="190" t="s">
        <v>509</v>
      </c>
      <c r="B988" s="190" t="s">
        <v>842</v>
      </c>
      <c r="C988" s="190" t="s">
        <v>836</v>
      </c>
      <c r="D988" s="191">
        <v>41531</v>
      </c>
      <c r="E988" s="190" t="s">
        <v>860</v>
      </c>
      <c r="F988" s="192">
        <v>21.5</v>
      </c>
      <c r="G988" s="190">
        <v>15</v>
      </c>
      <c r="H988" s="193">
        <v>0.05</v>
      </c>
      <c r="I988" s="190"/>
    </row>
    <row r="989" spans="1:9">
      <c r="A989" s="190" t="s">
        <v>509</v>
      </c>
      <c r="B989" s="190" t="s">
        <v>842</v>
      </c>
      <c r="C989" s="190" t="s">
        <v>810</v>
      </c>
      <c r="D989" s="191">
        <v>41061</v>
      </c>
      <c r="E989" s="190" t="s">
        <v>832</v>
      </c>
      <c r="F989" s="192">
        <v>55</v>
      </c>
      <c r="G989" s="190">
        <v>30</v>
      </c>
      <c r="H989" s="193">
        <v>0.15</v>
      </c>
      <c r="I989" s="190"/>
    </row>
    <row r="990" spans="1:9">
      <c r="A990" s="190" t="s">
        <v>377</v>
      </c>
      <c r="B990" s="190" t="s">
        <v>892</v>
      </c>
      <c r="C990" s="190" t="s">
        <v>836</v>
      </c>
      <c r="D990" s="191">
        <v>41742</v>
      </c>
      <c r="E990" s="190" t="s">
        <v>886</v>
      </c>
      <c r="F990" s="192">
        <v>25</v>
      </c>
      <c r="G990" s="190">
        <v>70</v>
      </c>
      <c r="H990" s="193">
        <v>0</v>
      </c>
      <c r="I990" s="190"/>
    </row>
    <row r="991" spans="1:9">
      <c r="A991" s="190" t="s">
        <v>377</v>
      </c>
      <c r="B991" s="190" t="s">
        <v>892</v>
      </c>
      <c r="C991" s="190" t="s">
        <v>836</v>
      </c>
      <c r="D991" s="191">
        <v>40591</v>
      </c>
      <c r="E991" s="190" t="s">
        <v>848</v>
      </c>
      <c r="F991" s="192">
        <v>38</v>
      </c>
      <c r="G991" s="190">
        <v>20</v>
      </c>
      <c r="H991" s="193">
        <v>0</v>
      </c>
      <c r="I991" s="190"/>
    </row>
    <row r="992" spans="1:9">
      <c r="A992" s="190" t="s">
        <v>377</v>
      </c>
      <c r="B992" s="190" t="s">
        <v>892</v>
      </c>
      <c r="C992" s="190" t="s">
        <v>836</v>
      </c>
      <c r="D992" s="191">
        <v>40778</v>
      </c>
      <c r="E992" s="190" t="s">
        <v>876</v>
      </c>
      <c r="F992" s="192">
        <v>12.5</v>
      </c>
      <c r="G992" s="190">
        <v>15</v>
      </c>
      <c r="H992" s="193">
        <v>0</v>
      </c>
      <c r="I992" s="190"/>
    </row>
    <row r="993" spans="1:9">
      <c r="A993" s="190" t="s">
        <v>377</v>
      </c>
      <c r="B993" s="190" t="s">
        <v>892</v>
      </c>
      <c r="C993" s="190" t="s">
        <v>814</v>
      </c>
      <c r="D993" s="191">
        <v>40842</v>
      </c>
      <c r="E993" s="190" t="s">
        <v>840</v>
      </c>
      <c r="F993" s="192">
        <v>10</v>
      </c>
      <c r="G993" s="190">
        <v>42</v>
      </c>
      <c r="H993" s="193">
        <v>0</v>
      </c>
      <c r="I993" s="190"/>
    </row>
    <row r="994" spans="1:9">
      <c r="A994" s="190" t="s">
        <v>377</v>
      </c>
      <c r="B994" s="190" t="s">
        <v>892</v>
      </c>
      <c r="C994" s="190" t="s">
        <v>814</v>
      </c>
      <c r="D994" s="191">
        <v>41019</v>
      </c>
      <c r="E994" s="190" t="s">
        <v>815</v>
      </c>
      <c r="F994" s="192">
        <v>21</v>
      </c>
      <c r="G994" s="190">
        <v>40</v>
      </c>
      <c r="H994" s="193">
        <v>0</v>
      </c>
      <c r="I994" s="190"/>
    </row>
    <row r="995" spans="1:9">
      <c r="A995" s="190" t="s">
        <v>383</v>
      </c>
      <c r="B995" s="190" t="s">
        <v>892</v>
      </c>
      <c r="C995" s="190" t="s">
        <v>851</v>
      </c>
      <c r="D995" s="191">
        <v>41683</v>
      </c>
      <c r="E995" s="190" t="s">
        <v>825</v>
      </c>
      <c r="F995" s="192">
        <v>4.5</v>
      </c>
      <c r="G995" s="190">
        <v>5</v>
      </c>
      <c r="H995" s="193">
        <v>0</v>
      </c>
      <c r="I995" s="190"/>
    </row>
    <row r="996" spans="1:9">
      <c r="A996" s="190" t="s">
        <v>383</v>
      </c>
      <c r="B996" s="190" t="s">
        <v>892</v>
      </c>
      <c r="C996" s="190" t="s">
        <v>851</v>
      </c>
      <c r="D996" s="191">
        <v>41347</v>
      </c>
      <c r="E996" s="190" t="s">
        <v>888</v>
      </c>
      <c r="F996" s="192">
        <v>7</v>
      </c>
      <c r="G996" s="190">
        <v>5</v>
      </c>
      <c r="H996" s="193">
        <v>0</v>
      </c>
      <c r="I996" s="190"/>
    </row>
    <row r="997" spans="1:9">
      <c r="A997" s="190" t="s">
        <v>471</v>
      </c>
      <c r="B997" s="190" t="s">
        <v>877</v>
      </c>
      <c r="C997" s="190" t="s">
        <v>810</v>
      </c>
      <c r="D997" s="191">
        <v>40907</v>
      </c>
      <c r="E997" s="190" t="s">
        <v>869</v>
      </c>
      <c r="F997" s="192">
        <v>9.1999999999999993</v>
      </c>
      <c r="G997" s="190">
        <v>5</v>
      </c>
      <c r="H997" s="193">
        <v>0</v>
      </c>
      <c r="I997" s="190"/>
    </row>
    <row r="998" spans="1:9">
      <c r="A998" s="190" t="s">
        <v>471</v>
      </c>
      <c r="B998" s="190" t="s">
        <v>877</v>
      </c>
      <c r="C998" s="190" t="s">
        <v>810</v>
      </c>
      <c r="D998" s="191">
        <v>40243</v>
      </c>
      <c r="E998" s="190" t="s">
        <v>894</v>
      </c>
      <c r="F998" s="192">
        <v>9</v>
      </c>
      <c r="G998" s="190">
        <v>10</v>
      </c>
      <c r="H998" s="193">
        <v>0</v>
      </c>
      <c r="I998" s="190"/>
    </row>
    <row r="999" spans="1:9">
      <c r="A999" s="190" t="s">
        <v>471</v>
      </c>
      <c r="B999" s="190" t="s">
        <v>877</v>
      </c>
      <c r="C999" s="190" t="s">
        <v>810</v>
      </c>
      <c r="D999" s="191">
        <v>41733</v>
      </c>
      <c r="E999" s="190" t="s">
        <v>844</v>
      </c>
      <c r="F999" s="192">
        <v>15</v>
      </c>
      <c r="G999" s="190">
        <v>20</v>
      </c>
      <c r="H999" s="193">
        <v>0</v>
      </c>
      <c r="I999" s="190"/>
    </row>
    <row r="1000" spans="1:9">
      <c r="A1000" s="190" t="s">
        <v>471</v>
      </c>
      <c r="B1000" s="190" t="s">
        <v>877</v>
      </c>
      <c r="C1000" s="190" t="s">
        <v>810</v>
      </c>
      <c r="D1000" s="191">
        <v>40339</v>
      </c>
      <c r="E1000" s="190" t="s">
        <v>860</v>
      </c>
      <c r="F1000" s="192">
        <v>21.5</v>
      </c>
      <c r="G1000" s="190">
        <v>15</v>
      </c>
      <c r="H1000" s="193">
        <v>0</v>
      </c>
      <c r="I1000" s="190"/>
    </row>
    <row r="1001" spans="1:9">
      <c r="A1001" s="190" t="s">
        <v>356</v>
      </c>
      <c r="B1001" s="190" t="s">
        <v>806</v>
      </c>
      <c r="C1001" s="190" t="s">
        <v>810</v>
      </c>
      <c r="D1001" s="191">
        <v>41646</v>
      </c>
      <c r="E1001" s="190" t="s">
        <v>829</v>
      </c>
      <c r="F1001" s="192">
        <v>19</v>
      </c>
      <c r="G1001" s="190">
        <v>20</v>
      </c>
      <c r="H1001" s="193">
        <v>0</v>
      </c>
      <c r="I1001" s="190"/>
    </row>
    <row r="1002" spans="1:9">
      <c r="A1002" s="190" t="s">
        <v>356</v>
      </c>
      <c r="B1002" s="190" t="s">
        <v>806</v>
      </c>
      <c r="C1002" s="190" t="s">
        <v>810</v>
      </c>
      <c r="D1002" s="191">
        <v>40874</v>
      </c>
      <c r="E1002" s="190" t="s">
        <v>876</v>
      </c>
      <c r="F1002" s="192">
        <v>12.5</v>
      </c>
      <c r="G1002" s="190">
        <v>18</v>
      </c>
      <c r="H1002" s="193">
        <v>0.2</v>
      </c>
      <c r="I1002" s="190"/>
    </row>
    <row r="1003" spans="1:9">
      <c r="A1003" s="190" t="s">
        <v>492</v>
      </c>
      <c r="B1003" s="190" t="s">
        <v>854</v>
      </c>
      <c r="C1003" s="190" t="s">
        <v>846</v>
      </c>
      <c r="D1003" s="191">
        <v>40288</v>
      </c>
      <c r="E1003" s="190" t="s">
        <v>808</v>
      </c>
      <c r="F1003" s="192">
        <v>23.25</v>
      </c>
      <c r="G1003" s="190">
        <v>21</v>
      </c>
      <c r="H1003" s="193">
        <v>0</v>
      </c>
      <c r="I1003" s="190"/>
    </row>
    <row r="1004" spans="1:9">
      <c r="A1004" s="190" t="s">
        <v>492</v>
      </c>
      <c r="B1004" s="190" t="s">
        <v>854</v>
      </c>
      <c r="C1004" s="190" t="s">
        <v>846</v>
      </c>
      <c r="D1004" s="191">
        <v>41380</v>
      </c>
      <c r="E1004" s="190" t="s">
        <v>869</v>
      </c>
      <c r="F1004" s="192">
        <v>9.1999999999999993</v>
      </c>
      <c r="G1004" s="190">
        <v>15</v>
      </c>
      <c r="H1004" s="193">
        <v>0.10000000149011612</v>
      </c>
      <c r="I1004" s="190"/>
    </row>
    <row r="1005" spans="1:9">
      <c r="A1005" s="190" t="s">
        <v>492</v>
      </c>
      <c r="B1005" s="190" t="s">
        <v>854</v>
      </c>
      <c r="C1005" s="190" t="s">
        <v>846</v>
      </c>
      <c r="D1005" s="191">
        <v>40294</v>
      </c>
      <c r="E1005" s="190" t="s">
        <v>840</v>
      </c>
      <c r="F1005" s="192">
        <v>10</v>
      </c>
      <c r="G1005" s="190">
        <v>25</v>
      </c>
      <c r="H1005" s="193">
        <v>0.10000000149011612</v>
      </c>
      <c r="I1005" s="190"/>
    </row>
    <row r="1006" spans="1:9">
      <c r="A1006" s="190" t="s">
        <v>492</v>
      </c>
      <c r="B1006" s="190" t="s">
        <v>854</v>
      </c>
      <c r="C1006" s="190" t="s">
        <v>846</v>
      </c>
      <c r="D1006" s="191">
        <v>40264</v>
      </c>
      <c r="E1006" s="190" t="s">
        <v>825</v>
      </c>
      <c r="F1006" s="192">
        <v>4.5</v>
      </c>
      <c r="G1006" s="190">
        <v>3</v>
      </c>
      <c r="H1006" s="193">
        <v>0</v>
      </c>
      <c r="I1006" s="190"/>
    </row>
    <row r="1007" spans="1:9">
      <c r="A1007" s="190" t="s">
        <v>492</v>
      </c>
      <c r="B1007" s="190" t="s">
        <v>854</v>
      </c>
      <c r="C1007" s="190" t="s">
        <v>846</v>
      </c>
      <c r="D1007" s="191">
        <v>40905</v>
      </c>
      <c r="E1007" s="190" t="s">
        <v>845</v>
      </c>
      <c r="F1007" s="192">
        <v>18</v>
      </c>
      <c r="G1007" s="190">
        <v>30</v>
      </c>
      <c r="H1007" s="193">
        <v>0.10000000149011612</v>
      </c>
      <c r="I1007" s="190"/>
    </row>
    <row r="1008" spans="1:9">
      <c r="A1008" s="190" t="s">
        <v>361</v>
      </c>
      <c r="B1008" s="190" t="s">
        <v>842</v>
      </c>
      <c r="C1008" s="190" t="s">
        <v>810</v>
      </c>
      <c r="D1008" s="191">
        <v>41027</v>
      </c>
      <c r="E1008" s="190" t="s">
        <v>863</v>
      </c>
      <c r="F1008" s="192">
        <v>45.6</v>
      </c>
      <c r="G1008" s="190">
        <v>10</v>
      </c>
      <c r="H1008" s="193">
        <v>0</v>
      </c>
      <c r="I1008" s="190"/>
    </row>
    <row r="1009" spans="1:9">
      <c r="A1009" s="190" t="s">
        <v>361</v>
      </c>
      <c r="B1009" s="190" t="s">
        <v>842</v>
      </c>
      <c r="C1009" s="190" t="s">
        <v>810</v>
      </c>
      <c r="D1009" s="191">
        <v>41418</v>
      </c>
      <c r="E1009" s="190" t="s">
        <v>857</v>
      </c>
      <c r="F1009" s="192">
        <v>123.79</v>
      </c>
      <c r="G1009" s="190">
        <v>6</v>
      </c>
      <c r="H1009" s="193">
        <v>0</v>
      </c>
      <c r="I1009" s="190"/>
    </row>
    <row r="1010" spans="1:9">
      <c r="A1010" s="190" t="s">
        <v>361</v>
      </c>
      <c r="B1010" s="190" t="s">
        <v>842</v>
      </c>
      <c r="C1010" s="190" t="s">
        <v>810</v>
      </c>
      <c r="D1010" s="191">
        <v>40220</v>
      </c>
      <c r="E1010" s="190" t="s">
        <v>864</v>
      </c>
      <c r="F1010" s="192">
        <v>19.45</v>
      </c>
      <c r="G1010" s="190">
        <v>10</v>
      </c>
      <c r="H1010" s="193">
        <v>0</v>
      </c>
      <c r="I1010" s="190"/>
    </row>
    <row r="1011" spans="1:9">
      <c r="A1011" s="190" t="s">
        <v>579</v>
      </c>
      <c r="B1011" s="190" t="s">
        <v>839</v>
      </c>
      <c r="C1011" s="190" t="s">
        <v>814</v>
      </c>
      <c r="D1011" s="191">
        <v>40713</v>
      </c>
      <c r="E1011" s="190" t="s">
        <v>808</v>
      </c>
      <c r="F1011" s="192">
        <v>23.25</v>
      </c>
      <c r="G1011" s="190">
        <v>3</v>
      </c>
      <c r="H1011" s="193">
        <v>0</v>
      </c>
      <c r="I1011" s="190"/>
    </row>
    <row r="1012" spans="1:9">
      <c r="A1012" s="190" t="s">
        <v>579</v>
      </c>
      <c r="B1012" s="190" t="s">
        <v>839</v>
      </c>
      <c r="C1012" s="190" t="s">
        <v>814</v>
      </c>
      <c r="D1012" s="191">
        <v>40207</v>
      </c>
      <c r="E1012" s="190" t="s">
        <v>804</v>
      </c>
      <c r="F1012" s="192">
        <v>14</v>
      </c>
      <c r="G1012" s="190">
        <v>5</v>
      </c>
      <c r="H1012" s="193">
        <v>0</v>
      </c>
      <c r="I1012" s="190"/>
    </row>
    <row r="1013" spans="1:9">
      <c r="A1013" s="190" t="s">
        <v>579</v>
      </c>
      <c r="B1013" s="190" t="s">
        <v>839</v>
      </c>
      <c r="C1013" s="190" t="s">
        <v>814</v>
      </c>
      <c r="D1013" s="191">
        <v>40741</v>
      </c>
      <c r="E1013" s="190" t="s">
        <v>820</v>
      </c>
      <c r="F1013" s="190">
        <v>34</v>
      </c>
      <c r="G1013" s="190">
        <v>10</v>
      </c>
      <c r="H1013" s="193">
        <v>0</v>
      </c>
      <c r="I1013" s="190"/>
    </row>
    <row r="1014" spans="1:9">
      <c r="A1014" s="190" t="s">
        <v>318</v>
      </c>
      <c r="B1014" s="190" t="s">
        <v>850</v>
      </c>
      <c r="C1014" s="190" t="s">
        <v>836</v>
      </c>
      <c r="D1014" s="191">
        <v>41466</v>
      </c>
      <c r="E1014" s="190" t="s">
        <v>833</v>
      </c>
      <c r="F1014" s="190">
        <v>32.799999999999997</v>
      </c>
      <c r="G1014" s="190">
        <v>12</v>
      </c>
      <c r="H1014" s="193">
        <v>0</v>
      </c>
      <c r="I1014" s="190"/>
    </row>
    <row r="1015" spans="1:9">
      <c r="A1015" s="190" t="s">
        <v>318</v>
      </c>
      <c r="B1015" s="190" t="s">
        <v>850</v>
      </c>
      <c r="C1015" s="190" t="s">
        <v>836</v>
      </c>
      <c r="D1015" s="191">
        <v>41398</v>
      </c>
      <c r="E1015" s="190" t="s">
        <v>820</v>
      </c>
      <c r="F1015" s="190">
        <v>34</v>
      </c>
      <c r="G1015" s="190">
        <v>20</v>
      </c>
      <c r="H1015" s="193">
        <v>0</v>
      </c>
      <c r="I1015" s="190"/>
    </row>
    <row r="1016" spans="1:9">
      <c r="A1016" s="190" t="s">
        <v>318</v>
      </c>
      <c r="B1016" s="190" t="s">
        <v>850</v>
      </c>
      <c r="C1016" s="192" t="s">
        <v>836</v>
      </c>
      <c r="D1016" s="191">
        <v>41628</v>
      </c>
      <c r="E1016" s="190" t="s">
        <v>860</v>
      </c>
      <c r="F1016" s="190">
        <v>21.5</v>
      </c>
      <c r="G1016" s="190">
        <v>20</v>
      </c>
      <c r="H1016" s="193">
        <v>0</v>
      </c>
      <c r="I1016" s="190"/>
    </row>
    <row r="1017" spans="1:9">
      <c r="A1017" s="190" t="s">
        <v>688</v>
      </c>
      <c r="B1017" s="190" t="s">
        <v>842</v>
      </c>
      <c r="C1017" s="192" t="s">
        <v>846</v>
      </c>
      <c r="D1017" s="191">
        <v>41752</v>
      </c>
      <c r="E1017" s="190" t="s">
        <v>843</v>
      </c>
      <c r="F1017" s="190">
        <v>49.3</v>
      </c>
      <c r="G1017" s="190">
        <v>15</v>
      </c>
      <c r="H1017" s="193">
        <v>0</v>
      </c>
      <c r="I1017" s="190"/>
    </row>
    <row r="1018" spans="1:9">
      <c r="A1018" s="190" t="s">
        <v>688</v>
      </c>
      <c r="B1018" s="190" t="s">
        <v>842</v>
      </c>
      <c r="C1018" s="192" t="s">
        <v>846</v>
      </c>
      <c r="D1018" s="191">
        <v>40923</v>
      </c>
      <c r="E1018" s="190" t="s">
        <v>866</v>
      </c>
      <c r="F1018" s="190">
        <v>15</v>
      </c>
      <c r="G1018" s="190">
        <v>35</v>
      </c>
      <c r="H1018" s="193">
        <v>0.15</v>
      </c>
      <c r="I1018" s="190"/>
    </row>
    <row r="1019" spans="1:9">
      <c r="A1019" s="190" t="s">
        <v>496</v>
      </c>
      <c r="B1019" s="190" t="s">
        <v>813</v>
      </c>
      <c r="C1019" s="190" t="s">
        <v>810</v>
      </c>
      <c r="D1019" s="191">
        <v>40995</v>
      </c>
      <c r="E1019" s="190" t="s">
        <v>872</v>
      </c>
      <c r="F1019" s="190">
        <v>18</v>
      </c>
      <c r="G1019" s="190">
        <v>25</v>
      </c>
      <c r="H1019" s="193">
        <v>0</v>
      </c>
      <c r="I1019" s="190"/>
    </row>
    <row r="1020" spans="1:9">
      <c r="A1020" s="190" t="s">
        <v>559</v>
      </c>
      <c r="B1020" s="190" t="s">
        <v>868</v>
      </c>
      <c r="C1020" s="190" t="s">
        <v>810</v>
      </c>
      <c r="D1020" s="191">
        <v>41739</v>
      </c>
      <c r="E1020" s="190" t="s">
        <v>857</v>
      </c>
      <c r="F1020" s="190">
        <v>123.79</v>
      </c>
      <c r="G1020" s="190">
        <v>20</v>
      </c>
      <c r="H1020" s="193">
        <v>0</v>
      </c>
      <c r="I1020" s="190"/>
    </row>
    <row r="1021" spans="1:9">
      <c r="A1021" s="190" t="s">
        <v>559</v>
      </c>
      <c r="B1021" s="190" t="s">
        <v>868</v>
      </c>
      <c r="C1021" s="190" t="s">
        <v>810</v>
      </c>
      <c r="D1021" s="191">
        <v>40720</v>
      </c>
      <c r="E1021" s="190" t="s">
        <v>880</v>
      </c>
      <c r="F1021" s="190">
        <v>33.25</v>
      </c>
      <c r="G1021" s="190">
        <v>9</v>
      </c>
      <c r="H1021" s="193">
        <v>0</v>
      </c>
      <c r="I1021" s="190"/>
    </row>
    <row r="1022" spans="1:9">
      <c r="A1022" s="190" t="s">
        <v>391</v>
      </c>
      <c r="B1022" s="190" t="s">
        <v>854</v>
      </c>
      <c r="C1022" s="190" t="s">
        <v>836</v>
      </c>
      <c r="D1022" s="191">
        <v>41746</v>
      </c>
      <c r="E1022" s="190" t="s">
        <v>826</v>
      </c>
      <c r="F1022" s="190">
        <v>24</v>
      </c>
      <c r="G1022" s="190">
        <v>12</v>
      </c>
      <c r="H1022" s="193">
        <v>0.05</v>
      </c>
      <c r="I1022" s="190"/>
    </row>
    <row r="1023" spans="1:9">
      <c r="A1023" s="190" t="s">
        <v>391</v>
      </c>
      <c r="B1023" s="190" t="s">
        <v>854</v>
      </c>
      <c r="C1023" s="190" t="s">
        <v>836</v>
      </c>
      <c r="D1023" s="191">
        <v>40812</v>
      </c>
      <c r="E1023" s="190" t="s">
        <v>856</v>
      </c>
      <c r="F1023" s="190">
        <v>18</v>
      </c>
      <c r="G1023" s="190">
        <v>35</v>
      </c>
      <c r="H1023" s="193">
        <v>0</v>
      </c>
      <c r="I1023" s="190"/>
    </row>
    <row r="1024" spans="1:9">
      <c r="A1024" s="190" t="s">
        <v>548</v>
      </c>
      <c r="B1024" s="190" t="s">
        <v>813</v>
      </c>
      <c r="C1024" s="190" t="s">
        <v>846</v>
      </c>
      <c r="D1024" s="191">
        <v>40767</v>
      </c>
      <c r="E1024" s="190" t="s">
        <v>867</v>
      </c>
      <c r="F1024" s="190">
        <v>7.75</v>
      </c>
      <c r="G1024" s="190">
        <v>8</v>
      </c>
      <c r="H1024" s="193">
        <v>0.10000000149011612</v>
      </c>
      <c r="I1024" s="190"/>
    </row>
    <row r="1025" spans="1:9">
      <c r="A1025" s="190" t="s">
        <v>673</v>
      </c>
      <c r="B1025" s="190" t="s">
        <v>854</v>
      </c>
      <c r="C1025" s="190" t="s">
        <v>846</v>
      </c>
      <c r="D1025" s="191">
        <v>40183</v>
      </c>
      <c r="E1025" s="190" t="s">
        <v>829</v>
      </c>
      <c r="F1025" s="190">
        <v>19</v>
      </c>
      <c r="G1025" s="190">
        <v>30</v>
      </c>
      <c r="H1025" s="193">
        <v>0.05</v>
      </c>
      <c r="I1025" s="190"/>
    </row>
    <row r="1026" spans="1:9">
      <c r="A1026" s="190" t="s">
        <v>673</v>
      </c>
      <c r="B1026" s="190" t="s">
        <v>854</v>
      </c>
      <c r="C1026" s="190" t="s">
        <v>846</v>
      </c>
      <c r="D1026" s="191">
        <v>41219</v>
      </c>
      <c r="E1026" s="190" t="s">
        <v>819</v>
      </c>
      <c r="F1026" s="190">
        <v>2.5</v>
      </c>
      <c r="G1026" s="190">
        <v>20</v>
      </c>
      <c r="H1026" s="193">
        <v>0.05</v>
      </c>
      <c r="I1026" s="190"/>
    </row>
    <row r="1027" spans="1:9">
      <c r="A1027" s="190" t="s">
        <v>555</v>
      </c>
      <c r="B1027" s="190" t="s">
        <v>524</v>
      </c>
      <c r="C1027" s="190" t="s">
        <v>878</v>
      </c>
      <c r="D1027" s="191">
        <v>40821</v>
      </c>
      <c r="E1027" s="190" t="s">
        <v>853</v>
      </c>
      <c r="F1027" s="190">
        <v>38</v>
      </c>
      <c r="G1027" s="190">
        <v>36</v>
      </c>
      <c r="H1027" s="193">
        <v>0.15</v>
      </c>
      <c r="I1027" s="190"/>
    </row>
    <row r="1028" spans="1:9">
      <c r="A1028" s="190" t="s">
        <v>555</v>
      </c>
      <c r="B1028" s="190" t="s">
        <v>524</v>
      </c>
      <c r="C1028" s="190" t="s">
        <v>878</v>
      </c>
      <c r="D1028" s="191">
        <v>40819</v>
      </c>
      <c r="E1028" s="190" t="s">
        <v>862</v>
      </c>
      <c r="F1028" s="190">
        <v>6</v>
      </c>
      <c r="G1028" s="190">
        <v>13</v>
      </c>
      <c r="H1028" s="193">
        <v>0.15</v>
      </c>
      <c r="I1028" s="190"/>
    </row>
    <row r="1029" spans="1:9">
      <c r="A1029" s="190" t="s">
        <v>555</v>
      </c>
      <c r="B1029" s="190" t="s">
        <v>524</v>
      </c>
      <c r="C1029" s="190" t="s">
        <v>878</v>
      </c>
      <c r="D1029" s="191">
        <v>40823</v>
      </c>
      <c r="E1029" s="190" t="s">
        <v>891</v>
      </c>
      <c r="F1029" s="190">
        <v>31.23</v>
      </c>
      <c r="G1029" s="190">
        <v>35</v>
      </c>
      <c r="H1029" s="193">
        <v>0.15</v>
      </c>
      <c r="I1029" s="190"/>
    </row>
    <row r="1030" spans="1:9">
      <c r="A1030" s="190" t="s">
        <v>555</v>
      </c>
      <c r="B1030" s="190" t="s">
        <v>524</v>
      </c>
      <c r="C1030" s="190" t="s">
        <v>878</v>
      </c>
      <c r="D1030" s="191">
        <v>40347</v>
      </c>
      <c r="E1030" s="190" t="s">
        <v>843</v>
      </c>
      <c r="F1030" s="190">
        <v>49.3</v>
      </c>
      <c r="G1030" s="190">
        <v>80</v>
      </c>
      <c r="H1030" s="193">
        <v>0.15</v>
      </c>
      <c r="I1030" s="190"/>
    </row>
    <row r="1031" spans="1:9">
      <c r="A1031" s="190" t="s">
        <v>350</v>
      </c>
      <c r="B1031" s="190" t="s">
        <v>813</v>
      </c>
      <c r="C1031" s="190" t="s">
        <v>810</v>
      </c>
      <c r="D1031" s="191">
        <v>40618</v>
      </c>
      <c r="E1031" s="190" t="s">
        <v>847</v>
      </c>
      <c r="F1031" s="190">
        <v>30</v>
      </c>
      <c r="G1031" s="190">
        <v>35</v>
      </c>
      <c r="H1031" s="193">
        <v>0</v>
      </c>
      <c r="I1031" s="190"/>
    </row>
    <row r="1032" spans="1:9">
      <c r="A1032" s="190" t="s">
        <v>350</v>
      </c>
      <c r="B1032" s="190" t="s">
        <v>813</v>
      </c>
      <c r="C1032" s="190" t="s">
        <v>810</v>
      </c>
      <c r="D1032" s="191">
        <v>40382</v>
      </c>
      <c r="E1032" s="190" t="s">
        <v>881</v>
      </c>
      <c r="F1032" s="190">
        <v>62.5</v>
      </c>
      <c r="G1032" s="190">
        <v>50</v>
      </c>
      <c r="H1032" s="193">
        <v>0</v>
      </c>
      <c r="I1032" s="190"/>
    </row>
    <row r="1033" spans="1:9">
      <c r="A1033" s="190" t="s">
        <v>350</v>
      </c>
      <c r="B1033" s="190" t="s">
        <v>813</v>
      </c>
      <c r="C1033" s="190" t="s">
        <v>810</v>
      </c>
      <c r="D1033" s="191">
        <v>40754</v>
      </c>
      <c r="E1033" s="190" t="s">
        <v>809</v>
      </c>
      <c r="F1033" s="190">
        <v>53</v>
      </c>
      <c r="G1033" s="190">
        <v>15</v>
      </c>
      <c r="H1033" s="193">
        <v>0</v>
      </c>
      <c r="I1033" s="190"/>
    </row>
    <row r="1034" spans="1:9">
      <c r="A1034" s="190" t="s">
        <v>350</v>
      </c>
      <c r="B1034" s="190" t="s">
        <v>813</v>
      </c>
      <c r="C1034" s="190" t="s">
        <v>810</v>
      </c>
      <c r="D1034" s="191">
        <v>41261</v>
      </c>
      <c r="E1034" s="190" t="s">
        <v>867</v>
      </c>
      <c r="F1034" s="190">
        <v>7.75</v>
      </c>
      <c r="G1034" s="190">
        <v>2</v>
      </c>
      <c r="H1034" s="193">
        <v>0</v>
      </c>
      <c r="I1034" s="190"/>
    </row>
    <row r="1035" spans="1:9">
      <c r="A1035" s="190" t="s">
        <v>480</v>
      </c>
      <c r="B1035" s="190" t="s">
        <v>861</v>
      </c>
      <c r="C1035" s="190" t="s">
        <v>846</v>
      </c>
      <c r="D1035" s="191">
        <v>40485</v>
      </c>
      <c r="E1035" s="190" t="s">
        <v>885</v>
      </c>
      <c r="F1035" s="190">
        <v>22</v>
      </c>
      <c r="G1035" s="190">
        <v>10</v>
      </c>
      <c r="H1035" s="193">
        <v>0.10000000149011612</v>
      </c>
      <c r="I1035" s="190"/>
    </row>
    <row r="1036" spans="1:9">
      <c r="A1036" s="190" t="s">
        <v>480</v>
      </c>
      <c r="B1036" s="190" t="s">
        <v>861</v>
      </c>
      <c r="C1036" s="190" t="s">
        <v>846</v>
      </c>
      <c r="D1036" s="191">
        <v>40963</v>
      </c>
      <c r="E1036" s="190" t="s">
        <v>837</v>
      </c>
      <c r="F1036" s="190">
        <v>21.35</v>
      </c>
      <c r="G1036" s="190">
        <v>15</v>
      </c>
      <c r="H1036" s="193">
        <v>0.10000000149011612</v>
      </c>
      <c r="I1036" s="190"/>
    </row>
    <row r="1037" spans="1:9">
      <c r="A1037" s="190" t="s">
        <v>480</v>
      </c>
      <c r="B1037" s="190" t="s">
        <v>861</v>
      </c>
      <c r="C1037" s="190" t="s">
        <v>846</v>
      </c>
      <c r="D1037" s="191">
        <v>40834</v>
      </c>
      <c r="E1037" s="190" t="s">
        <v>815</v>
      </c>
      <c r="F1037" s="190">
        <v>21</v>
      </c>
      <c r="G1037" s="190">
        <v>40</v>
      </c>
      <c r="H1037" s="193">
        <v>0</v>
      </c>
      <c r="I1037" s="190"/>
    </row>
    <row r="1038" spans="1:9">
      <c r="A1038" s="190" t="s">
        <v>428</v>
      </c>
      <c r="B1038" s="190" t="s">
        <v>801</v>
      </c>
      <c r="C1038" s="190" t="s">
        <v>810</v>
      </c>
      <c r="D1038" s="191">
        <v>41522</v>
      </c>
      <c r="E1038" s="190" t="s">
        <v>885</v>
      </c>
      <c r="F1038" s="190">
        <v>22</v>
      </c>
      <c r="G1038" s="190">
        <v>25</v>
      </c>
      <c r="H1038" s="193">
        <v>0</v>
      </c>
      <c r="I1038" s="190"/>
    </row>
    <row r="1039" spans="1:9">
      <c r="A1039" s="190" t="s">
        <v>428</v>
      </c>
      <c r="B1039" s="190" t="s">
        <v>801</v>
      </c>
      <c r="C1039" s="190" t="s">
        <v>810</v>
      </c>
      <c r="D1039" s="191">
        <v>41304</v>
      </c>
      <c r="E1039" s="190" t="s">
        <v>887</v>
      </c>
      <c r="F1039" s="190">
        <v>13.25</v>
      </c>
      <c r="G1039" s="190">
        <v>6</v>
      </c>
      <c r="H1039" s="193">
        <v>0</v>
      </c>
      <c r="I1039" s="190"/>
    </row>
    <row r="1040" spans="1:9">
      <c r="A1040" s="190" t="s">
        <v>387</v>
      </c>
      <c r="B1040" s="190" t="s">
        <v>806</v>
      </c>
      <c r="C1040" s="190" t="s">
        <v>807</v>
      </c>
      <c r="D1040" s="191">
        <v>41273</v>
      </c>
      <c r="E1040" s="190" t="s">
        <v>803</v>
      </c>
      <c r="F1040" s="190">
        <v>21</v>
      </c>
      <c r="G1040" s="190">
        <v>10</v>
      </c>
      <c r="H1040" s="193">
        <v>0</v>
      </c>
      <c r="I1040" s="190"/>
    </row>
    <row r="1041" spans="1:9">
      <c r="A1041" s="190" t="s">
        <v>387</v>
      </c>
      <c r="B1041" s="190" t="s">
        <v>806</v>
      </c>
      <c r="C1041" s="190" t="s">
        <v>807</v>
      </c>
      <c r="D1041" s="191">
        <v>40559</v>
      </c>
      <c r="E1041" s="190" t="s">
        <v>897</v>
      </c>
      <c r="F1041" s="190">
        <v>16.25</v>
      </c>
      <c r="G1041" s="190">
        <v>25</v>
      </c>
      <c r="H1041" s="193">
        <v>0.05</v>
      </c>
      <c r="I1041" s="190"/>
    </row>
    <row r="1042" spans="1:9">
      <c r="A1042" s="190" t="s">
        <v>387</v>
      </c>
      <c r="B1042" s="190" t="s">
        <v>806</v>
      </c>
      <c r="C1042" s="190" t="s">
        <v>807</v>
      </c>
      <c r="D1042" s="191">
        <v>41143</v>
      </c>
      <c r="E1042" s="190" t="s">
        <v>848</v>
      </c>
      <c r="F1042" s="190">
        <v>38</v>
      </c>
      <c r="G1042" s="190">
        <v>60</v>
      </c>
      <c r="H1042" s="193">
        <v>0.05</v>
      </c>
      <c r="I1042" s="190"/>
    </row>
    <row r="1043" spans="1:9">
      <c r="A1043" s="190" t="s">
        <v>606</v>
      </c>
      <c r="B1043" s="190" t="s">
        <v>444</v>
      </c>
      <c r="C1043" s="190" t="s">
        <v>814</v>
      </c>
      <c r="D1043" s="191">
        <v>41397</v>
      </c>
      <c r="E1043" s="190" t="s">
        <v>900</v>
      </c>
      <c r="F1043" s="190">
        <v>9.5</v>
      </c>
      <c r="G1043" s="190">
        <v>20</v>
      </c>
      <c r="H1043" s="193">
        <v>0</v>
      </c>
      <c r="I1043" s="190"/>
    </row>
    <row r="1044" spans="1:9">
      <c r="A1044" s="190" t="s">
        <v>606</v>
      </c>
      <c r="B1044" s="190" t="s">
        <v>444</v>
      </c>
      <c r="C1044" s="190" t="s">
        <v>814</v>
      </c>
      <c r="D1044" s="191">
        <v>41168</v>
      </c>
      <c r="E1044" s="190" t="s">
        <v>812</v>
      </c>
      <c r="F1044" s="190">
        <v>21.05</v>
      </c>
      <c r="G1044" s="190">
        <v>21</v>
      </c>
      <c r="H1044" s="193">
        <v>0</v>
      </c>
      <c r="I1044" s="190"/>
    </row>
    <row r="1045" spans="1:9">
      <c r="A1045" s="190" t="s">
        <v>606</v>
      </c>
      <c r="B1045" s="190" t="s">
        <v>444</v>
      </c>
      <c r="C1045" s="190" t="s">
        <v>814</v>
      </c>
      <c r="D1045" s="191">
        <v>41450</v>
      </c>
      <c r="E1045" s="190" t="s">
        <v>805</v>
      </c>
      <c r="F1045" s="190">
        <v>34.799999999999997</v>
      </c>
      <c r="G1045" s="190">
        <v>60</v>
      </c>
      <c r="H1045" s="193">
        <v>0</v>
      </c>
      <c r="I1045" s="190"/>
    </row>
    <row r="1046" spans="1:9">
      <c r="A1046" s="190" t="s">
        <v>634</v>
      </c>
      <c r="B1046" s="190" t="s">
        <v>899</v>
      </c>
      <c r="C1046" s="190" t="s">
        <v>878</v>
      </c>
      <c r="D1046" s="191">
        <v>41392</v>
      </c>
      <c r="E1046" s="190" t="s">
        <v>881</v>
      </c>
      <c r="F1046" s="190">
        <v>62.5</v>
      </c>
      <c r="G1046" s="190">
        <v>8</v>
      </c>
      <c r="H1046" s="193">
        <v>0</v>
      </c>
      <c r="I1046" s="190"/>
    </row>
    <row r="1047" spans="1:9">
      <c r="A1047" s="190" t="s">
        <v>673</v>
      </c>
      <c r="B1047" s="190" t="s">
        <v>854</v>
      </c>
      <c r="C1047" s="190" t="s">
        <v>810</v>
      </c>
      <c r="D1047" s="191">
        <v>41603</v>
      </c>
      <c r="E1047" s="190" t="s">
        <v>882</v>
      </c>
      <c r="F1047" s="190">
        <v>36</v>
      </c>
      <c r="G1047" s="190">
        <v>20</v>
      </c>
      <c r="H1047" s="193">
        <v>0.25</v>
      </c>
      <c r="I1047" s="190"/>
    </row>
    <row r="1048" spans="1:9">
      <c r="A1048" s="190" t="s">
        <v>673</v>
      </c>
      <c r="B1048" s="190" t="s">
        <v>854</v>
      </c>
      <c r="C1048" s="190" t="s">
        <v>810</v>
      </c>
      <c r="D1048" s="191">
        <v>41578</v>
      </c>
      <c r="E1048" s="190" t="s">
        <v>844</v>
      </c>
      <c r="F1048" s="190">
        <v>15</v>
      </c>
      <c r="G1048" s="190">
        <v>15</v>
      </c>
      <c r="H1048" s="193">
        <v>0.25</v>
      </c>
      <c r="I1048" s="190"/>
    </row>
    <row r="1049" spans="1:9">
      <c r="A1049" s="190" t="s">
        <v>702</v>
      </c>
      <c r="B1049" s="190" t="s">
        <v>444</v>
      </c>
      <c r="C1049" s="190" t="s">
        <v>810</v>
      </c>
      <c r="D1049" s="191">
        <v>40807</v>
      </c>
      <c r="E1049" s="190" t="s">
        <v>829</v>
      </c>
      <c r="F1049" s="190">
        <v>19</v>
      </c>
      <c r="G1049" s="190">
        <v>50</v>
      </c>
      <c r="H1049" s="193">
        <v>0</v>
      </c>
      <c r="I1049" s="190"/>
    </row>
    <row r="1050" spans="1:9">
      <c r="A1050" s="190" t="s">
        <v>702</v>
      </c>
      <c r="B1050" s="190" t="s">
        <v>444</v>
      </c>
      <c r="C1050" s="190" t="s">
        <v>810</v>
      </c>
      <c r="D1050" s="191">
        <v>40954</v>
      </c>
      <c r="E1050" s="190" t="s">
        <v>855</v>
      </c>
      <c r="F1050" s="190">
        <v>18.399999999999999</v>
      </c>
      <c r="G1050" s="190">
        <v>60</v>
      </c>
      <c r="H1050" s="193">
        <v>0</v>
      </c>
      <c r="I1050" s="190"/>
    </row>
    <row r="1051" spans="1:9">
      <c r="A1051" s="190" t="s">
        <v>574</v>
      </c>
      <c r="B1051" s="190" t="s">
        <v>895</v>
      </c>
      <c r="C1051" s="190" t="s">
        <v>878</v>
      </c>
      <c r="D1051" s="191">
        <v>40616</v>
      </c>
      <c r="E1051" s="190" t="s">
        <v>840</v>
      </c>
      <c r="F1051" s="190">
        <v>10</v>
      </c>
      <c r="G1051" s="190">
        <v>30</v>
      </c>
      <c r="H1051" s="193">
        <v>0.2</v>
      </c>
      <c r="I1051" s="190"/>
    </row>
    <row r="1052" spans="1:9">
      <c r="A1052" s="190" t="s">
        <v>574</v>
      </c>
      <c r="B1052" s="190" t="s">
        <v>895</v>
      </c>
      <c r="C1052" s="190" t="s">
        <v>878</v>
      </c>
      <c r="D1052" s="191">
        <v>40337</v>
      </c>
      <c r="E1052" s="190" t="s">
        <v>902</v>
      </c>
      <c r="F1052" s="190">
        <v>28.5</v>
      </c>
      <c r="G1052" s="190">
        <v>20</v>
      </c>
      <c r="H1052" s="193">
        <v>0.2</v>
      </c>
      <c r="I1052" s="190"/>
    </row>
    <row r="1053" spans="1:9">
      <c r="A1053" s="190" t="s">
        <v>669</v>
      </c>
      <c r="B1053" s="190" t="s">
        <v>854</v>
      </c>
      <c r="C1053" s="190" t="s">
        <v>807</v>
      </c>
      <c r="D1053" s="191">
        <v>40953</v>
      </c>
      <c r="E1053" s="190" t="s">
        <v>863</v>
      </c>
      <c r="F1053" s="190">
        <v>45.6</v>
      </c>
      <c r="G1053" s="190">
        <v>15</v>
      </c>
      <c r="H1053" s="193">
        <v>0.25</v>
      </c>
      <c r="I1053" s="190"/>
    </row>
    <row r="1054" spans="1:9">
      <c r="A1054" s="190" t="s">
        <v>669</v>
      </c>
      <c r="B1054" s="190" t="s">
        <v>854</v>
      </c>
      <c r="C1054" s="190" t="s">
        <v>807</v>
      </c>
      <c r="D1054" s="191">
        <v>40753</v>
      </c>
      <c r="E1054" s="190" t="s">
        <v>822</v>
      </c>
      <c r="F1054" s="190">
        <v>18</v>
      </c>
      <c r="G1054" s="190">
        <v>21</v>
      </c>
      <c r="H1054" s="193">
        <v>0.25</v>
      </c>
      <c r="I1054" s="190"/>
    </row>
    <row r="1055" spans="1:9">
      <c r="A1055" s="190" t="s">
        <v>669</v>
      </c>
      <c r="B1055" s="190" t="s">
        <v>854</v>
      </c>
      <c r="C1055" s="190" t="s">
        <v>807</v>
      </c>
      <c r="D1055" s="191">
        <v>41636</v>
      </c>
      <c r="E1055" s="190" t="s">
        <v>874</v>
      </c>
      <c r="F1055" s="190">
        <v>12</v>
      </c>
      <c r="G1055" s="190">
        <v>2</v>
      </c>
      <c r="H1055" s="193">
        <v>0.25</v>
      </c>
      <c r="I1055" s="190"/>
    </row>
    <row r="1056" spans="1:9">
      <c r="A1056" s="190" t="s">
        <v>544</v>
      </c>
      <c r="B1056" s="190" t="s">
        <v>806</v>
      </c>
      <c r="C1056" s="190" t="s">
        <v>814</v>
      </c>
      <c r="D1056" s="191">
        <v>40283</v>
      </c>
      <c r="E1056" s="190" t="s">
        <v>881</v>
      </c>
      <c r="F1056" s="190">
        <v>62.5</v>
      </c>
      <c r="G1056" s="190">
        <v>4</v>
      </c>
      <c r="H1056" s="193">
        <v>0.10000000149011612</v>
      </c>
      <c r="I1056" s="190"/>
    </row>
    <row r="1057" spans="1:9">
      <c r="A1057" s="190" t="s">
        <v>544</v>
      </c>
      <c r="B1057" s="190" t="s">
        <v>806</v>
      </c>
      <c r="C1057" s="190" t="s">
        <v>814</v>
      </c>
      <c r="D1057" s="191">
        <v>40382</v>
      </c>
      <c r="E1057" s="190" t="s">
        <v>858</v>
      </c>
      <c r="F1057" s="190">
        <v>46</v>
      </c>
      <c r="G1057" s="190">
        <v>20</v>
      </c>
      <c r="H1057" s="193">
        <v>0</v>
      </c>
      <c r="I1057" s="190"/>
    </row>
    <row r="1058" spans="1:9">
      <c r="A1058" s="190" t="s">
        <v>544</v>
      </c>
      <c r="B1058" s="190" t="s">
        <v>806</v>
      </c>
      <c r="C1058" s="190" t="s">
        <v>814</v>
      </c>
      <c r="D1058" s="191">
        <v>40415</v>
      </c>
      <c r="E1058" s="190" t="s">
        <v>874</v>
      </c>
      <c r="F1058" s="190">
        <v>12</v>
      </c>
      <c r="G1058" s="190">
        <v>21</v>
      </c>
      <c r="H1058" s="193">
        <v>0.10000000149011612</v>
      </c>
      <c r="I1058" s="190"/>
    </row>
    <row r="1059" spans="1:9">
      <c r="A1059" s="190" t="s">
        <v>438</v>
      </c>
      <c r="B1059" s="190" t="s">
        <v>806</v>
      </c>
      <c r="C1059" s="190" t="s">
        <v>810</v>
      </c>
      <c r="D1059" s="191">
        <v>41639</v>
      </c>
      <c r="E1059" s="190" t="s">
        <v>881</v>
      </c>
      <c r="F1059" s="190">
        <v>62.5</v>
      </c>
      <c r="G1059" s="190">
        <v>20</v>
      </c>
      <c r="H1059" s="193">
        <v>0</v>
      </c>
      <c r="I1059" s="190"/>
    </row>
    <row r="1060" spans="1:9">
      <c r="A1060" s="190" t="s">
        <v>438</v>
      </c>
      <c r="B1060" s="190" t="s">
        <v>806</v>
      </c>
      <c r="C1060" s="190" t="s">
        <v>810</v>
      </c>
      <c r="D1060" s="191">
        <v>41121</v>
      </c>
      <c r="E1060" s="190" t="s">
        <v>831</v>
      </c>
      <c r="F1060" s="190">
        <v>19</v>
      </c>
      <c r="G1060" s="190">
        <v>15</v>
      </c>
      <c r="H1060" s="193">
        <v>0</v>
      </c>
      <c r="I1060" s="190"/>
    </row>
    <row r="1061" spans="1:9">
      <c r="A1061" s="190" t="s">
        <v>401</v>
      </c>
      <c r="B1061" s="190" t="s">
        <v>883</v>
      </c>
      <c r="C1061" s="190" t="s">
        <v>828</v>
      </c>
      <c r="D1061" s="191">
        <v>40203</v>
      </c>
      <c r="E1061" s="190" t="s">
        <v>872</v>
      </c>
      <c r="F1061" s="190">
        <v>18</v>
      </c>
      <c r="G1061" s="190">
        <v>15</v>
      </c>
      <c r="H1061" s="193">
        <v>0.25</v>
      </c>
      <c r="I1061" s="190"/>
    </row>
    <row r="1062" spans="1:9">
      <c r="A1062" s="190" t="s">
        <v>401</v>
      </c>
      <c r="B1062" s="190" t="s">
        <v>883</v>
      </c>
      <c r="C1062" s="190" t="s">
        <v>828</v>
      </c>
      <c r="D1062" s="191">
        <v>40466</v>
      </c>
      <c r="E1062" s="190" t="s">
        <v>859</v>
      </c>
      <c r="F1062" s="190">
        <v>31</v>
      </c>
      <c r="G1062" s="190">
        <v>18</v>
      </c>
      <c r="H1062" s="193">
        <v>0.25</v>
      </c>
      <c r="I1062" s="190"/>
    </row>
    <row r="1063" spans="1:9">
      <c r="A1063" s="190" t="s">
        <v>401</v>
      </c>
      <c r="B1063" s="190" t="s">
        <v>883</v>
      </c>
      <c r="C1063" s="190" t="s">
        <v>828</v>
      </c>
      <c r="D1063" s="191">
        <v>41550</v>
      </c>
      <c r="E1063" s="190" t="s">
        <v>860</v>
      </c>
      <c r="F1063" s="190">
        <v>21.5</v>
      </c>
      <c r="G1063" s="190">
        <v>30</v>
      </c>
      <c r="H1063" s="193">
        <v>0.25</v>
      </c>
      <c r="I1063" s="190"/>
    </row>
    <row r="1064" spans="1:9">
      <c r="A1064" s="190" t="s">
        <v>401</v>
      </c>
      <c r="B1064" s="190" t="s">
        <v>883</v>
      </c>
      <c r="C1064" s="190" t="s">
        <v>828</v>
      </c>
      <c r="D1064" s="191">
        <v>40985</v>
      </c>
      <c r="E1064" s="190" t="s">
        <v>834</v>
      </c>
      <c r="F1064" s="190">
        <v>13</v>
      </c>
      <c r="G1064" s="190">
        <v>35</v>
      </c>
      <c r="H1064" s="193">
        <v>0.25</v>
      </c>
      <c r="I1064" s="190"/>
    </row>
    <row r="1065" spans="1:9">
      <c r="A1065" s="190" t="s">
        <v>450</v>
      </c>
      <c r="B1065" s="190" t="s">
        <v>806</v>
      </c>
      <c r="C1065" s="190" t="s">
        <v>810</v>
      </c>
      <c r="D1065" s="191">
        <v>40958</v>
      </c>
      <c r="E1065" s="190" t="s">
        <v>869</v>
      </c>
      <c r="F1065" s="190">
        <v>9.1999999999999993</v>
      </c>
      <c r="G1065" s="190">
        <v>30</v>
      </c>
      <c r="H1065" s="193">
        <v>0</v>
      </c>
      <c r="I1065" s="190"/>
    </row>
    <row r="1066" spans="1:9">
      <c r="A1066" s="190" t="s">
        <v>450</v>
      </c>
      <c r="B1066" s="190" t="s">
        <v>806</v>
      </c>
      <c r="C1066" s="190" t="s">
        <v>810</v>
      </c>
      <c r="D1066" s="191">
        <v>41129</v>
      </c>
      <c r="E1066" s="190" t="s">
        <v>822</v>
      </c>
      <c r="F1066" s="190">
        <v>18</v>
      </c>
      <c r="G1066" s="190">
        <v>20</v>
      </c>
      <c r="H1066" s="193">
        <v>0</v>
      </c>
      <c r="I1066" s="190"/>
    </row>
    <row r="1067" spans="1:9">
      <c r="A1067" s="190" t="s">
        <v>356</v>
      </c>
      <c r="B1067" s="190" t="s">
        <v>806</v>
      </c>
      <c r="C1067" s="190" t="s">
        <v>802</v>
      </c>
      <c r="D1067" s="191">
        <v>41176</v>
      </c>
      <c r="E1067" s="190" t="s">
        <v>815</v>
      </c>
      <c r="F1067" s="190">
        <v>21</v>
      </c>
      <c r="G1067" s="190">
        <v>15</v>
      </c>
      <c r="H1067" s="193">
        <v>0</v>
      </c>
      <c r="I1067" s="190"/>
    </row>
    <row r="1068" spans="1:9">
      <c r="A1068" s="190" t="s">
        <v>356</v>
      </c>
      <c r="B1068" s="190" t="s">
        <v>806</v>
      </c>
      <c r="C1068" s="190" t="s">
        <v>802</v>
      </c>
      <c r="D1068" s="191">
        <v>40413</v>
      </c>
      <c r="E1068" s="190" t="s">
        <v>825</v>
      </c>
      <c r="F1068" s="190">
        <v>4.5</v>
      </c>
      <c r="G1068" s="190">
        <v>15</v>
      </c>
      <c r="H1068" s="193">
        <v>0.15</v>
      </c>
      <c r="I1068" s="190"/>
    </row>
    <row r="1069" spans="1:9">
      <c r="A1069" s="190" t="s">
        <v>330</v>
      </c>
      <c r="B1069" s="190" t="s">
        <v>817</v>
      </c>
      <c r="C1069" s="190" t="s">
        <v>802</v>
      </c>
      <c r="D1069" s="191">
        <v>41146</v>
      </c>
      <c r="E1069" s="190" t="s">
        <v>863</v>
      </c>
      <c r="F1069" s="190">
        <v>45.6</v>
      </c>
      <c r="G1069" s="190">
        <v>20</v>
      </c>
      <c r="H1069" s="193">
        <v>0</v>
      </c>
      <c r="I1069" s="190"/>
    </row>
    <row r="1070" spans="1:9">
      <c r="A1070" s="190" t="s">
        <v>330</v>
      </c>
      <c r="B1070" s="190" t="s">
        <v>817</v>
      </c>
      <c r="C1070" s="190" t="s">
        <v>802</v>
      </c>
      <c r="D1070" s="191">
        <v>40409</v>
      </c>
      <c r="E1070" s="190" t="s">
        <v>805</v>
      </c>
      <c r="F1070" s="190">
        <v>34.799999999999997</v>
      </c>
      <c r="G1070" s="190">
        <v>15</v>
      </c>
      <c r="H1070" s="193">
        <v>0</v>
      </c>
      <c r="I1070" s="190"/>
    </row>
    <row r="1071" spans="1:9">
      <c r="A1071" s="190" t="s">
        <v>368</v>
      </c>
      <c r="B1071" s="190" t="s">
        <v>806</v>
      </c>
      <c r="C1071" s="190" t="s">
        <v>802</v>
      </c>
      <c r="D1071" s="191">
        <v>40254</v>
      </c>
      <c r="E1071" s="190" t="s">
        <v>849</v>
      </c>
      <c r="F1071" s="190">
        <v>25.89</v>
      </c>
      <c r="G1071" s="190">
        <v>30</v>
      </c>
      <c r="H1071" s="193">
        <v>0</v>
      </c>
      <c r="I1071" s="190"/>
    </row>
    <row r="1072" spans="1:9">
      <c r="A1072" s="190" t="s">
        <v>368</v>
      </c>
      <c r="B1072" s="190" t="s">
        <v>806</v>
      </c>
      <c r="C1072" s="190" t="s">
        <v>802</v>
      </c>
      <c r="D1072" s="191">
        <v>40588</v>
      </c>
      <c r="E1072" s="190" t="s">
        <v>833</v>
      </c>
      <c r="F1072" s="190">
        <v>32.799999999999997</v>
      </c>
      <c r="G1072" s="190">
        <v>25</v>
      </c>
      <c r="H1072" s="193">
        <v>0.05</v>
      </c>
      <c r="I1072" s="190"/>
    </row>
    <row r="1073" spans="1:9">
      <c r="A1073" s="190" t="s">
        <v>368</v>
      </c>
      <c r="B1073" s="190" t="s">
        <v>806</v>
      </c>
      <c r="C1073" s="190" t="s">
        <v>802</v>
      </c>
      <c r="D1073" s="191">
        <v>40849</v>
      </c>
      <c r="E1073" s="190" t="s">
        <v>875</v>
      </c>
      <c r="F1073" s="190">
        <v>7.45</v>
      </c>
      <c r="G1073" s="190">
        <v>30</v>
      </c>
      <c r="H1073" s="193">
        <v>0</v>
      </c>
      <c r="I1073" s="190"/>
    </row>
    <row r="1074" spans="1:9">
      <c r="A1074" s="190" t="s">
        <v>673</v>
      </c>
      <c r="B1074" s="190" t="s">
        <v>854</v>
      </c>
      <c r="C1074" s="190" t="s">
        <v>846</v>
      </c>
      <c r="D1074" s="191">
        <v>41495</v>
      </c>
      <c r="E1074" s="190" t="s">
        <v>869</v>
      </c>
      <c r="F1074" s="190">
        <v>9.1999999999999993</v>
      </c>
      <c r="G1074" s="190">
        <v>12</v>
      </c>
      <c r="H1074" s="193">
        <v>0.25</v>
      </c>
      <c r="I1074" s="190"/>
    </row>
    <row r="1075" spans="1:9">
      <c r="A1075" s="190" t="s">
        <v>673</v>
      </c>
      <c r="B1075" s="190" t="s">
        <v>854</v>
      </c>
      <c r="C1075" s="190" t="s">
        <v>846</v>
      </c>
      <c r="D1075" s="191">
        <v>41255</v>
      </c>
      <c r="E1075" s="190" t="s">
        <v>815</v>
      </c>
      <c r="F1075" s="190">
        <v>21</v>
      </c>
      <c r="G1075" s="190">
        <v>20</v>
      </c>
      <c r="H1075" s="193">
        <v>0.25</v>
      </c>
      <c r="I1075" s="190"/>
    </row>
    <row r="1076" spans="1:9">
      <c r="A1076" s="190" t="s">
        <v>414</v>
      </c>
      <c r="B1076" s="190" t="s">
        <v>806</v>
      </c>
      <c r="C1076" s="190" t="s">
        <v>810</v>
      </c>
      <c r="D1076" s="191">
        <v>41759</v>
      </c>
      <c r="E1076" s="190" t="s">
        <v>849</v>
      </c>
      <c r="F1076" s="190">
        <v>25.89</v>
      </c>
      <c r="G1076" s="190">
        <v>2</v>
      </c>
      <c r="H1076" s="193">
        <v>0.25</v>
      </c>
      <c r="I1076" s="190"/>
    </row>
    <row r="1077" spans="1:9">
      <c r="A1077" s="190" t="s">
        <v>414</v>
      </c>
      <c r="B1077" s="190" t="s">
        <v>806</v>
      </c>
      <c r="C1077" s="190" t="s">
        <v>810</v>
      </c>
      <c r="D1077" s="191">
        <v>41702</v>
      </c>
      <c r="E1077" s="190" t="s">
        <v>804</v>
      </c>
      <c r="F1077" s="190">
        <v>14</v>
      </c>
      <c r="G1077" s="190">
        <v>20</v>
      </c>
      <c r="H1077" s="193">
        <v>0</v>
      </c>
      <c r="I1077" s="190"/>
    </row>
    <row r="1078" spans="1:9">
      <c r="A1078" s="190" t="s">
        <v>492</v>
      </c>
      <c r="B1078" s="190" t="s">
        <v>854</v>
      </c>
      <c r="C1078" s="190" t="s">
        <v>836</v>
      </c>
      <c r="D1078" s="191">
        <v>41625</v>
      </c>
      <c r="E1078" s="190" t="s">
        <v>830</v>
      </c>
      <c r="F1078" s="190">
        <v>17.45</v>
      </c>
      <c r="G1078" s="190">
        <v>30</v>
      </c>
      <c r="H1078" s="193">
        <v>0.10000000149011612</v>
      </c>
      <c r="I1078" s="190"/>
    </row>
    <row r="1079" spans="1:9">
      <c r="A1079" s="190" t="s">
        <v>492</v>
      </c>
      <c r="B1079" s="190" t="s">
        <v>854</v>
      </c>
      <c r="C1079" s="190" t="s">
        <v>836</v>
      </c>
      <c r="D1079" s="191">
        <v>40934</v>
      </c>
      <c r="E1079" s="190" t="s">
        <v>820</v>
      </c>
      <c r="F1079" s="190">
        <v>34</v>
      </c>
      <c r="G1079" s="190">
        <v>20</v>
      </c>
      <c r="H1079" s="193">
        <v>0.10000000149011612</v>
      </c>
      <c r="I1079" s="190"/>
    </row>
    <row r="1080" spans="1:9">
      <c r="A1080" s="190" t="s">
        <v>318</v>
      </c>
      <c r="B1080" s="190" t="s">
        <v>850</v>
      </c>
      <c r="C1080" s="190" t="s">
        <v>802</v>
      </c>
      <c r="D1080" s="191">
        <v>41266</v>
      </c>
      <c r="E1080" s="190" t="s">
        <v>885</v>
      </c>
      <c r="F1080" s="190">
        <v>22</v>
      </c>
      <c r="G1080" s="190">
        <v>12</v>
      </c>
      <c r="H1080" s="193">
        <v>0.10000000149011612</v>
      </c>
      <c r="I1080" s="190"/>
    </row>
    <row r="1081" spans="1:9">
      <c r="A1081" s="190" t="s">
        <v>318</v>
      </c>
      <c r="B1081" s="190" t="s">
        <v>850</v>
      </c>
      <c r="C1081" s="190" t="s">
        <v>802</v>
      </c>
      <c r="D1081" s="191">
        <v>40223</v>
      </c>
      <c r="E1081" s="190" t="s">
        <v>822</v>
      </c>
      <c r="F1081" s="190">
        <v>18</v>
      </c>
      <c r="G1081" s="190">
        <v>20</v>
      </c>
      <c r="H1081" s="193">
        <v>0.10000000149011612</v>
      </c>
      <c r="I1081" s="190"/>
    </row>
    <row r="1082" spans="1:9">
      <c r="A1082" s="190" t="s">
        <v>318</v>
      </c>
      <c r="B1082" s="190" t="s">
        <v>850</v>
      </c>
      <c r="C1082" s="190" t="s">
        <v>802</v>
      </c>
      <c r="D1082" s="191">
        <v>41367</v>
      </c>
      <c r="E1082" s="190" t="s">
        <v>875</v>
      </c>
      <c r="F1082" s="190">
        <v>7.45</v>
      </c>
      <c r="G1082" s="190">
        <v>6</v>
      </c>
      <c r="H1082" s="193">
        <v>0.10000000149011612</v>
      </c>
      <c r="I1082" s="190"/>
    </row>
    <row r="1083" spans="1:9">
      <c r="A1083" s="190" t="s">
        <v>396</v>
      </c>
      <c r="B1083" s="190" t="s">
        <v>861</v>
      </c>
      <c r="C1083" s="190" t="s">
        <v>836</v>
      </c>
      <c r="D1083" s="191">
        <v>40857</v>
      </c>
      <c r="E1083" s="190" t="s">
        <v>811</v>
      </c>
      <c r="F1083" s="190">
        <v>9.65</v>
      </c>
      <c r="G1083" s="190">
        <v>20</v>
      </c>
      <c r="H1083" s="193">
        <v>0.2</v>
      </c>
      <c r="I1083" s="190"/>
    </row>
    <row r="1084" spans="1:9">
      <c r="A1084" s="190" t="s">
        <v>509</v>
      </c>
      <c r="B1084" s="190" t="s">
        <v>842</v>
      </c>
      <c r="C1084" s="190" t="s">
        <v>807</v>
      </c>
      <c r="D1084" s="191">
        <v>41412</v>
      </c>
      <c r="E1084" s="190" t="s">
        <v>808</v>
      </c>
      <c r="F1084" s="190">
        <v>23.25</v>
      </c>
      <c r="G1084" s="190">
        <v>3</v>
      </c>
      <c r="H1084" s="193">
        <v>0.10000000149011612</v>
      </c>
      <c r="I1084" s="190"/>
    </row>
    <row r="1085" spans="1:9">
      <c r="A1085" s="190" t="s">
        <v>509</v>
      </c>
      <c r="B1085" s="190" t="s">
        <v>842</v>
      </c>
      <c r="C1085" s="190" t="s">
        <v>807</v>
      </c>
      <c r="D1085" s="191">
        <v>40423</v>
      </c>
      <c r="E1085" s="190" t="s">
        <v>864</v>
      </c>
      <c r="F1085" s="190">
        <v>19.45</v>
      </c>
      <c r="G1085" s="190">
        <v>28</v>
      </c>
      <c r="H1085" s="193">
        <v>0.10000000149011612</v>
      </c>
      <c r="I1085" s="190"/>
    </row>
    <row r="1086" spans="1:9">
      <c r="A1086" s="190" t="s">
        <v>509</v>
      </c>
      <c r="B1086" s="190" t="s">
        <v>842</v>
      </c>
      <c r="C1086" s="190" t="s">
        <v>807</v>
      </c>
      <c r="D1086" s="191">
        <v>40233</v>
      </c>
      <c r="E1086" s="190" t="s">
        <v>893</v>
      </c>
      <c r="F1086" s="190">
        <v>9.5</v>
      </c>
      <c r="G1086" s="190">
        <v>6</v>
      </c>
      <c r="H1086" s="193">
        <v>0.10000000149011612</v>
      </c>
      <c r="I1086" s="190"/>
    </row>
    <row r="1087" spans="1:9">
      <c r="A1087" s="190" t="s">
        <v>688</v>
      </c>
      <c r="B1087" s="190" t="s">
        <v>842</v>
      </c>
      <c r="C1087" s="190" t="s">
        <v>851</v>
      </c>
      <c r="D1087" s="191">
        <v>41096</v>
      </c>
      <c r="E1087" s="190" t="s">
        <v>870</v>
      </c>
      <c r="F1087" s="190">
        <v>15.5</v>
      </c>
      <c r="G1087" s="190">
        <v>50</v>
      </c>
      <c r="H1087" s="193">
        <v>0</v>
      </c>
      <c r="I1087" s="190"/>
    </row>
    <row r="1088" spans="1:9">
      <c r="A1088" s="190" t="s">
        <v>688</v>
      </c>
      <c r="B1088" s="190" t="s">
        <v>842</v>
      </c>
      <c r="C1088" s="190" t="s">
        <v>851</v>
      </c>
      <c r="D1088" s="191">
        <v>40501</v>
      </c>
      <c r="E1088" s="190" t="s">
        <v>811</v>
      </c>
      <c r="F1088" s="190">
        <v>9.65</v>
      </c>
      <c r="G1088" s="190">
        <v>24</v>
      </c>
      <c r="H1088" s="193">
        <v>0</v>
      </c>
      <c r="I1088" s="190"/>
    </row>
    <row r="1089" spans="1:9">
      <c r="A1089" s="190" t="s">
        <v>688</v>
      </c>
      <c r="B1089" s="190" t="s">
        <v>842</v>
      </c>
      <c r="C1089" s="190" t="s">
        <v>851</v>
      </c>
      <c r="D1089" s="191">
        <v>40693</v>
      </c>
      <c r="E1089" s="190" t="s">
        <v>874</v>
      </c>
      <c r="F1089" s="190">
        <v>12</v>
      </c>
      <c r="G1089" s="190">
        <v>45</v>
      </c>
      <c r="H1089" s="193">
        <v>0</v>
      </c>
      <c r="I1089" s="190"/>
    </row>
    <row r="1090" spans="1:9">
      <c r="A1090" s="190" t="s">
        <v>688</v>
      </c>
      <c r="B1090" s="190" t="s">
        <v>842</v>
      </c>
      <c r="C1090" s="190" t="s">
        <v>851</v>
      </c>
      <c r="D1090" s="191">
        <v>41081</v>
      </c>
      <c r="E1090" s="190" t="s">
        <v>893</v>
      </c>
      <c r="F1090" s="190">
        <v>9.5</v>
      </c>
      <c r="G1090" s="190">
        <v>10</v>
      </c>
      <c r="H1090" s="193">
        <v>0</v>
      </c>
      <c r="I1090" s="190"/>
    </row>
    <row r="1091" spans="1:9">
      <c r="A1091" s="190" t="s">
        <v>688</v>
      </c>
      <c r="B1091" s="190" t="s">
        <v>842</v>
      </c>
      <c r="C1091" s="190" t="s">
        <v>851</v>
      </c>
      <c r="D1091" s="191">
        <v>41450</v>
      </c>
      <c r="E1091" s="190" t="s">
        <v>848</v>
      </c>
      <c r="F1091" s="190">
        <v>38</v>
      </c>
      <c r="G1091" s="190">
        <v>45</v>
      </c>
      <c r="H1091" s="193">
        <v>0</v>
      </c>
      <c r="I1091" s="190"/>
    </row>
    <row r="1092" spans="1:9">
      <c r="A1092" s="190" t="s">
        <v>688</v>
      </c>
      <c r="B1092" s="190" t="s">
        <v>842</v>
      </c>
      <c r="C1092" s="190" t="s">
        <v>851</v>
      </c>
      <c r="D1092" s="191">
        <v>40741</v>
      </c>
      <c r="E1092" s="190" t="s">
        <v>820</v>
      </c>
      <c r="F1092" s="190">
        <v>34</v>
      </c>
      <c r="G1092" s="190">
        <v>30</v>
      </c>
      <c r="H1092" s="193">
        <v>0</v>
      </c>
      <c r="I1092" s="190"/>
    </row>
    <row r="1093" spans="1:9">
      <c r="A1093" s="190" t="s">
        <v>446</v>
      </c>
      <c r="B1093" s="190" t="s">
        <v>854</v>
      </c>
      <c r="C1093" s="190" t="s">
        <v>810</v>
      </c>
      <c r="D1093" s="191">
        <v>41054</v>
      </c>
      <c r="E1093" s="190" t="s">
        <v>840</v>
      </c>
      <c r="F1093" s="190">
        <v>10</v>
      </c>
      <c r="G1093" s="190">
        <v>60</v>
      </c>
      <c r="H1093" s="193">
        <v>0</v>
      </c>
      <c r="I1093" s="190"/>
    </row>
    <row r="1094" spans="1:9">
      <c r="A1094" s="190" t="s">
        <v>446</v>
      </c>
      <c r="B1094" s="190" t="s">
        <v>854</v>
      </c>
      <c r="C1094" s="190" t="s">
        <v>810</v>
      </c>
      <c r="D1094" s="191">
        <v>40424</v>
      </c>
      <c r="E1094" s="190" t="s">
        <v>855</v>
      </c>
      <c r="F1094" s="190">
        <v>18.399999999999999</v>
      </c>
      <c r="G1094" s="190">
        <v>70</v>
      </c>
      <c r="H1094" s="193">
        <v>0.05</v>
      </c>
      <c r="I1094" s="190"/>
    </row>
    <row r="1095" spans="1:9">
      <c r="A1095" s="190" t="s">
        <v>446</v>
      </c>
      <c r="B1095" s="190" t="s">
        <v>854</v>
      </c>
      <c r="C1095" s="190" t="s">
        <v>810</v>
      </c>
      <c r="D1095" s="191">
        <v>40192</v>
      </c>
      <c r="E1095" s="190" t="s">
        <v>820</v>
      </c>
      <c r="F1095" s="190">
        <v>34</v>
      </c>
      <c r="G1095" s="190">
        <v>55</v>
      </c>
      <c r="H1095" s="193">
        <v>0.05</v>
      </c>
      <c r="I1095" s="190"/>
    </row>
    <row r="1096" spans="1:9">
      <c r="A1096" s="190" t="s">
        <v>446</v>
      </c>
      <c r="B1096" s="190" t="s">
        <v>854</v>
      </c>
      <c r="C1096" s="190" t="s">
        <v>810</v>
      </c>
      <c r="D1096" s="191">
        <v>40783</v>
      </c>
      <c r="E1096" s="190" t="s">
        <v>834</v>
      </c>
      <c r="F1096" s="190">
        <v>13</v>
      </c>
      <c r="G1096" s="190">
        <v>70</v>
      </c>
      <c r="H1096" s="193">
        <v>0.05</v>
      </c>
      <c r="I1096" s="190"/>
    </row>
    <row r="1097" spans="1:9">
      <c r="A1097" s="190" t="s">
        <v>387</v>
      </c>
      <c r="B1097" s="190" t="s">
        <v>806</v>
      </c>
      <c r="C1097" s="190" t="s">
        <v>878</v>
      </c>
      <c r="D1097" s="191">
        <v>41648</v>
      </c>
      <c r="E1097" s="190" t="s">
        <v>821</v>
      </c>
      <c r="F1097" s="190">
        <v>12.5</v>
      </c>
      <c r="G1097" s="190">
        <v>20</v>
      </c>
      <c r="H1097" s="193">
        <v>0.05</v>
      </c>
      <c r="I1097" s="190"/>
    </row>
    <row r="1098" spans="1:9">
      <c r="A1098" s="190" t="s">
        <v>387</v>
      </c>
      <c r="B1098" s="190" t="s">
        <v>806</v>
      </c>
      <c r="C1098" s="190" t="s">
        <v>878</v>
      </c>
      <c r="D1098" s="191">
        <v>41734</v>
      </c>
      <c r="E1098" s="190" t="s">
        <v>855</v>
      </c>
      <c r="F1098" s="190">
        <v>18.399999999999999</v>
      </c>
      <c r="G1098" s="190">
        <v>24</v>
      </c>
      <c r="H1098" s="193">
        <v>0.05</v>
      </c>
      <c r="I1098" s="190"/>
    </row>
    <row r="1099" spans="1:9">
      <c r="A1099" s="190" t="s">
        <v>387</v>
      </c>
      <c r="B1099" s="190" t="s">
        <v>806</v>
      </c>
      <c r="C1099" s="190" t="s">
        <v>878</v>
      </c>
      <c r="D1099" s="191">
        <v>41638</v>
      </c>
      <c r="E1099" s="190" t="s">
        <v>844</v>
      </c>
      <c r="F1099" s="190">
        <v>15</v>
      </c>
      <c r="G1099" s="190">
        <v>40</v>
      </c>
      <c r="H1099" s="193">
        <v>0.05</v>
      </c>
      <c r="I1099" s="190"/>
    </row>
    <row r="1100" spans="1:9">
      <c r="A1100" s="190" t="s">
        <v>695</v>
      </c>
      <c r="B1100" s="190" t="s">
        <v>842</v>
      </c>
      <c r="C1100" s="190" t="s">
        <v>846</v>
      </c>
      <c r="D1100" s="191">
        <v>40393</v>
      </c>
      <c r="E1100" s="190" t="s">
        <v>818</v>
      </c>
      <c r="F1100" s="190">
        <v>81</v>
      </c>
      <c r="G1100" s="190">
        <v>21</v>
      </c>
      <c r="H1100" s="193">
        <v>0</v>
      </c>
      <c r="I1100" s="190"/>
    </row>
    <row r="1101" spans="1:9">
      <c r="A1101" s="190" t="s">
        <v>401</v>
      </c>
      <c r="B1101" s="190" t="s">
        <v>883</v>
      </c>
      <c r="C1101" s="190" t="s">
        <v>878</v>
      </c>
      <c r="D1101" s="191">
        <v>41219</v>
      </c>
      <c r="E1101" s="190" t="s">
        <v>822</v>
      </c>
      <c r="F1101" s="190">
        <v>18</v>
      </c>
      <c r="G1101" s="190">
        <v>3</v>
      </c>
      <c r="H1101" s="193">
        <v>0.2</v>
      </c>
      <c r="I1101" s="190"/>
    </row>
    <row r="1102" spans="1:9">
      <c r="A1102" s="190" t="s">
        <v>401</v>
      </c>
      <c r="B1102" s="190" t="s">
        <v>883</v>
      </c>
      <c r="C1102" s="190" t="s">
        <v>878</v>
      </c>
      <c r="D1102" s="191">
        <v>40407</v>
      </c>
      <c r="E1102" s="190" t="s">
        <v>887</v>
      </c>
      <c r="F1102" s="190">
        <v>13.25</v>
      </c>
      <c r="G1102" s="190">
        <v>49</v>
      </c>
      <c r="H1102" s="193">
        <v>0.2</v>
      </c>
      <c r="I1102" s="190"/>
    </row>
    <row r="1103" spans="1:9">
      <c r="A1103" s="190" t="s">
        <v>552</v>
      </c>
      <c r="B1103" s="190" t="s">
        <v>842</v>
      </c>
      <c r="C1103" s="190" t="s">
        <v>814</v>
      </c>
      <c r="D1103" s="191">
        <v>41015</v>
      </c>
      <c r="E1103" s="190" t="s">
        <v>876</v>
      </c>
      <c r="F1103" s="190">
        <v>12.5</v>
      </c>
      <c r="G1103" s="190">
        <v>10</v>
      </c>
      <c r="H1103" s="193">
        <v>0</v>
      </c>
      <c r="I1103" s="190"/>
    </row>
    <row r="1104" spans="1:9">
      <c r="A1104" s="190" t="s">
        <v>586</v>
      </c>
      <c r="B1104" s="190" t="s">
        <v>813</v>
      </c>
      <c r="C1104" s="190" t="s">
        <v>851</v>
      </c>
      <c r="D1104" s="191">
        <v>40527</v>
      </c>
      <c r="E1104" s="190" t="s">
        <v>855</v>
      </c>
      <c r="F1104" s="190">
        <v>18.399999999999999</v>
      </c>
      <c r="G1104" s="190">
        <v>30</v>
      </c>
      <c r="H1104" s="193">
        <v>0.05</v>
      </c>
      <c r="I1104" s="190"/>
    </row>
    <row r="1105" spans="1:9">
      <c r="A1105" s="190" t="s">
        <v>586</v>
      </c>
      <c r="B1105" s="190" t="s">
        <v>813</v>
      </c>
      <c r="C1105" s="190" t="s">
        <v>851</v>
      </c>
      <c r="D1105" s="191">
        <v>41674</v>
      </c>
      <c r="E1105" s="190" t="s">
        <v>804</v>
      </c>
      <c r="F1105" s="190">
        <v>14</v>
      </c>
      <c r="G1105" s="190">
        <v>30</v>
      </c>
      <c r="H1105" s="193">
        <v>0.05</v>
      </c>
      <c r="I1105" s="190"/>
    </row>
    <row r="1106" spans="1:9">
      <c r="A1106" s="190" t="s">
        <v>586</v>
      </c>
      <c r="B1106" s="190" t="s">
        <v>813</v>
      </c>
      <c r="C1106" s="190" t="s">
        <v>851</v>
      </c>
      <c r="D1106" s="191">
        <v>41325</v>
      </c>
      <c r="E1106" s="190" t="s">
        <v>809</v>
      </c>
      <c r="F1106" s="190">
        <v>53</v>
      </c>
      <c r="G1106" s="190">
        <v>20</v>
      </c>
      <c r="H1106" s="193">
        <v>0.05</v>
      </c>
      <c r="I1106" s="190"/>
    </row>
    <row r="1107" spans="1:9">
      <c r="A1107" s="190" t="s">
        <v>535</v>
      </c>
      <c r="B1107" s="190" t="s">
        <v>538</v>
      </c>
      <c r="C1107" s="190" t="s">
        <v>836</v>
      </c>
      <c r="D1107" s="191">
        <v>40389</v>
      </c>
      <c r="E1107" s="190" t="s">
        <v>859</v>
      </c>
      <c r="F1107" s="190">
        <v>31</v>
      </c>
      <c r="G1107" s="190">
        <v>24</v>
      </c>
      <c r="H1107" s="193">
        <v>0.15</v>
      </c>
      <c r="I1107" s="190"/>
    </row>
    <row r="1108" spans="1:9">
      <c r="A1108" s="190" t="s">
        <v>535</v>
      </c>
      <c r="B1108" s="190" t="s">
        <v>538</v>
      </c>
      <c r="C1108" s="190" t="s">
        <v>836</v>
      </c>
      <c r="D1108" s="191">
        <v>40901</v>
      </c>
      <c r="E1108" s="190" t="s">
        <v>848</v>
      </c>
      <c r="F1108" s="190">
        <v>38</v>
      </c>
      <c r="G1108" s="190">
        <v>12</v>
      </c>
      <c r="H1108" s="193">
        <v>0.15</v>
      </c>
      <c r="I1108" s="190"/>
    </row>
    <row r="1109" spans="1:9">
      <c r="A1109" s="190" t="s">
        <v>535</v>
      </c>
      <c r="B1109" s="190" t="s">
        <v>538</v>
      </c>
      <c r="C1109" s="190" t="s">
        <v>836</v>
      </c>
      <c r="D1109" s="191">
        <v>41504</v>
      </c>
      <c r="E1109" s="190" t="s">
        <v>812</v>
      </c>
      <c r="F1109" s="190">
        <v>21.05</v>
      </c>
      <c r="G1109" s="190">
        <v>15</v>
      </c>
      <c r="H1109" s="193">
        <v>0.15</v>
      </c>
      <c r="I1109" s="190"/>
    </row>
    <row r="1110" spans="1:9">
      <c r="A1110" s="190" t="s">
        <v>552</v>
      </c>
      <c r="B1110" s="190" t="s">
        <v>842</v>
      </c>
      <c r="C1110" s="190" t="s">
        <v>836</v>
      </c>
      <c r="D1110" s="191">
        <v>40356</v>
      </c>
      <c r="E1110" s="190" t="s">
        <v>809</v>
      </c>
      <c r="F1110" s="190">
        <v>53</v>
      </c>
      <c r="G1110" s="190">
        <v>20</v>
      </c>
      <c r="H1110" s="193">
        <v>0</v>
      </c>
      <c r="I1110" s="190"/>
    </row>
    <row r="1111" spans="1:9">
      <c r="A1111" s="190" t="s">
        <v>552</v>
      </c>
      <c r="B1111" s="190" t="s">
        <v>842</v>
      </c>
      <c r="C1111" s="190" t="s">
        <v>836</v>
      </c>
      <c r="D1111" s="191">
        <v>41527</v>
      </c>
      <c r="E1111" s="190" t="s">
        <v>832</v>
      </c>
      <c r="F1111" s="190">
        <v>55</v>
      </c>
      <c r="G1111" s="190">
        <v>1</v>
      </c>
      <c r="H1111" s="193">
        <v>0</v>
      </c>
      <c r="I1111" s="190"/>
    </row>
    <row r="1112" spans="1:9">
      <c r="A1112" s="190" t="s">
        <v>552</v>
      </c>
      <c r="B1112" s="190" t="s">
        <v>842</v>
      </c>
      <c r="C1112" s="190" t="s">
        <v>836</v>
      </c>
      <c r="D1112" s="191">
        <v>41545</v>
      </c>
      <c r="E1112" s="190" t="s">
        <v>856</v>
      </c>
      <c r="F1112" s="190">
        <v>18</v>
      </c>
      <c r="G1112" s="190">
        <v>10</v>
      </c>
      <c r="H1112" s="193">
        <v>0</v>
      </c>
      <c r="I1112" s="190"/>
    </row>
    <row r="1113" spans="1:9">
      <c r="A1113" s="190" t="s">
        <v>531</v>
      </c>
      <c r="B1113" s="190" t="s">
        <v>824</v>
      </c>
      <c r="C1113" s="190" t="s">
        <v>878</v>
      </c>
      <c r="D1113" s="191">
        <v>40686</v>
      </c>
      <c r="E1113" s="190" t="s">
        <v>857</v>
      </c>
      <c r="F1113" s="190">
        <v>123.79</v>
      </c>
      <c r="G1113" s="190">
        <v>36</v>
      </c>
      <c r="H1113" s="193">
        <v>0</v>
      </c>
      <c r="I1113" s="190"/>
    </row>
    <row r="1114" spans="1:9">
      <c r="A1114" s="190" t="s">
        <v>531</v>
      </c>
      <c r="B1114" s="190" t="s">
        <v>824</v>
      </c>
      <c r="C1114" s="190" t="s">
        <v>878</v>
      </c>
      <c r="D1114" s="191">
        <v>40448</v>
      </c>
      <c r="E1114" s="190" t="s">
        <v>812</v>
      </c>
      <c r="F1114" s="190">
        <v>21.05</v>
      </c>
      <c r="G1114" s="190">
        <v>10</v>
      </c>
      <c r="H1114" s="193">
        <v>0</v>
      </c>
      <c r="I1114" s="190"/>
    </row>
    <row r="1115" spans="1:9">
      <c r="A1115" s="190" t="s">
        <v>555</v>
      </c>
      <c r="B1115" s="190" t="s">
        <v>524</v>
      </c>
      <c r="C1115" s="190" t="s">
        <v>878</v>
      </c>
      <c r="D1115" s="191">
        <v>41267</v>
      </c>
      <c r="E1115" s="190" t="s">
        <v>882</v>
      </c>
      <c r="F1115" s="190">
        <v>36</v>
      </c>
      <c r="G1115" s="190">
        <v>45</v>
      </c>
      <c r="H1115" s="193">
        <v>0.2</v>
      </c>
      <c r="I1115" s="190"/>
    </row>
    <row r="1116" spans="1:9">
      <c r="A1116" s="190" t="s">
        <v>555</v>
      </c>
      <c r="B1116" s="190" t="s">
        <v>524</v>
      </c>
      <c r="C1116" s="190" t="s">
        <v>878</v>
      </c>
      <c r="D1116" s="191">
        <v>41545</v>
      </c>
      <c r="E1116" s="190" t="s">
        <v>860</v>
      </c>
      <c r="F1116" s="190">
        <v>21.5</v>
      </c>
      <c r="G1116" s="190">
        <v>14</v>
      </c>
      <c r="H1116" s="193">
        <v>0.2</v>
      </c>
      <c r="I1116" s="190"/>
    </row>
    <row r="1117" spans="1:9">
      <c r="A1117" s="190" t="s">
        <v>673</v>
      </c>
      <c r="B1117" s="190" t="s">
        <v>854</v>
      </c>
      <c r="C1117" s="190" t="s">
        <v>836</v>
      </c>
      <c r="D1117" s="191">
        <v>41461</v>
      </c>
      <c r="E1117" s="190" t="s">
        <v>821</v>
      </c>
      <c r="F1117" s="190">
        <v>12.5</v>
      </c>
      <c r="G1117" s="190">
        <v>8</v>
      </c>
      <c r="H1117" s="193">
        <v>0.10000000149011612</v>
      </c>
      <c r="I1117" s="190"/>
    </row>
    <row r="1118" spans="1:9">
      <c r="A1118" s="190" t="s">
        <v>673</v>
      </c>
      <c r="B1118" s="190" t="s">
        <v>854</v>
      </c>
      <c r="C1118" s="190" t="s">
        <v>836</v>
      </c>
      <c r="D1118" s="191">
        <v>41311</v>
      </c>
      <c r="E1118" s="190" t="s">
        <v>826</v>
      </c>
      <c r="F1118" s="190">
        <v>24</v>
      </c>
      <c r="G1118" s="190">
        <v>4</v>
      </c>
      <c r="H1118" s="193">
        <v>0.10000000149011612</v>
      </c>
      <c r="I1118" s="190"/>
    </row>
    <row r="1119" spans="1:9">
      <c r="A1119" s="190" t="s">
        <v>673</v>
      </c>
      <c r="B1119" s="190" t="s">
        <v>854</v>
      </c>
      <c r="C1119" s="190" t="s">
        <v>836</v>
      </c>
      <c r="D1119" s="191">
        <v>41304</v>
      </c>
      <c r="E1119" s="190" t="s">
        <v>880</v>
      </c>
      <c r="F1119" s="190">
        <v>33.25</v>
      </c>
      <c r="G1119" s="190">
        <v>15</v>
      </c>
      <c r="H1119" s="193">
        <v>0.10000000149011612</v>
      </c>
      <c r="I1119" s="190"/>
    </row>
    <row r="1120" spans="1:9">
      <c r="A1120" s="190" t="s">
        <v>574</v>
      </c>
      <c r="B1120" s="190" t="s">
        <v>895</v>
      </c>
      <c r="C1120" s="190" t="s">
        <v>851</v>
      </c>
      <c r="D1120" s="191">
        <v>41476</v>
      </c>
      <c r="E1120" s="190" t="s">
        <v>831</v>
      </c>
      <c r="F1120" s="190">
        <v>19</v>
      </c>
      <c r="G1120" s="190">
        <v>30</v>
      </c>
      <c r="H1120" s="193">
        <v>0</v>
      </c>
      <c r="I1120" s="190"/>
    </row>
    <row r="1121" spans="1:9">
      <c r="A1121" s="190" t="s">
        <v>492</v>
      </c>
      <c r="B1121" s="190" t="s">
        <v>854</v>
      </c>
      <c r="C1121" s="190" t="s">
        <v>810</v>
      </c>
      <c r="D1121" s="191">
        <v>40560</v>
      </c>
      <c r="E1121" s="190" t="s">
        <v>894</v>
      </c>
      <c r="F1121" s="190">
        <v>9</v>
      </c>
      <c r="G1121" s="190">
        <v>32</v>
      </c>
      <c r="H1121" s="193">
        <v>0</v>
      </c>
      <c r="I1121" s="190"/>
    </row>
    <row r="1122" spans="1:9">
      <c r="A1122" s="190" t="s">
        <v>492</v>
      </c>
      <c r="B1122" s="190" t="s">
        <v>854</v>
      </c>
      <c r="C1122" s="190" t="s">
        <v>810</v>
      </c>
      <c r="D1122" s="191">
        <v>40981</v>
      </c>
      <c r="E1122" s="190" t="s">
        <v>874</v>
      </c>
      <c r="F1122" s="190">
        <v>12</v>
      </c>
      <c r="G1122" s="190">
        <v>60</v>
      </c>
      <c r="H1122" s="193">
        <v>0</v>
      </c>
      <c r="I1122" s="190"/>
    </row>
    <row r="1123" spans="1:9">
      <c r="A1123" s="190" t="s">
        <v>492</v>
      </c>
      <c r="B1123" s="190" t="s">
        <v>854</v>
      </c>
      <c r="C1123" s="190" t="s">
        <v>810</v>
      </c>
      <c r="D1123" s="191">
        <v>41614</v>
      </c>
      <c r="E1123" s="190" t="s">
        <v>871</v>
      </c>
      <c r="F1123" s="190">
        <v>14</v>
      </c>
      <c r="G1123" s="190">
        <v>25</v>
      </c>
      <c r="H1123" s="193">
        <v>0</v>
      </c>
      <c r="I1123" s="190"/>
    </row>
    <row r="1124" spans="1:9">
      <c r="A1124" s="190" t="s">
        <v>492</v>
      </c>
      <c r="B1124" s="190" t="s">
        <v>854</v>
      </c>
      <c r="C1124" s="190" t="s">
        <v>810</v>
      </c>
      <c r="D1124" s="191">
        <v>40950</v>
      </c>
      <c r="E1124" s="190" t="s">
        <v>866</v>
      </c>
      <c r="F1124" s="190">
        <v>15</v>
      </c>
      <c r="G1124" s="190">
        <v>50</v>
      </c>
      <c r="H1124" s="193">
        <v>0</v>
      </c>
      <c r="I1124" s="190"/>
    </row>
    <row r="1125" spans="1:9">
      <c r="A1125" s="190" t="s">
        <v>492</v>
      </c>
      <c r="B1125" s="190" t="s">
        <v>854</v>
      </c>
      <c r="C1125" s="190" t="s">
        <v>810</v>
      </c>
      <c r="D1125" s="191">
        <v>40602</v>
      </c>
      <c r="E1125" s="190" t="s">
        <v>867</v>
      </c>
      <c r="F1125" s="190">
        <v>7.75</v>
      </c>
      <c r="G1125" s="190">
        <v>25</v>
      </c>
      <c r="H1125" s="193">
        <v>0</v>
      </c>
      <c r="I1125" s="190"/>
    </row>
    <row r="1126" spans="1:9">
      <c r="A1126" s="190" t="s">
        <v>484</v>
      </c>
      <c r="B1126" s="190" t="s">
        <v>813</v>
      </c>
      <c r="C1126" s="190" t="s">
        <v>836</v>
      </c>
      <c r="D1126" s="191">
        <v>41112</v>
      </c>
      <c r="E1126" s="190" t="s">
        <v>830</v>
      </c>
      <c r="F1126" s="190">
        <v>17.45</v>
      </c>
      <c r="G1126" s="190">
        <v>10</v>
      </c>
      <c r="H1126" s="193">
        <v>0</v>
      </c>
      <c r="I1126" s="190"/>
    </row>
    <row r="1127" spans="1:9">
      <c r="A1127" s="190" t="s">
        <v>484</v>
      </c>
      <c r="B1127" s="190" t="s">
        <v>813</v>
      </c>
      <c r="C1127" s="190" t="s">
        <v>836</v>
      </c>
      <c r="D1127" s="191">
        <v>41099</v>
      </c>
      <c r="E1127" s="190" t="s">
        <v>843</v>
      </c>
      <c r="F1127" s="190">
        <v>49.3</v>
      </c>
      <c r="G1127" s="190">
        <v>10</v>
      </c>
      <c r="H1127" s="193">
        <v>0</v>
      </c>
      <c r="I1127" s="190"/>
    </row>
    <row r="1128" spans="1:9">
      <c r="A1128" s="190" t="s">
        <v>484</v>
      </c>
      <c r="B1128" s="190" t="s">
        <v>813</v>
      </c>
      <c r="C1128" s="190" t="s">
        <v>836</v>
      </c>
      <c r="D1128" s="191">
        <v>40535</v>
      </c>
      <c r="E1128" s="190" t="s">
        <v>812</v>
      </c>
      <c r="F1128" s="190">
        <v>21.05</v>
      </c>
      <c r="G1128" s="190">
        <v>12</v>
      </c>
      <c r="H1128" s="193">
        <v>0</v>
      </c>
      <c r="I1128" s="190"/>
    </row>
    <row r="1129" spans="1:9">
      <c r="A1129" s="190" t="s">
        <v>318</v>
      </c>
      <c r="B1129" s="190" t="s">
        <v>850</v>
      </c>
      <c r="C1129" s="190" t="s">
        <v>828</v>
      </c>
      <c r="D1129" s="191">
        <v>40612</v>
      </c>
      <c r="E1129" s="190" t="s">
        <v>890</v>
      </c>
      <c r="F1129" s="190">
        <v>263.5</v>
      </c>
      <c r="G1129" s="190">
        <v>15</v>
      </c>
      <c r="H1129" s="193">
        <v>0.10000000149011612</v>
      </c>
      <c r="I1129" s="190"/>
    </row>
    <row r="1130" spans="1:9">
      <c r="A1130" s="190" t="s">
        <v>318</v>
      </c>
      <c r="B1130" s="190" t="s">
        <v>850</v>
      </c>
      <c r="C1130" s="190" t="s">
        <v>828</v>
      </c>
      <c r="D1130" s="191">
        <v>41675</v>
      </c>
      <c r="E1130" s="190" t="s">
        <v>860</v>
      </c>
      <c r="F1130" s="190">
        <v>21.5</v>
      </c>
      <c r="G1130" s="190">
        <v>12</v>
      </c>
      <c r="H1130" s="193">
        <v>0</v>
      </c>
      <c r="I1130" s="190"/>
    </row>
    <row r="1131" spans="1:9">
      <c r="A1131" s="190" t="s">
        <v>569</v>
      </c>
      <c r="B1131" s="190" t="s">
        <v>801</v>
      </c>
      <c r="C1131" s="190" t="s">
        <v>851</v>
      </c>
      <c r="D1131" s="191">
        <v>41643</v>
      </c>
      <c r="E1131" s="190" t="s">
        <v>830</v>
      </c>
      <c r="F1131" s="190">
        <v>17.45</v>
      </c>
      <c r="G1131" s="190">
        <v>3</v>
      </c>
      <c r="H1131" s="193">
        <v>0</v>
      </c>
      <c r="I1131" s="190"/>
    </row>
    <row r="1132" spans="1:9">
      <c r="A1132" s="190" t="s">
        <v>569</v>
      </c>
      <c r="B1132" s="190" t="s">
        <v>801</v>
      </c>
      <c r="C1132" s="190" t="s">
        <v>851</v>
      </c>
      <c r="D1132" s="191">
        <v>41394</v>
      </c>
      <c r="E1132" s="190" t="s">
        <v>804</v>
      </c>
      <c r="F1132" s="190">
        <v>14</v>
      </c>
      <c r="G1132" s="190">
        <v>6</v>
      </c>
      <c r="H1132" s="193">
        <v>0</v>
      </c>
      <c r="I1132" s="190"/>
    </row>
    <row r="1133" spans="1:9">
      <c r="A1133" s="190" t="s">
        <v>569</v>
      </c>
      <c r="B1133" s="190" t="s">
        <v>801</v>
      </c>
      <c r="C1133" s="190" t="s">
        <v>851</v>
      </c>
      <c r="D1133" s="191">
        <v>41426</v>
      </c>
      <c r="E1133" s="190" t="s">
        <v>858</v>
      </c>
      <c r="F1133" s="190">
        <v>46</v>
      </c>
      <c r="G1133" s="190">
        <v>6</v>
      </c>
      <c r="H1133" s="193">
        <v>0</v>
      </c>
      <c r="I1133" s="190"/>
    </row>
    <row r="1134" spans="1:9">
      <c r="A1134" s="190" t="s">
        <v>471</v>
      </c>
      <c r="B1134" s="190" t="s">
        <v>877</v>
      </c>
      <c r="C1134" s="190" t="s">
        <v>810</v>
      </c>
      <c r="D1134" s="191">
        <v>40840</v>
      </c>
      <c r="E1134" s="190" t="s">
        <v>894</v>
      </c>
      <c r="F1134" s="190">
        <v>9</v>
      </c>
      <c r="G1134" s="190">
        <v>5</v>
      </c>
      <c r="H1134" s="193">
        <v>0</v>
      </c>
      <c r="I1134" s="190"/>
    </row>
    <row r="1135" spans="1:9">
      <c r="A1135" s="190" t="s">
        <v>492</v>
      </c>
      <c r="B1135" s="190" t="s">
        <v>854</v>
      </c>
      <c r="C1135" s="190" t="s">
        <v>802</v>
      </c>
      <c r="D1135" s="191">
        <v>41199</v>
      </c>
      <c r="E1135" s="190" t="s">
        <v>808</v>
      </c>
      <c r="F1135" s="190">
        <v>23.25</v>
      </c>
      <c r="G1135" s="190">
        <v>30</v>
      </c>
      <c r="H1135" s="193">
        <v>0</v>
      </c>
      <c r="I1135" s="190"/>
    </row>
    <row r="1136" spans="1:9">
      <c r="A1136" s="190" t="s">
        <v>492</v>
      </c>
      <c r="B1136" s="190" t="s">
        <v>854</v>
      </c>
      <c r="C1136" s="190" t="s">
        <v>802</v>
      </c>
      <c r="D1136" s="191">
        <v>40218</v>
      </c>
      <c r="E1136" s="190" t="s">
        <v>833</v>
      </c>
      <c r="F1136" s="190">
        <v>32.799999999999997</v>
      </c>
      <c r="G1136" s="190">
        <v>10</v>
      </c>
      <c r="H1136" s="193">
        <v>0</v>
      </c>
      <c r="I1136" s="190"/>
    </row>
    <row r="1137" spans="1:9">
      <c r="A1137" s="190" t="s">
        <v>492</v>
      </c>
      <c r="B1137" s="190" t="s">
        <v>854</v>
      </c>
      <c r="C1137" s="190" t="s">
        <v>802</v>
      </c>
      <c r="D1137" s="191">
        <v>40720</v>
      </c>
      <c r="E1137" s="190" t="s">
        <v>887</v>
      </c>
      <c r="F1137" s="190">
        <v>13.25</v>
      </c>
      <c r="G1137" s="190">
        <v>30</v>
      </c>
      <c r="H1137" s="193">
        <v>0</v>
      </c>
      <c r="I1137" s="190"/>
    </row>
    <row r="1138" spans="1:9">
      <c r="A1138" s="190" t="s">
        <v>594</v>
      </c>
      <c r="B1138" s="190" t="s">
        <v>839</v>
      </c>
      <c r="C1138" s="190" t="s">
        <v>851</v>
      </c>
      <c r="D1138" s="191">
        <v>41067</v>
      </c>
      <c r="E1138" s="190" t="s">
        <v>859</v>
      </c>
      <c r="F1138" s="190">
        <v>31</v>
      </c>
      <c r="G1138" s="190">
        <v>2</v>
      </c>
      <c r="H1138" s="193">
        <v>0</v>
      </c>
      <c r="I1138" s="190"/>
    </row>
    <row r="1139" spans="1:9">
      <c r="A1139" s="190" t="s">
        <v>594</v>
      </c>
      <c r="B1139" s="190" t="s">
        <v>839</v>
      </c>
      <c r="C1139" s="190" t="s">
        <v>851</v>
      </c>
      <c r="D1139" s="191">
        <v>41543</v>
      </c>
      <c r="E1139" s="190" t="s">
        <v>869</v>
      </c>
      <c r="F1139" s="190">
        <v>9.1999999999999993</v>
      </c>
      <c r="G1139" s="190">
        <v>7</v>
      </c>
      <c r="H1139" s="193">
        <v>0</v>
      </c>
      <c r="I1139" s="190"/>
    </row>
    <row r="1140" spans="1:9">
      <c r="A1140" s="190" t="s">
        <v>594</v>
      </c>
      <c r="B1140" s="190" t="s">
        <v>839</v>
      </c>
      <c r="C1140" s="190" t="s">
        <v>851</v>
      </c>
      <c r="D1140" s="191">
        <v>41334</v>
      </c>
      <c r="E1140" s="190" t="s">
        <v>864</v>
      </c>
      <c r="F1140" s="190">
        <v>19.45</v>
      </c>
      <c r="G1140" s="190">
        <v>21</v>
      </c>
      <c r="H1140" s="193">
        <v>0</v>
      </c>
      <c r="I1140" s="190"/>
    </row>
    <row r="1141" spans="1:9">
      <c r="A1141" s="190" t="s">
        <v>603</v>
      </c>
      <c r="B1141" s="190" t="s">
        <v>839</v>
      </c>
      <c r="C1141" s="190" t="s">
        <v>836</v>
      </c>
      <c r="D1141" s="191">
        <v>41096</v>
      </c>
      <c r="E1141" s="190" t="s">
        <v>891</v>
      </c>
      <c r="F1141" s="190">
        <v>31.23</v>
      </c>
      <c r="G1141" s="190">
        <v>30</v>
      </c>
      <c r="H1141" s="193">
        <v>0.15</v>
      </c>
      <c r="I1141" s="190"/>
    </row>
    <row r="1142" spans="1:9">
      <c r="A1142" s="190" t="s">
        <v>603</v>
      </c>
      <c r="B1142" s="190" t="s">
        <v>839</v>
      </c>
      <c r="C1142" s="190" t="s">
        <v>836</v>
      </c>
      <c r="D1142" s="191">
        <v>40311</v>
      </c>
      <c r="E1142" s="190" t="s">
        <v>819</v>
      </c>
      <c r="F1142" s="190">
        <v>2.5</v>
      </c>
      <c r="G1142" s="190">
        <v>8</v>
      </c>
      <c r="H1142" s="193">
        <v>0.15</v>
      </c>
      <c r="I1142" s="190"/>
    </row>
    <row r="1143" spans="1:9">
      <c r="A1143" s="190" t="s">
        <v>688</v>
      </c>
      <c r="B1143" s="190" t="s">
        <v>842</v>
      </c>
      <c r="C1143" s="190" t="s">
        <v>878</v>
      </c>
      <c r="D1143" s="191">
        <v>41035</v>
      </c>
      <c r="E1143" s="190" t="s">
        <v>853</v>
      </c>
      <c r="F1143" s="190">
        <v>38</v>
      </c>
      <c r="G1143" s="190">
        <v>100</v>
      </c>
      <c r="H1143" s="193">
        <v>0</v>
      </c>
      <c r="I1143" s="190"/>
    </row>
    <row r="1144" spans="1:9">
      <c r="A1144" s="190" t="s">
        <v>688</v>
      </c>
      <c r="B1144" s="190" t="s">
        <v>842</v>
      </c>
      <c r="C1144" s="190" t="s">
        <v>878</v>
      </c>
      <c r="D1144" s="191">
        <v>41044</v>
      </c>
      <c r="E1144" s="190" t="s">
        <v>819</v>
      </c>
      <c r="F1144" s="190">
        <v>2.5</v>
      </c>
      <c r="G1144" s="190">
        <v>30</v>
      </c>
      <c r="H1144" s="193">
        <v>0</v>
      </c>
      <c r="I1144" s="190"/>
    </row>
    <row r="1145" spans="1:9">
      <c r="A1145" s="190" t="s">
        <v>688</v>
      </c>
      <c r="B1145" s="190" t="s">
        <v>842</v>
      </c>
      <c r="C1145" s="190" t="s">
        <v>878</v>
      </c>
      <c r="D1145" s="191">
        <v>40328</v>
      </c>
      <c r="E1145" s="190" t="s">
        <v>811</v>
      </c>
      <c r="F1145" s="190">
        <v>9.65</v>
      </c>
      <c r="G1145" s="190">
        <v>120</v>
      </c>
      <c r="H1145" s="193">
        <v>0</v>
      </c>
      <c r="I1145" s="190"/>
    </row>
    <row r="1146" spans="1:9">
      <c r="A1146" s="190" t="s">
        <v>688</v>
      </c>
      <c r="B1146" s="190" t="s">
        <v>842</v>
      </c>
      <c r="C1146" s="190" t="s">
        <v>878</v>
      </c>
      <c r="D1146" s="191">
        <v>41348</v>
      </c>
      <c r="E1146" s="190" t="s">
        <v>875</v>
      </c>
      <c r="F1146" s="190">
        <v>7.45</v>
      </c>
      <c r="G1146" s="190">
        <v>30</v>
      </c>
      <c r="H1146" s="193">
        <v>0</v>
      </c>
      <c r="I1146" s="190"/>
    </row>
    <row r="1147" spans="1:9">
      <c r="A1147" s="190" t="s">
        <v>496</v>
      </c>
      <c r="B1147" s="190" t="s">
        <v>813</v>
      </c>
      <c r="C1147" s="190" t="s">
        <v>846</v>
      </c>
      <c r="D1147" s="191">
        <v>41536</v>
      </c>
      <c r="E1147" s="190" t="s">
        <v>832</v>
      </c>
      <c r="F1147" s="190">
        <v>55</v>
      </c>
      <c r="G1147" s="190">
        <v>12</v>
      </c>
      <c r="H1147" s="193">
        <v>0</v>
      </c>
      <c r="I1147" s="190"/>
    </row>
    <row r="1148" spans="1:9">
      <c r="A1148" s="190" t="s">
        <v>644</v>
      </c>
      <c r="B1148" s="190" t="s">
        <v>842</v>
      </c>
      <c r="C1148" s="190" t="s">
        <v>836</v>
      </c>
      <c r="D1148" s="191">
        <v>40229</v>
      </c>
      <c r="E1148" s="190" t="s">
        <v>830</v>
      </c>
      <c r="F1148" s="190">
        <v>17.45</v>
      </c>
      <c r="G1148" s="190">
        <v>50</v>
      </c>
      <c r="H1148" s="193">
        <v>0.25</v>
      </c>
      <c r="I1148" s="190"/>
    </row>
    <row r="1149" spans="1:9">
      <c r="A1149" s="190" t="s">
        <v>644</v>
      </c>
      <c r="B1149" s="190" t="s">
        <v>842</v>
      </c>
      <c r="C1149" s="190" t="s">
        <v>836</v>
      </c>
      <c r="D1149" s="191">
        <v>40330</v>
      </c>
      <c r="E1149" s="190" t="s">
        <v>821</v>
      </c>
      <c r="F1149" s="190">
        <v>12.5</v>
      </c>
      <c r="G1149" s="190">
        <v>20</v>
      </c>
      <c r="H1149" s="193">
        <v>0.25</v>
      </c>
      <c r="I1149" s="190"/>
    </row>
    <row r="1150" spans="1:9">
      <c r="A1150" s="190" t="s">
        <v>644</v>
      </c>
      <c r="B1150" s="190" t="s">
        <v>842</v>
      </c>
      <c r="C1150" s="190" t="s">
        <v>836</v>
      </c>
      <c r="D1150" s="191">
        <v>41258</v>
      </c>
      <c r="E1150" s="190" t="s">
        <v>804</v>
      </c>
      <c r="F1150" s="190">
        <v>14</v>
      </c>
      <c r="G1150" s="190">
        <v>40</v>
      </c>
      <c r="H1150" s="193">
        <v>0.25</v>
      </c>
      <c r="I1150" s="190"/>
    </row>
    <row r="1151" spans="1:9">
      <c r="A1151" s="190" t="s">
        <v>509</v>
      </c>
      <c r="B1151" s="190" t="s">
        <v>842</v>
      </c>
      <c r="C1151" s="190" t="s">
        <v>814</v>
      </c>
      <c r="D1151" s="191">
        <v>40483</v>
      </c>
      <c r="E1151" s="190" t="s">
        <v>869</v>
      </c>
      <c r="F1151" s="190">
        <v>9.1999999999999993</v>
      </c>
      <c r="G1151" s="190">
        <v>30</v>
      </c>
      <c r="H1151" s="193">
        <v>0.10000000149011612</v>
      </c>
      <c r="I1151" s="190"/>
    </row>
    <row r="1152" spans="1:9">
      <c r="A1152" s="190" t="s">
        <v>509</v>
      </c>
      <c r="B1152" s="190" t="s">
        <v>842</v>
      </c>
      <c r="C1152" s="190" t="s">
        <v>814</v>
      </c>
      <c r="D1152" s="191">
        <v>41565</v>
      </c>
      <c r="E1152" s="190" t="s">
        <v>840</v>
      </c>
      <c r="F1152" s="190">
        <v>10</v>
      </c>
      <c r="G1152" s="190">
        <v>12</v>
      </c>
      <c r="H1152" s="193">
        <v>0.10000000149011612</v>
      </c>
      <c r="I1152" s="190"/>
    </row>
    <row r="1153" spans="1:9">
      <c r="A1153" s="190" t="s">
        <v>509</v>
      </c>
      <c r="B1153" s="190" t="s">
        <v>842</v>
      </c>
      <c r="C1153" s="190" t="s">
        <v>814</v>
      </c>
      <c r="D1153" s="191">
        <v>40366</v>
      </c>
      <c r="E1153" s="190" t="s">
        <v>880</v>
      </c>
      <c r="F1153" s="190">
        <v>33.25</v>
      </c>
      <c r="G1153" s="190">
        <v>28</v>
      </c>
      <c r="H1153" s="193">
        <v>0</v>
      </c>
      <c r="I1153" s="190"/>
    </row>
    <row r="1154" spans="1:9">
      <c r="A1154" s="190" t="s">
        <v>603</v>
      </c>
      <c r="B1154" s="190" t="s">
        <v>839</v>
      </c>
      <c r="C1154" s="190" t="s">
        <v>814</v>
      </c>
      <c r="D1154" s="191">
        <v>41298</v>
      </c>
      <c r="E1154" s="190" t="s">
        <v>819</v>
      </c>
      <c r="F1154" s="190">
        <v>2.5</v>
      </c>
      <c r="G1154" s="190">
        <v>30</v>
      </c>
      <c r="H1154" s="193">
        <v>0</v>
      </c>
      <c r="I1154" s="190"/>
    </row>
    <row r="1155" spans="1:9">
      <c r="A1155" s="190" t="s">
        <v>603</v>
      </c>
      <c r="B1155" s="190" t="s">
        <v>839</v>
      </c>
      <c r="C1155" s="190" t="s">
        <v>814</v>
      </c>
      <c r="D1155" s="191">
        <v>41185</v>
      </c>
      <c r="E1155" s="190" t="s">
        <v>884</v>
      </c>
      <c r="F1155" s="190">
        <v>17</v>
      </c>
      <c r="G1155" s="190">
        <v>4</v>
      </c>
      <c r="H1155" s="193">
        <v>0</v>
      </c>
      <c r="I1155" s="190"/>
    </row>
    <row r="1156" spans="1:9">
      <c r="A1156" s="190" t="s">
        <v>603</v>
      </c>
      <c r="B1156" s="190" t="s">
        <v>839</v>
      </c>
      <c r="C1156" s="190" t="s">
        <v>814</v>
      </c>
      <c r="D1156" s="191">
        <v>40499</v>
      </c>
      <c r="E1156" s="190" t="s">
        <v>867</v>
      </c>
      <c r="F1156" s="190">
        <v>7.75</v>
      </c>
      <c r="G1156" s="190">
        <v>30</v>
      </c>
      <c r="H1156" s="193">
        <v>0</v>
      </c>
      <c r="I1156" s="190"/>
    </row>
    <row r="1157" spans="1:9">
      <c r="A1157" s="190" t="s">
        <v>597</v>
      </c>
      <c r="B1157" s="190" t="s">
        <v>813</v>
      </c>
      <c r="C1157" s="190" t="s">
        <v>851</v>
      </c>
      <c r="D1157" s="191">
        <v>40507</v>
      </c>
      <c r="E1157" s="190" t="s">
        <v>888</v>
      </c>
      <c r="F1157" s="190">
        <v>7</v>
      </c>
      <c r="G1157" s="190">
        <v>9</v>
      </c>
      <c r="H1157" s="193">
        <v>0</v>
      </c>
      <c r="I1157" s="190"/>
    </row>
    <row r="1158" spans="1:9">
      <c r="A1158" s="190" t="s">
        <v>626</v>
      </c>
      <c r="B1158" s="190" t="s">
        <v>854</v>
      </c>
      <c r="C1158" s="190" t="s">
        <v>814</v>
      </c>
      <c r="D1158" s="191">
        <v>40821</v>
      </c>
      <c r="E1158" s="190" t="s">
        <v>855</v>
      </c>
      <c r="F1158" s="190">
        <v>18.399999999999999</v>
      </c>
      <c r="G1158" s="190">
        <v>20</v>
      </c>
      <c r="H1158" s="193">
        <v>0</v>
      </c>
      <c r="I1158" s="190"/>
    </row>
    <row r="1159" spans="1:9">
      <c r="A1159" s="190" t="s">
        <v>626</v>
      </c>
      <c r="B1159" s="190" t="s">
        <v>854</v>
      </c>
      <c r="C1159" s="190" t="s">
        <v>814</v>
      </c>
      <c r="D1159" s="191">
        <v>41008</v>
      </c>
      <c r="E1159" s="190" t="s">
        <v>893</v>
      </c>
      <c r="F1159" s="190">
        <v>9.5</v>
      </c>
      <c r="G1159" s="190">
        <v>40</v>
      </c>
      <c r="H1159" s="193">
        <v>0</v>
      </c>
      <c r="I1159" s="190"/>
    </row>
    <row r="1160" spans="1:9">
      <c r="A1160" s="190" t="s">
        <v>626</v>
      </c>
      <c r="B1160" s="190" t="s">
        <v>854</v>
      </c>
      <c r="C1160" s="190" t="s">
        <v>814</v>
      </c>
      <c r="D1160" s="191">
        <v>40396</v>
      </c>
      <c r="E1160" s="190" t="s">
        <v>820</v>
      </c>
      <c r="F1160" s="190">
        <v>34</v>
      </c>
      <c r="G1160" s="190">
        <v>30</v>
      </c>
      <c r="H1160" s="193">
        <v>0</v>
      </c>
      <c r="I1160" s="190"/>
    </row>
    <row r="1161" spans="1:9">
      <c r="A1161" s="190" t="s">
        <v>414</v>
      </c>
      <c r="B1161" s="190" t="s">
        <v>806</v>
      </c>
      <c r="C1161" s="190" t="s">
        <v>810</v>
      </c>
      <c r="D1161" s="191">
        <v>41637</v>
      </c>
      <c r="E1161" s="190" t="s">
        <v>859</v>
      </c>
      <c r="F1161" s="190">
        <v>31</v>
      </c>
      <c r="G1161" s="190">
        <v>20</v>
      </c>
      <c r="H1161" s="193">
        <v>0</v>
      </c>
      <c r="I1161" s="190"/>
    </row>
    <row r="1162" spans="1:9">
      <c r="A1162" s="190" t="s">
        <v>414</v>
      </c>
      <c r="B1162" s="190" t="s">
        <v>806</v>
      </c>
      <c r="C1162" s="190" t="s">
        <v>810</v>
      </c>
      <c r="D1162" s="191">
        <v>40519</v>
      </c>
      <c r="E1162" s="190" t="s">
        <v>811</v>
      </c>
      <c r="F1162" s="190">
        <v>9.65</v>
      </c>
      <c r="G1162" s="190">
        <v>4</v>
      </c>
      <c r="H1162" s="193">
        <v>0</v>
      </c>
      <c r="I1162" s="190"/>
    </row>
    <row r="1163" spans="1:9">
      <c r="A1163" s="190" t="s">
        <v>414</v>
      </c>
      <c r="B1163" s="190" t="s">
        <v>806</v>
      </c>
      <c r="C1163" s="190" t="s">
        <v>810</v>
      </c>
      <c r="D1163" s="191">
        <v>40336</v>
      </c>
      <c r="E1163" s="190" t="s">
        <v>893</v>
      </c>
      <c r="F1163" s="190">
        <v>9.5</v>
      </c>
      <c r="G1163" s="190">
        <v>15</v>
      </c>
      <c r="H1163" s="193">
        <v>0</v>
      </c>
      <c r="I1163" s="190"/>
    </row>
    <row r="1164" spans="1:9">
      <c r="A1164" s="190" t="s">
        <v>521</v>
      </c>
      <c r="B1164" s="190" t="s">
        <v>524</v>
      </c>
      <c r="C1164" s="190" t="s">
        <v>851</v>
      </c>
      <c r="D1164" s="191">
        <v>40251</v>
      </c>
      <c r="E1164" s="190" t="s">
        <v>852</v>
      </c>
      <c r="F1164" s="190">
        <v>39</v>
      </c>
      <c r="G1164" s="190">
        <v>30</v>
      </c>
      <c r="H1164" s="193">
        <v>0.2</v>
      </c>
      <c r="I1164" s="190"/>
    </row>
    <row r="1165" spans="1:9">
      <c r="A1165" s="190" t="s">
        <v>521</v>
      </c>
      <c r="B1165" s="190" t="s">
        <v>524</v>
      </c>
      <c r="C1165" s="190" t="s">
        <v>851</v>
      </c>
      <c r="D1165" s="191">
        <v>41669</v>
      </c>
      <c r="E1165" s="190" t="s">
        <v>891</v>
      </c>
      <c r="F1165" s="190">
        <v>31.23</v>
      </c>
      <c r="G1165" s="190">
        <v>15</v>
      </c>
      <c r="H1165" s="193">
        <v>0</v>
      </c>
      <c r="I1165" s="190"/>
    </row>
    <row r="1166" spans="1:9">
      <c r="A1166" s="190" t="s">
        <v>401</v>
      </c>
      <c r="B1166" s="190" t="s">
        <v>883</v>
      </c>
      <c r="C1166" s="190" t="s">
        <v>828</v>
      </c>
      <c r="D1166" s="191">
        <v>41315</v>
      </c>
      <c r="E1166" s="190" t="s">
        <v>903</v>
      </c>
      <c r="F1166" s="190">
        <v>97</v>
      </c>
      <c r="G1166" s="190">
        <v>50</v>
      </c>
      <c r="H1166" s="193">
        <v>0.25</v>
      </c>
      <c r="I1166" s="190"/>
    </row>
    <row r="1167" spans="1:9">
      <c r="A1167" s="190" t="s">
        <v>401</v>
      </c>
      <c r="B1167" s="190" t="s">
        <v>883</v>
      </c>
      <c r="C1167" s="190" t="s">
        <v>828</v>
      </c>
      <c r="D1167" s="191">
        <v>41182</v>
      </c>
      <c r="E1167" s="190" t="s">
        <v>857</v>
      </c>
      <c r="F1167" s="190">
        <v>123.79</v>
      </c>
      <c r="G1167" s="190">
        <v>10</v>
      </c>
      <c r="H1167" s="193">
        <v>0</v>
      </c>
      <c r="I1167" s="190"/>
    </row>
    <row r="1168" spans="1:9">
      <c r="A1168" s="190" t="s">
        <v>401</v>
      </c>
      <c r="B1168" s="190" t="s">
        <v>883</v>
      </c>
      <c r="C1168" s="190" t="s">
        <v>828</v>
      </c>
      <c r="D1168" s="191">
        <v>41569</v>
      </c>
      <c r="E1168" s="190" t="s">
        <v>831</v>
      </c>
      <c r="F1168" s="190">
        <v>19</v>
      </c>
      <c r="G1168" s="190">
        <v>6</v>
      </c>
      <c r="H1168" s="193">
        <v>0.25</v>
      </c>
      <c r="I1168" s="190"/>
    </row>
    <row r="1169" spans="1:9">
      <c r="A1169" s="190" t="s">
        <v>526</v>
      </c>
      <c r="B1169" s="190" t="s">
        <v>895</v>
      </c>
      <c r="C1169" s="190" t="s">
        <v>810</v>
      </c>
      <c r="D1169" s="191">
        <v>40776</v>
      </c>
      <c r="E1169" s="190" t="s">
        <v>859</v>
      </c>
      <c r="F1169" s="190">
        <v>31</v>
      </c>
      <c r="G1169" s="190">
        <v>18</v>
      </c>
      <c r="H1169" s="193">
        <v>0.10000000149011612</v>
      </c>
      <c r="I1169" s="190"/>
    </row>
    <row r="1170" spans="1:9">
      <c r="A1170" s="190" t="s">
        <v>526</v>
      </c>
      <c r="B1170" s="190" t="s">
        <v>895</v>
      </c>
      <c r="C1170" s="190" t="s">
        <v>810</v>
      </c>
      <c r="D1170" s="191">
        <v>40185</v>
      </c>
      <c r="E1170" s="190" t="s">
        <v>863</v>
      </c>
      <c r="F1170" s="190">
        <v>45.6</v>
      </c>
      <c r="G1170" s="190">
        <v>60</v>
      </c>
      <c r="H1170" s="193">
        <v>0.10000000149011612</v>
      </c>
      <c r="I1170" s="190"/>
    </row>
    <row r="1171" spans="1:9">
      <c r="A1171" s="190" t="s">
        <v>526</v>
      </c>
      <c r="B1171" s="190" t="s">
        <v>895</v>
      </c>
      <c r="C1171" s="190" t="s">
        <v>810</v>
      </c>
      <c r="D1171" s="191">
        <v>41078</v>
      </c>
      <c r="E1171" s="190" t="s">
        <v>873</v>
      </c>
      <c r="F1171" s="190">
        <v>14</v>
      </c>
      <c r="G1171" s="190">
        <v>14</v>
      </c>
      <c r="H1171" s="193">
        <v>0</v>
      </c>
      <c r="I1171" s="190"/>
    </row>
    <row r="1172" spans="1:9">
      <c r="A1172" s="190" t="s">
        <v>318</v>
      </c>
      <c r="B1172" s="190" t="s">
        <v>850</v>
      </c>
      <c r="C1172" s="190" t="s">
        <v>836</v>
      </c>
      <c r="D1172" s="191">
        <v>40288</v>
      </c>
      <c r="E1172" s="190" t="s">
        <v>872</v>
      </c>
      <c r="F1172" s="190">
        <v>18</v>
      </c>
      <c r="G1172" s="190">
        <v>35</v>
      </c>
      <c r="H1172" s="193">
        <v>0.25</v>
      </c>
      <c r="I1172" s="190"/>
    </row>
    <row r="1173" spans="1:9">
      <c r="A1173" s="190" t="s">
        <v>438</v>
      </c>
      <c r="B1173" s="190" t="s">
        <v>806</v>
      </c>
      <c r="C1173" s="190" t="s">
        <v>836</v>
      </c>
      <c r="D1173" s="191">
        <v>40980</v>
      </c>
      <c r="E1173" s="190" t="s">
        <v>848</v>
      </c>
      <c r="F1173" s="190">
        <v>38</v>
      </c>
      <c r="G1173" s="190">
        <v>20</v>
      </c>
      <c r="H1173" s="193">
        <v>0.25</v>
      </c>
      <c r="I1173" s="190"/>
    </row>
    <row r="1174" spans="1:9">
      <c r="A1174" s="190" t="s">
        <v>438</v>
      </c>
      <c r="B1174" s="190" t="s">
        <v>806</v>
      </c>
      <c r="C1174" s="190" t="s">
        <v>836</v>
      </c>
      <c r="D1174" s="191">
        <v>40776</v>
      </c>
      <c r="E1174" s="190" t="s">
        <v>834</v>
      </c>
      <c r="F1174" s="190">
        <v>13</v>
      </c>
      <c r="G1174" s="190">
        <v>30</v>
      </c>
      <c r="H1174" s="193">
        <v>0.25</v>
      </c>
      <c r="I1174" s="190"/>
    </row>
    <row r="1175" spans="1:9">
      <c r="A1175" s="190" t="s">
        <v>446</v>
      </c>
      <c r="B1175" s="190" t="s">
        <v>854</v>
      </c>
      <c r="C1175" s="190" t="s">
        <v>851</v>
      </c>
      <c r="D1175" s="191">
        <v>41395</v>
      </c>
      <c r="E1175" s="190" t="s">
        <v>872</v>
      </c>
      <c r="F1175" s="190">
        <v>18</v>
      </c>
      <c r="G1175" s="190">
        <v>30</v>
      </c>
      <c r="H1175" s="193">
        <v>0</v>
      </c>
      <c r="I1175" s="190"/>
    </row>
    <row r="1176" spans="1:9">
      <c r="A1176" s="190" t="s">
        <v>446</v>
      </c>
      <c r="B1176" s="190" t="s">
        <v>854</v>
      </c>
      <c r="C1176" s="190" t="s">
        <v>851</v>
      </c>
      <c r="D1176" s="191">
        <v>40525</v>
      </c>
      <c r="E1176" s="190" t="s">
        <v>857</v>
      </c>
      <c r="F1176" s="190">
        <v>123.79</v>
      </c>
      <c r="G1176" s="190">
        <v>40</v>
      </c>
      <c r="H1176" s="193">
        <v>0</v>
      </c>
      <c r="I1176" s="190"/>
    </row>
    <row r="1177" spans="1:9">
      <c r="A1177" s="190" t="s">
        <v>446</v>
      </c>
      <c r="B1177" s="190" t="s">
        <v>854</v>
      </c>
      <c r="C1177" s="190" t="s">
        <v>851</v>
      </c>
      <c r="D1177" s="191">
        <v>41080</v>
      </c>
      <c r="E1177" s="190" t="s">
        <v>858</v>
      </c>
      <c r="F1177" s="190">
        <v>46</v>
      </c>
      <c r="G1177" s="190">
        <v>40</v>
      </c>
      <c r="H1177" s="193">
        <v>0</v>
      </c>
      <c r="I1177" s="190"/>
    </row>
    <row r="1178" spans="1:9">
      <c r="A1178" s="190" t="s">
        <v>446</v>
      </c>
      <c r="B1178" s="190" t="s">
        <v>854</v>
      </c>
      <c r="C1178" s="190" t="s">
        <v>851</v>
      </c>
      <c r="D1178" s="191">
        <v>40367</v>
      </c>
      <c r="E1178" s="190" t="s">
        <v>864</v>
      </c>
      <c r="F1178" s="190">
        <v>19.45</v>
      </c>
      <c r="G1178" s="190">
        <v>24</v>
      </c>
      <c r="H1178" s="193">
        <v>0</v>
      </c>
      <c r="I1178" s="190"/>
    </row>
    <row r="1179" spans="1:9">
      <c r="A1179" s="190" t="s">
        <v>446</v>
      </c>
      <c r="B1179" s="190" t="s">
        <v>854</v>
      </c>
      <c r="C1179" s="190" t="s">
        <v>851</v>
      </c>
      <c r="D1179" s="191">
        <v>40587</v>
      </c>
      <c r="E1179" s="190" t="s">
        <v>843</v>
      </c>
      <c r="F1179" s="190">
        <v>49.3</v>
      </c>
      <c r="G1179" s="190">
        <v>48</v>
      </c>
      <c r="H1179" s="193">
        <v>0</v>
      </c>
      <c r="I1179" s="190"/>
    </row>
    <row r="1180" spans="1:9">
      <c r="A1180" s="190" t="s">
        <v>669</v>
      </c>
      <c r="B1180" s="190" t="s">
        <v>854</v>
      </c>
      <c r="C1180" s="190" t="s">
        <v>810</v>
      </c>
      <c r="D1180" s="191">
        <v>41585</v>
      </c>
      <c r="E1180" s="190" t="s">
        <v>865</v>
      </c>
      <c r="F1180" s="190">
        <v>43.9</v>
      </c>
      <c r="G1180" s="190">
        <v>20</v>
      </c>
      <c r="H1180" s="193">
        <v>0</v>
      </c>
      <c r="I1180" s="190"/>
    </row>
    <row r="1181" spans="1:9">
      <c r="A1181" s="190" t="s">
        <v>630</v>
      </c>
      <c r="B1181" s="190" t="s">
        <v>842</v>
      </c>
      <c r="C1181" s="190" t="s">
        <v>814</v>
      </c>
      <c r="D1181" s="191">
        <v>40243</v>
      </c>
      <c r="E1181" s="190" t="s">
        <v>903</v>
      </c>
      <c r="F1181" s="190">
        <v>97</v>
      </c>
      <c r="G1181" s="190">
        <v>6</v>
      </c>
      <c r="H1181" s="193">
        <v>0</v>
      </c>
      <c r="I1181" s="190"/>
    </row>
    <row r="1182" spans="1:9">
      <c r="A1182" s="190" t="s">
        <v>630</v>
      </c>
      <c r="B1182" s="190" t="s">
        <v>842</v>
      </c>
      <c r="C1182" s="190" t="s">
        <v>814</v>
      </c>
      <c r="D1182" s="191">
        <v>40777</v>
      </c>
      <c r="E1182" s="190" t="s">
        <v>875</v>
      </c>
      <c r="F1182" s="190">
        <v>7.45</v>
      </c>
      <c r="G1182" s="190">
        <v>60</v>
      </c>
      <c r="H1182" s="193">
        <v>0.15</v>
      </c>
      <c r="I1182" s="190"/>
    </row>
    <row r="1183" spans="1:9">
      <c r="A1183" s="190" t="s">
        <v>630</v>
      </c>
      <c r="B1183" s="190" t="s">
        <v>842</v>
      </c>
      <c r="C1183" s="190" t="s">
        <v>814</v>
      </c>
      <c r="D1183" s="191">
        <v>41523</v>
      </c>
      <c r="E1183" s="190" t="s">
        <v>882</v>
      </c>
      <c r="F1183" s="190">
        <v>36</v>
      </c>
      <c r="G1183" s="190">
        <v>30</v>
      </c>
      <c r="H1183" s="193">
        <v>0.15</v>
      </c>
      <c r="I1183" s="190"/>
    </row>
    <row r="1184" spans="1:9">
      <c r="A1184" s="190" t="s">
        <v>630</v>
      </c>
      <c r="B1184" s="190" t="s">
        <v>842</v>
      </c>
      <c r="C1184" s="190" t="s">
        <v>814</v>
      </c>
      <c r="D1184" s="191">
        <v>41121</v>
      </c>
      <c r="E1184" s="190" t="s">
        <v>866</v>
      </c>
      <c r="F1184" s="190">
        <v>15</v>
      </c>
      <c r="G1184" s="190">
        <v>15</v>
      </c>
      <c r="H1184" s="193">
        <v>0.15</v>
      </c>
      <c r="I1184" s="190"/>
    </row>
    <row r="1185" spans="1:9">
      <c r="A1185" s="190" t="s">
        <v>446</v>
      </c>
      <c r="B1185" s="190" t="s">
        <v>854</v>
      </c>
      <c r="C1185" s="190" t="s">
        <v>846</v>
      </c>
      <c r="D1185" s="191">
        <v>41064</v>
      </c>
      <c r="E1185" s="190" t="s">
        <v>847</v>
      </c>
      <c r="F1185" s="190">
        <v>30</v>
      </c>
      <c r="G1185" s="190">
        <v>90</v>
      </c>
      <c r="H1185" s="193">
        <v>0</v>
      </c>
      <c r="I1185" s="190"/>
    </row>
    <row r="1186" spans="1:9">
      <c r="A1186" s="190" t="s">
        <v>446</v>
      </c>
      <c r="B1186" s="190" t="s">
        <v>854</v>
      </c>
      <c r="C1186" s="190" t="s">
        <v>846</v>
      </c>
      <c r="D1186" s="191">
        <v>40320</v>
      </c>
      <c r="E1186" s="190" t="s">
        <v>832</v>
      </c>
      <c r="F1186" s="190">
        <v>55</v>
      </c>
      <c r="G1186" s="190">
        <v>25</v>
      </c>
      <c r="H1186" s="193">
        <v>0</v>
      </c>
      <c r="I1186" s="190"/>
    </row>
    <row r="1187" spans="1:9">
      <c r="A1187" s="190" t="s">
        <v>446</v>
      </c>
      <c r="B1187" s="190" t="s">
        <v>854</v>
      </c>
      <c r="C1187" s="190" t="s">
        <v>846</v>
      </c>
      <c r="D1187" s="191">
        <v>41504</v>
      </c>
      <c r="E1187" s="190" t="s">
        <v>844</v>
      </c>
      <c r="F1187" s="190">
        <v>15</v>
      </c>
      <c r="G1187" s="190">
        <v>50</v>
      </c>
      <c r="H1187" s="193">
        <v>0</v>
      </c>
      <c r="I1187" s="190"/>
    </row>
    <row r="1188" spans="1:9">
      <c r="A1188" s="190" t="s">
        <v>569</v>
      </c>
      <c r="B1188" s="190" t="s">
        <v>801</v>
      </c>
      <c r="C1188" s="190" t="s">
        <v>878</v>
      </c>
      <c r="D1188" s="191">
        <v>40214</v>
      </c>
      <c r="E1188" s="190" t="s">
        <v>896</v>
      </c>
      <c r="F1188" s="190">
        <v>40</v>
      </c>
      <c r="G1188" s="190">
        <v>10</v>
      </c>
      <c r="H1188" s="193">
        <v>0</v>
      </c>
      <c r="I1188" s="190"/>
    </row>
    <row r="1189" spans="1:9">
      <c r="A1189" s="190" t="s">
        <v>569</v>
      </c>
      <c r="B1189" s="190" t="s">
        <v>801</v>
      </c>
      <c r="C1189" s="190" t="s">
        <v>878</v>
      </c>
      <c r="D1189" s="191">
        <v>40696</v>
      </c>
      <c r="E1189" s="190" t="s">
        <v>853</v>
      </c>
      <c r="F1189" s="190">
        <v>38</v>
      </c>
      <c r="G1189" s="190">
        <v>4</v>
      </c>
      <c r="H1189" s="193">
        <v>0</v>
      </c>
      <c r="I1189" s="190"/>
    </row>
    <row r="1190" spans="1:9">
      <c r="A1190" s="190" t="s">
        <v>569</v>
      </c>
      <c r="B1190" s="190" t="s">
        <v>801</v>
      </c>
      <c r="C1190" s="190" t="s">
        <v>878</v>
      </c>
      <c r="D1190" s="191">
        <v>41033</v>
      </c>
      <c r="E1190" s="190" t="s">
        <v>825</v>
      </c>
      <c r="F1190" s="190">
        <v>4.5</v>
      </c>
      <c r="G1190" s="190">
        <v>20</v>
      </c>
      <c r="H1190" s="193">
        <v>0</v>
      </c>
      <c r="I1190" s="190"/>
    </row>
    <row r="1191" spans="1:9">
      <c r="A1191" s="190" t="s">
        <v>630</v>
      </c>
      <c r="B1191" s="190" t="s">
        <v>842</v>
      </c>
      <c r="C1191" s="190" t="s">
        <v>846</v>
      </c>
      <c r="D1191" s="191">
        <v>40717</v>
      </c>
      <c r="E1191" s="190" t="s">
        <v>852</v>
      </c>
      <c r="F1191" s="190">
        <v>39</v>
      </c>
      <c r="G1191" s="190">
        <v>20</v>
      </c>
      <c r="H1191" s="193">
        <v>0</v>
      </c>
      <c r="I1191" s="190"/>
    </row>
    <row r="1192" spans="1:9">
      <c r="A1192" s="190" t="s">
        <v>630</v>
      </c>
      <c r="B1192" s="190" t="s">
        <v>842</v>
      </c>
      <c r="C1192" s="190" t="s">
        <v>846</v>
      </c>
      <c r="D1192" s="191">
        <v>40368</v>
      </c>
      <c r="E1192" s="190" t="s">
        <v>874</v>
      </c>
      <c r="F1192" s="190">
        <v>12</v>
      </c>
      <c r="G1192" s="190">
        <v>18</v>
      </c>
      <c r="H1192" s="193">
        <v>0</v>
      </c>
      <c r="I1192" s="190"/>
    </row>
    <row r="1193" spans="1:9">
      <c r="A1193" s="190" t="s">
        <v>606</v>
      </c>
      <c r="B1193" s="190" t="s">
        <v>444</v>
      </c>
      <c r="C1193" s="190" t="s">
        <v>814</v>
      </c>
      <c r="D1193" s="191">
        <v>41281</v>
      </c>
      <c r="E1193" s="190" t="s">
        <v>869</v>
      </c>
      <c r="F1193" s="190">
        <v>9.1999999999999993</v>
      </c>
      <c r="G1193" s="190">
        <v>7</v>
      </c>
      <c r="H1193" s="193">
        <v>0.25</v>
      </c>
      <c r="I1193" s="190"/>
    </row>
    <row r="1194" spans="1:9">
      <c r="A1194" s="190" t="s">
        <v>606</v>
      </c>
      <c r="B1194" s="190" t="s">
        <v>444</v>
      </c>
      <c r="C1194" s="190" t="s">
        <v>814</v>
      </c>
      <c r="D1194" s="191">
        <v>40580</v>
      </c>
      <c r="E1194" s="190" t="s">
        <v>845</v>
      </c>
      <c r="F1194" s="190">
        <v>18</v>
      </c>
      <c r="G1194" s="190">
        <v>9</v>
      </c>
      <c r="H1194" s="193">
        <v>0.25</v>
      </c>
      <c r="I1194" s="190"/>
    </row>
    <row r="1195" spans="1:9">
      <c r="A1195" s="190" t="s">
        <v>606</v>
      </c>
      <c r="B1195" s="190" t="s">
        <v>444</v>
      </c>
      <c r="C1195" s="190" t="s">
        <v>814</v>
      </c>
      <c r="D1195" s="191">
        <v>40248</v>
      </c>
      <c r="E1195" s="190" t="s">
        <v>887</v>
      </c>
      <c r="F1195" s="190">
        <v>13.25</v>
      </c>
      <c r="G1195" s="190">
        <v>30</v>
      </c>
      <c r="H1195" s="193">
        <v>0.25</v>
      </c>
      <c r="I1195" s="190"/>
    </row>
    <row r="1196" spans="1:9">
      <c r="A1196" s="190" t="s">
        <v>606</v>
      </c>
      <c r="B1196" s="190" t="s">
        <v>444</v>
      </c>
      <c r="C1196" s="190" t="s">
        <v>814</v>
      </c>
      <c r="D1196" s="191">
        <v>40701</v>
      </c>
      <c r="E1196" s="190" t="s">
        <v>844</v>
      </c>
      <c r="F1196" s="190">
        <v>15</v>
      </c>
      <c r="G1196" s="190">
        <v>30</v>
      </c>
      <c r="H1196" s="193">
        <v>0.25</v>
      </c>
      <c r="I1196" s="190"/>
    </row>
    <row r="1197" spans="1:9">
      <c r="A1197" s="190" t="s">
        <v>555</v>
      </c>
      <c r="B1197" s="190" t="s">
        <v>524</v>
      </c>
      <c r="C1197" s="190" t="s">
        <v>810</v>
      </c>
      <c r="D1197" s="191">
        <v>41392</v>
      </c>
      <c r="E1197" s="190" t="s">
        <v>803</v>
      </c>
      <c r="F1197" s="190">
        <v>21</v>
      </c>
      <c r="G1197" s="190">
        <v>15</v>
      </c>
      <c r="H1197" s="193">
        <v>0</v>
      </c>
      <c r="I1197" s="190"/>
    </row>
    <row r="1198" spans="1:9">
      <c r="A1198" s="190" t="s">
        <v>555</v>
      </c>
      <c r="B1198" s="190" t="s">
        <v>524</v>
      </c>
      <c r="C1198" s="190" t="s">
        <v>810</v>
      </c>
      <c r="D1198" s="191">
        <v>40375</v>
      </c>
      <c r="E1198" s="190" t="s">
        <v>852</v>
      </c>
      <c r="F1198" s="190">
        <v>39</v>
      </c>
      <c r="G1198" s="190">
        <v>8</v>
      </c>
      <c r="H1198" s="193">
        <v>0.05</v>
      </c>
      <c r="I1198" s="190"/>
    </row>
    <row r="1199" spans="1:9">
      <c r="A1199" s="190" t="s">
        <v>555</v>
      </c>
      <c r="B1199" s="190" t="s">
        <v>524</v>
      </c>
      <c r="C1199" s="190" t="s">
        <v>810</v>
      </c>
      <c r="D1199" s="191">
        <v>40932</v>
      </c>
      <c r="E1199" s="190" t="s">
        <v>857</v>
      </c>
      <c r="F1199" s="190">
        <v>123.79</v>
      </c>
      <c r="G1199" s="190">
        <v>12</v>
      </c>
      <c r="H1199" s="193">
        <v>0.05</v>
      </c>
      <c r="I1199" s="190"/>
    </row>
    <row r="1200" spans="1:9">
      <c r="A1200" s="190" t="s">
        <v>555</v>
      </c>
      <c r="B1200" s="190" t="s">
        <v>524</v>
      </c>
      <c r="C1200" s="190" t="s">
        <v>810</v>
      </c>
      <c r="D1200" s="191">
        <v>41607</v>
      </c>
      <c r="E1200" s="190" t="s">
        <v>812</v>
      </c>
      <c r="F1200" s="190">
        <v>21.05</v>
      </c>
      <c r="G1200" s="190">
        <v>65</v>
      </c>
      <c r="H1200" s="193">
        <v>0.05</v>
      </c>
      <c r="I1200" s="190"/>
    </row>
    <row r="1201" spans="1:9">
      <c r="A1201" s="190" t="s">
        <v>555</v>
      </c>
      <c r="B1201" s="190" t="s">
        <v>524</v>
      </c>
      <c r="C1201" s="190" t="s">
        <v>810</v>
      </c>
      <c r="D1201" s="191">
        <v>40511</v>
      </c>
      <c r="E1201" s="190" t="s">
        <v>844</v>
      </c>
      <c r="F1201" s="190">
        <v>15</v>
      </c>
      <c r="G1201" s="190">
        <v>8</v>
      </c>
      <c r="H1201" s="193">
        <v>0.05</v>
      </c>
      <c r="I1201" s="190"/>
    </row>
    <row r="1202" spans="1:9">
      <c r="A1202" s="190" t="s">
        <v>373</v>
      </c>
      <c r="B1202" s="190" t="s">
        <v>854</v>
      </c>
      <c r="C1202" s="190" t="s">
        <v>814</v>
      </c>
      <c r="D1202" s="191">
        <v>41232</v>
      </c>
      <c r="E1202" s="190" t="s">
        <v>893</v>
      </c>
      <c r="F1202" s="190">
        <v>9.5</v>
      </c>
      <c r="G1202" s="190">
        <v>12</v>
      </c>
      <c r="H1202" s="193">
        <v>0</v>
      </c>
      <c r="I1202" s="190"/>
    </row>
    <row r="1203" spans="1:9">
      <c r="A1203" s="190" t="s">
        <v>688</v>
      </c>
      <c r="B1203" s="190" t="s">
        <v>842</v>
      </c>
      <c r="C1203" s="190" t="s">
        <v>814</v>
      </c>
      <c r="D1203" s="191">
        <v>41234</v>
      </c>
      <c r="E1203" s="190" t="s">
        <v>872</v>
      </c>
      <c r="F1203" s="190">
        <v>18</v>
      </c>
      <c r="G1203" s="190">
        <v>5</v>
      </c>
      <c r="H1203" s="193">
        <v>0.2</v>
      </c>
      <c r="I1203" s="190"/>
    </row>
    <row r="1204" spans="1:9">
      <c r="A1204" s="190" t="s">
        <v>688</v>
      </c>
      <c r="B1204" s="190" t="s">
        <v>842</v>
      </c>
      <c r="C1204" s="190" t="s">
        <v>814</v>
      </c>
      <c r="D1204" s="191">
        <v>40598</v>
      </c>
      <c r="E1204" s="190" t="s">
        <v>873</v>
      </c>
      <c r="F1204" s="190">
        <v>14</v>
      </c>
      <c r="G1204" s="190">
        <v>12</v>
      </c>
      <c r="H1204" s="193">
        <v>0.2</v>
      </c>
      <c r="I1204" s="190"/>
    </row>
    <row r="1205" spans="1:9">
      <c r="A1205" s="190" t="s">
        <v>688</v>
      </c>
      <c r="B1205" s="190" t="s">
        <v>842</v>
      </c>
      <c r="C1205" s="190" t="s">
        <v>814</v>
      </c>
      <c r="D1205" s="191">
        <v>40395</v>
      </c>
      <c r="E1205" s="190" t="s">
        <v>876</v>
      </c>
      <c r="F1205" s="190">
        <v>12.5</v>
      </c>
      <c r="G1205" s="190">
        <v>40</v>
      </c>
      <c r="H1205" s="193">
        <v>0.2</v>
      </c>
      <c r="I1205" s="190"/>
    </row>
    <row r="1206" spans="1:9">
      <c r="A1206" s="190" t="s">
        <v>688</v>
      </c>
      <c r="B1206" s="190" t="s">
        <v>842</v>
      </c>
      <c r="C1206" s="190" t="s">
        <v>814</v>
      </c>
      <c r="D1206" s="191">
        <v>40726</v>
      </c>
      <c r="E1206" s="190" t="s">
        <v>860</v>
      </c>
      <c r="F1206" s="190">
        <v>21.5</v>
      </c>
      <c r="G1206" s="190">
        <v>60</v>
      </c>
      <c r="H1206" s="193">
        <v>0.2</v>
      </c>
      <c r="I1206" s="190"/>
    </row>
    <row r="1207" spans="1:9">
      <c r="A1207" s="190" t="s">
        <v>401</v>
      </c>
      <c r="B1207" s="190" t="s">
        <v>883</v>
      </c>
      <c r="C1207" s="190" t="s">
        <v>807</v>
      </c>
      <c r="D1207" s="191">
        <v>41299</v>
      </c>
      <c r="E1207" s="190" t="s">
        <v>832</v>
      </c>
      <c r="F1207" s="190">
        <v>55</v>
      </c>
      <c r="G1207" s="190">
        <v>42</v>
      </c>
      <c r="H1207" s="193">
        <v>0.15</v>
      </c>
      <c r="I1207" s="190"/>
    </row>
    <row r="1208" spans="1:9">
      <c r="A1208" s="190" t="s">
        <v>401</v>
      </c>
      <c r="B1208" s="190" t="s">
        <v>883</v>
      </c>
      <c r="C1208" s="190" t="s">
        <v>807</v>
      </c>
      <c r="D1208" s="191">
        <v>41281</v>
      </c>
      <c r="E1208" s="190" t="s">
        <v>860</v>
      </c>
      <c r="F1208" s="190">
        <v>21.5</v>
      </c>
      <c r="G1208" s="190">
        <v>20</v>
      </c>
      <c r="H1208" s="193">
        <v>0.15</v>
      </c>
      <c r="I1208" s="190"/>
    </row>
    <row r="1209" spans="1:9">
      <c r="A1209" s="190" t="s">
        <v>401</v>
      </c>
      <c r="B1209" s="190" t="s">
        <v>883</v>
      </c>
      <c r="C1209" s="190" t="s">
        <v>807</v>
      </c>
      <c r="D1209" s="191">
        <v>41439</v>
      </c>
      <c r="E1209" s="190" t="s">
        <v>856</v>
      </c>
      <c r="F1209" s="190">
        <v>18</v>
      </c>
      <c r="G1209" s="190">
        <v>35</v>
      </c>
      <c r="H1209" s="193">
        <v>0.15</v>
      </c>
      <c r="I1209" s="190"/>
    </row>
    <row r="1210" spans="1:9">
      <c r="A1210" s="190" t="s">
        <v>669</v>
      </c>
      <c r="B1210" s="190" t="s">
        <v>854</v>
      </c>
      <c r="C1210" s="190" t="s">
        <v>810</v>
      </c>
      <c r="D1210" s="191">
        <v>40857</v>
      </c>
      <c r="E1210" s="190" t="s">
        <v>879</v>
      </c>
      <c r="F1210" s="190">
        <v>10</v>
      </c>
      <c r="G1210" s="190">
        <v>6</v>
      </c>
      <c r="H1210" s="193">
        <v>0</v>
      </c>
      <c r="I1210" s="190"/>
    </row>
    <row r="1211" spans="1:9">
      <c r="A1211" s="190" t="s">
        <v>669</v>
      </c>
      <c r="B1211" s="190" t="s">
        <v>854</v>
      </c>
      <c r="C1211" s="190" t="s">
        <v>810</v>
      </c>
      <c r="D1211" s="191">
        <v>41674</v>
      </c>
      <c r="E1211" s="190" t="s">
        <v>856</v>
      </c>
      <c r="F1211" s="190">
        <v>18</v>
      </c>
      <c r="G1211" s="190">
        <v>15</v>
      </c>
      <c r="H1211" s="193">
        <v>0</v>
      </c>
      <c r="I1211" s="190"/>
    </row>
    <row r="1212" spans="1:9">
      <c r="A1212" s="190" t="s">
        <v>590</v>
      </c>
      <c r="B1212" s="190" t="s">
        <v>850</v>
      </c>
      <c r="C1212" s="190" t="s">
        <v>807</v>
      </c>
      <c r="D1212" s="191">
        <v>41114</v>
      </c>
      <c r="E1212" s="190" t="s">
        <v>829</v>
      </c>
      <c r="F1212" s="190">
        <v>19</v>
      </c>
      <c r="G1212" s="190">
        <v>5</v>
      </c>
      <c r="H1212" s="193">
        <v>0</v>
      </c>
      <c r="I1212" s="190"/>
    </row>
    <row r="1213" spans="1:9">
      <c r="A1213" s="190" t="s">
        <v>590</v>
      </c>
      <c r="B1213" s="190" t="s">
        <v>850</v>
      </c>
      <c r="C1213" s="190" t="s">
        <v>807</v>
      </c>
      <c r="D1213" s="191">
        <v>40542</v>
      </c>
      <c r="E1213" s="190" t="s">
        <v>832</v>
      </c>
      <c r="F1213" s="190">
        <v>55</v>
      </c>
      <c r="G1213" s="190">
        <v>35</v>
      </c>
      <c r="H1213" s="193">
        <v>0</v>
      </c>
      <c r="I1213" s="190"/>
    </row>
    <row r="1214" spans="1:9">
      <c r="A1214" s="190" t="s">
        <v>590</v>
      </c>
      <c r="B1214" s="190" t="s">
        <v>850</v>
      </c>
      <c r="C1214" s="190" t="s">
        <v>807</v>
      </c>
      <c r="D1214" s="191">
        <v>41379</v>
      </c>
      <c r="E1214" s="190" t="s">
        <v>866</v>
      </c>
      <c r="F1214" s="190">
        <v>15</v>
      </c>
      <c r="G1214" s="190">
        <v>35</v>
      </c>
      <c r="H1214" s="193">
        <v>0</v>
      </c>
      <c r="I1214" s="190"/>
    </row>
    <row r="1215" spans="1:9">
      <c r="A1215" s="190" t="s">
        <v>387</v>
      </c>
      <c r="B1215" s="190" t="s">
        <v>806</v>
      </c>
      <c r="C1215" s="190" t="s">
        <v>807</v>
      </c>
      <c r="D1215" s="191">
        <v>41205</v>
      </c>
      <c r="E1215" s="190" t="s">
        <v>885</v>
      </c>
      <c r="F1215" s="190">
        <v>22</v>
      </c>
      <c r="G1215" s="190">
        <v>6</v>
      </c>
      <c r="H1215" s="193">
        <v>0</v>
      </c>
      <c r="I1215" s="190"/>
    </row>
    <row r="1216" spans="1:9">
      <c r="A1216" s="190" t="s">
        <v>387</v>
      </c>
      <c r="B1216" s="190" t="s">
        <v>806</v>
      </c>
      <c r="C1216" s="190" t="s">
        <v>807</v>
      </c>
      <c r="D1216" s="191">
        <v>40696</v>
      </c>
      <c r="E1216" s="190" t="s">
        <v>825</v>
      </c>
      <c r="F1216" s="190">
        <v>4.5</v>
      </c>
      <c r="G1216" s="190">
        <v>35</v>
      </c>
      <c r="H1216" s="193">
        <v>0</v>
      </c>
      <c r="I1216" s="190"/>
    </row>
    <row r="1217" spans="1:9">
      <c r="A1217" s="190" t="s">
        <v>387</v>
      </c>
      <c r="B1217" s="190" t="s">
        <v>806</v>
      </c>
      <c r="C1217" s="190" t="s">
        <v>807</v>
      </c>
      <c r="D1217" s="191">
        <v>41479</v>
      </c>
      <c r="E1217" s="190" t="s">
        <v>901</v>
      </c>
      <c r="F1217" s="190">
        <v>12.75</v>
      </c>
      <c r="G1217" s="190">
        <v>24</v>
      </c>
      <c r="H1217" s="193">
        <v>0</v>
      </c>
      <c r="I1217" s="190"/>
    </row>
    <row r="1218" spans="1:9">
      <c r="A1218" s="190" t="s">
        <v>702</v>
      </c>
      <c r="B1218" s="190" t="s">
        <v>444</v>
      </c>
      <c r="C1218" s="190" t="s">
        <v>828</v>
      </c>
      <c r="D1218" s="191">
        <v>40982</v>
      </c>
      <c r="E1218" s="190" t="s">
        <v>821</v>
      </c>
      <c r="F1218" s="190">
        <v>12.5</v>
      </c>
      <c r="G1218" s="190">
        <v>20</v>
      </c>
      <c r="H1218" s="193">
        <v>0</v>
      </c>
      <c r="I1218" s="190"/>
    </row>
    <row r="1219" spans="1:9">
      <c r="A1219" s="190" t="s">
        <v>702</v>
      </c>
      <c r="B1219" s="190" t="s">
        <v>444</v>
      </c>
      <c r="C1219" s="190" t="s">
        <v>828</v>
      </c>
      <c r="D1219" s="191">
        <v>40440</v>
      </c>
      <c r="E1219" s="190" t="s">
        <v>838</v>
      </c>
      <c r="F1219" s="190">
        <v>32</v>
      </c>
      <c r="G1219" s="190">
        <v>4</v>
      </c>
      <c r="H1219" s="193">
        <v>0</v>
      </c>
      <c r="I1219" s="190"/>
    </row>
    <row r="1220" spans="1:9">
      <c r="A1220" s="190" t="s">
        <v>644</v>
      </c>
      <c r="B1220" s="190" t="s">
        <v>842</v>
      </c>
      <c r="C1220" s="190" t="s">
        <v>846</v>
      </c>
      <c r="D1220" s="191">
        <v>41430</v>
      </c>
      <c r="E1220" s="190" t="s">
        <v>830</v>
      </c>
      <c r="F1220" s="190">
        <v>17.45</v>
      </c>
      <c r="G1220" s="190">
        <v>20</v>
      </c>
      <c r="H1220" s="193">
        <v>0</v>
      </c>
      <c r="I1220" s="190"/>
    </row>
    <row r="1221" spans="1:9">
      <c r="A1221" s="190" t="s">
        <v>644</v>
      </c>
      <c r="B1221" s="190" t="s">
        <v>842</v>
      </c>
      <c r="C1221" s="190" t="s">
        <v>846</v>
      </c>
      <c r="D1221" s="191">
        <v>41289</v>
      </c>
      <c r="E1221" s="190" t="s">
        <v>858</v>
      </c>
      <c r="F1221" s="190">
        <v>46</v>
      </c>
      <c r="G1221" s="190">
        <v>24</v>
      </c>
      <c r="H1221" s="193">
        <v>0</v>
      </c>
      <c r="I1221" s="190"/>
    </row>
    <row r="1222" spans="1:9">
      <c r="A1222" s="190" t="s">
        <v>644</v>
      </c>
      <c r="B1222" s="190" t="s">
        <v>842</v>
      </c>
      <c r="C1222" s="190" t="s">
        <v>846</v>
      </c>
      <c r="D1222" s="191">
        <v>41311</v>
      </c>
      <c r="E1222" s="190" t="s">
        <v>832</v>
      </c>
      <c r="F1222" s="190">
        <v>55</v>
      </c>
      <c r="G1222" s="190">
        <v>8</v>
      </c>
      <c r="H1222" s="193">
        <v>0</v>
      </c>
      <c r="I1222" s="190"/>
    </row>
    <row r="1223" spans="1:9">
      <c r="A1223" s="190" t="s">
        <v>653</v>
      </c>
      <c r="B1223" s="190" t="s">
        <v>877</v>
      </c>
      <c r="C1223" s="190" t="s">
        <v>810</v>
      </c>
      <c r="D1223" s="191">
        <v>41572</v>
      </c>
      <c r="E1223" s="190" t="s">
        <v>826</v>
      </c>
      <c r="F1223" s="190">
        <v>24</v>
      </c>
      <c r="G1223" s="190">
        <v>21</v>
      </c>
      <c r="H1223" s="193">
        <v>0</v>
      </c>
      <c r="I1223" s="190"/>
    </row>
    <row r="1224" spans="1:9">
      <c r="A1224" s="190" t="s">
        <v>653</v>
      </c>
      <c r="B1224" s="190" t="s">
        <v>877</v>
      </c>
      <c r="C1224" s="190" t="s">
        <v>810</v>
      </c>
      <c r="D1224" s="191">
        <v>41452</v>
      </c>
      <c r="E1224" s="190" t="s">
        <v>816</v>
      </c>
      <c r="F1224" s="190">
        <v>19.5</v>
      </c>
      <c r="G1224" s="190">
        <v>40</v>
      </c>
      <c r="H1224" s="193">
        <v>0</v>
      </c>
      <c r="I1224" s="190"/>
    </row>
    <row r="1225" spans="1:9">
      <c r="A1225" s="190" t="s">
        <v>653</v>
      </c>
      <c r="B1225" s="190" t="s">
        <v>877</v>
      </c>
      <c r="C1225" s="190" t="s">
        <v>810</v>
      </c>
      <c r="D1225" s="191">
        <v>40205</v>
      </c>
      <c r="E1225" s="190" t="s">
        <v>844</v>
      </c>
      <c r="F1225" s="190">
        <v>15</v>
      </c>
      <c r="G1225" s="190">
        <v>28</v>
      </c>
      <c r="H1225" s="193">
        <v>0.15</v>
      </c>
      <c r="I1225" s="190"/>
    </row>
    <row r="1226" spans="1:9">
      <c r="A1226" s="190" t="s">
        <v>466</v>
      </c>
      <c r="B1226" s="190" t="s">
        <v>842</v>
      </c>
      <c r="C1226" s="190" t="s">
        <v>807</v>
      </c>
      <c r="D1226" s="191">
        <v>40193</v>
      </c>
      <c r="E1226" s="190" t="s">
        <v>837</v>
      </c>
      <c r="F1226" s="190">
        <v>21.35</v>
      </c>
      <c r="G1226" s="190">
        <v>4</v>
      </c>
      <c r="H1226" s="193">
        <v>0</v>
      </c>
      <c r="I1226" s="190"/>
    </row>
    <row r="1227" spans="1:9">
      <c r="A1227" s="190" t="s">
        <v>466</v>
      </c>
      <c r="B1227" s="190" t="s">
        <v>842</v>
      </c>
      <c r="C1227" s="190" t="s">
        <v>807</v>
      </c>
      <c r="D1227" s="191">
        <v>40858</v>
      </c>
      <c r="E1227" s="190" t="s">
        <v>831</v>
      </c>
      <c r="F1227" s="190">
        <v>19</v>
      </c>
      <c r="G1227" s="190">
        <v>5</v>
      </c>
      <c r="H1227" s="193">
        <v>0</v>
      </c>
      <c r="I1227" s="190"/>
    </row>
    <row r="1228" spans="1:9">
      <c r="A1228" s="190" t="s">
        <v>414</v>
      </c>
      <c r="B1228" s="190" t="s">
        <v>806</v>
      </c>
      <c r="C1228" s="190" t="s">
        <v>836</v>
      </c>
      <c r="D1228" s="191">
        <v>41245</v>
      </c>
      <c r="E1228" s="190" t="s">
        <v>896</v>
      </c>
      <c r="F1228" s="190">
        <v>40</v>
      </c>
      <c r="G1228" s="190">
        <v>40</v>
      </c>
      <c r="H1228" s="193">
        <v>0</v>
      </c>
      <c r="I1228" s="190"/>
    </row>
    <row r="1229" spans="1:9">
      <c r="A1229" s="190" t="s">
        <v>414</v>
      </c>
      <c r="B1229" s="190" t="s">
        <v>806</v>
      </c>
      <c r="C1229" s="190" t="s">
        <v>836</v>
      </c>
      <c r="D1229" s="191">
        <v>41492</v>
      </c>
      <c r="E1229" s="190" t="s">
        <v>809</v>
      </c>
      <c r="F1229" s="190">
        <v>53</v>
      </c>
      <c r="G1229" s="190">
        <v>28</v>
      </c>
      <c r="H1229" s="193">
        <v>0</v>
      </c>
      <c r="I1229" s="190"/>
    </row>
    <row r="1230" spans="1:9">
      <c r="A1230" s="190" t="s">
        <v>414</v>
      </c>
      <c r="B1230" s="190" t="s">
        <v>806</v>
      </c>
      <c r="C1230" s="190" t="s">
        <v>836</v>
      </c>
      <c r="D1230" s="191">
        <v>40720</v>
      </c>
      <c r="E1230" s="190" t="s">
        <v>820</v>
      </c>
      <c r="F1230" s="190">
        <v>34</v>
      </c>
      <c r="G1230" s="190">
        <v>10</v>
      </c>
      <c r="H1230" s="193">
        <v>0</v>
      </c>
      <c r="I1230" s="190"/>
    </row>
    <row r="1231" spans="1:9">
      <c r="A1231" s="190" t="s">
        <v>662</v>
      </c>
      <c r="B1231" s="190" t="s">
        <v>861</v>
      </c>
      <c r="C1231" s="190" t="s">
        <v>836</v>
      </c>
      <c r="D1231" s="191">
        <v>41605</v>
      </c>
      <c r="E1231" s="190" t="s">
        <v>869</v>
      </c>
      <c r="F1231" s="190">
        <v>9.1999999999999993</v>
      </c>
      <c r="G1231" s="190">
        <v>5</v>
      </c>
      <c r="H1231" s="193">
        <v>0</v>
      </c>
      <c r="I1231" s="190"/>
    </row>
    <row r="1232" spans="1:9">
      <c r="A1232" s="190" t="s">
        <v>662</v>
      </c>
      <c r="B1232" s="190" t="s">
        <v>861</v>
      </c>
      <c r="C1232" s="190" t="s">
        <v>836</v>
      </c>
      <c r="D1232" s="191">
        <v>41096</v>
      </c>
      <c r="E1232" s="190" t="s">
        <v>893</v>
      </c>
      <c r="F1232" s="190">
        <v>9.5</v>
      </c>
      <c r="G1232" s="190">
        <v>5</v>
      </c>
      <c r="H1232" s="193">
        <v>0</v>
      </c>
      <c r="I1232" s="190"/>
    </row>
    <row r="1233" spans="1:9">
      <c r="A1233" s="190" t="s">
        <v>688</v>
      </c>
      <c r="B1233" s="190" t="s">
        <v>842</v>
      </c>
      <c r="C1233" s="190" t="s">
        <v>802</v>
      </c>
      <c r="D1233" s="191">
        <v>40554</v>
      </c>
      <c r="E1233" s="190" t="s">
        <v>869</v>
      </c>
      <c r="F1233" s="190">
        <v>9.1999999999999993</v>
      </c>
      <c r="G1233" s="190">
        <v>12</v>
      </c>
      <c r="H1233" s="193">
        <v>0</v>
      </c>
      <c r="I1233" s="190"/>
    </row>
    <row r="1234" spans="1:9">
      <c r="A1234" s="190" t="s">
        <v>688</v>
      </c>
      <c r="B1234" s="190" t="s">
        <v>842</v>
      </c>
      <c r="C1234" s="190" t="s">
        <v>802</v>
      </c>
      <c r="D1234" s="191">
        <v>41671</v>
      </c>
      <c r="E1234" s="190" t="s">
        <v>811</v>
      </c>
      <c r="F1234" s="190">
        <v>9.65</v>
      </c>
      <c r="G1234" s="190">
        <v>42</v>
      </c>
      <c r="H1234" s="193">
        <v>0</v>
      </c>
      <c r="I1234" s="190"/>
    </row>
    <row r="1235" spans="1:9">
      <c r="A1235" s="190" t="s">
        <v>688</v>
      </c>
      <c r="B1235" s="190" t="s">
        <v>842</v>
      </c>
      <c r="C1235" s="190" t="s">
        <v>802</v>
      </c>
      <c r="D1235" s="191">
        <v>41308</v>
      </c>
      <c r="E1235" s="190" t="s">
        <v>833</v>
      </c>
      <c r="F1235" s="190">
        <v>32.799999999999997</v>
      </c>
      <c r="G1235" s="190">
        <v>120</v>
      </c>
      <c r="H1235" s="193">
        <v>0</v>
      </c>
      <c r="I1235" s="190"/>
    </row>
    <row r="1236" spans="1:9">
      <c r="A1236" s="190" t="s">
        <v>401</v>
      </c>
      <c r="B1236" s="190" t="s">
        <v>883</v>
      </c>
      <c r="C1236" s="190" t="s">
        <v>814</v>
      </c>
      <c r="D1236" s="191">
        <v>41637</v>
      </c>
      <c r="E1236" s="190" t="s">
        <v>833</v>
      </c>
      <c r="F1236" s="190">
        <v>32.799999999999997</v>
      </c>
      <c r="G1236" s="190">
        <v>3</v>
      </c>
      <c r="H1236" s="193">
        <v>0.05</v>
      </c>
      <c r="I1236" s="190"/>
    </row>
    <row r="1237" spans="1:9">
      <c r="A1237" s="190" t="s">
        <v>401</v>
      </c>
      <c r="B1237" s="190" t="s">
        <v>883</v>
      </c>
      <c r="C1237" s="190" t="s">
        <v>814</v>
      </c>
      <c r="D1237" s="191">
        <v>41010</v>
      </c>
      <c r="E1237" s="190" t="s">
        <v>848</v>
      </c>
      <c r="F1237" s="190">
        <v>38</v>
      </c>
      <c r="G1237" s="190">
        <v>30</v>
      </c>
      <c r="H1237" s="193">
        <v>0</v>
      </c>
      <c r="I1237" s="190"/>
    </row>
    <row r="1238" spans="1:9">
      <c r="A1238" s="190" t="s">
        <v>688</v>
      </c>
      <c r="B1238" s="190" t="s">
        <v>842</v>
      </c>
      <c r="C1238" s="190" t="s">
        <v>836</v>
      </c>
      <c r="D1238" s="191">
        <v>41118</v>
      </c>
      <c r="E1238" s="190" t="s">
        <v>859</v>
      </c>
      <c r="F1238" s="190">
        <v>31</v>
      </c>
      <c r="G1238" s="190">
        <v>18</v>
      </c>
      <c r="H1238" s="193">
        <v>0</v>
      </c>
      <c r="I1238" s="190"/>
    </row>
    <row r="1239" spans="1:9">
      <c r="A1239" s="190" t="s">
        <v>688</v>
      </c>
      <c r="B1239" s="190" t="s">
        <v>842</v>
      </c>
      <c r="C1239" s="190" t="s">
        <v>836</v>
      </c>
      <c r="D1239" s="191">
        <v>40581</v>
      </c>
      <c r="E1239" s="190" t="s">
        <v>891</v>
      </c>
      <c r="F1239" s="190">
        <v>31.23</v>
      </c>
      <c r="G1239" s="190">
        <v>30</v>
      </c>
      <c r="H1239" s="193">
        <v>0</v>
      </c>
      <c r="I1239" s="190"/>
    </row>
    <row r="1240" spans="1:9">
      <c r="A1240" s="190" t="s">
        <v>688</v>
      </c>
      <c r="B1240" s="190" t="s">
        <v>842</v>
      </c>
      <c r="C1240" s="190" t="s">
        <v>836</v>
      </c>
      <c r="D1240" s="191">
        <v>41695</v>
      </c>
      <c r="E1240" s="190" t="s">
        <v>900</v>
      </c>
      <c r="F1240" s="190">
        <v>9.5</v>
      </c>
      <c r="G1240" s="190">
        <v>110</v>
      </c>
      <c r="H1240" s="193">
        <v>0</v>
      </c>
      <c r="I1240" s="190"/>
    </row>
    <row r="1241" spans="1:9">
      <c r="A1241" s="190" t="s">
        <v>688</v>
      </c>
      <c r="B1241" s="190" t="s">
        <v>842</v>
      </c>
      <c r="C1241" s="190" t="s">
        <v>836</v>
      </c>
      <c r="D1241" s="191">
        <v>40496</v>
      </c>
      <c r="E1241" s="190" t="s">
        <v>874</v>
      </c>
      <c r="F1241" s="190">
        <v>12</v>
      </c>
      <c r="G1241" s="190">
        <v>24</v>
      </c>
      <c r="H1241" s="193">
        <v>0</v>
      </c>
      <c r="I1241" s="190"/>
    </row>
    <row r="1242" spans="1:9">
      <c r="A1242" s="190" t="s">
        <v>688</v>
      </c>
      <c r="B1242" s="190" t="s">
        <v>842</v>
      </c>
      <c r="C1242" s="190" t="s">
        <v>802</v>
      </c>
      <c r="D1242" s="191">
        <v>40939</v>
      </c>
      <c r="E1242" s="190" t="s">
        <v>829</v>
      </c>
      <c r="F1242" s="190">
        <v>19</v>
      </c>
      <c r="G1242" s="190">
        <v>30</v>
      </c>
      <c r="H1242" s="193">
        <v>0.25</v>
      </c>
      <c r="I1242" s="190"/>
    </row>
    <row r="1243" spans="1:9">
      <c r="A1243" s="190" t="s">
        <v>688</v>
      </c>
      <c r="B1243" s="190" t="s">
        <v>842</v>
      </c>
      <c r="C1243" s="190" t="s">
        <v>802</v>
      </c>
      <c r="D1243" s="191">
        <v>40416</v>
      </c>
      <c r="E1243" s="190" t="s">
        <v>852</v>
      </c>
      <c r="F1243" s="190">
        <v>39</v>
      </c>
      <c r="G1243" s="190">
        <v>27</v>
      </c>
      <c r="H1243" s="193">
        <v>0.25</v>
      </c>
      <c r="I1243" s="190"/>
    </row>
    <row r="1244" spans="1:9">
      <c r="A1244" s="190" t="s">
        <v>688</v>
      </c>
      <c r="B1244" s="190" t="s">
        <v>842</v>
      </c>
      <c r="C1244" s="190" t="s">
        <v>802</v>
      </c>
      <c r="D1244" s="191">
        <v>40574</v>
      </c>
      <c r="E1244" s="190" t="s">
        <v>893</v>
      </c>
      <c r="F1244" s="190">
        <v>9.5</v>
      </c>
      <c r="G1244" s="190">
        <v>50</v>
      </c>
      <c r="H1244" s="193">
        <v>0.25</v>
      </c>
      <c r="I1244" s="190"/>
    </row>
    <row r="1245" spans="1:9">
      <c r="A1245" s="190" t="s">
        <v>688</v>
      </c>
      <c r="B1245" s="190" t="s">
        <v>842</v>
      </c>
      <c r="C1245" s="190" t="s">
        <v>802</v>
      </c>
      <c r="D1245" s="191">
        <v>41190</v>
      </c>
      <c r="E1245" s="190" t="s">
        <v>848</v>
      </c>
      <c r="F1245" s="190">
        <v>38</v>
      </c>
      <c r="G1245" s="190">
        <v>18</v>
      </c>
      <c r="H1245" s="193">
        <v>0.25</v>
      </c>
      <c r="I1245" s="190"/>
    </row>
    <row r="1246" spans="1:9">
      <c r="A1246" s="190" t="s">
        <v>688</v>
      </c>
      <c r="B1246" s="190" t="s">
        <v>842</v>
      </c>
      <c r="C1246" s="190" t="s">
        <v>802</v>
      </c>
      <c r="D1246" s="191">
        <v>40544</v>
      </c>
      <c r="E1246" s="190" t="s">
        <v>887</v>
      </c>
      <c r="F1246" s="190">
        <v>13.25</v>
      </c>
      <c r="G1246" s="190">
        <v>12</v>
      </c>
      <c r="H1246" s="193">
        <v>0.25</v>
      </c>
      <c r="I1246" s="190"/>
    </row>
    <row r="1247" spans="1:9">
      <c r="A1247" s="190" t="s">
        <v>586</v>
      </c>
      <c r="B1247" s="190" t="s">
        <v>813</v>
      </c>
      <c r="C1247" s="190" t="s">
        <v>814</v>
      </c>
      <c r="D1247" s="191">
        <v>41574</v>
      </c>
      <c r="E1247" s="190" t="s">
        <v>859</v>
      </c>
      <c r="F1247" s="190">
        <v>31</v>
      </c>
      <c r="G1247" s="190">
        <v>21</v>
      </c>
      <c r="H1247" s="193">
        <v>0</v>
      </c>
      <c r="I1247" s="190"/>
    </row>
    <row r="1248" spans="1:9">
      <c r="A1248" s="190" t="s">
        <v>586</v>
      </c>
      <c r="B1248" s="190" t="s">
        <v>813</v>
      </c>
      <c r="C1248" s="190" t="s">
        <v>814</v>
      </c>
      <c r="D1248" s="191">
        <v>40924</v>
      </c>
      <c r="E1248" s="190" t="s">
        <v>860</v>
      </c>
      <c r="F1248" s="190">
        <v>21.5</v>
      </c>
      <c r="G1248" s="190">
        <v>30</v>
      </c>
      <c r="H1248" s="193">
        <v>0</v>
      </c>
      <c r="I1248" s="190"/>
    </row>
    <row r="1249" spans="1:9">
      <c r="A1249" s="190" t="s">
        <v>692</v>
      </c>
      <c r="B1249" s="190" t="s">
        <v>345</v>
      </c>
      <c r="C1249" s="190" t="s">
        <v>810</v>
      </c>
      <c r="D1249" s="191">
        <v>40705</v>
      </c>
      <c r="E1249" s="190" t="s">
        <v>840</v>
      </c>
      <c r="F1249" s="190">
        <v>10</v>
      </c>
      <c r="G1249" s="190">
        <v>5</v>
      </c>
      <c r="H1249" s="193">
        <v>0</v>
      </c>
      <c r="I1249" s="190"/>
    </row>
    <row r="1250" spans="1:9">
      <c r="A1250" s="190" t="s">
        <v>692</v>
      </c>
      <c r="B1250" s="190" t="s">
        <v>345</v>
      </c>
      <c r="C1250" s="190" t="s">
        <v>810</v>
      </c>
      <c r="D1250" s="191">
        <v>40834</v>
      </c>
      <c r="E1250" s="190" t="s">
        <v>809</v>
      </c>
      <c r="F1250" s="190">
        <v>53</v>
      </c>
      <c r="G1250" s="190">
        <v>7</v>
      </c>
      <c r="H1250" s="193">
        <v>0</v>
      </c>
      <c r="I1250" s="190"/>
    </row>
    <row r="1251" spans="1:9">
      <c r="A1251" s="190" t="s">
        <v>692</v>
      </c>
      <c r="B1251" s="190" t="s">
        <v>345</v>
      </c>
      <c r="C1251" s="190" t="s">
        <v>810</v>
      </c>
      <c r="D1251" s="191">
        <v>40937</v>
      </c>
      <c r="E1251" s="190" t="s">
        <v>902</v>
      </c>
      <c r="F1251" s="190">
        <v>28.5</v>
      </c>
      <c r="G1251" s="190">
        <v>10</v>
      </c>
      <c r="H1251" s="193">
        <v>0</v>
      </c>
      <c r="I1251" s="190"/>
    </row>
    <row r="1252" spans="1:9">
      <c r="A1252" s="190" t="s">
        <v>492</v>
      </c>
      <c r="B1252" s="190" t="s">
        <v>854</v>
      </c>
      <c r="C1252" s="190" t="s">
        <v>836</v>
      </c>
      <c r="D1252" s="191">
        <v>41198</v>
      </c>
      <c r="E1252" s="190" t="s">
        <v>840</v>
      </c>
      <c r="F1252" s="190">
        <v>10</v>
      </c>
      <c r="G1252" s="190">
        <v>32</v>
      </c>
      <c r="H1252" s="193">
        <v>0.05</v>
      </c>
      <c r="I1252" s="190"/>
    </row>
    <row r="1253" spans="1:9">
      <c r="A1253" s="190" t="s">
        <v>492</v>
      </c>
      <c r="B1253" s="190" t="s">
        <v>854</v>
      </c>
      <c r="C1253" s="190" t="s">
        <v>836</v>
      </c>
      <c r="D1253" s="191">
        <v>40462</v>
      </c>
      <c r="E1253" s="190" t="s">
        <v>875</v>
      </c>
      <c r="F1253" s="190">
        <v>7.45</v>
      </c>
      <c r="G1253" s="190">
        <v>15</v>
      </c>
      <c r="H1253" s="193">
        <v>0</v>
      </c>
      <c r="I1253" s="190"/>
    </row>
    <row r="1254" spans="1:9">
      <c r="A1254" s="190" t="s">
        <v>492</v>
      </c>
      <c r="B1254" s="190" t="s">
        <v>854</v>
      </c>
      <c r="C1254" s="190" t="s">
        <v>836</v>
      </c>
      <c r="D1254" s="191">
        <v>40603</v>
      </c>
      <c r="E1254" s="190" t="s">
        <v>882</v>
      </c>
      <c r="F1254" s="190">
        <v>36</v>
      </c>
      <c r="G1254" s="190">
        <v>25</v>
      </c>
      <c r="H1254" s="193">
        <v>0.05</v>
      </c>
      <c r="I1254" s="190"/>
    </row>
    <row r="1255" spans="1:9">
      <c r="A1255" s="190" t="s">
        <v>391</v>
      </c>
      <c r="B1255" s="190" t="s">
        <v>854</v>
      </c>
      <c r="C1255" s="190" t="s">
        <v>836</v>
      </c>
      <c r="D1255" s="191">
        <v>41548</v>
      </c>
      <c r="E1255" s="190" t="s">
        <v>853</v>
      </c>
      <c r="F1255" s="190">
        <v>38</v>
      </c>
      <c r="G1255" s="190">
        <v>36</v>
      </c>
      <c r="H1255" s="193">
        <v>0</v>
      </c>
      <c r="I1255" s="190"/>
    </row>
    <row r="1256" spans="1:9">
      <c r="A1256" s="190" t="s">
        <v>391</v>
      </c>
      <c r="B1256" s="190" t="s">
        <v>854</v>
      </c>
      <c r="C1256" s="190" t="s">
        <v>836</v>
      </c>
      <c r="D1256" s="191">
        <v>41121</v>
      </c>
      <c r="E1256" s="190" t="s">
        <v>830</v>
      </c>
      <c r="F1256" s="190">
        <v>17.45</v>
      </c>
      <c r="G1256" s="190">
        <v>20</v>
      </c>
      <c r="H1256" s="193">
        <v>0</v>
      </c>
      <c r="I1256" s="190"/>
    </row>
    <row r="1257" spans="1:9">
      <c r="A1257" s="190" t="s">
        <v>391</v>
      </c>
      <c r="B1257" s="190" t="s">
        <v>854</v>
      </c>
      <c r="C1257" s="190" t="s">
        <v>836</v>
      </c>
      <c r="D1257" s="191">
        <v>40266</v>
      </c>
      <c r="E1257" s="190" t="s">
        <v>831</v>
      </c>
      <c r="F1257" s="190">
        <v>19</v>
      </c>
      <c r="G1257" s="190">
        <v>40</v>
      </c>
      <c r="H1257" s="193">
        <v>0</v>
      </c>
      <c r="I1257" s="190"/>
    </row>
    <row r="1258" spans="1:9">
      <c r="A1258" s="190" t="s">
        <v>391</v>
      </c>
      <c r="B1258" s="190" t="s">
        <v>854</v>
      </c>
      <c r="C1258" s="190" t="s">
        <v>836</v>
      </c>
      <c r="D1258" s="191">
        <v>41218</v>
      </c>
      <c r="E1258" s="190" t="s">
        <v>843</v>
      </c>
      <c r="F1258" s="190">
        <v>49.3</v>
      </c>
      <c r="G1258" s="190">
        <v>20</v>
      </c>
      <c r="H1258" s="193">
        <v>0</v>
      </c>
      <c r="I1258" s="190"/>
    </row>
    <row r="1259" spans="1:9">
      <c r="A1259" s="190" t="s">
        <v>613</v>
      </c>
      <c r="B1259" s="190" t="s">
        <v>842</v>
      </c>
      <c r="C1259" s="190" t="s">
        <v>846</v>
      </c>
      <c r="D1259" s="191">
        <v>40724</v>
      </c>
      <c r="E1259" s="190" t="s">
        <v>881</v>
      </c>
      <c r="F1259" s="190">
        <v>62.5</v>
      </c>
      <c r="G1259" s="190">
        <v>12</v>
      </c>
      <c r="H1259" s="193">
        <v>0.25</v>
      </c>
      <c r="I1259" s="190"/>
    </row>
    <row r="1260" spans="1:9">
      <c r="A1260" s="190" t="s">
        <v>613</v>
      </c>
      <c r="B1260" s="190" t="s">
        <v>842</v>
      </c>
      <c r="C1260" s="190" t="s">
        <v>846</v>
      </c>
      <c r="D1260" s="191">
        <v>41196</v>
      </c>
      <c r="E1260" s="190" t="s">
        <v>849</v>
      </c>
      <c r="F1260" s="190">
        <v>25.89</v>
      </c>
      <c r="G1260" s="190">
        <v>3</v>
      </c>
      <c r="H1260" s="193">
        <v>0.25</v>
      </c>
      <c r="I1260" s="190"/>
    </row>
    <row r="1261" spans="1:9">
      <c r="A1261" s="190" t="s">
        <v>613</v>
      </c>
      <c r="B1261" s="190" t="s">
        <v>842</v>
      </c>
      <c r="C1261" s="190" t="s">
        <v>846</v>
      </c>
      <c r="D1261" s="191">
        <v>40494</v>
      </c>
      <c r="E1261" s="190" t="s">
        <v>875</v>
      </c>
      <c r="F1261" s="190">
        <v>7.45</v>
      </c>
      <c r="G1261" s="190">
        <v>40</v>
      </c>
      <c r="H1261" s="193">
        <v>0.25</v>
      </c>
      <c r="I1261" s="190"/>
    </row>
    <row r="1262" spans="1:9">
      <c r="A1262" s="190" t="s">
        <v>450</v>
      </c>
      <c r="B1262" s="190" t="s">
        <v>806</v>
      </c>
      <c r="C1262" s="190" t="s">
        <v>846</v>
      </c>
      <c r="D1262" s="191">
        <v>40457</v>
      </c>
      <c r="E1262" s="190" t="s">
        <v>845</v>
      </c>
      <c r="F1262" s="190">
        <v>18</v>
      </c>
      <c r="G1262" s="190">
        <v>21</v>
      </c>
      <c r="H1262" s="193">
        <v>0</v>
      </c>
      <c r="I1262" s="190"/>
    </row>
    <row r="1263" spans="1:9">
      <c r="A1263" s="190" t="s">
        <v>450</v>
      </c>
      <c r="B1263" s="190" t="s">
        <v>806</v>
      </c>
      <c r="C1263" s="190" t="s">
        <v>846</v>
      </c>
      <c r="D1263" s="191">
        <v>41000</v>
      </c>
      <c r="E1263" s="190" t="s">
        <v>860</v>
      </c>
      <c r="F1263" s="190">
        <v>21.5</v>
      </c>
      <c r="G1263" s="190">
        <v>8</v>
      </c>
      <c r="H1263" s="193">
        <v>0</v>
      </c>
      <c r="I1263" s="190"/>
    </row>
    <row r="1264" spans="1:9">
      <c r="A1264" s="190" t="s">
        <v>446</v>
      </c>
      <c r="B1264" s="190" t="s">
        <v>854</v>
      </c>
      <c r="C1264" s="190" t="s">
        <v>802</v>
      </c>
      <c r="D1264" s="191">
        <v>41268</v>
      </c>
      <c r="E1264" s="190" t="s">
        <v>864</v>
      </c>
      <c r="F1264" s="190">
        <v>19.45</v>
      </c>
      <c r="G1264" s="190">
        <v>50</v>
      </c>
      <c r="H1264" s="193">
        <v>0.05</v>
      </c>
      <c r="I1264" s="190"/>
    </row>
    <row r="1265" spans="1:9">
      <c r="A1265" s="190" t="s">
        <v>688</v>
      </c>
      <c r="B1265" s="190" t="s">
        <v>842</v>
      </c>
      <c r="C1265" s="190" t="s">
        <v>846</v>
      </c>
      <c r="D1265" s="191">
        <v>41091</v>
      </c>
      <c r="E1265" s="190" t="s">
        <v>829</v>
      </c>
      <c r="F1265" s="190">
        <v>19</v>
      </c>
      <c r="G1265" s="190">
        <v>3</v>
      </c>
      <c r="H1265" s="193">
        <v>0</v>
      </c>
      <c r="I1265" s="190"/>
    </row>
    <row r="1266" spans="1:9">
      <c r="A1266" s="190" t="s">
        <v>688</v>
      </c>
      <c r="B1266" s="190" t="s">
        <v>842</v>
      </c>
      <c r="C1266" s="190" t="s">
        <v>846</v>
      </c>
      <c r="D1266" s="191">
        <v>40537</v>
      </c>
      <c r="E1266" s="190" t="s">
        <v>821</v>
      </c>
      <c r="F1266" s="190">
        <v>12.5</v>
      </c>
      <c r="G1266" s="190">
        <v>50</v>
      </c>
      <c r="H1266" s="193">
        <v>0</v>
      </c>
      <c r="I1266" s="190"/>
    </row>
    <row r="1267" spans="1:9">
      <c r="A1267" s="190" t="s">
        <v>688</v>
      </c>
      <c r="B1267" s="190" t="s">
        <v>842</v>
      </c>
      <c r="C1267" s="190" t="s">
        <v>846</v>
      </c>
      <c r="D1267" s="191">
        <v>40208</v>
      </c>
      <c r="E1267" s="190" t="s">
        <v>876</v>
      </c>
      <c r="F1267" s="190">
        <v>12.5</v>
      </c>
      <c r="G1267" s="190">
        <v>45</v>
      </c>
      <c r="H1267" s="193">
        <v>0</v>
      </c>
      <c r="I1267" s="190"/>
    </row>
    <row r="1268" spans="1:9">
      <c r="A1268" s="190" t="s">
        <v>688</v>
      </c>
      <c r="B1268" s="190" t="s">
        <v>842</v>
      </c>
      <c r="C1268" s="190" t="s">
        <v>846</v>
      </c>
      <c r="D1268" s="191">
        <v>40864</v>
      </c>
      <c r="E1268" s="190" t="s">
        <v>867</v>
      </c>
      <c r="F1268" s="190">
        <v>7.75</v>
      </c>
      <c r="G1268" s="190">
        <v>42</v>
      </c>
      <c r="H1268" s="193">
        <v>0</v>
      </c>
      <c r="I1268" s="190"/>
    </row>
    <row r="1269" spans="1:9">
      <c r="A1269" s="190" t="s">
        <v>630</v>
      </c>
      <c r="B1269" s="190" t="s">
        <v>842</v>
      </c>
      <c r="C1269" s="190" t="s">
        <v>814</v>
      </c>
      <c r="D1269" s="191">
        <v>41542</v>
      </c>
      <c r="E1269" s="190" t="s">
        <v>891</v>
      </c>
      <c r="F1269" s="190">
        <v>31.23</v>
      </c>
      <c r="G1269" s="190">
        <v>15</v>
      </c>
      <c r="H1269" s="193">
        <v>0</v>
      </c>
      <c r="I1269" s="190"/>
    </row>
    <row r="1270" spans="1:9">
      <c r="A1270" s="190" t="s">
        <v>377</v>
      </c>
      <c r="B1270" s="190" t="s">
        <v>892</v>
      </c>
      <c r="C1270" s="190" t="s">
        <v>846</v>
      </c>
      <c r="D1270" s="191">
        <v>41058</v>
      </c>
      <c r="E1270" s="190" t="s">
        <v>859</v>
      </c>
      <c r="F1270" s="190">
        <v>31</v>
      </c>
      <c r="G1270" s="190">
        <v>16</v>
      </c>
      <c r="H1270" s="193">
        <v>0</v>
      </c>
      <c r="I1270" s="190"/>
    </row>
    <row r="1271" spans="1:9">
      <c r="A1271" s="190" t="s">
        <v>377</v>
      </c>
      <c r="B1271" s="190" t="s">
        <v>892</v>
      </c>
      <c r="C1271" s="190" t="s">
        <v>846</v>
      </c>
      <c r="D1271" s="191">
        <v>40807</v>
      </c>
      <c r="E1271" s="190" t="s">
        <v>902</v>
      </c>
      <c r="F1271" s="190">
        <v>28.5</v>
      </c>
      <c r="G1271" s="190">
        <v>5</v>
      </c>
      <c r="H1271" s="193">
        <v>0</v>
      </c>
      <c r="I1271" s="190"/>
    </row>
    <row r="1272" spans="1:9">
      <c r="A1272" s="190" t="s">
        <v>368</v>
      </c>
      <c r="B1272" s="190" t="s">
        <v>806</v>
      </c>
      <c r="C1272" s="190" t="s">
        <v>810</v>
      </c>
      <c r="D1272" s="191">
        <v>41082</v>
      </c>
      <c r="E1272" s="190" t="s">
        <v>811</v>
      </c>
      <c r="F1272" s="190">
        <v>9.65</v>
      </c>
      <c r="G1272" s="190">
        <v>12</v>
      </c>
      <c r="H1272" s="193">
        <v>0</v>
      </c>
      <c r="I1272" s="190"/>
    </row>
    <row r="1273" spans="1:9">
      <c r="A1273" s="190" t="s">
        <v>368</v>
      </c>
      <c r="B1273" s="190" t="s">
        <v>806</v>
      </c>
      <c r="C1273" s="190" t="s">
        <v>810</v>
      </c>
      <c r="D1273" s="191">
        <v>41469</v>
      </c>
      <c r="E1273" s="190" t="s">
        <v>888</v>
      </c>
      <c r="F1273" s="190">
        <v>7</v>
      </c>
      <c r="G1273" s="190">
        <v>4</v>
      </c>
      <c r="H1273" s="193">
        <v>0</v>
      </c>
      <c r="I1273" s="190"/>
    </row>
    <row r="1274" spans="1:9">
      <c r="A1274" s="190" t="s">
        <v>368</v>
      </c>
      <c r="B1274" s="190" t="s">
        <v>806</v>
      </c>
      <c r="C1274" s="190" t="s">
        <v>810</v>
      </c>
      <c r="D1274" s="191">
        <v>41132</v>
      </c>
      <c r="E1274" s="190" t="s">
        <v>826</v>
      </c>
      <c r="F1274" s="190">
        <v>24</v>
      </c>
      <c r="G1274" s="190">
        <v>6</v>
      </c>
      <c r="H1274" s="193">
        <v>0</v>
      </c>
      <c r="I1274" s="190"/>
    </row>
    <row r="1275" spans="1:9">
      <c r="A1275" s="190" t="s">
        <v>324</v>
      </c>
      <c r="B1275" s="190" t="s">
        <v>877</v>
      </c>
      <c r="C1275" s="190" t="s">
        <v>810</v>
      </c>
      <c r="D1275" s="191">
        <v>40374</v>
      </c>
      <c r="E1275" s="190" t="s">
        <v>885</v>
      </c>
      <c r="F1275" s="190">
        <v>22</v>
      </c>
      <c r="G1275" s="190">
        <v>25</v>
      </c>
      <c r="H1275" s="193">
        <v>0</v>
      </c>
      <c r="I1275" s="190"/>
    </row>
    <row r="1276" spans="1:9">
      <c r="A1276" s="190" t="s">
        <v>324</v>
      </c>
      <c r="B1276" s="190" t="s">
        <v>877</v>
      </c>
      <c r="C1276" s="190" t="s">
        <v>810</v>
      </c>
      <c r="D1276" s="191">
        <v>41024</v>
      </c>
      <c r="E1276" s="190" t="s">
        <v>803</v>
      </c>
      <c r="F1276" s="190">
        <v>21</v>
      </c>
      <c r="G1276" s="190">
        <v>5</v>
      </c>
      <c r="H1276" s="193">
        <v>0</v>
      </c>
      <c r="I1276" s="190"/>
    </row>
    <row r="1277" spans="1:9">
      <c r="A1277" s="190" t="s">
        <v>396</v>
      </c>
      <c r="B1277" s="190" t="s">
        <v>861</v>
      </c>
      <c r="C1277" s="190" t="s">
        <v>851</v>
      </c>
      <c r="D1277" s="191">
        <v>40360</v>
      </c>
      <c r="E1277" s="190" t="s">
        <v>852</v>
      </c>
      <c r="F1277" s="190">
        <v>39</v>
      </c>
      <c r="G1277" s="190">
        <v>20</v>
      </c>
      <c r="H1277" s="193">
        <v>0.05</v>
      </c>
      <c r="I1277" s="190"/>
    </row>
    <row r="1278" spans="1:9">
      <c r="A1278" s="190" t="s">
        <v>396</v>
      </c>
      <c r="B1278" s="190" t="s">
        <v>861</v>
      </c>
      <c r="C1278" s="190" t="s">
        <v>851</v>
      </c>
      <c r="D1278" s="191">
        <v>40799</v>
      </c>
      <c r="E1278" s="190" t="s">
        <v>848</v>
      </c>
      <c r="F1278" s="190">
        <v>38</v>
      </c>
      <c r="G1278" s="190">
        <v>10</v>
      </c>
      <c r="H1278" s="193">
        <v>0.05</v>
      </c>
      <c r="I1278" s="190"/>
    </row>
    <row r="1279" spans="1:9">
      <c r="A1279" s="190" t="s">
        <v>396</v>
      </c>
      <c r="B1279" s="190" t="s">
        <v>861</v>
      </c>
      <c r="C1279" s="190" t="s">
        <v>851</v>
      </c>
      <c r="D1279" s="191">
        <v>40488</v>
      </c>
      <c r="E1279" s="190" t="s">
        <v>832</v>
      </c>
      <c r="F1279" s="190">
        <v>55</v>
      </c>
      <c r="G1279" s="190">
        <v>10</v>
      </c>
      <c r="H1279" s="193">
        <v>0.05</v>
      </c>
      <c r="I1279" s="190"/>
    </row>
    <row r="1280" spans="1:9">
      <c r="A1280" s="190" t="s">
        <v>387</v>
      </c>
      <c r="B1280" s="190" t="s">
        <v>806</v>
      </c>
      <c r="C1280" s="190" t="s">
        <v>810</v>
      </c>
      <c r="D1280" s="191">
        <v>40707</v>
      </c>
      <c r="E1280" s="190" t="s">
        <v>849</v>
      </c>
      <c r="F1280" s="190">
        <v>25.89</v>
      </c>
      <c r="G1280" s="190">
        <v>15</v>
      </c>
      <c r="H1280" s="193">
        <v>0</v>
      </c>
      <c r="I1280" s="190"/>
    </row>
    <row r="1281" spans="1:9">
      <c r="A1281" s="190" t="s">
        <v>387</v>
      </c>
      <c r="B1281" s="190" t="s">
        <v>806</v>
      </c>
      <c r="C1281" s="190" t="s">
        <v>810</v>
      </c>
      <c r="D1281" s="191">
        <v>41744</v>
      </c>
      <c r="E1281" s="190" t="s">
        <v>855</v>
      </c>
      <c r="F1281" s="190">
        <v>18.399999999999999</v>
      </c>
      <c r="G1281" s="190">
        <v>6</v>
      </c>
      <c r="H1281" s="193">
        <v>0</v>
      </c>
      <c r="I1281" s="190"/>
    </row>
    <row r="1282" spans="1:9">
      <c r="A1282" s="190" t="s">
        <v>387</v>
      </c>
      <c r="B1282" s="190" t="s">
        <v>806</v>
      </c>
      <c r="C1282" s="190" t="s">
        <v>810</v>
      </c>
      <c r="D1282" s="191">
        <v>40358</v>
      </c>
      <c r="E1282" s="190" t="s">
        <v>826</v>
      </c>
      <c r="F1282" s="190">
        <v>24</v>
      </c>
      <c r="G1282" s="190">
        <v>12</v>
      </c>
      <c r="H1282" s="193">
        <v>0</v>
      </c>
      <c r="I1282" s="190"/>
    </row>
    <row r="1283" spans="1:9">
      <c r="A1283" s="190" t="s">
        <v>387</v>
      </c>
      <c r="B1283" s="190" t="s">
        <v>806</v>
      </c>
      <c r="C1283" s="190" t="s">
        <v>810</v>
      </c>
      <c r="D1283" s="191">
        <v>41476</v>
      </c>
      <c r="E1283" s="190" t="s">
        <v>820</v>
      </c>
      <c r="F1283" s="190">
        <v>34</v>
      </c>
      <c r="G1283" s="190">
        <v>15</v>
      </c>
      <c r="H1283" s="193">
        <v>0</v>
      </c>
      <c r="I1283" s="190"/>
    </row>
    <row r="1284" spans="1:9">
      <c r="A1284" s="190" t="s">
        <v>606</v>
      </c>
      <c r="B1284" s="190" t="s">
        <v>444</v>
      </c>
      <c r="C1284" s="190" t="s">
        <v>846</v>
      </c>
      <c r="D1284" s="191">
        <v>40809</v>
      </c>
      <c r="E1284" s="190" t="s">
        <v>872</v>
      </c>
      <c r="F1284" s="190">
        <v>18</v>
      </c>
      <c r="G1284" s="190">
        <v>50</v>
      </c>
      <c r="H1284" s="193">
        <v>0</v>
      </c>
      <c r="I1284" s="190"/>
    </row>
    <row r="1285" spans="1:9">
      <c r="A1285" s="190" t="s">
        <v>606</v>
      </c>
      <c r="B1285" s="190" t="s">
        <v>444</v>
      </c>
      <c r="C1285" s="190" t="s">
        <v>846</v>
      </c>
      <c r="D1285" s="191">
        <v>41471</v>
      </c>
      <c r="E1285" s="190" t="s">
        <v>840</v>
      </c>
      <c r="F1285" s="190">
        <v>10</v>
      </c>
      <c r="G1285" s="190">
        <v>30</v>
      </c>
      <c r="H1285" s="193">
        <v>0</v>
      </c>
      <c r="I1285" s="190"/>
    </row>
    <row r="1286" spans="1:9">
      <c r="A1286" s="190" t="s">
        <v>606</v>
      </c>
      <c r="B1286" s="190" t="s">
        <v>444</v>
      </c>
      <c r="C1286" s="190" t="s">
        <v>846</v>
      </c>
      <c r="D1286" s="191">
        <v>40803</v>
      </c>
      <c r="E1286" s="190" t="s">
        <v>897</v>
      </c>
      <c r="F1286" s="190">
        <v>16.25</v>
      </c>
      <c r="G1286" s="190">
        <v>40</v>
      </c>
      <c r="H1286" s="193">
        <v>0</v>
      </c>
      <c r="I1286" s="190"/>
    </row>
    <row r="1287" spans="1:9">
      <c r="A1287" s="190" t="s">
        <v>586</v>
      </c>
      <c r="B1287" s="190" t="s">
        <v>813</v>
      </c>
      <c r="C1287" s="190" t="s">
        <v>802</v>
      </c>
      <c r="D1287" s="191">
        <v>41152</v>
      </c>
      <c r="E1287" s="190" t="s">
        <v>830</v>
      </c>
      <c r="F1287" s="190">
        <v>17.45</v>
      </c>
      <c r="G1287" s="190">
        <v>15</v>
      </c>
      <c r="H1287" s="193">
        <v>0.05</v>
      </c>
      <c r="I1287" s="190"/>
    </row>
    <row r="1288" spans="1:9">
      <c r="A1288" s="190" t="s">
        <v>586</v>
      </c>
      <c r="B1288" s="190" t="s">
        <v>813</v>
      </c>
      <c r="C1288" s="190" t="s">
        <v>802</v>
      </c>
      <c r="D1288" s="191">
        <v>41307</v>
      </c>
      <c r="E1288" s="190" t="s">
        <v>821</v>
      </c>
      <c r="F1288" s="190">
        <v>12.5</v>
      </c>
      <c r="G1288" s="190">
        <v>3</v>
      </c>
      <c r="H1288" s="193">
        <v>0.05</v>
      </c>
      <c r="I1288" s="190"/>
    </row>
    <row r="1289" spans="1:9">
      <c r="A1289" s="190" t="s">
        <v>586</v>
      </c>
      <c r="B1289" s="190" t="s">
        <v>813</v>
      </c>
      <c r="C1289" s="190" t="s">
        <v>802</v>
      </c>
      <c r="D1289" s="191">
        <v>41033</v>
      </c>
      <c r="E1289" s="190" t="s">
        <v>812</v>
      </c>
      <c r="F1289" s="190">
        <v>21.05</v>
      </c>
      <c r="G1289" s="190">
        <v>10</v>
      </c>
      <c r="H1289" s="193">
        <v>0.05</v>
      </c>
      <c r="I1289" s="190"/>
    </row>
    <row r="1290" spans="1:9">
      <c r="A1290" s="190" t="s">
        <v>582</v>
      </c>
      <c r="B1290" s="190" t="s">
        <v>824</v>
      </c>
      <c r="C1290" s="190" t="s">
        <v>878</v>
      </c>
      <c r="D1290" s="191">
        <v>40761</v>
      </c>
      <c r="E1290" s="190" t="s">
        <v>840</v>
      </c>
      <c r="F1290" s="190">
        <v>10</v>
      </c>
      <c r="G1290" s="190">
        <v>40</v>
      </c>
      <c r="H1290" s="193">
        <v>0.05</v>
      </c>
      <c r="I1290" s="190"/>
    </row>
    <row r="1291" spans="1:9">
      <c r="A1291" s="190" t="s">
        <v>582</v>
      </c>
      <c r="B1291" s="190" t="s">
        <v>824</v>
      </c>
      <c r="C1291" s="190" t="s">
        <v>878</v>
      </c>
      <c r="D1291" s="191">
        <v>41256</v>
      </c>
      <c r="E1291" s="190" t="s">
        <v>809</v>
      </c>
      <c r="F1291" s="190">
        <v>53</v>
      </c>
      <c r="G1291" s="190">
        <v>30</v>
      </c>
      <c r="H1291" s="193">
        <v>0.05</v>
      </c>
      <c r="I1291" s="190"/>
    </row>
    <row r="1292" spans="1:9">
      <c r="A1292" s="190" t="s">
        <v>586</v>
      </c>
      <c r="B1292" s="190" t="s">
        <v>813</v>
      </c>
      <c r="C1292" s="190" t="s">
        <v>814</v>
      </c>
      <c r="D1292" s="191">
        <v>40261</v>
      </c>
      <c r="E1292" s="190" t="s">
        <v>856</v>
      </c>
      <c r="F1292" s="190">
        <v>18</v>
      </c>
      <c r="G1292" s="190">
        <v>20</v>
      </c>
      <c r="H1292" s="193">
        <v>0</v>
      </c>
      <c r="I1292" s="190"/>
    </row>
    <row r="1293" spans="1:9">
      <c r="A1293" s="190" t="s">
        <v>318</v>
      </c>
      <c r="B1293" s="190" t="s">
        <v>850</v>
      </c>
      <c r="C1293" s="190" t="s">
        <v>836</v>
      </c>
      <c r="D1293" s="191">
        <v>41265</v>
      </c>
      <c r="E1293" s="190" t="s">
        <v>808</v>
      </c>
      <c r="F1293" s="190">
        <v>23.25</v>
      </c>
      <c r="G1293" s="190">
        <v>16</v>
      </c>
      <c r="H1293" s="193">
        <v>0</v>
      </c>
      <c r="I1293" s="190"/>
    </row>
    <row r="1294" spans="1:9">
      <c r="A1294" s="190" t="s">
        <v>318</v>
      </c>
      <c r="B1294" s="190" t="s">
        <v>850</v>
      </c>
      <c r="C1294" s="190" t="s">
        <v>836</v>
      </c>
      <c r="D1294" s="191">
        <v>40451</v>
      </c>
      <c r="E1294" s="190" t="s">
        <v>863</v>
      </c>
      <c r="F1294" s="190">
        <v>45.6</v>
      </c>
      <c r="G1294" s="190">
        <v>20</v>
      </c>
      <c r="H1294" s="193">
        <v>0</v>
      </c>
      <c r="I1294" s="190"/>
    </row>
    <row r="1295" spans="1:9">
      <c r="A1295" s="190" t="s">
        <v>318</v>
      </c>
      <c r="B1295" s="190" t="s">
        <v>850</v>
      </c>
      <c r="C1295" s="190" t="s">
        <v>836</v>
      </c>
      <c r="D1295" s="191">
        <v>40578</v>
      </c>
      <c r="E1295" s="190" t="s">
        <v>888</v>
      </c>
      <c r="F1295" s="190">
        <v>7</v>
      </c>
      <c r="G1295" s="190">
        <v>25</v>
      </c>
      <c r="H1295" s="193">
        <v>0</v>
      </c>
      <c r="I1295" s="190"/>
    </row>
    <row r="1296" spans="1:9">
      <c r="A1296" s="190" t="s">
        <v>414</v>
      </c>
      <c r="B1296" s="190" t="s">
        <v>806</v>
      </c>
      <c r="C1296" s="190" t="s">
        <v>851</v>
      </c>
      <c r="D1296" s="191">
        <v>41665</v>
      </c>
      <c r="E1296" s="190" t="s">
        <v>886</v>
      </c>
      <c r="F1296" s="190">
        <v>25</v>
      </c>
      <c r="G1296" s="190">
        <v>30</v>
      </c>
      <c r="H1296" s="193">
        <v>0</v>
      </c>
      <c r="I1296" s="190"/>
    </row>
    <row r="1297" spans="1:9">
      <c r="A1297" s="190" t="s">
        <v>414</v>
      </c>
      <c r="B1297" s="190" t="s">
        <v>806</v>
      </c>
      <c r="C1297" s="190" t="s">
        <v>851</v>
      </c>
      <c r="D1297" s="191">
        <v>40670</v>
      </c>
      <c r="E1297" s="190" t="s">
        <v>849</v>
      </c>
      <c r="F1297" s="190">
        <v>25.89</v>
      </c>
      <c r="G1297" s="190">
        <v>15</v>
      </c>
      <c r="H1297" s="193">
        <v>0</v>
      </c>
      <c r="I1297" s="190"/>
    </row>
    <row r="1298" spans="1:9">
      <c r="A1298" s="190" t="s">
        <v>414</v>
      </c>
      <c r="B1298" s="190" t="s">
        <v>806</v>
      </c>
      <c r="C1298" s="190" t="s">
        <v>851</v>
      </c>
      <c r="D1298" s="191">
        <v>41299</v>
      </c>
      <c r="E1298" s="190" t="s">
        <v>856</v>
      </c>
      <c r="F1298" s="190">
        <v>18</v>
      </c>
      <c r="G1298" s="190">
        <v>20</v>
      </c>
      <c r="H1298" s="193">
        <v>0</v>
      </c>
      <c r="I1298" s="190"/>
    </row>
    <row r="1299" spans="1:9">
      <c r="A1299" s="190" t="s">
        <v>613</v>
      </c>
      <c r="B1299" s="190" t="s">
        <v>842</v>
      </c>
      <c r="C1299" s="190" t="s">
        <v>807</v>
      </c>
      <c r="D1299" s="191">
        <v>41256</v>
      </c>
      <c r="E1299" s="190" t="s">
        <v>902</v>
      </c>
      <c r="F1299" s="190">
        <v>28.5</v>
      </c>
      <c r="G1299" s="190">
        <v>20</v>
      </c>
      <c r="H1299" s="193">
        <v>0.10000000149011612</v>
      </c>
      <c r="I1299" s="190"/>
    </row>
    <row r="1300" spans="1:9">
      <c r="A1300" s="190" t="s">
        <v>613</v>
      </c>
      <c r="B1300" s="190" t="s">
        <v>842</v>
      </c>
      <c r="C1300" s="190" t="s">
        <v>807</v>
      </c>
      <c r="D1300" s="191">
        <v>40705</v>
      </c>
      <c r="E1300" s="190" t="s">
        <v>834</v>
      </c>
      <c r="F1300" s="190">
        <v>13</v>
      </c>
      <c r="G1300" s="190">
        <v>2</v>
      </c>
      <c r="H1300" s="193">
        <v>0.10000000149011612</v>
      </c>
      <c r="I1300" s="190"/>
    </row>
    <row r="1301" spans="1:9">
      <c r="A1301" s="190" t="s">
        <v>401</v>
      </c>
      <c r="B1301" s="190" t="s">
        <v>883</v>
      </c>
      <c r="C1301" s="190" t="s">
        <v>828</v>
      </c>
      <c r="D1301" s="191">
        <v>41378</v>
      </c>
      <c r="E1301" s="190" t="s">
        <v>812</v>
      </c>
      <c r="F1301" s="190">
        <v>21.05</v>
      </c>
      <c r="G1301" s="190">
        <v>40</v>
      </c>
      <c r="H1301" s="193">
        <v>0</v>
      </c>
      <c r="I1301" s="190"/>
    </row>
    <row r="1302" spans="1:9">
      <c r="A1302" s="190" t="s">
        <v>401</v>
      </c>
      <c r="B1302" s="190" t="s">
        <v>883</v>
      </c>
      <c r="C1302" s="190" t="s">
        <v>828</v>
      </c>
      <c r="D1302" s="191">
        <v>40245</v>
      </c>
      <c r="E1302" s="190" t="s">
        <v>867</v>
      </c>
      <c r="F1302" s="190">
        <v>7.75</v>
      </c>
      <c r="G1302" s="190">
        <v>20</v>
      </c>
      <c r="H1302" s="193">
        <v>0</v>
      </c>
      <c r="I1302" s="190"/>
    </row>
    <row r="1303" spans="1:9">
      <c r="A1303" s="190" t="s">
        <v>434</v>
      </c>
      <c r="B1303" s="190" t="s">
        <v>813</v>
      </c>
      <c r="C1303" s="190" t="s">
        <v>851</v>
      </c>
      <c r="D1303" s="191">
        <v>41060</v>
      </c>
      <c r="E1303" s="190" t="s">
        <v>862</v>
      </c>
      <c r="F1303" s="190">
        <v>6</v>
      </c>
      <c r="G1303" s="190">
        <v>4</v>
      </c>
      <c r="H1303" s="193">
        <v>0</v>
      </c>
      <c r="I1303" s="190"/>
    </row>
    <row r="1304" spans="1:9">
      <c r="A1304" s="190" t="s">
        <v>434</v>
      </c>
      <c r="B1304" s="190" t="s">
        <v>813</v>
      </c>
      <c r="C1304" s="190" t="s">
        <v>851</v>
      </c>
      <c r="D1304" s="191">
        <v>40956</v>
      </c>
      <c r="E1304" s="190" t="s">
        <v>811</v>
      </c>
      <c r="F1304" s="190">
        <v>9.65</v>
      </c>
      <c r="G1304" s="190">
        <v>12</v>
      </c>
      <c r="H1304" s="193">
        <v>0</v>
      </c>
      <c r="I1304" s="190"/>
    </row>
    <row r="1305" spans="1:9">
      <c r="A1305" s="190" t="s">
        <v>488</v>
      </c>
      <c r="B1305" s="190" t="s">
        <v>813</v>
      </c>
      <c r="C1305" s="190" t="s">
        <v>851</v>
      </c>
      <c r="D1305" s="191">
        <v>41153</v>
      </c>
      <c r="E1305" s="190" t="s">
        <v>830</v>
      </c>
      <c r="F1305" s="190">
        <v>17.45</v>
      </c>
      <c r="G1305" s="190">
        <v>3</v>
      </c>
      <c r="H1305" s="193">
        <v>0</v>
      </c>
      <c r="I1305" s="190"/>
    </row>
    <row r="1306" spans="1:9">
      <c r="A1306" s="190" t="s">
        <v>434</v>
      </c>
      <c r="B1306" s="190" t="s">
        <v>813</v>
      </c>
      <c r="C1306" s="190" t="s">
        <v>814</v>
      </c>
      <c r="D1306" s="191">
        <v>40982</v>
      </c>
      <c r="E1306" s="190" t="s">
        <v>831</v>
      </c>
      <c r="F1306" s="190">
        <v>19</v>
      </c>
      <c r="G1306" s="190">
        <v>6</v>
      </c>
      <c r="H1306" s="193">
        <v>0</v>
      </c>
      <c r="I1306" s="190"/>
    </row>
    <row r="1307" spans="1:9">
      <c r="A1307" s="190" t="s">
        <v>434</v>
      </c>
      <c r="B1307" s="190" t="s">
        <v>813</v>
      </c>
      <c r="C1307" s="190" t="s">
        <v>814</v>
      </c>
      <c r="D1307" s="191">
        <v>40926</v>
      </c>
      <c r="E1307" s="190" t="s">
        <v>888</v>
      </c>
      <c r="F1307" s="190">
        <v>7</v>
      </c>
      <c r="G1307" s="190">
        <v>18</v>
      </c>
      <c r="H1307" s="193">
        <v>0</v>
      </c>
      <c r="I1307" s="190"/>
    </row>
    <row r="1308" spans="1:9">
      <c r="A1308" s="190" t="s">
        <v>630</v>
      </c>
      <c r="B1308" s="190" t="s">
        <v>842</v>
      </c>
      <c r="C1308" s="190" t="s">
        <v>810</v>
      </c>
      <c r="D1308" s="191">
        <v>41657</v>
      </c>
      <c r="E1308" s="190" t="s">
        <v>863</v>
      </c>
      <c r="F1308" s="190">
        <v>45.6</v>
      </c>
      <c r="G1308" s="190">
        <v>5</v>
      </c>
      <c r="H1308" s="193">
        <v>0.2</v>
      </c>
      <c r="I1308" s="190"/>
    </row>
    <row r="1309" spans="1:9">
      <c r="A1309" s="190" t="s">
        <v>630</v>
      </c>
      <c r="B1309" s="190" t="s">
        <v>842</v>
      </c>
      <c r="C1309" s="190" t="s">
        <v>810</v>
      </c>
      <c r="D1309" s="191">
        <v>40408</v>
      </c>
      <c r="E1309" s="190" t="s">
        <v>845</v>
      </c>
      <c r="F1309" s="190">
        <v>18</v>
      </c>
      <c r="G1309" s="190">
        <v>35</v>
      </c>
      <c r="H1309" s="193">
        <v>0.2</v>
      </c>
      <c r="I1309" s="190"/>
    </row>
    <row r="1310" spans="1:9">
      <c r="A1310" s="190" t="s">
        <v>630</v>
      </c>
      <c r="B1310" s="190" t="s">
        <v>842</v>
      </c>
      <c r="C1310" s="190" t="s">
        <v>810</v>
      </c>
      <c r="D1310" s="191">
        <v>40392</v>
      </c>
      <c r="E1310" s="190" t="s">
        <v>900</v>
      </c>
      <c r="F1310" s="190">
        <v>9.5</v>
      </c>
      <c r="G1310" s="190">
        <v>40</v>
      </c>
      <c r="H1310" s="193">
        <v>0.2</v>
      </c>
      <c r="I1310" s="190"/>
    </row>
    <row r="1311" spans="1:9">
      <c r="A1311" s="190" t="s">
        <v>630</v>
      </c>
      <c r="B1311" s="190" t="s">
        <v>842</v>
      </c>
      <c r="C1311" s="190" t="s">
        <v>810</v>
      </c>
      <c r="D1311" s="191">
        <v>41275</v>
      </c>
      <c r="E1311" s="190" t="s">
        <v>848</v>
      </c>
      <c r="F1311" s="190">
        <v>38</v>
      </c>
      <c r="G1311" s="190">
        <v>14</v>
      </c>
      <c r="H1311" s="193">
        <v>0.2</v>
      </c>
      <c r="I1311" s="190"/>
    </row>
    <row r="1312" spans="1:9">
      <c r="A1312" s="190" t="s">
        <v>653</v>
      </c>
      <c r="B1312" s="190" t="s">
        <v>877</v>
      </c>
      <c r="C1312" s="190" t="s">
        <v>810</v>
      </c>
      <c r="D1312" s="191">
        <v>41748</v>
      </c>
      <c r="E1312" s="190" t="s">
        <v>829</v>
      </c>
      <c r="F1312" s="190">
        <v>19</v>
      </c>
      <c r="G1312" s="190">
        <v>15</v>
      </c>
      <c r="H1312" s="193">
        <v>0.2</v>
      </c>
      <c r="I1312" s="190"/>
    </row>
    <row r="1313" spans="1:9">
      <c r="A1313" s="190" t="s">
        <v>462</v>
      </c>
      <c r="B1313" s="190" t="s">
        <v>892</v>
      </c>
      <c r="C1313" s="190" t="s">
        <v>814</v>
      </c>
      <c r="D1313" s="191">
        <v>40926</v>
      </c>
      <c r="E1313" s="190" t="s">
        <v>879</v>
      </c>
      <c r="F1313" s="190">
        <v>10</v>
      </c>
      <c r="G1313" s="190">
        <v>20</v>
      </c>
      <c r="H1313" s="193">
        <v>0</v>
      </c>
      <c r="I1313" s="190"/>
    </row>
    <row r="1314" spans="1:9">
      <c r="A1314" s="190" t="s">
        <v>462</v>
      </c>
      <c r="B1314" s="190" t="s">
        <v>892</v>
      </c>
      <c r="C1314" s="190" t="s">
        <v>814</v>
      </c>
      <c r="D1314" s="191">
        <v>40293</v>
      </c>
      <c r="E1314" s="190" t="s">
        <v>820</v>
      </c>
      <c r="F1314" s="190">
        <v>34</v>
      </c>
      <c r="G1314" s="190">
        <v>50</v>
      </c>
      <c r="H1314" s="193">
        <v>0</v>
      </c>
      <c r="I1314" s="190"/>
    </row>
    <row r="1315" spans="1:9">
      <c r="A1315" s="190" t="s">
        <v>462</v>
      </c>
      <c r="B1315" s="190" t="s">
        <v>892</v>
      </c>
      <c r="C1315" s="190" t="s">
        <v>814</v>
      </c>
      <c r="D1315" s="191">
        <v>41143</v>
      </c>
      <c r="E1315" s="190" t="s">
        <v>805</v>
      </c>
      <c r="F1315" s="190">
        <v>34.799999999999997</v>
      </c>
      <c r="G1315" s="190">
        <v>35</v>
      </c>
      <c r="H1315" s="193">
        <v>0</v>
      </c>
      <c r="I1315" s="190"/>
    </row>
    <row r="1316" spans="1:9">
      <c r="A1316" s="190" t="s">
        <v>653</v>
      </c>
      <c r="B1316" s="190" t="s">
        <v>877</v>
      </c>
      <c r="C1316" s="190" t="s">
        <v>836</v>
      </c>
      <c r="D1316" s="191">
        <v>40384</v>
      </c>
      <c r="E1316" s="190" t="s">
        <v>874</v>
      </c>
      <c r="F1316" s="190">
        <v>12</v>
      </c>
      <c r="G1316" s="190">
        <v>28</v>
      </c>
      <c r="H1316" s="193">
        <v>0.05</v>
      </c>
      <c r="I1316" s="190"/>
    </row>
    <row r="1317" spans="1:9">
      <c r="A1317" s="190" t="s">
        <v>526</v>
      </c>
      <c r="B1317" s="190" t="s">
        <v>895</v>
      </c>
      <c r="C1317" s="190" t="s">
        <v>807</v>
      </c>
      <c r="D1317" s="191">
        <v>40834</v>
      </c>
      <c r="E1317" s="190" t="s">
        <v>855</v>
      </c>
      <c r="F1317" s="190">
        <v>18.399999999999999</v>
      </c>
      <c r="G1317" s="190">
        <v>50</v>
      </c>
      <c r="H1317" s="193">
        <v>0.2</v>
      </c>
      <c r="I1317" s="190"/>
    </row>
    <row r="1318" spans="1:9">
      <c r="A1318" s="190" t="s">
        <v>446</v>
      </c>
      <c r="B1318" s="190" t="s">
        <v>854</v>
      </c>
      <c r="C1318" s="190" t="s">
        <v>828</v>
      </c>
      <c r="D1318" s="191">
        <v>40533</v>
      </c>
      <c r="E1318" s="190" t="s">
        <v>881</v>
      </c>
      <c r="F1318" s="190">
        <v>62.5</v>
      </c>
      <c r="G1318" s="190">
        <v>24</v>
      </c>
      <c r="H1318" s="193">
        <v>0</v>
      </c>
      <c r="I1318" s="190"/>
    </row>
    <row r="1319" spans="1:9">
      <c r="A1319" s="190" t="s">
        <v>446</v>
      </c>
      <c r="B1319" s="190" t="s">
        <v>854</v>
      </c>
      <c r="C1319" s="190" t="s">
        <v>828</v>
      </c>
      <c r="D1319" s="191">
        <v>40658</v>
      </c>
      <c r="E1319" s="190" t="s">
        <v>864</v>
      </c>
      <c r="F1319" s="190">
        <v>19.45</v>
      </c>
      <c r="G1319" s="190">
        <v>16</v>
      </c>
      <c r="H1319" s="193">
        <v>0</v>
      </c>
      <c r="I1319" s="190"/>
    </row>
    <row r="1320" spans="1:9">
      <c r="A1320" s="190" t="s">
        <v>446</v>
      </c>
      <c r="B1320" s="190" t="s">
        <v>854</v>
      </c>
      <c r="C1320" s="190" t="s">
        <v>828</v>
      </c>
      <c r="D1320" s="191">
        <v>40359</v>
      </c>
      <c r="E1320" s="190" t="s">
        <v>832</v>
      </c>
      <c r="F1320" s="190">
        <v>55</v>
      </c>
      <c r="G1320" s="190">
        <v>45</v>
      </c>
      <c r="H1320" s="193">
        <v>0</v>
      </c>
      <c r="I1320" s="190"/>
    </row>
    <row r="1321" spans="1:9">
      <c r="A1321" s="190" t="s">
        <v>446</v>
      </c>
      <c r="B1321" s="190" t="s">
        <v>854</v>
      </c>
      <c r="C1321" s="190" t="s">
        <v>828</v>
      </c>
      <c r="D1321" s="191">
        <v>40398</v>
      </c>
      <c r="E1321" s="190" t="s">
        <v>805</v>
      </c>
      <c r="F1321" s="190">
        <v>34.799999999999997</v>
      </c>
      <c r="G1321" s="190">
        <v>7</v>
      </c>
      <c r="H1321" s="193">
        <v>0</v>
      </c>
      <c r="I1321" s="190"/>
    </row>
    <row r="1322" spans="1:9">
      <c r="A1322" s="190" t="s">
        <v>582</v>
      </c>
      <c r="B1322" s="190" t="s">
        <v>824</v>
      </c>
      <c r="C1322" s="190" t="s">
        <v>836</v>
      </c>
      <c r="D1322" s="191">
        <v>40183</v>
      </c>
      <c r="E1322" s="190" t="s">
        <v>862</v>
      </c>
      <c r="F1322" s="190">
        <v>6</v>
      </c>
      <c r="G1322" s="190">
        <v>6</v>
      </c>
      <c r="H1322" s="193">
        <v>0</v>
      </c>
      <c r="I1322" s="190"/>
    </row>
    <row r="1323" spans="1:9">
      <c r="A1323" s="190" t="s">
        <v>582</v>
      </c>
      <c r="B1323" s="190" t="s">
        <v>824</v>
      </c>
      <c r="C1323" s="190" t="s">
        <v>836</v>
      </c>
      <c r="D1323" s="191">
        <v>41171</v>
      </c>
      <c r="E1323" s="190" t="s">
        <v>804</v>
      </c>
      <c r="F1323" s="190">
        <v>14</v>
      </c>
      <c r="G1323" s="190">
        <v>28</v>
      </c>
      <c r="H1323" s="193">
        <v>0</v>
      </c>
      <c r="I1323" s="190"/>
    </row>
    <row r="1324" spans="1:9">
      <c r="A1324" s="190" t="s">
        <v>582</v>
      </c>
      <c r="B1324" s="190" t="s">
        <v>824</v>
      </c>
      <c r="C1324" s="190" t="s">
        <v>836</v>
      </c>
      <c r="D1324" s="191">
        <v>41674</v>
      </c>
      <c r="E1324" s="190" t="s">
        <v>843</v>
      </c>
      <c r="F1324" s="190">
        <v>49.3</v>
      </c>
      <c r="G1324" s="190">
        <v>9</v>
      </c>
      <c r="H1324" s="193">
        <v>0</v>
      </c>
      <c r="I1324" s="190"/>
    </row>
    <row r="1325" spans="1:9">
      <c r="A1325" s="190" t="s">
        <v>582</v>
      </c>
      <c r="B1325" s="190" t="s">
        <v>824</v>
      </c>
      <c r="C1325" s="190" t="s">
        <v>836</v>
      </c>
      <c r="D1325" s="191">
        <v>41352</v>
      </c>
      <c r="E1325" s="190" t="s">
        <v>882</v>
      </c>
      <c r="F1325" s="190">
        <v>36</v>
      </c>
      <c r="G1325" s="190">
        <v>40</v>
      </c>
      <c r="H1325" s="193">
        <v>0</v>
      </c>
      <c r="I1325" s="190"/>
    </row>
    <row r="1326" spans="1:9">
      <c r="A1326" s="190" t="s">
        <v>521</v>
      </c>
      <c r="B1326" s="190" t="s">
        <v>524</v>
      </c>
      <c r="C1326" s="190" t="s">
        <v>807</v>
      </c>
      <c r="D1326" s="191">
        <v>40326</v>
      </c>
      <c r="E1326" s="190" t="s">
        <v>821</v>
      </c>
      <c r="F1326" s="190">
        <v>12.5</v>
      </c>
      <c r="G1326" s="190">
        <v>8</v>
      </c>
      <c r="H1326" s="193">
        <v>0</v>
      </c>
      <c r="I1326" s="190"/>
    </row>
    <row r="1327" spans="1:9">
      <c r="A1327" s="190" t="s">
        <v>521</v>
      </c>
      <c r="B1327" s="190" t="s">
        <v>524</v>
      </c>
      <c r="C1327" s="190" t="s">
        <v>807</v>
      </c>
      <c r="D1327" s="191">
        <v>40870</v>
      </c>
      <c r="E1327" s="190" t="s">
        <v>811</v>
      </c>
      <c r="F1327" s="190">
        <v>9.65</v>
      </c>
      <c r="G1327" s="190">
        <v>35</v>
      </c>
      <c r="H1327" s="193">
        <v>0</v>
      </c>
      <c r="I1327" s="190"/>
    </row>
    <row r="1328" spans="1:9">
      <c r="A1328" s="190" t="s">
        <v>521</v>
      </c>
      <c r="B1328" s="190" t="s">
        <v>524</v>
      </c>
      <c r="C1328" s="190" t="s">
        <v>807</v>
      </c>
      <c r="D1328" s="191">
        <v>40205</v>
      </c>
      <c r="E1328" s="190" t="s">
        <v>865</v>
      </c>
      <c r="F1328" s="190">
        <v>43.9</v>
      </c>
      <c r="G1328" s="190">
        <v>9</v>
      </c>
      <c r="H1328" s="193">
        <v>0</v>
      </c>
      <c r="I1328" s="190"/>
    </row>
    <row r="1329" spans="1:9">
      <c r="A1329" s="190" t="s">
        <v>521</v>
      </c>
      <c r="B1329" s="190" t="s">
        <v>524</v>
      </c>
      <c r="C1329" s="190" t="s">
        <v>807</v>
      </c>
      <c r="D1329" s="191">
        <v>40636</v>
      </c>
      <c r="E1329" s="190" t="s">
        <v>882</v>
      </c>
      <c r="F1329" s="190">
        <v>36</v>
      </c>
      <c r="G1329" s="190">
        <v>30</v>
      </c>
      <c r="H1329" s="193">
        <v>0</v>
      </c>
      <c r="I1329" s="190"/>
    </row>
    <row r="1330" spans="1:9">
      <c r="A1330" s="190" t="s">
        <v>688</v>
      </c>
      <c r="B1330" s="190" t="s">
        <v>842</v>
      </c>
      <c r="C1330" s="190" t="s">
        <v>814</v>
      </c>
      <c r="D1330" s="191">
        <v>40801</v>
      </c>
      <c r="E1330" s="190" t="s">
        <v>894</v>
      </c>
      <c r="F1330" s="190">
        <v>9</v>
      </c>
      <c r="G1330" s="190">
        <v>44</v>
      </c>
      <c r="H1330" s="193">
        <v>0</v>
      </c>
      <c r="I1330" s="190"/>
    </row>
    <row r="1331" spans="1:9">
      <c r="A1331" s="190" t="s">
        <v>688</v>
      </c>
      <c r="B1331" s="190" t="s">
        <v>842</v>
      </c>
      <c r="C1331" s="190" t="s">
        <v>814</v>
      </c>
      <c r="D1331" s="191">
        <v>41434</v>
      </c>
      <c r="E1331" s="190" t="s">
        <v>855</v>
      </c>
      <c r="F1331" s="190">
        <v>18.399999999999999</v>
      </c>
      <c r="G1331" s="190">
        <v>40</v>
      </c>
      <c r="H1331" s="193">
        <v>0</v>
      </c>
      <c r="I1331" s="190"/>
    </row>
    <row r="1332" spans="1:9">
      <c r="A1332" s="190" t="s">
        <v>688</v>
      </c>
      <c r="B1332" s="190" t="s">
        <v>842</v>
      </c>
      <c r="C1332" s="190" t="s">
        <v>814</v>
      </c>
      <c r="D1332" s="191">
        <v>41184</v>
      </c>
      <c r="E1332" s="190" t="s">
        <v>848</v>
      </c>
      <c r="F1332" s="190">
        <v>38</v>
      </c>
      <c r="G1332" s="190">
        <v>28</v>
      </c>
      <c r="H1332" s="193">
        <v>0</v>
      </c>
      <c r="I1332" s="190"/>
    </row>
    <row r="1333" spans="1:9">
      <c r="A1333" s="190" t="s">
        <v>471</v>
      </c>
      <c r="B1333" s="190" t="s">
        <v>877</v>
      </c>
      <c r="C1333" s="190" t="s">
        <v>810</v>
      </c>
      <c r="D1333" s="191">
        <v>41172</v>
      </c>
      <c r="E1333" s="190" t="s">
        <v>848</v>
      </c>
      <c r="F1333" s="190">
        <v>38</v>
      </c>
      <c r="G1333" s="190">
        <v>15</v>
      </c>
      <c r="H1333" s="193">
        <v>0</v>
      </c>
      <c r="I1333" s="190"/>
    </row>
    <row r="1334" spans="1:9">
      <c r="A1334" s="190" t="s">
        <v>471</v>
      </c>
      <c r="B1334" s="190" t="s">
        <v>877</v>
      </c>
      <c r="C1334" s="190" t="s">
        <v>810</v>
      </c>
      <c r="D1334" s="191">
        <v>41083</v>
      </c>
      <c r="E1334" s="190" t="s">
        <v>832</v>
      </c>
      <c r="F1334" s="190">
        <v>55</v>
      </c>
      <c r="G1334" s="190">
        <v>6</v>
      </c>
      <c r="H1334" s="193">
        <v>0</v>
      </c>
      <c r="I1334" s="190"/>
    </row>
    <row r="1335" spans="1:9">
      <c r="A1335" s="190" t="s">
        <v>471</v>
      </c>
      <c r="B1335" s="190" t="s">
        <v>877</v>
      </c>
      <c r="C1335" s="190" t="s">
        <v>810</v>
      </c>
      <c r="D1335" s="191">
        <v>40805</v>
      </c>
      <c r="E1335" s="190" t="s">
        <v>856</v>
      </c>
      <c r="F1335" s="190">
        <v>18</v>
      </c>
      <c r="G1335" s="190">
        <v>10</v>
      </c>
      <c r="H1335" s="193">
        <v>0</v>
      </c>
      <c r="I1335" s="190"/>
    </row>
    <row r="1336" spans="1:9">
      <c r="A1336" s="190" t="s">
        <v>428</v>
      </c>
      <c r="B1336" s="190" t="s">
        <v>801</v>
      </c>
      <c r="C1336" s="190" t="s">
        <v>828</v>
      </c>
      <c r="D1336" s="191">
        <v>40231</v>
      </c>
      <c r="E1336" s="190" t="s">
        <v>808</v>
      </c>
      <c r="F1336" s="190">
        <v>23.25</v>
      </c>
      <c r="G1336" s="190">
        <v>5</v>
      </c>
      <c r="H1336" s="193">
        <v>0.15</v>
      </c>
      <c r="I1336" s="190"/>
    </row>
    <row r="1337" spans="1:9">
      <c r="A1337" s="190" t="s">
        <v>428</v>
      </c>
      <c r="B1337" s="190" t="s">
        <v>801</v>
      </c>
      <c r="C1337" s="190" t="s">
        <v>828</v>
      </c>
      <c r="D1337" s="191">
        <v>41746</v>
      </c>
      <c r="E1337" s="190" t="s">
        <v>900</v>
      </c>
      <c r="F1337" s="190">
        <v>9.5</v>
      </c>
      <c r="G1337" s="190">
        <v>40</v>
      </c>
      <c r="H1337" s="193">
        <v>0.15</v>
      </c>
      <c r="I1337" s="190"/>
    </row>
    <row r="1338" spans="1:9">
      <c r="A1338" s="190" t="s">
        <v>428</v>
      </c>
      <c r="B1338" s="190" t="s">
        <v>801</v>
      </c>
      <c r="C1338" s="190" t="s">
        <v>828</v>
      </c>
      <c r="D1338" s="191">
        <v>41182</v>
      </c>
      <c r="E1338" s="190" t="s">
        <v>832</v>
      </c>
      <c r="F1338" s="190">
        <v>55</v>
      </c>
      <c r="G1338" s="190">
        <v>25</v>
      </c>
      <c r="H1338" s="193">
        <v>0.15</v>
      </c>
      <c r="I1338" s="190"/>
    </row>
    <row r="1339" spans="1:9">
      <c r="A1339" s="190" t="s">
        <v>531</v>
      </c>
      <c r="B1339" s="190" t="s">
        <v>824</v>
      </c>
      <c r="C1339" s="190" t="s">
        <v>814</v>
      </c>
      <c r="D1339" s="191">
        <v>40329</v>
      </c>
      <c r="E1339" s="190" t="s">
        <v>891</v>
      </c>
      <c r="F1339" s="190">
        <v>31.23</v>
      </c>
      <c r="G1339" s="190">
        <v>12</v>
      </c>
      <c r="H1339" s="193">
        <v>0.10000000149011612</v>
      </c>
      <c r="I1339" s="190"/>
    </row>
    <row r="1340" spans="1:9">
      <c r="A1340" s="190" t="s">
        <v>531</v>
      </c>
      <c r="B1340" s="190" t="s">
        <v>824</v>
      </c>
      <c r="C1340" s="190" t="s">
        <v>814</v>
      </c>
      <c r="D1340" s="191">
        <v>40221</v>
      </c>
      <c r="E1340" s="190" t="s">
        <v>849</v>
      </c>
      <c r="F1340" s="190">
        <v>25.89</v>
      </c>
      <c r="G1340" s="190">
        <v>30</v>
      </c>
      <c r="H1340" s="193">
        <v>0</v>
      </c>
      <c r="I1340" s="190"/>
    </row>
    <row r="1341" spans="1:9">
      <c r="A1341" s="190" t="s">
        <v>531</v>
      </c>
      <c r="B1341" s="190" t="s">
        <v>824</v>
      </c>
      <c r="C1341" s="190" t="s">
        <v>814</v>
      </c>
      <c r="D1341" s="191">
        <v>41618</v>
      </c>
      <c r="E1341" s="190" t="s">
        <v>897</v>
      </c>
      <c r="F1341" s="190">
        <v>16.25</v>
      </c>
      <c r="G1341" s="190">
        <v>20</v>
      </c>
      <c r="H1341" s="193">
        <v>0.10000000149011612</v>
      </c>
      <c r="I1341" s="190"/>
    </row>
    <row r="1342" spans="1:9">
      <c r="A1342" s="190" t="s">
        <v>531</v>
      </c>
      <c r="B1342" s="190" t="s">
        <v>824</v>
      </c>
      <c r="C1342" s="190" t="s">
        <v>814</v>
      </c>
      <c r="D1342" s="191">
        <v>41016</v>
      </c>
      <c r="E1342" s="190" t="s">
        <v>866</v>
      </c>
      <c r="F1342" s="190">
        <v>15</v>
      </c>
      <c r="G1342" s="190">
        <v>15</v>
      </c>
      <c r="H1342" s="193">
        <v>0</v>
      </c>
      <c r="I1342" s="190"/>
    </row>
    <row r="1343" spans="1:9">
      <c r="A1343" s="190" t="s">
        <v>406</v>
      </c>
      <c r="B1343" s="190" t="s">
        <v>877</v>
      </c>
      <c r="C1343" s="190" t="s">
        <v>851</v>
      </c>
      <c r="D1343" s="191">
        <v>40457</v>
      </c>
      <c r="E1343" s="190" t="s">
        <v>872</v>
      </c>
      <c r="F1343" s="190">
        <v>18</v>
      </c>
      <c r="G1343" s="190">
        <v>8</v>
      </c>
      <c r="H1343" s="193">
        <v>0</v>
      </c>
      <c r="I1343" s="190"/>
    </row>
    <row r="1344" spans="1:9">
      <c r="A1344" s="190" t="s">
        <v>406</v>
      </c>
      <c r="B1344" s="190" t="s">
        <v>877</v>
      </c>
      <c r="C1344" s="190" t="s">
        <v>851</v>
      </c>
      <c r="D1344" s="191">
        <v>40238</v>
      </c>
      <c r="E1344" s="190" t="s">
        <v>882</v>
      </c>
      <c r="F1344" s="190">
        <v>36</v>
      </c>
      <c r="G1344" s="190">
        <v>3</v>
      </c>
      <c r="H1344" s="193">
        <v>0</v>
      </c>
      <c r="I1344" s="190"/>
    </row>
    <row r="1345" spans="1:9">
      <c r="A1345" s="190" t="s">
        <v>662</v>
      </c>
      <c r="B1345" s="190" t="s">
        <v>861</v>
      </c>
      <c r="C1345" s="190" t="s">
        <v>814</v>
      </c>
      <c r="D1345" s="191">
        <v>41554</v>
      </c>
      <c r="E1345" s="190" t="s">
        <v>900</v>
      </c>
      <c r="F1345" s="190">
        <v>9.5</v>
      </c>
      <c r="G1345" s="190">
        <v>4</v>
      </c>
      <c r="H1345" s="193">
        <v>0</v>
      </c>
      <c r="I1345" s="190"/>
    </row>
    <row r="1346" spans="1:9">
      <c r="A1346" s="190" t="s">
        <v>662</v>
      </c>
      <c r="B1346" s="190" t="s">
        <v>861</v>
      </c>
      <c r="C1346" s="190" t="s">
        <v>814</v>
      </c>
      <c r="D1346" s="191">
        <v>41526</v>
      </c>
      <c r="E1346" s="190" t="s">
        <v>827</v>
      </c>
      <c r="F1346" s="190">
        <v>10</v>
      </c>
      <c r="G1346" s="190">
        <v>5</v>
      </c>
      <c r="H1346" s="193">
        <v>0</v>
      </c>
      <c r="I1346" s="190"/>
    </row>
    <row r="1347" spans="1:9">
      <c r="A1347" s="190" t="s">
        <v>480</v>
      </c>
      <c r="B1347" s="190" t="s">
        <v>861</v>
      </c>
      <c r="C1347" s="190" t="s">
        <v>807</v>
      </c>
      <c r="D1347" s="191">
        <v>40685</v>
      </c>
      <c r="E1347" s="190" t="s">
        <v>855</v>
      </c>
      <c r="F1347" s="190">
        <v>18.399999999999999</v>
      </c>
      <c r="G1347" s="190">
        <v>3</v>
      </c>
      <c r="H1347" s="193">
        <v>0</v>
      </c>
      <c r="I1347" s="190"/>
    </row>
    <row r="1348" spans="1:9">
      <c r="A1348" s="190" t="s">
        <v>586</v>
      </c>
      <c r="B1348" s="190" t="s">
        <v>813</v>
      </c>
      <c r="C1348" s="190" t="s">
        <v>810</v>
      </c>
      <c r="D1348" s="191">
        <v>40998</v>
      </c>
      <c r="E1348" s="190" t="s">
        <v>893</v>
      </c>
      <c r="F1348" s="190">
        <v>9.5</v>
      </c>
      <c r="G1348" s="190">
        <v>30</v>
      </c>
      <c r="H1348" s="193">
        <v>0.25</v>
      </c>
      <c r="I1348" s="190"/>
    </row>
    <row r="1349" spans="1:9">
      <c r="A1349" s="190" t="s">
        <v>586</v>
      </c>
      <c r="B1349" s="190" t="s">
        <v>813</v>
      </c>
      <c r="C1349" s="190" t="s">
        <v>810</v>
      </c>
      <c r="D1349" s="191">
        <v>40837</v>
      </c>
      <c r="E1349" s="190" t="s">
        <v>848</v>
      </c>
      <c r="F1349" s="190">
        <v>38</v>
      </c>
      <c r="G1349" s="190">
        <v>30</v>
      </c>
      <c r="H1349" s="193">
        <v>0.25</v>
      </c>
      <c r="I1349" s="190"/>
    </row>
    <row r="1350" spans="1:9">
      <c r="A1350" s="190" t="s">
        <v>586</v>
      </c>
      <c r="B1350" s="190" t="s">
        <v>813</v>
      </c>
      <c r="C1350" s="190" t="s">
        <v>810</v>
      </c>
      <c r="D1350" s="191">
        <v>41526</v>
      </c>
      <c r="E1350" s="190" t="s">
        <v>816</v>
      </c>
      <c r="F1350" s="190">
        <v>19.5</v>
      </c>
      <c r="G1350" s="190">
        <v>14</v>
      </c>
      <c r="H1350" s="193">
        <v>0.25</v>
      </c>
      <c r="I1350" s="190"/>
    </row>
    <row r="1351" spans="1:9">
      <c r="A1351" s="190" t="s">
        <v>586</v>
      </c>
      <c r="B1351" s="190" t="s">
        <v>813</v>
      </c>
      <c r="C1351" s="190" t="s">
        <v>810</v>
      </c>
      <c r="D1351" s="191">
        <v>41716</v>
      </c>
      <c r="E1351" s="190" t="s">
        <v>882</v>
      </c>
      <c r="F1351" s="190">
        <v>36</v>
      </c>
      <c r="G1351" s="190">
        <v>25</v>
      </c>
      <c r="H1351" s="193">
        <v>0.25</v>
      </c>
      <c r="I1351" s="190"/>
    </row>
    <row r="1352" spans="1:9">
      <c r="A1352" s="190" t="s">
        <v>540</v>
      </c>
      <c r="B1352" s="190" t="s">
        <v>842</v>
      </c>
      <c r="C1352" s="190" t="s">
        <v>846</v>
      </c>
      <c r="D1352" s="191">
        <v>40193</v>
      </c>
      <c r="E1352" s="190" t="s">
        <v>881</v>
      </c>
      <c r="F1352" s="190">
        <v>62.5</v>
      </c>
      <c r="G1352" s="190">
        <v>21</v>
      </c>
      <c r="H1352" s="193">
        <v>0.2</v>
      </c>
      <c r="I1352" s="190"/>
    </row>
    <row r="1353" spans="1:9">
      <c r="A1353" s="190" t="s">
        <v>540</v>
      </c>
      <c r="B1353" s="190" t="s">
        <v>842</v>
      </c>
      <c r="C1353" s="190" t="s">
        <v>846</v>
      </c>
      <c r="D1353" s="191">
        <v>40660</v>
      </c>
      <c r="E1353" s="190" t="s">
        <v>831</v>
      </c>
      <c r="F1353" s="190">
        <v>19</v>
      </c>
      <c r="G1353" s="190">
        <v>20</v>
      </c>
      <c r="H1353" s="193">
        <v>0.2</v>
      </c>
      <c r="I1353" s="190"/>
    </row>
    <row r="1354" spans="1:9">
      <c r="A1354" s="190" t="s">
        <v>540</v>
      </c>
      <c r="B1354" s="190" t="s">
        <v>842</v>
      </c>
      <c r="C1354" s="190" t="s">
        <v>846</v>
      </c>
      <c r="D1354" s="191">
        <v>41639</v>
      </c>
      <c r="E1354" s="190" t="s">
        <v>876</v>
      </c>
      <c r="F1354" s="190">
        <v>12.5</v>
      </c>
      <c r="G1354" s="190">
        <v>6</v>
      </c>
      <c r="H1354" s="193">
        <v>0.2</v>
      </c>
      <c r="I1354" s="190"/>
    </row>
    <row r="1355" spans="1:9">
      <c r="A1355" s="190" t="s">
        <v>540</v>
      </c>
      <c r="B1355" s="190" t="s">
        <v>842</v>
      </c>
      <c r="C1355" s="190" t="s">
        <v>846</v>
      </c>
      <c r="D1355" s="191">
        <v>40438</v>
      </c>
      <c r="E1355" s="190" t="s">
        <v>882</v>
      </c>
      <c r="F1355" s="190">
        <v>36</v>
      </c>
      <c r="G1355" s="190">
        <v>20</v>
      </c>
      <c r="H1355" s="193">
        <v>0.2</v>
      </c>
      <c r="I1355" s="190"/>
    </row>
    <row r="1356" spans="1:9">
      <c r="A1356" s="190" t="s">
        <v>688</v>
      </c>
      <c r="B1356" s="190" t="s">
        <v>842</v>
      </c>
      <c r="C1356" s="190" t="s">
        <v>807</v>
      </c>
      <c r="D1356" s="191">
        <v>40801</v>
      </c>
      <c r="E1356" s="190" t="s">
        <v>873</v>
      </c>
      <c r="F1356" s="190">
        <v>14</v>
      </c>
      <c r="G1356" s="190">
        <v>30</v>
      </c>
      <c r="H1356" s="193">
        <v>0</v>
      </c>
      <c r="I1356" s="190"/>
    </row>
    <row r="1357" spans="1:9">
      <c r="A1357" s="190" t="s">
        <v>688</v>
      </c>
      <c r="B1357" s="190" t="s">
        <v>842</v>
      </c>
      <c r="C1357" s="190" t="s">
        <v>807</v>
      </c>
      <c r="D1357" s="191">
        <v>40695</v>
      </c>
      <c r="E1357" s="190" t="s">
        <v>832</v>
      </c>
      <c r="F1357" s="190">
        <v>55</v>
      </c>
      <c r="G1357" s="190">
        <v>7</v>
      </c>
      <c r="H1357" s="193">
        <v>0</v>
      </c>
      <c r="I1357" s="190"/>
    </row>
    <row r="1358" spans="1:9">
      <c r="A1358" s="190" t="s">
        <v>688</v>
      </c>
      <c r="B1358" s="190" t="s">
        <v>842</v>
      </c>
      <c r="C1358" s="190" t="s">
        <v>807</v>
      </c>
      <c r="D1358" s="191">
        <v>40230</v>
      </c>
      <c r="E1358" s="190" t="s">
        <v>843</v>
      </c>
      <c r="F1358" s="190">
        <v>49.3</v>
      </c>
      <c r="G1358" s="190">
        <v>30</v>
      </c>
      <c r="H1358" s="193">
        <v>0</v>
      </c>
      <c r="I1358" s="190"/>
    </row>
    <row r="1359" spans="1:9">
      <c r="A1359" s="190" t="s">
        <v>688</v>
      </c>
      <c r="B1359" s="190" t="s">
        <v>842</v>
      </c>
      <c r="C1359" s="190" t="s">
        <v>807</v>
      </c>
      <c r="D1359" s="191">
        <v>40466</v>
      </c>
      <c r="E1359" s="190" t="s">
        <v>880</v>
      </c>
      <c r="F1359" s="190">
        <v>33.25</v>
      </c>
      <c r="G1359" s="190">
        <v>24</v>
      </c>
      <c r="H1359" s="193">
        <v>0</v>
      </c>
      <c r="I1359" s="190"/>
    </row>
    <row r="1360" spans="1:9">
      <c r="A1360" s="190" t="s">
        <v>531</v>
      </c>
      <c r="B1360" s="190" t="s">
        <v>824</v>
      </c>
      <c r="C1360" s="190" t="s">
        <v>814</v>
      </c>
      <c r="D1360" s="191">
        <v>40912</v>
      </c>
      <c r="E1360" s="190" t="s">
        <v>891</v>
      </c>
      <c r="F1360" s="190">
        <v>31.23</v>
      </c>
      <c r="G1360" s="190">
        <v>20</v>
      </c>
      <c r="H1360" s="193">
        <v>0</v>
      </c>
      <c r="I1360" s="190"/>
    </row>
    <row r="1361" spans="1:9">
      <c r="A1361" s="190" t="s">
        <v>531</v>
      </c>
      <c r="B1361" s="190" t="s">
        <v>824</v>
      </c>
      <c r="C1361" s="190" t="s">
        <v>814</v>
      </c>
      <c r="D1361" s="191">
        <v>40506</v>
      </c>
      <c r="E1361" s="190" t="s">
        <v>888</v>
      </c>
      <c r="F1361" s="190">
        <v>7</v>
      </c>
      <c r="G1361" s="190">
        <v>60</v>
      </c>
      <c r="H1361" s="193">
        <v>0</v>
      </c>
      <c r="I1361" s="190"/>
    </row>
    <row r="1362" spans="1:9">
      <c r="A1362" s="190" t="s">
        <v>531</v>
      </c>
      <c r="B1362" s="190" t="s">
        <v>824</v>
      </c>
      <c r="C1362" s="190" t="s">
        <v>814</v>
      </c>
      <c r="D1362" s="191">
        <v>41196</v>
      </c>
      <c r="E1362" s="190" t="s">
        <v>844</v>
      </c>
      <c r="F1362" s="190">
        <v>15</v>
      </c>
      <c r="G1362" s="190">
        <v>40</v>
      </c>
      <c r="H1362" s="193">
        <v>0</v>
      </c>
      <c r="I1362" s="190"/>
    </row>
    <row r="1363" spans="1:9">
      <c r="A1363" s="190" t="s">
        <v>579</v>
      </c>
      <c r="B1363" s="190" t="s">
        <v>839</v>
      </c>
      <c r="C1363" s="190" t="s">
        <v>814</v>
      </c>
      <c r="D1363" s="191">
        <v>40990</v>
      </c>
      <c r="E1363" s="190" t="s">
        <v>838</v>
      </c>
      <c r="F1363" s="190">
        <v>32</v>
      </c>
      <c r="G1363" s="190">
        <v>10</v>
      </c>
      <c r="H1363" s="193">
        <v>0</v>
      </c>
      <c r="I1363" s="190"/>
    </row>
    <row r="1364" spans="1:9">
      <c r="A1364" s="190" t="s">
        <v>330</v>
      </c>
      <c r="B1364" s="190" t="s">
        <v>817</v>
      </c>
      <c r="C1364" s="190" t="s">
        <v>810</v>
      </c>
      <c r="D1364" s="191">
        <v>40709</v>
      </c>
      <c r="E1364" s="190" t="s">
        <v>889</v>
      </c>
      <c r="F1364" s="190">
        <v>14</v>
      </c>
      <c r="G1364" s="190">
        <v>12</v>
      </c>
      <c r="H1364" s="193">
        <v>0.25</v>
      </c>
      <c r="I1364" s="190"/>
    </row>
    <row r="1365" spans="1:9">
      <c r="A1365" s="190" t="s">
        <v>330</v>
      </c>
      <c r="B1365" s="190" t="s">
        <v>817</v>
      </c>
      <c r="C1365" s="190" t="s">
        <v>810</v>
      </c>
      <c r="D1365" s="191">
        <v>41579</v>
      </c>
      <c r="E1365" s="190" t="s">
        <v>835</v>
      </c>
      <c r="F1365" s="190">
        <v>43.9</v>
      </c>
      <c r="G1365" s="190">
        <v>40</v>
      </c>
      <c r="H1365" s="193">
        <v>0</v>
      </c>
      <c r="I1365" s="190"/>
    </row>
    <row r="1366" spans="1:9">
      <c r="A1366" s="190" t="s">
        <v>330</v>
      </c>
      <c r="B1366" s="190" t="s">
        <v>817</v>
      </c>
      <c r="C1366" s="190" t="s">
        <v>810</v>
      </c>
      <c r="D1366" s="191">
        <v>41454</v>
      </c>
      <c r="E1366" s="190" t="s">
        <v>858</v>
      </c>
      <c r="F1366" s="190">
        <v>46</v>
      </c>
      <c r="G1366" s="190">
        <v>30</v>
      </c>
      <c r="H1366" s="193">
        <v>0.25</v>
      </c>
      <c r="I1366" s="190"/>
    </row>
    <row r="1367" spans="1:9">
      <c r="A1367" s="190" t="s">
        <v>639</v>
      </c>
      <c r="B1367" s="190" t="s">
        <v>842</v>
      </c>
      <c r="C1367" s="190" t="s">
        <v>802</v>
      </c>
      <c r="D1367" s="191">
        <v>40383</v>
      </c>
      <c r="E1367" s="190" t="s">
        <v>889</v>
      </c>
      <c r="F1367" s="190">
        <v>14</v>
      </c>
      <c r="G1367" s="190">
        <v>35</v>
      </c>
      <c r="H1367" s="193">
        <v>0.25</v>
      </c>
      <c r="I1367" s="190"/>
    </row>
    <row r="1368" spans="1:9">
      <c r="A1368" s="190" t="s">
        <v>639</v>
      </c>
      <c r="B1368" s="190" t="s">
        <v>842</v>
      </c>
      <c r="C1368" s="190" t="s">
        <v>802</v>
      </c>
      <c r="D1368" s="191">
        <v>40314</v>
      </c>
      <c r="E1368" s="190" t="s">
        <v>867</v>
      </c>
      <c r="F1368" s="190">
        <v>7.75</v>
      </c>
      <c r="G1368" s="190">
        <v>18</v>
      </c>
      <c r="H1368" s="193">
        <v>0</v>
      </c>
      <c r="I1368" s="190"/>
    </row>
    <row r="1369" spans="1:9">
      <c r="A1369" s="190" t="s">
        <v>590</v>
      </c>
      <c r="B1369" s="190" t="s">
        <v>850</v>
      </c>
      <c r="C1369" s="190" t="s">
        <v>814</v>
      </c>
      <c r="D1369" s="191">
        <v>41586</v>
      </c>
      <c r="E1369" s="190" t="s">
        <v>822</v>
      </c>
      <c r="F1369" s="190">
        <v>18</v>
      </c>
      <c r="G1369" s="190">
        <v>16</v>
      </c>
      <c r="H1369" s="193">
        <v>0</v>
      </c>
      <c r="I1369" s="190"/>
    </row>
    <row r="1370" spans="1:9">
      <c r="A1370" s="190" t="s">
        <v>590</v>
      </c>
      <c r="B1370" s="190" t="s">
        <v>850</v>
      </c>
      <c r="C1370" s="190" t="s">
        <v>814</v>
      </c>
      <c r="D1370" s="191">
        <v>41425</v>
      </c>
      <c r="E1370" s="190" t="s">
        <v>893</v>
      </c>
      <c r="F1370" s="190">
        <v>9.5</v>
      </c>
      <c r="G1370" s="190">
        <v>30</v>
      </c>
      <c r="H1370" s="193">
        <v>0</v>
      </c>
      <c r="I1370" s="190"/>
    </row>
    <row r="1371" spans="1:9">
      <c r="A1371" s="190" t="s">
        <v>590</v>
      </c>
      <c r="B1371" s="190" t="s">
        <v>850</v>
      </c>
      <c r="C1371" s="190" t="s">
        <v>814</v>
      </c>
      <c r="D1371" s="191">
        <v>41586</v>
      </c>
      <c r="E1371" s="190" t="s">
        <v>809</v>
      </c>
      <c r="F1371" s="190">
        <v>53</v>
      </c>
      <c r="G1371" s="190">
        <v>28</v>
      </c>
      <c r="H1371" s="193">
        <v>0</v>
      </c>
      <c r="I1371" s="190"/>
    </row>
    <row r="1372" spans="1:9">
      <c r="A1372" s="190" t="s">
        <v>590</v>
      </c>
      <c r="B1372" s="190" t="s">
        <v>850</v>
      </c>
      <c r="C1372" s="190" t="s">
        <v>814</v>
      </c>
      <c r="D1372" s="191">
        <v>40670</v>
      </c>
      <c r="E1372" s="190" t="s">
        <v>848</v>
      </c>
      <c r="F1372" s="190">
        <v>38</v>
      </c>
      <c r="G1372" s="190">
        <v>60</v>
      </c>
      <c r="H1372" s="193">
        <v>0</v>
      </c>
      <c r="I1372" s="190"/>
    </row>
    <row r="1373" spans="1:9">
      <c r="A1373" s="190" t="s">
        <v>350</v>
      </c>
      <c r="B1373" s="190" t="s">
        <v>813</v>
      </c>
      <c r="C1373" s="190" t="s">
        <v>814</v>
      </c>
      <c r="D1373" s="191">
        <v>41654</v>
      </c>
      <c r="E1373" s="190" t="s">
        <v>840</v>
      </c>
      <c r="F1373" s="190">
        <v>10</v>
      </c>
      <c r="G1373" s="190">
        <v>40</v>
      </c>
      <c r="H1373" s="193">
        <v>0</v>
      </c>
      <c r="I1373" s="190"/>
    </row>
    <row r="1374" spans="1:9">
      <c r="A1374" s="190" t="s">
        <v>350</v>
      </c>
      <c r="B1374" s="190" t="s">
        <v>813</v>
      </c>
      <c r="C1374" s="190" t="s">
        <v>814</v>
      </c>
      <c r="D1374" s="191">
        <v>40195</v>
      </c>
      <c r="E1374" s="190" t="s">
        <v>815</v>
      </c>
      <c r="F1374" s="190">
        <v>21</v>
      </c>
      <c r="G1374" s="190">
        <v>6</v>
      </c>
      <c r="H1374" s="193">
        <v>0</v>
      </c>
      <c r="I1374" s="190"/>
    </row>
    <row r="1375" spans="1:9">
      <c r="A1375" s="190" t="s">
        <v>350</v>
      </c>
      <c r="B1375" s="190" t="s">
        <v>813</v>
      </c>
      <c r="C1375" s="190" t="s">
        <v>814</v>
      </c>
      <c r="D1375" s="191">
        <v>41461</v>
      </c>
      <c r="E1375" s="190" t="s">
        <v>825</v>
      </c>
      <c r="F1375" s="190">
        <v>4.5</v>
      </c>
      <c r="G1375" s="190">
        <v>20</v>
      </c>
      <c r="H1375" s="193">
        <v>0</v>
      </c>
      <c r="I1375" s="190"/>
    </row>
    <row r="1376" spans="1:9">
      <c r="A1376" s="190" t="s">
        <v>555</v>
      </c>
      <c r="B1376" s="190" t="s">
        <v>524</v>
      </c>
      <c r="C1376" s="190" t="s">
        <v>807</v>
      </c>
      <c r="D1376" s="191">
        <v>40570</v>
      </c>
      <c r="E1376" s="190" t="s">
        <v>879</v>
      </c>
      <c r="F1376" s="190">
        <v>10</v>
      </c>
      <c r="G1376" s="190">
        <v>20</v>
      </c>
      <c r="H1376" s="193">
        <v>0.10000000149011612</v>
      </c>
      <c r="I1376" s="190"/>
    </row>
    <row r="1377" spans="1:9">
      <c r="A1377" s="190" t="s">
        <v>555</v>
      </c>
      <c r="B1377" s="190" t="s">
        <v>524</v>
      </c>
      <c r="C1377" s="190" t="s">
        <v>807</v>
      </c>
      <c r="D1377" s="191">
        <v>40405</v>
      </c>
      <c r="E1377" s="190" t="s">
        <v>822</v>
      </c>
      <c r="F1377" s="190">
        <v>18</v>
      </c>
      <c r="G1377" s="190">
        <v>130</v>
      </c>
      <c r="H1377" s="193">
        <v>0.10000000149011612</v>
      </c>
      <c r="I1377" s="190"/>
    </row>
    <row r="1378" spans="1:9">
      <c r="A1378" s="190" t="s">
        <v>446</v>
      </c>
      <c r="B1378" s="190" t="s">
        <v>854</v>
      </c>
      <c r="C1378" s="190" t="s">
        <v>814</v>
      </c>
      <c r="D1378" s="191">
        <v>41658</v>
      </c>
      <c r="E1378" s="190" t="s">
        <v>812</v>
      </c>
      <c r="F1378" s="190">
        <v>21.05</v>
      </c>
      <c r="G1378" s="190">
        <v>80</v>
      </c>
      <c r="H1378" s="193">
        <v>0.10000000149011612</v>
      </c>
      <c r="I1378" s="190"/>
    </row>
    <row r="1379" spans="1:9">
      <c r="A1379" s="190" t="s">
        <v>626</v>
      </c>
      <c r="B1379" s="190" t="s">
        <v>854</v>
      </c>
      <c r="C1379" s="190" t="s">
        <v>810</v>
      </c>
      <c r="D1379" s="191">
        <v>40230</v>
      </c>
      <c r="E1379" s="190" t="s">
        <v>829</v>
      </c>
      <c r="F1379" s="190">
        <v>19</v>
      </c>
      <c r="G1379" s="190">
        <v>40</v>
      </c>
      <c r="H1379" s="193">
        <v>0</v>
      </c>
      <c r="I1379" s="190"/>
    </row>
    <row r="1380" spans="1:9">
      <c r="A1380" s="190" t="s">
        <v>626</v>
      </c>
      <c r="B1380" s="190" t="s">
        <v>854</v>
      </c>
      <c r="C1380" s="190" t="s">
        <v>810</v>
      </c>
      <c r="D1380" s="191">
        <v>41591</v>
      </c>
      <c r="E1380" s="190" t="s">
        <v>847</v>
      </c>
      <c r="F1380" s="190">
        <v>30</v>
      </c>
      <c r="G1380" s="190">
        <v>35</v>
      </c>
      <c r="H1380" s="193">
        <v>0</v>
      </c>
      <c r="I1380" s="190"/>
    </row>
    <row r="1381" spans="1:9">
      <c r="A1381" s="190" t="s">
        <v>626</v>
      </c>
      <c r="B1381" s="190" t="s">
        <v>854</v>
      </c>
      <c r="C1381" s="190" t="s">
        <v>810</v>
      </c>
      <c r="D1381" s="191">
        <v>41515</v>
      </c>
      <c r="E1381" s="190" t="s">
        <v>876</v>
      </c>
      <c r="F1381" s="190">
        <v>12.5</v>
      </c>
      <c r="G1381" s="190">
        <v>40</v>
      </c>
      <c r="H1381" s="193">
        <v>0</v>
      </c>
      <c r="I1381" s="190"/>
    </row>
    <row r="1382" spans="1:9">
      <c r="A1382" s="190" t="s">
        <v>423</v>
      </c>
      <c r="B1382" s="190" t="s">
        <v>817</v>
      </c>
      <c r="C1382" s="190" t="s">
        <v>810</v>
      </c>
      <c r="D1382" s="191">
        <v>40326</v>
      </c>
      <c r="E1382" s="190" t="s">
        <v>804</v>
      </c>
      <c r="F1382" s="190">
        <v>14</v>
      </c>
      <c r="G1382" s="190">
        <v>2</v>
      </c>
      <c r="H1382" s="193">
        <v>0</v>
      </c>
      <c r="I1382" s="190"/>
    </row>
    <row r="1383" spans="1:9">
      <c r="A1383" s="190" t="s">
        <v>653</v>
      </c>
      <c r="B1383" s="190" t="s">
        <v>877</v>
      </c>
      <c r="C1383" s="190" t="s">
        <v>814</v>
      </c>
      <c r="D1383" s="191">
        <v>40572</v>
      </c>
      <c r="E1383" s="190" t="s">
        <v>815</v>
      </c>
      <c r="F1383" s="190">
        <v>21</v>
      </c>
      <c r="G1383" s="190">
        <v>4</v>
      </c>
      <c r="H1383" s="193">
        <v>0</v>
      </c>
      <c r="I1383" s="190"/>
    </row>
    <row r="1384" spans="1:9">
      <c r="A1384" s="190" t="s">
        <v>653</v>
      </c>
      <c r="B1384" s="190" t="s">
        <v>877</v>
      </c>
      <c r="C1384" s="190" t="s">
        <v>814</v>
      </c>
      <c r="D1384" s="191">
        <v>41583</v>
      </c>
      <c r="E1384" s="190" t="s">
        <v>821</v>
      </c>
      <c r="F1384" s="190">
        <v>12.5</v>
      </c>
      <c r="G1384" s="190">
        <v>50</v>
      </c>
      <c r="H1384" s="193">
        <v>0</v>
      </c>
      <c r="I1384" s="190"/>
    </row>
    <row r="1385" spans="1:9">
      <c r="A1385" s="190" t="s">
        <v>653</v>
      </c>
      <c r="B1385" s="190" t="s">
        <v>877</v>
      </c>
      <c r="C1385" s="190" t="s">
        <v>814</v>
      </c>
      <c r="D1385" s="191">
        <v>40809</v>
      </c>
      <c r="E1385" s="190" t="s">
        <v>820</v>
      </c>
      <c r="F1385" s="190">
        <v>34</v>
      </c>
      <c r="G1385" s="190">
        <v>15</v>
      </c>
      <c r="H1385" s="193">
        <v>0</v>
      </c>
      <c r="I1385" s="190"/>
    </row>
    <row r="1386" spans="1:9">
      <c r="A1386" s="190" t="s">
        <v>653</v>
      </c>
      <c r="B1386" s="190" t="s">
        <v>877</v>
      </c>
      <c r="C1386" s="190" t="s">
        <v>814</v>
      </c>
      <c r="D1386" s="191">
        <v>40608</v>
      </c>
      <c r="E1386" s="190" t="s">
        <v>860</v>
      </c>
      <c r="F1386" s="190">
        <v>21.5</v>
      </c>
      <c r="G1386" s="190">
        <v>12</v>
      </c>
      <c r="H1386" s="193">
        <v>0</v>
      </c>
      <c r="I1386" s="190"/>
    </row>
    <row r="1387" spans="1:9">
      <c r="A1387" s="190" t="s">
        <v>526</v>
      </c>
      <c r="B1387" s="190" t="s">
        <v>895</v>
      </c>
      <c r="C1387" s="190" t="s">
        <v>814</v>
      </c>
      <c r="D1387" s="191">
        <v>40324</v>
      </c>
      <c r="E1387" s="190" t="s">
        <v>811</v>
      </c>
      <c r="F1387" s="190">
        <v>9.65</v>
      </c>
      <c r="G1387" s="190">
        <v>30</v>
      </c>
      <c r="H1387" s="193">
        <v>0.05</v>
      </c>
      <c r="I1387" s="190"/>
    </row>
    <row r="1388" spans="1:9">
      <c r="A1388" s="190" t="s">
        <v>526</v>
      </c>
      <c r="B1388" s="190" t="s">
        <v>895</v>
      </c>
      <c r="C1388" s="190" t="s">
        <v>814</v>
      </c>
      <c r="D1388" s="191">
        <v>41402</v>
      </c>
      <c r="E1388" s="190" t="s">
        <v>888</v>
      </c>
      <c r="F1388" s="190">
        <v>7</v>
      </c>
      <c r="G1388" s="190">
        <v>15</v>
      </c>
      <c r="H1388" s="193">
        <v>0.05</v>
      </c>
      <c r="I1388" s="190"/>
    </row>
    <row r="1389" spans="1:9">
      <c r="A1389" s="190" t="s">
        <v>526</v>
      </c>
      <c r="B1389" s="190" t="s">
        <v>895</v>
      </c>
      <c r="C1389" s="190" t="s">
        <v>814</v>
      </c>
      <c r="D1389" s="191">
        <v>41012</v>
      </c>
      <c r="E1389" s="190" t="s">
        <v>902</v>
      </c>
      <c r="F1389" s="190">
        <v>28.5</v>
      </c>
      <c r="G1389" s="190">
        <v>20</v>
      </c>
      <c r="H1389" s="193">
        <v>0</v>
      </c>
      <c r="I1389" s="190"/>
    </row>
    <row r="1390" spans="1:9">
      <c r="A1390" s="190" t="s">
        <v>526</v>
      </c>
      <c r="B1390" s="190" t="s">
        <v>895</v>
      </c>
      <c r="C1390" s="190" t="s">
        <v>814</v>
      </c>
      <c r="D1390" s="191">
        <v>40623</v>
      </c>
      <c r="E1390" s="190" t="s">
        <v>843</v>
      </c>
      <c r="F1390" s="190">
        <v>49.3</v>
      </c>
      <c r="G1390" s="190">
        <v>15</v>
      </c>
      <c r="H1390" s="193">
        <v>0</v>
      </c>
      <c r="I1390" s="190"/>
    </row>
    <row r="1391" spans="1:9">
      <c r="A1391" s="190" t="s">
        <v>438</v>
      </c>
      <c r="B1391" s="190" t="s">
        <v>806</v>
      </c>
      <c r="C1391" s="190" t="s">
        <v>846</v>
      </c>
      <c r="D1391" s="191">
        <v>40446</v>
      </c>
      <c r="E1391" s="190" t="s">
        <v>803</v>
      </c>
      <c r="F1391" s="190">
        <v>21</v>
      </c>
      <c r="G1391" s="190">
        <v>15</v>
      </c>
      <c r="H1391" s="193">
        <v>0.25</v>
      </c>
      <c r="I1391" s="190"/>
    </row>
    <row r="1392" spans="1:9">
      <c r="A1392" s="190" t="s">
        <v>555</v>
      </c>
      <c r="B1392" s="190" t="s">
        <v>524</v>
      </c>
      <c r="C1392" s="190" t="s">
        <v>828</v>
      </c>
      <c r="D1392" s="191">
        <v>41052</v>
      </c>
      <c r="E1392" s="190" t="s">
        <v>860</v>
      </c>
      <c r="F1392" s="190">
        <v>21.5</v>
      </c>
      <c r="G1392" s="190">
        <v>16</v>
      </c>
      <c r="H1392" s="193">
        <v>0</v>
      </c>
      <c r="I1392" s="190"/>
    </row>
    <row r="1393" spans="1:9">
      <c r="A1393" s="190" t="s">
        <v>649</v>
      </c>
      <c r="B1393" s="190" t="s">
        <v>854</v>
      </c>
      <c r="C1393" s="190" t="s">
        <v>814</v>
      </c>
      <c r="D1393" s="191">
        <v>41384</v>
      </c>
      <c r="E1393" s="190" t="s">
        <v>857</v>
      </c>
      <c r="F1393" s="190">
        <v>123.79</v>
      </c>
      <c r="G1393" s="190">
        <v>18</v>
      </c>
      <c r="H1393" s="193">
        <v>0</v>
      </c>
      <c r="I1393" s="190"/>
    </row>
    <row r="1394" spans="1:9">
      <c r="A1394" s="190" t="s">
        <v>649</v>
      </c>
      <c r="B1394" s="190" t="s">
        <v>854</v>
      </c>
      <c r="C1394" s="190" t="s">
        <v>814</v>
      </c>
      <c r="D1394" s="191">
        <v>40680</v>
      </c>
      <c r="E1394" s="190" t="s">
        <v>832</v>
      </c>
      <c r="F1394" s="190">
        <v>55</v>
      </c>
      <c r="G1394" s="190">
        <v>25</v>
      </c>
      <c r="H1394" s="193">
        <v>0</v>
      </c>
      <c r="I1394" s="190"/>
    </row>
    <row r="1395" spans="1:9">
      <c r="A1395" s="190" t="s">
        <v>555</v>
      </c>
      <c r="B1395" s="190" t="s">
        <v>524</v>
      </c>
      <c r="C1395" s="190" t="s">
        <v>836</v>
      </c>
      <c r="D1395" s="191">
        <v>41294</v>
      </c>
      <c r="E1395" s="190" t="s">
        <v>852</v>
      </c>
      <c r="F1395" s="190">
        <v>39</v>
      </c>
      <c r="G1395" s="190">
        <v>33</v>
      </c>
      <c r="H1395" s="193">
        <v>0</v>
      </c>
      <c r="I1395" s="190"/>
    </row>
    <row r="1396" spans="1:9">
      <c r="A1396" s="190" t="s">
        <v>555</v>
      </c>
      <c r="B1396" s="190" t="s">
        <v>524</v>
      </c>
      <c r="C1396" s="190" t="s">
        <v>836</v>
      </c>
      <c r="D1396" s="191">
        <v>41691</v>
      </c>
      <c r="E1396" s="190" t="s">
        <v>821</v>
      </c>
      <c r="F1396" s="190">
        <v>12.5</v>
      </c>
      <c r="G1396" s="190">
        <v>70</v>
      </c>
      <c r="H1396" s="193">
        <v>0.2</v>
      </c>
      <c r="I1396" s="190"/>
    </row>
    <row r="1397" spans="1:9">
      <c r="A1397" s="190" t="s">
        <v>555</v>
      </c>
      <c r="B1397" s="190" t="s">
        <v>524</v>
      </c>
      <c r="C1397" s="190" t="s">
        <v>836</v>
      </c>
      <c r="D1397" s="191">
        <v>41331</v>
      </c>
      <c r="E1397" s="190" t="s">
        <v>867</v>
      </c>
      <c r="F1397" s="190">
        <v>7.75</v>
      </c>
      <c r="G1397" s="190">
        <v>7</v>
      </c>
      <c r="H1397" s="193">
        <v>0.2</v>
      </c>
      <c r="I1397" s="190"/>
    </row>
    <row r="1398" spans="1:9">
      <c r="A1398" s="190" t="s">
        <v>590</v>
      </c>
      <c r="B1398" s="190" t="s">
        <v>850</v>
      </c>
      <c r="C1398" s="190" t="s">
        <v>810</v>
      </c>
      <c r="D1398" s="191">
        <v>40243</v>
      </c>
      <c r="E1398" s="190" t="s">
        <v>821</v>
      </c>
      <c r="F1398" s="190">
        <v>12.5</v>
      </c>
      <c r="G1398" s="190">
        <v>2</v>
      </c>
      <c r="H1398" s="193">
        <v>0.25</v>
      </c>
      <c r="I1398" s="190"/>
    </row>
    <row r="1399" spans="1:9">
      <c r="A1399" s="190" t="s">
        <v>590</v>
      </c>
      <c r="B1399" s="190" t="s">
        <v>850</v>
      </c>
      <c r="C1399" s="190" t="s">
        <v>810</v>
      </c>
      <c r="D1399" s="191">
        <v>40619</v>
      </c>
      <c r="E1399" s="190" t="s">
        <v>884</v>
      </c>
      <c r="F1399" s="190">
        <v>17</v>
      </c>
      <c r="G1399" s="190">
        <v>50</v>
      </c>
      <c r="H1399" s="193">
        <v>0</v>
      </c>
      <c r="I1399" s="190"/>
    </row>
    <row r="1400" spans="1:9">
      <c r="A1400" s="190" t="s">
        <v>361</v>
      </c>
      <c r="B1400" s="190" t="s">
        <v>842</v>
      </c>
      <c r="C1400" s="190" t="s">
        <v>878</v>
      </c>
      <c r="D1400" s="191">
        <v>41369</v>
      </c>
      <c r="E1400" s="190" t="s">
        <v>859</v>
      </c>
      <c r="F1400" s="190">
        <v>31</v>
      </c>
      <c r="G1400" s="190">
        <v>6</v>
      </c>
      <c r="H1400" s="193">
        <v>0</v>
      </c>
      <c r="I1400" s="190"/>
    </row>
    <row r="1401" spans="1:9">
      <c r="A1401" s="190" t="s">
        <v>361</v>
      </c>
      <c r="B1401" s="190" t="s">
        <v>842</v>
      </c>
      <c r="C1401" s="190" t="s">
        <v>878</v>
      </c>
      <c r="D1401" s="191">
        <v>41085</v>
      </c>
      <c r="E1401" s="190" t="s">
        <v>871</v>
      </c>
      <c r="F1401" s="190">
        <v>14</v>
      </c>
      <c r="G1401" s="190">
        <v>3</v>
      </c>
      <c r="H1401" s="193">
        <v>0</v>
      </c>
      <c r="I1401" s="190"/>
    </row>
    <row r="1402" spans="1:9">
      <c r="A1402" s="190" t="s">
        <v>555</v>
      </c>
      <c r="B1402" s="190" t="s">
        <v>524</v>
      </c>
      <c r="C1402" s="190" t="s">
        <v>836</v>
      </c>
      <c r="D1402" s="191">
        <v>41086</v>
      </c>
      <c r="E1402" s="190" t="s">
        <v>821</v>
      </c>
      <c r="F1402" s="190">
        <v>12.5</v>
      </c>
      <c r="G1402" s="190">
        <v>16</v>
      </c>
      <c r="H1402" s="193">
        <v>0.05</v>
      </c>
      <c r="I1402" s="190"/>
    </row>
    <row r="1403" spans="1:9">
      <c r="A1403" s="190" t="s">
        <v>555</v>
      </c>
      <c r="B1403" s="190" t="s">
        <v>524</v>
      </c>
      <c r="C1403" s="190" t="s">
        <v>836</v>
      </c>
      <c r="D1403" s="191">
        <v>41457</v>
      </c>
      <c r="E1403" s="190" t="s">
        <v>804</v>
      </c>
      <c r="F1403" s="190">
        <v>14</v>
      </c>
      <c r="G1403" s="190">
        <v>12</v>
      </c>
      <c r="H1403" s="193">
        <v>0.05</v>
      </c>
      <c r="I1403" s="190"/>
    </row>
    <row r="1404" spans="1:9">
      <c r="A1404" s="190" t="s">
        <v>555</v>
      </c>
      <c r="B1404" s="190" t="s">
        <v>524</v>
      </c>
      <c r="C1404" s="190" t="s">
        <v>836</v>
      </c>
      <c r="D1404" s="191">
        <v>41322</v>
      </c>
      <c r="E1404" s="190" t="s">
        <v>900</v>
      </c>
      <c r="F1404" s="190">
        <v>9.5</v>
      </c>
      <c r="G1404" s="190">
        <v>27</v>
      </c>
      <c r="H1404" s="193">
        <v>0.05</v>
      </c>
      <c r="I1404" s="190"/>
    </row>
    <row r="1405" spans="1:9">
      <c r="A1405" s="190" t="s">
        <v>555</v>
      </c>
      <c r="B1405" s="190" t="s">
        <v>524</v>
      </c>
      <c r="C1405" s="190" t="s">
        <v>836</v>
      </c>
      <c r="D1405" s="191">
        <v>41351</v>
      </c>
      <c r="E1405" s="190" t="s">
        <v>809</v>
      </c>
      <c r="F1405" s="190">
        <v>53</v>
      </c>
      <c r="G1405" s="190">
        <v>120</v>
      </c>
      <c r="H1405" s="193">
        <v>0.05</v>
      </c>
      <c r="I1405" s="190"/>
    </row>
    <row r="1406" spans="1:9">
      <c r="A1406" s="190" t="s">
        <v>414</v>
      </c>
      <c r="B1406" s="190" t="s">
        <v>806</v>
      </c>
      <c r="C1406" s="190" t="s">
        <v>878</v>
      </c>
      <c r="D1406" s="191">
        <v>40503</v>
      </c>
      <c r="E1406" s="190" t="s">
        <v>804</v>
      </c>
      <c r="F1406" s="190">
        <v>14</v>
      </c>
      <c r="G1406" s="190">
        <v>20</v>
      </c>
      <c r="H1406" s="193">
        <v>0.2</v>
      </c>
      <c r="I1406" s="190"/>
    </row>
    <row r="1407" spans="1:9">
      <c r="A1407" s="190" t="s">
        <v>318</v>
      </c>
      <c r="B1407" s="190" t="s">
        <v>850</v>
      </c>
      <c r="C1407" s="190" t="s">
        <v>814</v>
      </c>
      <c r="D1407" s="191">
        <v>41276</v>
      </c>
      <c r="E1407" s="190" t="s">
        <v>811</v>
      </c>
      <c r="F1407" s="190">
        <v>9.65</v>
      </c>
      <c r="G1407" s="190">
        <v>10</v>
      </c>
      <c r="H1407" s="193">
        <v>0</v>
      </c>
      <c r="I1407" s="190"/>
    </row>
    <row r="1408" spans="1:9">
      <c r="A1408" s="190" t="s">
        <v>373</v>
      </c>
      <c r="B1408" s="190" t="s">
        <v>854</v>
      </c>
      <c r="C1408" s="190" t="s">
        <v>814</v>
      </c>
      <c r="D1408" s="191">
        <v>41678</v>
      </c>
      <c r="E1408" s="190" t="s">
        <v>830</v>
      </c>
      <c r="F1408" s="190">
        <v>17.45</v>
      </c>
      <c r="G1408" s="190">
        <v>20</v>
      </c>
      <c r="H1408" s="193">
        <v>0</v>
      </c>
      <c r="I1408" s="190"/>
    </row>
    <row r="1409" spans="1:9">
      <c r="A1409" s="190" t="s">
        <v>373</v>
      </c>
      <c r="B1409" s="190" t="s">
        <v>854</v>
      </c>
      <c r="C1409" s="190" t="s">
        <v>814</v>
      </c>
      <c r="D1409" s="191">
        <v>41583</v>
      </c>
      <c r="E1409" s="190" t="s">
        <v>843</v>
      </c>
      <c r="F1409" s="190">
        <v>49.3</v>
      </c>
      <c r="G1409" s="190">
        <v>20</v>
      </c>
      <c r="H1409" s="193">
        <v>0</v>
      </c>
      <c r="I1409" s="190"/>
    </row>
    <row r="1410" spans="1:9">
      <c r="A1410" s="190" t="s">
        <v>441</v>
      </c>
      <c r="B1410" s="190" t="s">
        <v>444</v>
      </c>
      <c r="C1410" s="190" t="s">
        <v>851</v>
      </c>
      <c r="D1410" s="191">
        <v>41169</v>
      </c>
      <c r="E1410" s="190" t="s">
        <v>844</v>
      </c>
      <c r="F1410" s="190">
        <v>15</v>
      </c>
      <c r="G1410" s="190">
        <v>35</v>
      </c>
      <c r="H1410" s="193">
        <v>0</v>
      </c>
      <c r="I1410" s="190"/>
    </row>
    <row r="1411" spans="1:9">
      <c r="A1411" s="190" t="s">
        <v>441</v>
      </c>
      <c r="B1411" s="190" t="s">
        <v>444</v>
      </c>
      <c r="C1411" s="190" t="s">
        <v>851</v>
      </c>
      <c r="D1411" s="191">
        <v>40596</v>
      </c>
      <c r="E1411" s="190" t="s">
        <v>834</v>
      </c>
      <c r="F1411" s="190">
        <v>13</v>
      </c>
      <c r="G1411" s="190">
        <v>15</v>
      </c>
      <c r="H1411" s="193">
        <v>0</v>
      </c>
      <c r="I1411" s="190"/>
    </row>
    <row r="1412" spans="1:9">
      <c r="A1412" s="190" t="s">
        <v>428</v>
      </c>
      <c r="B1412" s="190" t="s">
        <v>801</v>
      </c>
      <c r="C1412" s="190" t="s">
        <v>851</v>
      </c>
      <c r="D1412" s="191">
        <v>40410</v>
      </c>
      <c r="E1412" s="190" t="s">
        <v>875</v>
      </c>
      <c r="F1412" s="190">
        <v>7.45</v>
      </c>
      <c r="G1412" s="190">
        <v>3</v>
      </c>
      <c r="H1412" s="193">
        <v>0.2</v>
      </c>
      <c r="I1412" s="190"/>
    </row>
    <row r="1413" spans="1:9">
      <c r="A1413" s="190" t="s">
        <v>428</v>
      </c>
      <c r="B1413" s="190" t="s">
        <v>801</v>
      </c>
      <c r="C1413" s="190" t="s">
        <v>851</v>
      </c>
      <c r="D1413" s="191">
        <v>41062</v>
      </c>
      <c r="E1413" s="190" t="s">
        <v>848</v>
      </c>
      <c r="F1413" s="190">
        <v>38</v>
      </c>
      <c r="G1413" s="190">
        <v>20</v>
      </c>
      <c r="H1413" s="193">
        <v>0.2</v>
      </c>
      <c r="I1413" s="190"/>
    </row>
    <row r="1414" spans="1:9">
      <c r="A1414" s="190" t="s">
        <v>428</v>
      </c>
      <c r="B1414" s="190" t="s">
        <v>801</v>
      </c>
      <c r="C1414" s="190" t="s">
        <v>851</v>
      </c>
      <c r="D1414" s="191">
        <v>41712</v>
      </c>
      <c r="E1414" s="190" t="s">
        <v>827</v>
      </c>
      <c r="F1414" s="190">
        <v>10</v>
      </c>
      <c r="G1414" s="190">
        <v>35</v>
      </c>
      <c r="H1414" s="193">
        <v>0</v>
      </c>
      <c r="I1414" s="190"/>
    </row>
    <row r="1415" spans="1:9">
      <c r="A1415" s="190" t="s">
        <v>347</v>
      </c>
      <c r="B1415" s="190" t="s">
        <v>345</v>
      </c>
      <c r="C1415" s="190" t="s">
        <v>828</v>
      </c>
      <c r="D1415" s="191">
        <v>40483</v>
      </c>
      <c r="E1415" s="190" t="s">
        <v>821</v>
      </c>
      <c r="F1415" s="190">
        <v>12.5</v>
      </c>
      <c r="G1415" s="190">
        <v>1</v>
      </c>
      <c r="H1415" s="193">
        <v>0</v>
      </c>
      <c r="I1415" s="190"/>
    </row>
    <row r="1416" spans="1:9">
      <c r="A1416" s="190" t="s">
        <v>438</v>
      </c>
      <c r="B1416" s="190" t="s">
        <v>806</v>
      </c>
      <c r="C1416" s="190" t="s">
        <v>810</v>
      </c>
      <c r="D1416" s="191">
        <v>40797</v>
      </c>
      <c r="E1416" s="190" t="s">
        <v>821</v>
      </c>
      <c r="F1416" s="190">
        <v>12.5</v>
      </c>
      <c r="G1416" s="190">
        <v>10</v>
      </c>
      <c r="H1416" s="193">
        <v>0</v>
      </c>
      <c r="I1416" s="190"/>
    </row>
    <row r="1417" spans="1:9">
      <c r="A1417" s="190" t="s">
        <v>438</v>
      </c>
      <c r="B1417" s="190" t="s">
        <v>806</v>
      </c>
      <c r="C1417" s="190" t="s">
        <v>810</v>
      </c>
      <c r="D1417" s="191">
        <v>41494</v>
      </c>
      <c r="E1417" s="190" t="s">
        <v>890</v>
      </c>
      <c r="F1417" s="190">
        <v>263.5</v>
      </c>
      <c r="G1417" s="190">
        <v>5</v>
      </c>
      <c r="H1417" s="193">
        <v>0</v>
      </c>
      <c r="I1417" s="190"/>
    </row>
    <row r="1418" spans="1:9">
      <c r="A1418" s="190" t="s">
        <v>480</v>
      </c>
      <c r="B1418" s="190" t="s">
        <v>861</v>
      </c>
      <c r="C1418" s="190" t="s">
        <v>810</v>
      </c>
      <c r="D1418" s="191">
        <v>40780</v>
      </c>
      <c r="E1418" s="190" t="s">
        <v>831</v>
      </c>
      <c r="F1418" s="190">
        <v>19</v>
      </c>
      <c r="G1418" s="190">
        <v>30</v>
      </c>
      <c r="H1418" s="193">
        <v>0</v>
      </c>
      <c r="I1418" s="190"/>
    </row>
    <row r="1419" spans="1:9">
      <c r="A1419" s="190" t="s">
        <v>480</v>
      </c>
      <c r="B1419" s="190" t="s">
        <v>861</v>
      </c>
      <c r="C1419" s="190" t="s">
        <v>810</v>
      </c>
      <c r="D1419" s="191">
        <v>41383</v>
      </c>
      <c r="E1419" s="190" t="s">
        <v>822</v>
      </c>
      <c r="F1419" s="190">
        <v>18</v>
      </c>
      <c r="G1419" s="190">
        <v>2</v>
      </c>
      <c r="H1419" s="193">
        <v>0.15</v>
      </c>
      <c r="I1419" s="190"/>
    </row>
    <row r="1420" spans="1:9">
      <c r="A1420" s="190" t="s">
        <v>480</v>
      </c>
      <c r="B1420" s="190" t="s">
        <v>861</v>
      </c>
      <c r="C1420" s="190" t="s">
        <v>810</v>
      </c>
      <c r="D1420" s="191">
        <v>41501</v>
      </c>
      <c r="E1420" s="190" t="s">
        <v>805</v>
      </c>
      <c r="F1420" s="190">
        <v>34.799999999999997</v>
      </c>
      <c r="G1420" s="190">
        <v>30</v>
      </c>
      <c r="H1420" s="193">
        <v>0.15</v>
      </c>
      <c r="I1420" s="190"/>
    </row>
    <row r="1421" spans="1:9">
      <c r="A1421" s="190" t="s">
        <v>617</v>
      </c>
      <c r="B1421" s="190" t="s">
        <v>444</v>
      </c>
      <c r="C1421" s="190" t="s">
        <v>836</v>
      </c>
      <c r="D1421" s="191">
        <v>40675</v>
      </c>
      <c r="E1421" s="190" t="s">
        <v>859</v>
      </c>
      <c r="F1421" s="190">
        <v>31</v>
      </c>
      <c r="G1421" s="190">
        <v>10</v>
      </c>
      <c r="H1421" s="193">
        <v>0</v>
      </c>
      <c r="I1421" s="190"/>
    </row>
    <row r="1422" spans="1:9">
      <c r="A1422" s="190" t="s">
        <v>617</v>
      </c>
      <c r="B1422" s="190" t="s">
        <v>444</v>
      </c>
      <c r="C1422" s="190" t="s">
        <v>836</v>
      </c>
      <c r="D1422" s="191">
        <v>40302</v>
      </c>
      <c r="E1422" s="190" t="s">
        <v>867</v>
      </c>
      <c r="F1422" s="190">
        <v>7.75</v>
      </c>
      <c r="G1422" s="190">
        <v>10</v>
      </c>
      <c r="H1422" s="193">
        <v>0</v>
      </c>
      <c r="I1422" s="190"/>
    </row>
    <row r="1423" spans="1:9">
      <c r="A1423" s="190" t="s">
        <v>387</v>
      </c>
      <c r="B1423" s="190" t="s">
        <v>806</v>
      </c>
      <c r="C1423" s="190" t="s">
        <v>846</v>
      </c>
      <c r="D1423" s="191">
        <v>41367</v>
      </c>
      <c r="E1423" s="190" t="s">
        <v>896</v>
      </c>
      <c r="F1423" s="190">
        <v>40</v>
      </c>
      <c r="G1423" s="190">
        <v>30</v>
      </c>
      <c r="H1423" s="193">
        <v>0.2</v>
      </c>
      <c r="I1423" s="190"/>
    </row>
    <row r="1424" spans="1:9">
      <c r="A1424" s="190" t="s">
        <v>387</v>
      </c>
      <c r="B1424" s="190" t="s">
        <v>806</v>
      </c>
      <c r="C1424" s="190" t="s">
        <v>846</v>
      </c>
      <c r="D1424" s="191">
        <v>41249</v>
      </c>
      <c r="E1424" s="190" t="s">
        <v>849</v>
      </c>
      <c r="F1424" s="190">
        <v>25.89</v>
      </c>
      <c r="G1424" s="190">
        <v>15</v>
      </c>
      <c r="H1424" s="193">
        <v>0.2</v>
      </c>
      <c r="I1424" s="190"/>
    </row>
    <row r="1425" spans="1:9">
      <c r="A1425" s="190" t="s">
        <v>387</v>
      </c>
      <c r="B1425" s="190" t="s">
        <v>806</v>
      </c>
      <c r="C1425" s="190" t="s">
        <v>846</v>
      </c>
      <c r="D1425" s="191">
        <v>40443</v>
      </c>
      <c r="E1425" s="190" t="s">
        <v>867</v>
      </c>
      <c r="F1425" s="190">
        <v>7.75</v>
      </c>
      <c r="G1425" s="190">
        <v>42</v>
      </c>
      <c r="H1425" s="193">
        <v>0.2</v>
      </c>
      <c r="I1425" s="190"/>
    </row>
    <row r="1426" spans="1:9">
      <c r="A1426" s="190" t="s">
        <v>548</v>
      </c>
      <c r="B1426" s="190" t="s">
        <v>813</v>
      </c>
      <c r="C1426" s="190" t="s">
        <v>851</v>
      </c>
      <c r="D1426" s="191">
        <v>41247</v>
      </c>
      <c r="E1426" s="190" t="s">
        <v>829</v>
      </c>
      <c r="F1426" s="190">
        <v>19</v>
      </c>
      <c r="G1426" s="190">
        <v>15</v>
      </c>
      <c r="H1426" s="193">
        <v>0.05</v>
      </c>
      <c r="I1426" s="190"/>
    </row>
    <row r="1427" spans="1:9">
      <c r="A1427" s="190" t="s">
        <v>548</v>
      </c>
      <c r="B1427" s="190" t="s">
        <v>813</v>
      </c>
      <c r="C1427" s="190" t="s">
        <v>851</v>
      </c>
      <c r="D1427" s="191">
        <v>40903</v>
      </c>
      <c r="E1427" s="190" t="s">
        <v>857</v>
      </c>
      <c r="F1427" s="190">
        <v>123.79</v>
      </c>
      <c r="G1427" s="190">
        <v>20</v>
      </c>
      <c r="H1427" s="193">
        <v>0.05</v>
      </c>
      <c r="I1427" s="190"/>
    </row>
    <row r="1428" spans="1:9">
      <c r="A1428" s="190" t="s">
        <v>446</v>
      </c>
      <c r="B1428" s="190" t="s">
        <v>854</v>
      </c>
      <c r="C1428" s="190" t="s">
        <v>836</v>
      </c>
      <c r="D1428" s="191">
        <v>40295</v>
      </c>
      <c r="E1428" s="190" t="s">
        <v>869</v>
      </c>
      <c r="F1428" s="190">
        <v>9.1999999999999993</v>
      </c>
      <c r="G1428" s="190">
        <v>50</v>
      </c>
      <c r="H1428" s="193">
        <v>0.05</v>
      </c>
      <c r="I1428" s="190"/>
    </row>
    <row r="1429" spans="1:9">
      <c r="A1429" s="190" t="s">
        <v>446</v>
      </c>
      <c r="B1429" s="190" t="s">
        <v>854</v>
      </c>
      <c r="C1429" s="190" t="s">
        <v>836</v>
      </c>
      <c r="D1429" s="191">
        <v>41360</v>
      </c>
      <c r="E1429" s="190" t="s">
        <v>867</v>
      </c>
      <c r="F1429" s="190">
        <v>7.75</v>
      </c>
      <c r="G1429" s="190">
        <v>40</v>
      </c>
      <c r="H1429" s="193">
        <v>0.05</v>
      </c>
      <c r="I1429" s="190"/>
    </row>
    <row r="1430" spans="1:9">
      <c r="A1430" s="190" t="s">
        <v>350</v>
      </c>
      <c r="B1430" s="190" t="s">
        <v>813</v>
      </c>
      <c r="C1430" s="190" t="s">
        <v>836</v>
      </c>
      <c r="D1430" s="191">
        <v>41037</v>
      </c>
      <c r="E1430" s="190" t="s">
        <v>881</v>
      </c>
      <c r="F1430" s="190">
        <v>62.5</v>
      </c>
      <c r="G1430" s="190">
        <v>30</v>
      </c>
      <c r="H1430" s="193">
        <v>0</v>
      </c>
      <c r="I1430" s="190"/>
    </row>
    <row r="1431" spans="1:9">
      <c r="A1431" s="190" t="s">
        <v>350</v>
      </c>
      <c r="B1431" s="190" t="s">
        <v>813</v>
      </c>
      <c r="C1431" s="190" t="s">
        <v>836</v>
      </c>
      <c r="D1431" s="191">
        <v>41053</v>
      </c>
      <c r="E1431" s="190" t="s">
        <v>845</v>
      </c>
      <c r="F1431" s="190">
        <v>18</v>
      </c>
      <c r="G1431" s="190">
        <v>15</v>
      </c>
      <c r="H1431" s="193">
        <v>0</v>
      </c>
      <c r="I1431" s="190"/>
    </row>
    <row r="1432" spans="1:9">
      <c r="A1432" s="190" t="s">
        <v>350</v>
      </c>
      <c r="B1432" s="190" t="s">
        <v>813</v>
      </c>
      <c r="C1432" s="190" t="s">
        <v>836</v>
      </c>
      <c r="D1432" s="191">
        <v>41155</v>
      </c>
      <c r="E1432" s="190" t="s">
        <v>865</v>
      </c>
      <c r="F1432" s="190">
        <v>43.9</v>
      </c>
      <c r="G1432" s="190">
        <v>30</v>
      </c>
      <c r="H1432" s="193">
        <v>0</v>
      </c>
      <c r="I1432" s="190"/>
    </row>
    <row r="1433" spans="1:9">
      <c r="A1433" s="190" t="s">
        <v>350</v>
      </c>
      <c r="B1433" s="190" t="s">
        <v>813</v>
      </c>
      <c r="C1433" s="190" t="s">
        <v>836</v>
      </c>
      <c r="D1433" s="191">
        <v>40837</v>
      </c>
      <c r="E1433" s="190" t="s">
        <v>876</v>
      </c>
      <c r="F1433" s="190">
        <v>12.5</v>
      </c>
      <c r="G1433" s="190">
        <v>18</v>
      </c>
      <c r="H1433" s="193">
        <v>0</v>
      </c>
      <c r="I1433" s="190"/>
    </row>
    <row r="1434" spans="1:9">
      <c r="A1434" s="190" t="s">
        <v>414</v>
      </c>
      <c r="B1434" s="190" t="s">
        <v>806</v>
      </c>
      <c r="C1434" s="190" t="s">
        <v>807</v>
      </c>
      <c r="D1434" s="191">
        <v>40926</v>
      </c>
      <c r="E1434" s="190" t="s">
        <v>847</v>
      </c>
      <c r="F1434" s="190">
        <v>30</v>
      </c>
      <c r="G1434" s="190">
        <v>3</v>
      </c>
      <c r="H1434" s="193">
        <v>0.15</v>
      </c>
      <c r="I1434" s="190"/>
    </row>
    <row r="1435" spans="1:9">
      <c r="A1435" s="190" t="s">
        <v>414</v>
      </c>
      <c r="B1435" s="190" t="s">
        <v>806</v>
      </c>
      <c r="C1435" s="190" t="s">
        <v>807</v>
      </c>
      <c r="D1435" s="191">
        <v>40605</v>
      </c>
      <c r="E1435" s="190" t="s">
        <v>848</v>
      </c>
      <c r="F1435" s="190">
        <v>38</v>
      </c>
      <c r="G1435" s="190">
        <v>20</v>
      </c>
      <c r="H1435" s="193">
        <v>0.15</v>
      </c>
      <c r="I1435" s="190"/>
    </row>
    <row r="1436" spans="1:9">
      <c r="A1436" s="190" t="s">
        <v>492</v>
      </c>
      <c r="B1436" s="190" t="s">
        <v>854</v>
      </c>
      <c r="C1436" s="190" t="s">
        <v>807</v>
      </c>
      <c r="D1436" s="191">
        <v>40909</v>
      </c>
      <c r="E1436" s="190" t="s">
        <v>857</v>
      </c>
      <c r="F1436" s="190">
        <v>123.79</v>
      </c>
      <c r="G1436" s="190">
        <v>14</v>
      </c>
      <c r="H1436" s="193">
        <v>0.05</v>
      </c>
      <c r="I1436" s="190"/>
    </row>
    <row r="1437" spans="1:9">
      <c r="A1437" s="190" t="s">
        <v>492</v>
      </c>
      <c r="B1437" s="190" t="s">
        <v>854</v>
      </c>
      <c r="C1437" s="190" t="s">
        <v>807</v>
      </c>
      <c r="D1437" s="191">
        <v>40562</v>
      </c>
      <c r="E1437" s="190" t="s">
        <v>811</v>
      </c>
      <c r="F1437" s="190">
        <v>9.65</v>
      </c>
      <c r="G1437" s="190">
        <v>20</v>
      </c>
      <c r="H1437" s="193">
        <v>0.05</v>
      </c>
      <c r="I1437" s="190"/>
    </row>
    <row r="1438" spans="1:9">
      <c r="A1438" s="190" t="s">
        <v>621</v>
      </c>
      <c r="B1438" s="190" t="s">
        <v>898</v>
      </c>
      <c r="C1438" s="190" t="s">
        <v>836</v>
      </c>
      <c r="D1438" s="191">
        <v>40365</v>
      </c>
      <c r="E1438" s="190" t="s">
        <v>829</v>
      </c>
      <c r="F1438" s="190">
        <v>19</v>
      </c>
      <c r="G1438" s="190">
        <v>10</v>
      </c>
      <c r="H1438" s="193">
        <v>0</v>
      </c>
      <c r="I1438" s="190"/>
    </row>
    <row r="1439" spans="1:9">
      <c r="A1439" s="190" t="s">
        <v>621</v>
      </c>
      <c r="B1439" s="190" t="s">
        <v>898</v>
      </c>
      <c r="C1439" s="190" t="s">
        <v>836</v>
      </c>
      <c r="D1439" s="191">
        <v>41195</v>
      </c>
      <c r="E1439" s="190" t="s">
        <v>875</v>
      </c>
      <c r="F1439" s="190">
        <v>7.45</v>
      </c>
      <c r="G1439" s="190">
        <v>3</v>
      </c>
      <c r="H1439" s="193">
        <v>0</v>
      </c>
      <c r="I1439" s="190"/>
    </row>
    <row r="1440" spans="1:9">
      <c r="A1440" s="190" t="s">
        <v>621</v>
      </c>
      <c r="B1440" s="190" t="s">
        <v>898</v>
      </c>
      <c r="C1440" s="190" t="s">
        <v>836</v>
      </c>
      <c r="D1440" s="191">
        <v>41210</v>
      </c>
      <c r="E1440" s="190" t="s">
        <v>876</v>
      </c>
      <c r="F1440" s="190">
        <v>12.5</v>
      </c>
      <c r="G1440" s="190">
        <v>15</v>
      </c>
      <c r="H1440" s="193">
        <v>0</v>
      </c>
      <c r="I1440" s="190"/>
    </row>
    <row r="1441" spans="1:9">
      <c r="A1441" s="190" t="s">
        <v>653</v>
      </c>
      <c r="B1441" s="190" t="s">
        <v>877</v>
      </c>
      <c r="C1441" s="190" t="s">
        <v>814</v>
      </c>
      <c r="D1441" s="191">
        <v>40591</v>
      </c>
      <c r="E1441" s="190" t="s">
        <v>811</v>
      </c>
      <c r="F1441" s="190">
        <v>9.65</v>
      </c>
      <c r="G1441" s="190">
        <v>14</v>
      </c>
      <c r="H1441" s="193">
        <v>0</v>
      </c>
      <c r="I1441" s="190"/>
    </row>
    <row r="1442" spans="1:9">
      <c r="A1442" s="190" t="s">
        <v>653</v>
      </c>
      <c r="B1442" s="190" t="s">
        <v>877</v>
      </c>
      <c r="C1442" s="190" t="s">
        <v>814</v>
      </c>
      <c r="D1442" s="191">
        <v>40424</v>
      </c>
      <c r="E1442" s="190" t="s">
        <v>888</v>
      </c>
      <c r="F1442" s="190">
        <v>7</v>
      </c>
      <c r="G1442" s="190">
        <v>8</v>
      </c>
      <c r="H1442" s="193">
        <v>0</v>
      </c>
      <c r="I1442" s="190"/>
    </row>
    <row r="1443" spans="1:9">
      <c r="A1443" s="190" t="s">
        <v>450</v>
      </c>
      <c r="B1443" s="190" t="s">
        <v>806</v>
      </c>
      <c r="C1443" s="190" t="s">
        <v>807</v>
      </c>
      <c r="D1443" s="191">
        <v>41445</v>
      </c>
      <c r="E1443" s="190" t="s">
        <v>808</v>
      </c>
      <c r="F1443" s="190">
        <v>23.25</v>
      </c>
      <c r="G1443" s="190">
        <v>15</v>
      </c>
      <c r="H1443" s="193">
        <v>0.2</v>
      </c>
      <c r="I1443" s="190"/>
    </row>
    <row r="1444" spans="1:9">
      <c r="A1444" s="190" t="s">
        <v>450</v>
      </c>
      <c r="B1444" s="190" t="s">
        <v>806</v>
      </c>
      <c r="C1444" s="190" t="s">
        <v>807</v>
      </c>
      <c r="D1444" s="191">
        <v>41145</v>
      </c>
      <c r="E1444" s="190" t="s">
        <v>875</v>
      </c>
      <c r="F1444" s="190">
        <v>7.45</v>
      </c>
      <c r="G1444" s="190">
        <v>6</v>
      </c>
      <c r="H1444" s="193">
        <v>0.2</v>
      </c>
      <c r="I1444" s="190"/>
    </row>
    <row r="1445" spans="1:9">
      <c r="A1445" s="190" t="s">
        <v>555</v>
      </c>
      <c r="B1445" s="190" t="s">
        <v>524</v>
      </c>
      <c r="C1445" s="190" t="s">
        <v>846</v>
      </c>
      <c r="D1445" s="191">
        <v>40226</v>
      </c>
      <c r="E1445" s="190" t="s">
        <v>830</v>
      </c>
      <c r="F1445" s="190">
        <v>17.45</v>
      </c>
      <c r="G1445" s="190">
        <v>65</v>
      </c>
      <c r="H1445" s="193">
        <v>0</v>
      </c>
      <c r="I1445" s="190"/>
    </row>
    <row r="1446" spans="1:9">
      <c r="A1446" s="190" t="s">
        <v>555</v>
      </c>
      <c r="B1446" s="190" t="s">
        <v>524</v>
      </c>
      <c r="C1446" s="190" t="s">
        <v>846</v>
      </c>
      <c r="D1446" s="191">
        <v>40479</v>
      </c>
      <c r="E1446" s="190" t="s">
        <v>852</v>
      </c>
      <c r="F1446" s="190">
        <v>39</v>
      </c>
      <c r="G1446" s="190">
        <v>35</v>
      </c>
      <c r="H1446" s="193">
        <v>0.25</v>
      </c>
      <c r="I1446" s="190"/>
    </row>
    <row r="1447" spans="1:9">
      <c r="A1447" s="190" t="s">
        <v>702</v>
      </c>
      <c r="B1447" s="190" t="s">
        <v>444</v>
      </c>
      <c r="C1447" s="190" t="s">
        <v>814</v>
      </c>
      <c r="D1447" s="191">
        <v>41203</v>
      </c>
      <c r="E1447" s="190" t="s">
        <v>891</v>
      </c>
      <c r="F1447" s="190">
        <v>31.23</v>
      </c>
      <c r="G1447" s="190">
        <v>21</v>
      </c>
      <c r="H1447" s="193">
        <v>0.2</v>
      </c>
      <c r="I1447" s="190"/>
    </row>
    <row r="1448" spans="1:9">
      <c r="A1448" s="190" t="s">
        <v>702</v>
      </c>
      <c r="B1448" s="190" t="s">
        <v>444</v>
      </c>
      <c r="C1448" s="190" t="s">
        <v>814</v>
      </c>
      <c r="D1448" s="191">
        <v>41008</v>
      </c>
      <c r="E1448" s="190" t="s">
        <v>864</v>
      </c>
      <c r="F1448" s="190">
        <v>19.45</v>
      </c>
      <c r="G1448" s="190">
        <v>10</v>
      </c>
      <c r="H1448" s="193">
        <v>0</v>
      </c>
      <c r="I1448" s="190"/>
    </row>
    <row r="1449" spans="1:9">
      <c r="A1449" s="190" t="s">
        <v>702</v>
      </c>
      <c r="B1449" s="190" t="s">
        <v>444</v>
      </c>
      <c r="C1449" s="190" t="s">
        <v>814</v>
      </c>
      <c r="D1449" s="191">
        <v>40842</v>
      </c>
      <c r="E1449" s="190" t="s">
        <v>880</v>
      </c>
      <c r="F1449" s="190">
        <v>33.25</v>
      </c>
      <c r="G1449" s="190">
        <v>35</v>
      </c>
      <c r="H1449" s="193">
        <v>0.2</v>
      </c>
      <c r="I1449" s="190"/>
    </row>
    <row r="1450" spans="1:9">
      <c r="A1450" s="190" t="s">
        <v>702</v>
      </c>
      <c r="B1450" s="190" t="s">
        <v>444</v>
      </c>
      <c r="C1450" s="190" t="s">
        <v>814</v>
      </c>
      <c r="D1450" s="191">
        <v>40258</v>
      </c>
      <c r="E1450" s="190" t="s">
        <v>882</v>
      </c>
      <c r="F1450" s="190">
        <v>36</v>
      </c>
      <c r="G1450" s="190">
        <v>24</v>
      </c>
      <c r="H1450" s="193">
        <v>0.2</v>
      </c>
      <c r="I1450" s="190"/>
    </row>
    <row r="1451" spans="1:9">
      <c r="A1451" s="190" t="s">
        <v>311</v>
      </c>
      <c r="B1451" s="190" t="s">
        <v>854</v>
      </c>
      <c r="C1451" s="190" t="s">
        <v>878</v>
      </c>
      <c r="D1451" s="191">
        <v>40228</v>
      </c>
      <c r="E1451" s="190" t="s">
        <v>803</v>
      </c>
      <c r="F1451" s="190">
        <v>21</v>
      </c>
      <c r="G1451" s="190">
        <v>20</v>
      </c>
      <c r="H1451" s="193">
        <v>0</v>
      </c>
      <c r="I1451" s="190"/>
    </row>
    <row r="1452" spans="1:9">
      <c r="A1452" s="190" t="s">
        <v>471</v>
      </c>
      <c r="B1452" s="190" t="s">
        <v>877</v>
      </c>
      <c r="C1452" s="190" t="s">
        <v>851</v>
      </c>
      <c r="D1452" s="191">
        <v>41324</v>
      </c>
      <c r="E1452" s="190" t="s">
        <v>843</v>
      </c>
      <c r="F1452" s="190">
        <v>49.3</v>
      </c>
      <c r="G1452" s="190">
        <v>2</v>
      </c>
      <c r="H1452" s="193">
        <v>0</v>
      </c>
      <c r="I1452" s="190"/>
    </row>
    <row r="1453" spans="1:9">
      <c r="A1453" s="190" t="s">
        <v>471</v>
      </c>
      <c r="B1453" s="190" t="s">
        <v>877</v>
      </c>
      <c r="C1453" s="190" t="s">
        <v>851</v>
      </c>
      <c r="D1453" s="191">
        <v>40503</v>
      </c>
      <c r="E1453" s="190" t="s">
        <v>805</v>
      </c>
      <c r="F1453" s="190">
        <v>34.799999999999997</v>
      </c>
      <c r="G1453" s="190">
        <v>10</v>
      </c>
      <c r="H1453" s="193">
        <v>0</v>
      </c>
      <c r="I1453" s="190"/>
    </row>
    <row r="1454" spans="1:9">
      <c r="A1454" s="190" t="s">
        <v>391</v>
      </c>
      <c r="B1454" s="190" t="s">
        <v>854</v>
      </c>
      <c r="C1454" s="190" t="s">
        <v>828</v>
      </c>
      <c r="D1454" s="191">
        <v>40448</v>
      </c>
      <c r="E1454" s="190" t="s">
        <v>862</v>
      </c>
      <c r="F1454" s="190">
        <v>6</v>
      </c>
      <c r="G1454" s="190">
        <v>20</v>
      </c>
      <c r="H1454" s="193">
        <v>0.15</v>
      </c>
      <c r="I1454" s="190"/>
    </row>
    <row r="1455" spans="1:9">
      <c r="A1455" s="190" t="s">
        <v>391</v>
      </c>
      <c r="B1455" s="190" t="s">
        <v>854</v>
      </c>
      <c r="C1455" s="190" t="s">
        <v>828</v>
      </c>
      <c r="D1455" s="191">
        <v>40855</v>
      </c>
      <c r="E1455" s="190" t="s">
        <v>825</v>
      </c>
      <c r="F1455" s="190">
        <v>4.5</v>
      </c>
      <c r="G1455" s="190">
        <v>20</v>
      </c>
      <c r="H1455" s="193">
        <v>0.15</v>
      </c>
      <c r="I1455" s="190"/>
    </row>
    <row r="1456" spans="1:9">
      <c r="A1456" s="190" t="s">
        <v>391</v>
      </c>
      <c r="B1456" s="190" t="s">
        <v>854</v>
      </c>
      <c r="C1456" s="190" t="s">
        <v>828</v>
      </c>
      <c r="D1456" s="191">
        <v>41012</v>
      </c>
      <c r="E1456" s="190" t="s">
        <v>832</v>
      </c>
      <c r="F1456" s="190">
        <v>55</v>
      </c>
      <c r="G1456" s="190">
        <v>25</v>
      </c>
      <c r="H1456" s="193">
        <v>0</v>
      </c>
      <c r="I1456" s="190"/>
    </row>
    <row r="1457" spans="1:9">
      <c r="A1457" s="190" t="s">
        <v>517</v>
      </c>
      <c r="B1457" s="190" t="s">
        <v>877</v>
      </c>
      <c r="C1457" s="190" t="s">
        <v>836</v>
      </c>
      <c r="D1457" s="191">
        <v>41708</v>
      </c>
      <c r="E1457" s="190" t="s">
        <v>803</v>
      </c>
      <c r="F1457" s="190">
        <v>21</v>
      </c>
      <c r="G1457" s="190">
        <v>50</v>
      </c>
      <c r="H1457" s="193">
        <v>0.10000000149011612</v>
      </c>
      <c r="I1457" s="190"/>
    </row>
    <row r="1458" spans="1:9">
      <c r="A1458" s="190" t="s">
        <v>517</v>
      </c>
      <c r="B1458" s="190" t="s">
        <v>877</v>
      </c>
      <c r="C1458" s="190" t="s">
        <v>836</v>
      </c>
      <c r="D1458" s="191">
        <v>40987</v>
      </c>
      <c r="E1458" s="190" t="s">
        <v>809</v>
      </c>
      <c r="F1458" s="190">
        <v>53</v>
      </c>
      <c r="G1458" s="190">
        <v>10</v>
      </c>
      <c r="H1458" s="193">
        <v>0.10000000149011612</v>
      </c>
      <c r="I1458" s="190"/>
    </row>
    <row r="1459" spans="1:9">
      <c r="A1459" s="190" t="s">
        <v>517</v>
      </c>
      <c r="B1459" s="190" t="s">
        <v>877</v>
      </c>
      <c r="C1459" s="190" t="s">
        <v>836</v>
      </c>
      <c r="D1459" s="191">
        <v>40300</v>
      </c>
      <c r="E1459" s="190" t="s">
        <v>875</v>
      </c>
      <c r="F1459" s="190">
        <v>7.45</v>
      </c>
      <c r="G1459" s="190">
        <v>7</v>
      </c>
      <c r="H1459" s="193">
        <v>0.10000000149011612</v>
      </c>
      <c r="I1459" s="190"/>
    </row>
    <row r="1460" spans="1:9">
      <c r="A1460" s="190" t="s">
        <v>610</v>
      </c>
      <c r="B1460" s="190" t="s">
        <v>868</v>
      </c>
      <c r="C1460" s="190" t="s">
        <v>810</v>
      </c>
      <c r="D1460" s="191">
        <v>41448</v>
      </c>
      <c r="E1460" s="190" t="s">
        <v>852</v>
      </c>
      <c r="F1460" s="190">
        <v>39</v>
      </c>
      <c r="G1460" s="190">
        <v>40</v>
      </c>
      <c r="H1460" s="193">
        <v>0.25</v>
      </c>
      <c r="I1460" s="190"/>
    </row>
    <row r="1461" spans="1:9">
      <c r="A1461" s="190" t="s">
        <v>610</v>
      </c>
      <c r="B1461" s="190" t="s">
        <v>868</v>
      </c>
      <c r="C1461" s="190" t="s">
        <v>810</v>
      </c>
      <c r="D1461" s="191">
        <v>41735</v>
      </c>
      <c r="E1461" s="190" t="s">
        <v>857</v>
      </c>
      <c r="F1461" s="190">
        <v>123.79</v>
      </c>
      <c r="G1461" s="190">
        <v>20</v>
      </c>
      <c r="H1461" s="193">
        <v>0.25</v>
      </c>
      <c r="I1461" s="190"/>
    </row>
    <row r="1462" spans="1:9">
      <c r="A1462" s="190" t="s">
        <v>574</v>
      </c>
      <c r="B1462" s="190" t="s">
        <v>895</v>
      </c>
      <c r="C1462" s="190" t="s">
        <v>810</v>
      </c>
      <c r="D1462" s="191">
        <v>40227</v>
      </c>
      <c r="E1462" s="190" t="s">
        <v>849</v>
      </c>
      <c r="F1462" s="190">
        <v>25.89</v>
      </c>
      <c r="G1462" s="190">
        <v>25</v>
      </c>
      <c r="H1462" s="193">
        <v>0.25</v>
      </c>
      <c r="I1462" s="190"/>
    </row>
    <row r="1463" spans="1:9">
      <c r="A1463" s="190" t="s">
        <v>574</v>
      </c>
      <c r="B1463" s="190" t="s">
        <v>895</v>
      </c>
      <c r="C1463" s="190" t="s">
        <v>810</v>
      </c>
      <c r="D1463" s="191">
        <v>41128</v>
      </c>
      <c r="E1463" s="190" t="s">
        <v>809</v>
      </c>
      <c r="F1463" s="190">
        <v>53</v>
      </c>
      <c r="G1463" s="190">
        <v>30</v>
      </c>
      <c r="H1463" s="193">
        <v>0.25</v>
      </c>
      <c r="I1463" s="190"/>
    </row>
    <row r="1464" spans="1:9">
      <c r="A1464" s="190" t="s">
        <v>574</v>
      </c>
      <c r="B1464" s="190" t="s">
        <v>895</v>
      </c>
      <c r="C1464" s="190" t="s">
        <v>810</v>
      </c>
      <c r="D1464" s="191">
        <v>40680</v>
      </c>
      <c r="E1464" s="190" t="s">
        <v>826</v>
      </c>
      <c r="F1464" s="190">
        <v>24</v>
      </c>
      <c r="G1464" s="190">
        <v>60</v>
      </c>
      <c r="H1464" s="193">
        <v>0.25</v>
      </c>
      <c r="I1464" s="190"/>
    </row>
    <row r="1465" spans="1:9">
      <c r="A1465" s="190" t="s">
        <v>574</v>
      </c>
      <c r="B1465" s="190" t="s">
        <v>895</v>
      </c>
      <c r="C1465" s="190" t="s">
        <v>810</v>
      </c>
      <c r="D1465" s="191">
        <v>41129</v>
      </c>
      <c r="E1465" s="190" t="s">
        <v>843</v>
      </c>
      <c r="F1465" s="190">
        <v>49.3</v>
      </c>
      <c r="G1465" s="190">
        <v>5</v>
      </c>
      <c r="H1465" s="193">
        <v>0.25</v>
      </c>
      <c r="I1465" s="190"/>
    </row>
    <row r="1466" spans="1:9">
      <c r="A1466" s="190" t="s">
        <v>544</v>
      </c>
      <c r="B1466" s="190" t="s">
        <v>806</v>
      </c>
      <c r="C1466" s="190" t="s">
        <v>810</v>
      </c>
      <c r="D1466" s="191">
        <v>40342</v>
      </c>
      <c r="E1466" s="190" t="s">
        <v>869</v>
      </c>
      <c r="F1466" s="190">
        <v>9.1999999999999993</v>
      </c>
      <c r="G1466" s="190">
        <v>24</v>
      </c>
      <c r="H1466" s="193">
        <v>0.05</v>
      </c>
      <c r="I1466" s="190"/>
    </row>
    <row r="1467" spans="1:9">
      <c r="A1467" s="190" t="s">
        <v>544</v>
      </c>
      <c r="B1467" s="190" t="s">
        <v>806</v>
      </c>
      <c r="C1467" s="190" t="s">
        <v>810</v>
      </c>
      <c r="D1467" s="191">
        <v>40550</v>
      </c>
      <c r="E1467" s="190" t="s">
        <v>889</v>
      </c>
      <c r="F1467" s="190">
        <v>14</v>
      </c>
      <c r="G1467" s="190">
        <v>15</v>
      </c>
      <c r="H1467" s="193">
        <v>0.05</v>
      </c>
      <c r="I1467" s="190"/>
    </row>
    <row r="1468" spans="1:9">
      <c r="A1468" s="190" t="s">
        <v>544</v>
      </c>
      <c r="B1468" s="190" t="s">
        <v>806</v>
      </c>
      <c r="C1468" s="190" t="s">
        <v>810</v>
      </c>
      <c r="D1468" s="191">
        <v>41575</v>
      </c>
      <c r="E1468" s="190" t="s">
        <v>832</v>
      </c>
      <c r="F1468" s="190">
        <v>55</v>
      </c>
      <c r="G1468" s="190">
        <v>15</v>
      </c>
      <c r="H1468" s="193">
        <v>0.05</v>
      </c>
      <c r="I1468" s="190"/>
    </row>
    <row r="1469" spans="1:9">
      <c r="A1469" s="190" t="s">
        <v>517</v>
      </c>
      <c r="B1469" s="190" t="s">
        <v>877</v>
      </c>
      <c r="C1469" s="190" t="s">
        <v>807</v>
      </c>
      <c r="D1469" s="191">
        <v>40918</v>
      </c>
      <c r="E1469" s="190" t="s">
        <v>859</v>
      </c>
      <c r="F1469" s="190">
        <v>31</v>
      </c>
      <c r="G1469" s="190">
        <v>36</v>
      </c>
      <c r="H1469" s="193">
        <v>0</v>
      </c>
      <c r="I1469" s="190"/>
    </row>
    <row r="1470" spans="1:9">
      <c r="A1470" s="190" t="s">
        <v>517</v>
      </c>
      <c r="B1470" s="190" t="s">
        <v>877</v>
      </c>
      <c r="C1470" s="190" t="s">
        <v>807</v>
      </c>
      <c r="D1470" s="191">
        <v>41124</v>
      </c>
      <c r="E1470" s="190" t="s">
        <v>863</v>
      </c>
      <c r="F1470" s="190">
        <v>45.6</v>
      </c>
      <c r="G1470" s="190">
        <v>24</v>
      </c>
      <c r="H1470" s="193">
        <v>0</v>
      </c>
      <c r="I1470" s="190"/>
    </row>
    <row r="1471" spans="1:9">
      <c r="A1471" s="190" t="s">
        <v>517</v>
      </c>
      <c r="B1471" s="190" t="s">
        <v>877</v>
      </c>
      <c r="C1471" s="190" t="s">
        <v>807</v>
      </c>
      <c r="D1471" s="191">
        <v>40925</v>
      </c>
      <c r="E1471" s="190" t="s">
        <v>823</v>
      </c>
      <c r="F1471" s="190">
        <v>20</v>
      </c>
      <c r="G1471" s="190">
        <v>4</v>
      </c>
      <c r="H1471" s="193">
        <v>0.15</v>
      </c>
      <c r="I1471" s="190"/>
    </row>
    <row r="1472" spans="1:9">
      <c r="A1472" s="190" t="s">
        <v>466</v>
      </c>
      <c r="B1472" s="190" t="s">
        <v>842</v>
      </c>
      <c r="C1472" s="190" t="s">
        <v>851</v>
      </c>
      <c r="D1472" s="191">
        <v>40213</v>
      </c>
      <c r="E1472" s="190" t="s">
        <v>873</v>
      </c>
      <c r="F1472" s="190">
        <v>14</v>
      </c>
      <c r="G1472" s="190">
        <v>10</v>
      </c>
      <c r="H1472" s="193">
        <v>0</v>
      </c>
      <c r="I1472" s="190"/>
    </row>
    <row r="1473" spans="1:9">
      <c r="A1473" s="190" t="s">
        <v>466</v>
      </c>
      <c r="B1473" s="190" t="s">
        <v>842</v>
      </c>
      <c r="C1473" s="190" t="s">
        <v>851</v>
      </c>
      <c r="D1473" s="191">
        <v>41164</v>
      </c>
      <c r="E1473" s="190" t="s">
        <v>890</v>
      </c>
      <c r="F1473" s="190">
        <v>263.5</v>
      </c>
      <c r="G1473" s="190">
        <v>10</v>
      </c>
      <c r="H1473" s="193">
        <v>0</v>
      </c>
      <c r="I1473" s="190"/>
    </row>
    <row r="1474" spans="1:9">
      <c r="A1474" s="190" t="s">
        <v>335</v>
      </c>
      <c r="B1474" s="190" t="s">
        <v>813</v>
      </c>
      <c r="C1474" s="190" t="s">
        <v>814</v>
      </c>
      <c r="D1474" s="191">
        <v>40189</v>
      </c>
      <c r="E1474" s="190" t="s">
        <v>829</v>
      </c>
      <c r="F1474" s="190">
        <v>19</v>
      </c>
      <c r="G1474" s="190">
        <v>20</v>
      </c>
      <c r="H1474" s="193">
        <v>0.25</v>
      </c>
      <c r="I1474" s="190"/>
    </row>
    <row r="1475" spans="1:9">
      <c r="A1475" s="190" t="s">
        <v>335</v>
      </c>
      <c r="B1475" s="190" t="s">
        <v>813</v>
      </c>
      <c r="C1475" s="190" t="s">
        <v>814</v>
      </c>
      <c r="D1475" s="191">
        <v>40698</v>
      </c>
      <c r="E1475" s="190" t="s">
        <v>812</v>
      </c>
      <c r="F1475" s="190">
        <v>21.05</v>
      </c>
      <c r="G1475" s="190">
        <v>2</v>
      </c>
      <c r="H1475" s="193">
        <v>0</v>
      </c>
      <c r="I1475" s="190"/>
    </row>
    <row r="1476" spans="1:9">
      <c r="A1476" s="190" t="s">
        <v>335</v>
      </c>
      <c r="B1476" s="190" t="s">
        <v>813</v>
      </c>
      <c r="C1476" s="190" t="s">
        <v>814</v>
      </c>
      <c r="D1476" s="191">
        <v>41308</v>
      </c>
      <c r="E1476" s="190" t="s">
        <v>827</v>
      </c>
      <c r="F1476" s="190">
        <v>10</v>
      </c>
      <c r="G1476" s="190">
        <v>15</v>
      </c>
      <c r="H1476" s="193">
        <v>0.25</v>
      </c>
      <c r="I1476" s="190"/>
    </row>
    <row r="1477" spans="1:9">
      <c r="A1477" s="190" t="s">
        <v>662</v>
      </c>
      <c r="B1477" s="190" t="s">
        <v>861</v>
      </c>
      <c r="C1477" s="190" t="s">
        <v>810</v>
      </c>
      <c r="D1477" s="191">
        <v>40721</v>
      </c>
      <c r="E1477" s="190" t="s">
        <v>855</v>
      </c>
      <c r="F1477" s="190">
        <v>18.399999999999999</v>
      </c>
      <c r="G1477" s="190">
        <v>1</v>
      </c>
      <c r="H1477" s="193">
        <v>0</v>
      </c>
      <c r="I1477" s="190"/>
    </row>
    <row r="1478" spans="1:9">
      <c r="A1478" s="190" t="s">
        <v>681</v>
      </c>
      <c r="B1478" s="190" t="s">
        <v>538</v>
      </c>
      <c r="C1478" s="190" t="s">
        <v>851</v>
      </c>
      <c r="D1478" s="191">
        <v>41543</v>
      </c>
      <c r="E1478" s="190" t="s">
        <v>848</v>
      </c>
      <c r="F1478" s="190">
        <v>38</v>
      </c>
      <c r="G1478" s="190">
        <v>20</v>
      </c>
      <c r="H1478" s="193">
        <v>0.15</v>
      </c>
      <c r="I1478" s="190"/>
    </row>
    <row r="1479" spans="1:9">
      <c r="A1479" s="190" t="s">
        <v>681</v>
      </c>
      <c r="B1479" s="190" t="s">
        <v>538</v>
      </c>
      <c r="C1479" s="190" t="s">
        <v>851</v>
      </c>
      <c r="D1479" s="191">
        <v>40422</v>
      </c>
      <c r="E1479" s="190" t="s">
        <v>856</v>
      </c>
      <c r="F1479" s="190">
        <v>18</v>
      </c>
      <c r="G1479" s="190">
        <v>50</v>
      </c>
      <c r="H1479" s="193">
        <v>0.15</v>
      </c>
      <c r="I1479" s="190"/>
    </row>
    <row r="1480" spans="1:9">
      <c r="A1480" s="190" t="s">
        <v>544</v>
      </c>
      <c r="B1480" s="190" t="s">
        <v>806</v>
      </c>
      <c r="C1480" s="190" t="s">
        <v>878</v>
      </c>
      <c r="D1480" s="191">
        <v>40236</v>
      </c>
      <c r="E1480" s="190" t="s">
        <v>888</v>
      </c>
      <c r="F1480" s="190">
        <v>7</v>
      </c>
      <c r="G1480" s="190">
        <v>20</v>
      </c>
      <c r="H1480" s="193">
        <v>0</v>
      </c>
      <c r="I1480" s="190"/>
    </row>
    <row r="1481" spans="1:9">
      <c r="A1481" s="190" t="s">
        <v>383</v>
      </c>
      <c r="B1481" s="190" t="s">
        <v>892</v>
      </c>
      <c r="C1481" s="190" t="s">
        <v>851</v>
      </c>
      <c r="D1481" s="191">
        <v>41744</v>
      </c>
      <c r="E1481" s="190" t="s">
        <v>862</v>
      </c>
      <c r="F1481" s="190">
        <v>6</v>
      </c>
      <c r="G1481" s="190">
        <v>7</v>
      </c>
      <c r="H1481" s="193">
        <v>0</v>
      </c>
      <c r="I1481" s="190"/>
    </row>
    <row r="1482" spans="1:9">
      <c r="A1482" s="190" t="s">
        <v>383</v>
      </c>
      <c r="B1482" s="190" t="s">
        <v>892</v>
      </c>
      <c r="C1482" s="190" t="s">
        <v>851</v>
      </c>
      <c r="D1482" s="191">
        <v>40718</v>
      </c>
      <c r="E1482" s="190" t="s">
        <v>889</v>
      </c>
      <c r="F1482" s="190">
        <v>14</v>
      </c>
      <c r="G1482" s="190">
        <v>5</v>
      </c>
      <c r="H1482" s="193">
        <v>0</v>
      </c>
      <c r="I1482" s="190"/>
    </row>
    <row r="1483" spans="1:9">
      <c r="A1483" s="190" t="s">
        <v>383</v>
      </c>
      <c r="B1483" s="190" t="s">
        <v>892</v>
      </c>
      <c r="C1483" s="190" t="s">
        <v>851</v>
      </c>
      <c r="D1483" s="191">
        <v>40849</v>
      </c>
      <c r="E1483" s="190" t="s">
        <v>844</v>
      </c>
      <c r="F1483" s="190">
        <v>15</v>
      </c>
      <c r="G1483" s="190">
        <v>5</v>
      </c>
      <c r="H1483" s="193">
        <v>0</v>
      </c>
      <c r="I1483" s="190"/>
    </row>
    <row r="1484" spans="1:9">
      <c r="A1484" s="190" t="s">
        <v>606</v>
      </c>
      <c r="B1484" s="190" t="s">
        <v>444</v>
      </c>
      <c r="C1484" s="190" t="s">
        <v>846</v>
      </c>
      <c r="D1484" s="191">
        <v>41600</v>
      </c>
      <c r="E1484" s="190" t="s">
        <v>869</v>
      </c>
      <c r="F1484" s="190">
        <v>9.1999999999999993</v>
      </c>
      <c r="G1484" s="190">
        <v>15</v>
      </c>
      <c r="H1484" s="193">
        <v>0</v>
      </c>
      <c r="I1484" s="190"/>
    </row>
    <row r="1485" spans="1:9">
      <c r="A1485" s="190" t="s">
        <v>606</v>
      </c>
      <c r="B1485" s="190" t="s">
        <v>444</v>
      </c>
      <c r="C1485" s="190" t="s">
        <v>846</v>
      </c>
      <c r="D1485" s="191">
        <v>41335</v>
      </c>
      <c r="E1485" s="190" t="s">
        <v>894</v>
      </c>
      <c r="F1485" s="190">
        <v>9</v>
      </c>
      <c r="G1485" s="190">
        <v>18</v>
      </c>
      <c r="H1485" s="193">
        <v>0</v>
      </c>
      <c r="I1485" s="190"/>
    </row>
    <row r="1486" spans="1:9">
      <c r="A1486" s="190" t="s">
        <v>606</v>
      </c>
      <c r="B1486" s="190" t="s">
        <v>444</v>
      </c>
      <c r="C1486" s="190" t="s">
        <v>846</v>
      </c>
      <c r="D1486" s="191">
        <v>40458</v>
      </c>
      <c r="E1486" s="190" t="s">
        <v>855</v>
      </c>
      <c r="F1486" s="190">
        <v>18.399999999999999</v>
      </c>
      <c r="G1486" s="190">
        <v>30</v>
      </c>
      <c r="H1486" s="193">
        <v>0</v>
      </c>
      <c r="I1486" s="190"/>
    </row>
    <row r="1487" spans="1:9">
      <c r="A1487" s="190" t="s">
        <v>396</v>
      </c>
      <c r="B1487" s="190" t="s">
        <v>861</v>
      </c>
      <c r="C1487" s="190" t="s">
        <v>802</v>
      </c>
      <c r="D1487" s="191">
        <v>40287</v>
      </c>
      <c r="E1487" s="190" t="s">
        <v>821</v>
      </c>
      <c r="F1487" s="190">
        <v>12.5</v>
      </c>
      <c r="G1487" s="190">
        <v>16</v>
      </c>
      <c r="H1487" s="193">
        <v>0.10000000149011612</v>
      </c>
      <c r="I1487" s="190"/>
    </row>
    <row r="1488" spans="1:9">
      <c r="A1488" s="190" t="s">
        <v>396</v>
      </c>
      <c r="B1488" s="190" t="s">
        <v>861</v>
      </c>
      <c r="C1488" s="190" t="s">
        <v>802</v>
      </c>
      <c r="D1488" s="191">
        <v>41548</v>
      </c>
      <c r="E1488" s="190" t="s">
        <v>805</v>
      </c>
      <c r="F1488" s="190">
        <v>34.799999999999997</v>
      </c>
      <c r="G1488" s="190">
        <v>40</v>
      </c>
      <c r="H1488" s="193">
        <v>0.10000000149011612</v>
      </c>
      <c r="I1488" s="190"/>
    </row>
    <row r="1489" spans="1:9">
      <c r="A1489" s="190" t="s">
        <v>396</v>
      </c>
      <c r="B1489" s="190" t="s">
        <v>861</v>
      </c>
      <c r="C1489" s="190" t="s">
        <v>802</v>
      </c>
      <c r="D1489" s="191">
        <v>40371</v>
      </c>
      <c r="E1489" s="190" t="s">
        <v>834</v>
      </c>
      <c r="F1489" s="190">
        <v>13</v>
      </c>
      <c r="G1489" s="190">
        <v>20</v>
      </c>
      <c r="H1489" s="193">
        <v>0</v>
      </c>
      <c r="I1489" s="190"/>
    </row>
    <row r="1490" spans="1:9">
      <c r="A1490" s="190" t="s">
        <v>356</v>
      </c>
      <c r="B1490" s="190" t="s">
        <v>806</v>
      </c>
      <c r="C1490" s="190" t="s">
        <v>836</v>
      </c>
      <c r="D1490" s="191">
        <v>40996</v>
      </c>
      <c r="E1490" s="190" t="s">
        <v>829</v>
      </c>
      <c r="F1490" s="190">
        <v>19</v>
      </c>
      <c r="G1490" s="190">
        <v>12</v>
      </c>
      <c r="H1490" s="193">
        <v>0.2</v>
      </c>
      <c r="I1490" s="190"/>
    </row>
    <row r="1491" spans="1:9">
      <c r="A1491" s="190" t="s">
        <v>356</v>
      </c>
      <c r="B1491" s="190" t="s">
        <v>806</v>
      </c>
      <c r="C1491" s="190" t="s">
        <v>836</v>
      </c>
      <c r="D1491" s="191">
        <v>40366</v>
      </c>
      <c r="E1491" s="190" t="s">
        <v>874</v>
      </c>
      <c r="F1491" s="190">
        <v>12</v>
      </c>
      <c r="G1491" s="190">
        <v>35</v>
      </c>
      <c r="H1491" s="193">
        <v>0</v>
      </c>
      <c r="I1491" s="190"/>
    </row>
    <row r="1492" spans="1:9">
      <c r="A1492" s="190" t="s">
        <v>335</v>
      </c>
      <c r="B1492" s="190" t="s">
        <v>813</v>
      </c>
      <c r="C1492" s="190" t="s">
        <v>814</v>
      </c>
      <c r="D1492" s="191">
        <v>40813</v>
      </c>
      <c r="E1492" s="190" t="s">
        <v>811</v>
      </c>
      <c r="F1492" s="190">
        <v>9.65</v>
      </c>
      <c r="G1492" s="190">
        <v>20</v>
      </c>
      <c r="H1492" s="193">
        <v>0</v>
      </c>
      <c r="I1492" s="190"/>
    </row>
    <row r="1493" spans="1:9">
      <c r="A1493" s="190" t="s">
        <v>335</v>
      </c>
      <c r="B1493" s="190" t="s">
        <v>813</v>
      </c>
      <c r="C1493" s="190" t="s">
        <v>814</v>
      </c>
      <c r="D1493" s="191">
        <v>41380</v>
      </c>
      <c r="E1493" s="190" t="s">
        <v>858</v>
      </c>
      <c r="F1493" s="190">
        <v>46</v>
      </c>
      <c r="G1493" s="190">
        <v>20</v>
      </c>
      <c r="H1493" s="193">
        <v>0.15</v>
      </c>
      <c r="I1493" s="190"/>
    </row>
    <row r="1494" spans="1:9">
      <c r="A1494" s="190" t="s">
        <v>335</v>
      </c>
      <c r="B1494" s="190" t="s">
        <v>813</v>
      </c>
      <c r="C1494" s="190" t="s">
        <v>814</v>
      </c>
      <c r="D1494" s="191">
        <v>41668</v>
      </c>
      <c r="E1494" s="190" t="s">
        <v>901</v>
      </c>
      <c r="F1494" s="190">
        <v>12.75</v>
      </c>
      <c r="G1494" s="190">
        <v>8</v>
      </c>
      <c r="H1494" s="193">
        <v>0.15</v>
      </c>
      <c r="I1494" s="190"/>
    </row>
    <row r="1495" spans="1:9">
      <c r="A1495" s="190" t="s">
        <v>335</v>
      </c>
      <c r="B1495" s="190" t="s">
        <v>813</v>
      </c>
      <c r="C1495" s="190" t="s">
        <v>814</v>
      </c>
      <c r="D1495" s="191">
        <v>40746</v>
      </c>
      <c r="E1495" s="190" t="s">
        <v>902</v>
      </c>
      <c r="F1495" s="190">
        <v>28.5</v>
      </c>
      <c r="G1495" s="190">
        <v>30</v>
      </c>
      <c r="H1495" s="193">
        <v>0.15</v>
      </c>
      <c r="I1495" s="190"/>
    </row>
    <row r="1496" spans="1:9">
      <c r="A1496" s="190" t="s">
        <v>688</v>
      </c>
      <c r="B1496" s="190" t="s">
        <v>842</v>
      </c>
      <c r="C1496" s="190" t="s">
        <v>851</v>
      </c>
      <c r="D1496" s="191">
        <v>41146</v>
      </c>
      <c r="E1496" s="190" t="s">
        <v>819</v>
      </c>
      <c r="F1496" s="190">
        <v>2.5</v>
      </c>
      <c r="G1496" s="190">
        <v>16</v>
      </c>
      <c r="H1496" s="193">
        <v>0</v>
      </c>
      <c r="I1496" s="190"/>
    </row>
    <row r="1497" spans="1:9">
      <c r="A1497" s="190" t="s">
        <v>509</v>
      </c>
      <c r="B1497" s="190" t="s">
        <v>842</v>
      </c>
      <c r="C1497" s="190" t="s">
        <v>810</v>
      </c>
      <c r="D1497" s="191">
        <v>41403</v>
      </c>
      <c r="E1497" s="190" t="s">
        <v>890</v>
      </c>
      <c r="F1497" s="190">
        <v>263.5</v>
      </c>
      <c r="G1497" s="190">
        <v>30</v>
      </c>
      <c r="H1497" s="193">
        <v>0.05</v>
      </c>
      <c r="I1497" s="190"/>
    </row>
    <row r="1498" spans="1:9">
      <c r="A1498" s="190" t="s">
        <v>509</v>
      </c>
      <c r="B1498" s="190" t="s">
        <v>842</v>
      </c>
      <c r="C1498" s="190" t="s">
        <v>810</v>
      </c>
      <c r="D1498" s="191">
        <v>41582</v>
      </c>
      <c r="E1498" s="190" t="s">
        <v>843</v>
      </c>
      <c r="F1498" s="190">
        <v>49.3</v>
      </c>
      <c r="G1498" s="190">
        <v>20</v>
      </c>
      <c r="H1498" s="193">
        <v>0.05</v>
      </c>
      <c r="I1498" s="190"/>
    </row>
    <row r="1499" spans="1:9">
      <c r="A1499" s="190" t="s">
        <v>391</v>
      </c>
      <c r="B1499" s="190" t="s">
        <v>854</v>
      </c>
      <c r="C1499" s="190" t="s">
        <v>814</v>
      </c>
      <c r="D1499" s="191">
        <v>41328</v>
      </c>
      <c r="E1499" s="190" t="s">
        <v>891</v>
      </c>
      <c r="F1499" s="190">
        <v>31.23</v>
      </c>
      <c r="G1499" s="190">
        <v>40</v>
      </c>
      <c r="H1499" s="193">
        <v>0.15</v>
      </c>
      <c r="I1499" s="190"/>
    </row>
    <row r="1500" spans="1:9">
      <c r="A1500" s="190" t="s">
        <v>391</v>
      </c>
      <c r="B1500" s="190" t="s">
        <v>854</v>
      </c>
      <c r="C1500" s="190" t="s">
        <v>814</v>
      </c>
      <c r="D1500" s="191">
        <v>40625</v>
      </c>
      <c r="E1500" s="190" t="s">
        <v>890</v>
      </c>
      <c r="F1500" s="190">
        <v>263.5</v>
      </c>
      <c r="G1500" s="190">
        <v>30</v>
      </c>
      <c r="H1500" s="193">
        <v>0</v>
      </c>
      <c r="I1500" s="190"/>
    </row>
    <row r="1501" spans="1:9">
      <c r="A1501" s="190" t="s">
        <v>391</v>
      </c>
      <c r="B1501" s="190" t="s">
        <v>854</v>
      </c>
      <c r="C1501" s="190" t="s">
        <v>814</v>
      </c>
      <c r="D1501" s="191">
        <v>41069</v>
      </c>
      <c r="E1501" s="190" t="s">
        <v>855</v>
      </c>
      <c r="F1501" s="190">
        <v>18.399999999999999</v>
      </c>
      <c r="G1501" s="190">
        <v>60</v>
      </c>
      <c r="H1501" s="193">
        <v>0.15</v>
      </c>
      <c r="I1501" s="190"/>
    </row>
    <row r="1502" spans="1:9">
      <c r="A1502" s="190" t="s">
        <v>391</v>
      </c>
      <c r="B1502" s="190" t="s">
        <v>854</v>
      </c>
      <c r="C1502" s="190" t="s">
        <v>814</v>
      </c>
      <c r="D1502" s="191">
        <v>40698</v>
      </c>
      <c r="E1502" s="190" t="s">
        <v>843</v>
      </c>
      <c r="F1502" s="190">
        <v>49.3</v>
      </c>
      <c r="G1502" s="190">
        <v>25</v>
      </c>
      <c r="H1502" s="193">
        <v>0.15</v>
      </c>
      <c r="I1502" s="190"/>
    </row>
    <row r="1503" spans="1:9">
      <c r="A1503" s="190" t="s">
        <v>480</v>
      </c>
      <c r="B1503" s="190" t="s">
        <v>861</v>
      </c>
      <c r="C1503" s="190" t="s">
        <v>878</v>
      </c>
      <c r="D1503" s="191">
        <v>41243</v>
      </c>
      <c r="E1503" s="190" t="s">
        <v>838</v>
      </c>
      <c r="F1503" s="190">
        <v>32</v>
      </c>
      <c r="G1503" s="190">
        <v>20</v>
      </c>
      <c r="H1503" s="193">
        <v>0</v>
      </c>
      <c r="I1503" s="190"/>
    </row>
    <row r="1504" spans="1:9">
      <c r="A1504" s="190" t="s">
        <v>480</v>
      </c>
      <c r="B1504" s="190" t="s">
        <v>861</v>
      </c>
      <c r="C1504" s="190" t="s">
        <v>878</v>
      </c>
      <c r="D1504" s="191">
        <v>41631</v>
      </c>
      <c r="E1504" s="190" t="s">
        <v>811</v>
      </c>
      <c r="F1504" s="190">
        <v>9.65</v>
      </c>
      <c r="G1504" s="190">
        <v>20</v>
      </c>
      <c r="H1504" s="193">
        <v>0</v>
      </c>
      <c r="I1504" s="190"/>
    </row>
    <row r="1505" spans="1:9">
      <c r="A1505" s="190" t="s">
        <v>347</v>
      </c>
      <c r="B1505" s="190" t="s">
        <v>345</v>
      </c>
      <c r="C1505" s="190" t="s">
        <v>851</v>
      </c>
      <c r="D1505" s="191">
        <v>40241</v>
      </c>
      <c r="E1505" s="190" t="s">
        <v>858</v>
      </c>
      <c r="F1505" s="190">
        <v>46</v>
      </c>
      <c r="G1505" s="190">
        <v>7</v>
      </c>
      <c r="H1505" s="193">
        <v>0</v>
      </c>
      <c r="I1505" s="190"/>
    </row>
    <row r="1506" spans="1:9">
      <c r="A1506" s="190" t="s">
        <v>347</v>
      </c>
      <c r="B1506" s="190" t="s">
        <v>345</v>
      </c>
      <c r="C1506" s="190" t="s">
        <v>851</v>
      </c>
      <c r="D1506" s="191">
        <v>41380</v>
      </c>
      <c r="E1506" s="190" t="s">
        <v>867</v>
      </c>
      <c r="F1506" s="190">
        <v>7.75</v>
      </c>
      <c r="G1506" s="190">
        <v>20</v>
      </c>
      <c r="H1506" s="193">
        <v>0</v>
      </c>
      <c r="I1506" s="190"/>
    </row>
    <row r="1507" spans="1:9">
      <c r="A1507" s="190" t="s">
        <v>639</v>
      </c>
      <c r="B1507" s="190" t="s">
        <v>842</v>
      </c>
      <c r="C1507" s="190" t="s">
        <v>814</v>
      </c>
      <c r="D1507" s="191">
        <v>40634</v>
      </c>
      <c r="E1507" s="190" t="s">
        <v>848</v>
      </c>
      <c r="F1507" s="190">
        <v>38</v>
      </c>
      <c r="G1507" s="190">
        <v>30</v>
      </c>
      <c r="H1507" s="193">
        <v>0</v>
      </c>
      <c r="I1507" s="190"/>
    </row>
    <row r="1508" spans="1:9">
      <c r="A1508" s="190" t="s">
        <v>540</v>
      </c>
      <c r="B1508" s="190" t="s">
        <v>842</v>
      </c>
      <c r="C1508" s="190" t="s">
        <v>836</v>
      </c>
      <c r="D1508" s="191">
        <v>40303</v>
      </c>
      <c r="E1508" s="190" t="s">
        <v>845</v>
      </c>
      <c r="F1508" s="190">
        <v>18</v>
      </c>
      <c r="G1508" s="190">
        <v>20</v>
      </c>
      <c r="H1508" s="193">
        <v>0</v>
      </c>
      <c r="I1508" s="190"/>
    </row>
    <row r="1509" spans="1:9">
      <c r="A1509" s="190" t="s">
        <v>540</v>
      </c>
      <c r="B1509" s="190" t="s">
        <v>842</v>
      </c>
      <c r="C1509" s="190" t="s">
        <v>836</v>
      </c>
      <c r="D1509" s="191">
        <v>40360</v>
      </c>
      <c r="E1509" s="190" t="s">
        <v>809</v>
      </c>
      <c r="F1509" s="190">
        <v>53</v>
      </c>
      <c r="G1509" s="190">
        <v>6</v>
      </c>
      <c r="H1509" s="193">
        <v>0</v>
      </c>
      <c r="I1509" s="190"/>
    </row>
    <row r="1510" spans="1:9">
      <c r="A1510" s="190" t="s">
        <v>409</v>
      </c>
      <c r="B1510" s="190" t="s">
        <v>842</v>
      </c>
      <c r="C1510" s="190" t="s">
        <v>807</v>
      </c>
      <c r="D1510" s="191">
        <v>41264</v>
      </c>
      <c r="E1510" s="190" t="s">
        <v>843</v>
      </c>
      <c r="F1510" s="190">
        <v>49.3</v>
      </c>
      <c r="G1510" s="190">
        <v>3</v>
      </c>
      <c r="H1510" s="193">
        <v>0</v>
      </c>
      <c r="I1510" s="190"/>
    </row>
    <row r="1511" spans="1:9">
      <c r="A1511" s="190" t="s">
        <v>409</v>
      </c>
      <c r="B1511" s="190" t="s">
        <v>842</v>
      </c>
      <c r="C1511" s="190" t="s">
        <v>807</v>
      </c>
      <c r="D1511" s="191">
        <v>41563</v>
      </c>
      <c r="E1511" s="190" t="s">
        <v>844</v>
      </c>
      <c r="F1511" s="190">
        <v>15</v>
      </c>
      <c r="G1511" s="190">
        <v>6</v>
      </c>
      <c r="H1511" s="193">
        <v>0</v>
      </c>
      <c r="I1511" s="190"/>
    </row>
    <row r="1512" spans="1:9">
      <c r="A1512" s="190" t="s">
        <v>441</v>
      </c>
      <c r="B1512" s="190" t="s">
        <v>444</v>
      </c>
      <c r="C1512" s="190" t="s">
        <v>802</v>
      </c>
      <c r="D1512" s="191">
        <v>41680</v>
      </c>
      <c r="E1512" s="190" t="s">
        <v>803</v>
      </c>
      <c r="F1512" s="190">
        <v>21</v>
      </c>
      <c r="G1512" s="190">
        <v>20</v>
      </c>
      <c r="H1512" s="193">
        <v>0.10000000149011612</v>
      </c>
      <c r="I1512" s="190"/>
    </row>
    <row r="1513" spans="1:9">
      <c r="A1513" s="190" t="s">
        <v>441</v>
      </c>
      <c r="B1513" s="190" t="s">
        <v>444</v>
      </c>
      <c r="C1513" s="190" t="s">
        <v>802</v>
      </c>
      <c r="D1513" s="191">
        <v>40429</v>
      </c>
      <c r="E1513" s="190" t="s">
        <v>816</v>
      </c>
      <c r="F1513" s="190">
        <v>19.5</v>
      </c>
      <c r="G1513" s="190">
        <v>15</v>
      </c>
      <c r="H1513" s="193">
        <v>0</v>
      </c>
      <c r="I1513" s="190"/>
    </row>
    <row r="1514" spans="1:9">
      <c r="A1514" s="190" t="s">
        <v>441</v>
      </c>
      <c r="B1514" s="190" t="s">
        <v>444</v>
      </c>
      <c r="C1514" s="190" t="s">
        <v>802</v>
      </c>
      <c r="D1514" s="191">
        <v>41118</v>
      </c>
      <c r="E1514" s="190" t="s">
        <v>832</v>
      </c>
      <c r="F1514" s="190">
        <v>55</v>
      </c>
      <c r="G1514" s="190">
        <v>40</v>
      </c>
      <c r="H1514" s="193">
        <v>0.10000000149011612</v>
      </c>
      <c r="I1514" s="190"/>
    </row>
    <row r="1515" spans="1:9">
      <c r="A1515" s="190" t="s">
        <v>441</v>
      </c>
      <c r="B1515" s="190" t="s">
        <v>444</v>
      </c>
      <c r="C1515" s="190" t="s">
        <v>802</v>
      </c>
      <c r="D1515" s="191">
        <v>41424</v>
      </c>
      <c r="E1515" s="190" t="s">
        <v>834</v>
      </c>
      <c r="F1515" s="190">
        <v>13</v>
      </c>
      <c r="G1515" s="190">
        <v>15</v>
      </c>
      <c r="H1515" s="193">
        <v>0.10000000149011612</v>
      </c>
      <c r="I1515" s="190"/>
    </row>
    <row r="1516" spans="1:9">
      <c r="A1516" s="190" t="s">
        <v>590</v>
      </c>
      <c r="B1516" s="190" t="s">
        <v>850</v>
      </c>
      <c r="C1516" s="190" t="s">
        <v>846</v>
      </c>
      <c r="D1516" s="191">
        <v>41198</v>
      </c>
      <c r="E1516" s="190" t="s">
        <v>811</v>
      </c>
      <c r="F1516" s="190">
        <v>9.65</v>
      </c>
      <c r="G1516" s="190">
        <v>12</v>
      </c>
      <c r="H1516" s="193">
        <v>0</v>
      </c>
      <c r="I1516" s="190"/>
    </row>
    <row r="1517" spans="1:9">
      <c r="A1517" s="190" t="s">
        <v>590</v>
      </c>
      <c r="B1517" s="190" t="s">
        <v>850</v>
      </c>
      <c r="C1517" s="190" t="s">
        <v>846</v>
      </c>
      <c r="D1517" s="191">
        <v>40593</v>
      </c>
      <c r="E1517" s="190" t="s">
        <v>844</v>
      </c>
      <c r="F1517" s="190">
        <v>15</v>
      </c>
      <c r="G1517" s="190">
        <v>9</v>
      </c>
      <c r="H1517" s="193">
        <v>0</v>
      </c>
      <c r="I1517" s="190"/>
    </row>
    <row r="1518" spans="1:9">
      <c r="A1518" s="190" t="s">
        <v>311</v>
      </c>
      <c r="B1518" s="190" t="s">
        <v>854</v>
      </c>
      <c r="C1518" s="190" t="s">
        <v>836</v>
      </c>
      <c r="D1518" s="191">
        <v>41513</v>
      </c>
      <c r="E1518" s="190" t="s">
        <v>891</v>
      </c>
      <c r="F1518" s="190">
        <v>31.23</v>
      </c>
      <c r="G1518" s="190">
        <v>12</v>
      </c>
      <c r="H1518" s="193">
        <v>0</v>
      </c>
      <c r="I1518" s="190"/>
    </row>
    <row r="1519" spans="1:9">
      <c r="A1519" s="190" t="s">
        <v>311</v>
      </c>
      <c r="B1519" s="190" t="s">
        <v>854</v>
      </c>
      <c r="C1519" s="190" t="s">
        <v>836</v>
      </c>
      <c r="D1519" s="191">
        <v>41286</v>
      </c>
      <c r="E1519" s="190" t="s">
        <v>833</v>
      </c>
      <c r="F1519" s="190">
        <v>32.799999999999997</v>
      </c>
      <c r="G1519" s="190">
        <v>20</v>
      </c>
      <c r="H1519" s="193">
        <v>0</v>
      </c>
      <c r="I1519" s="190"/>
    </row>
    <row r="1520" spans="1:9">
      <c r="A1520" s="190" t="s">
        <v>496</v>
      </c>
      <c r="B1520" s="190" t="s">
        <v>813</v>
      </c>
      <c r="C1520" s="190" t="s">
        <v>807</v>
      </c>
      <c r="D1520" s="191">
        <v>40853</v>
      </c>
      <c r="E1520" s="190" t="s">
        <v>821</v>
      </c>
      <c r="F1520" s="190">
        <v>12.5</v>
      </c>
      <c r="G1520" s="190">
        <v>35</v>
      </c>
      <c r="H1520" s="193">
        <v>0</v>
      </c>
      <c r="I1520" s="190"/>
    </row>
    <row r="1521" spans="1:9">
      <c r="A1521" s="190" t="s">
        <v>496</v>
      </c>
      <c r="B1521" s="190" t="s">
        <v>813</v>
      </c>
      <c r="C1521" s="190" t="s">
        <v>807</v>
      </c>
      <c r="D1521" s="191">
        <v>41748</v>
      </c>
      <c r="E1521" s="190" t="s">
        <v>816</v>
      </c>
      <c r="F1521" s="190">
        <v>19.5</v>
      </c>
      <c r="G1521" s="190">
        <v>15</v>
      </c>
      <c r="H1521" s="193">
        <v>0</v>
      </c>
      <c r="I1521" s="190"/>
    </row>
    <row r="1522" spans="1:9">
      <c r="A1522" s="190" t="s">
        <v>586</v>
      </c>
      <c r="B1522" s="190" t="s">
        <v>813</v>
      </c>
      <c r="C1522" s="190" t="s">
        <v>836</v>
      </c>
      <c r="D1522" s="191">
        <v>41382</v>
      </c>
      <c r="E1522" s="190" t="s">
        <v>859</v>
      </c>
      <c r="F1522" s="190">
        <v>31</v>
      </c>
      <c r="G1522" s="190">
        <v>15</v>
      </c>
      <c r="H1522" s="193">
        <v>0</v>
      </c>
      <c r="I1522" s="190"/>
    </row>
    <row r="1523" spans="1:9">
      <c r="A1523" s="190" t="s">
        <v>586</v>
      </c>
      <c r="B1523" s="190" t="s">
        <v>813</v>
      </c>
      <c r="C1523" s="190" t="s">
        <v>836</v>
      </c>
      <c r="D1523" s="191">
        <v>40246</v>
      </c>
      <c r="E1523" s="190" t="s">
        <v>822</v>
      </c>
      <c r="F1523" s="190">
        <v>18</v>
      </c>
      <c r="G1523" s="190">
        <v>21</v>
      </c>
      <c r="H1523" s="193">
        <v>0</v>
      </c>
      <c r="I1523" s="190"/>
    </row>
    <row r="1524" spans="1:9">
      <c r="A1524" s="190" t="s">
        <v>692</v>
      </c>
      <c r="B1524" s="190" t="s">
        <v>345</v>
      </c>
      <c r="C1524" s="190" t="s">
        <v>828</v>
      </c>
      <c r="D1524" s="191">
        <v>40231</v>
      </c>
      <c r="E1524" s="190" t="s">
        <v>818</v>
      </c>
      <c r="F1524" s="190">
        <v>81</v>
      </c>
      <c r="G1524" s="190">
        <v>5</v>
      </c>
      <c r="H1524" s="193">
        <v>0</v>
      </c>
      <c r="I1524" s="190"/>
    </row>
    <row r="1525" spans="1:9">
      <c r="A1525" s="190" t="s">
        <v>692</v>
      </c>
      <c r="B1525" s="190" t="s">
        <v>345</v>
      </c>
      <c r="C1525" s="190" t="s">
        <v>828</v>
      </c>
      <c r="D1525" s="191">
        <v>40986</v>
      </c>
      <c r="E1525" s="190" t="s">
        <v>890</v>
      </c>
      <c r="F1525" s="190">
        <v>263.5</v>
      </c>
      <c r="G1525" s="190">
        <v>2</v>
      </c>
      <c r="H1525" s="193">
        <v>0</v>
      </c>
      <c r="I1525" s="190"/>
    </row>
    <row r="1526" spans="1:9">
      <c r="A1526" s="190" t="s">
        <v>471</v>
      </c>
      <c r="B1526" s="190" t="s">
        <v>877</v>
      </c>
      <c r="C1526" s="190" t="s">
        <v>828</v>
      </c>
      <c r="D1526" s="191">
        <v>41656</v>
      </c>
      <c r="E1526" s="190" t="s">
        <v>829</v>
      </c>
      <c r="F1526" s="190">
        <v>19</v>
      </c>
      <c r="G1526" s="190">
        <v>10</v>
      </c>
      <c r="H1526" s="193">
        <v>0</v>
      </c>
      <c r="I1526" s="190"/>
    </row>
    <row r="1527" spans="1:9">
      <c r="A1527" s="190" t="s">
        <v>471</v>
      </c>
      <c r="B1527" s="190" t="s">
        <v>877</v>
      </c>
      <c r="C1527" s="190" t="s">
        <v>828</v>
      </c>
      <c r="D1527" s="191">
        <v>41676</v>
      </c>
      <c r="E1527" s="190" t="s">
        <v>896</v>
      </c>
      <c r="F1527" s="190">
        <v>40</v>
      </c>
      <c r="G1527" s="190">
        <v>20</v>
      </c>
      <c r="H1527" s="193">
        <v>0</v>
      </c>
      <c r="I1527" s="190"/>
    </row>
    <row r="1528" spans="1:9">
      <c r="A1528" s="190" t="s">
        <v>471</v>
      </c>
      <c r="B1528" s="190" t="s">
        <v>877</v>
      </c>
      <c r="C1528" s="190" t="s">
        <v>828</v>
      </c>
      <c r="D1528" s="191">
        <v>40766</v>
      </c>
      <c r="E1528" s="190" t="s">
        <v>862</v>
      </c>
      <c r="F1528" s="190">
        <v>6</v>
      </c>
      <c r="G1528" s="190">
        <v>10</v>
      </c>
      <c r="H1528" s="193">
        <v>0</v>
      </c>
      <c r="I1528" s="190"/>
    </row>
    <row r="1529" spans="1:9">
      <c r="A1529" s="190" t="s">
        <v>471</v>
      </c>
      <c r="B1529" s="190" t="s">
        <v>877</v>
      </c>
      <c r="C1529" s="190" t="s">
        <v>828</v>
      </c>
      <c r="D1529" s="191">
        <v>40258</v>
      </c>
      <c r="E1529" s="190" t="s">
        <v>820</v>
      </c>
      <c r="F1529" s="190">
        <v>34</v>
      </c>
      <c r="G1529" s="190">
        <v>21</v>
      </c>
      <c r="H1529" s="193">
        <v>0</v>
      </c>
      <c r="I1529" s="190"/>
    </row>
    <row r="1530" spans="1:9">
      <c r="A1530" s="190" t="s">
        <v>699</v>
      </c>
      <c r="B1530" s="190" t="s">
        <v>806</v>
      </c>
      <c r="C1530" s="190" t="s">
        <v>810</v>
      </c>
      <c r="D1530" s="191">
        <v>41624</v>
      </c>
      <c r="E1530" s="190" t="s">
        <v>886</v>
      </c>
      <c r="F1530" s="190">
        <v>25</v>
      </c>
      <c r="G1530" s="190">
        <v>6</v>
      </c>
      <c r="H1530" s="193">
        <v>0</v>
      </c>
      <c r="I1530" s="190"/>
    </row>
    <row r="1531" spans="1:9">
      <c r="A1531" s="190" t="s">
        <v>699</v>
      </c>
      <c r="B1531" s="190" t="s">
        <v>806</v>
      </c>
      <c r="C1531" s="190" t="s">
        <v>810</v>
      </c>
      <c r="D1531" s="191">
        <v>40602</v>
      </c>
      <c r="E1531" s="190" t="s">
        <v>822</v>
      </c>
      <c r="F1531" s="190">
        <v>18</v>
      </c>
      <c r="G1531" s="190">
        <v>28</v>
      </c>
      <c r="H1531" s="193">
        <v>0</v>
      </c>
      <c r="I1531" s="190"/>
    </row>
    <row r="1532" spans="1:9">
      <c r="A1532" s="190" t="s">
        <v>699</v>
      </c>
      <c r="B1532" s="190" t="s">
        <v>806</v>
      </c>
      <c r="C1532" s="190" t="s">
        <v>810</v>
      </c>
      <c r="D1532" s="191">
        <v>40547</v>
      </c>
      <c r="E1532" s="190" t="s">
        <v>820</v>
      </c>
      <c r="F1532" s="190">
        <v>34</v>
      </c>
      <c r="G1532" s="190">
        <v>30</v>
      </c>
      <c r="H1532" s="193">
        <v>0</v>
      </c>
      <c r="I1532" s="190"/>
    </row>
    <row r="1533" spans="1:9">
      <c r="A1533" s="190" t="s">
        <v>699</v>
      </c>
      <c r="B1533" s="190" t="s">
        <v>806</v>
      </c>
      <c r="C1533" s="190" t="s">
        <v>810</v>
      </c>
      <c r="D1533" s="191">
        <v>41662</v>
      </c>
      <c r="E1533" s="190" t="s">
        <v>876</v>
      </c>
      <c r="F1533" s="190">
        <v>12.5</v>
      </c>
      <c r="G1533" s="190">
        <v>24</v>
      </c>
      <c r="H1533" s="193">
        <v>0</v>
      </c>
      <c r="I1533" s="190"/>
    </row>
    <row r="1534" spans="1:9">
      <c r="A1534" s="190" t="s">
        <v>634</v>
      </c>
      <c r="B1534" s="190" t="s">
        <v>899</v>
      </c>
      <c r="C1534" s="190" t="s">
        <v>814</v>
      </c>
      <c r="D1534" s="191">
        <v>40309</v>
      </c>
      <c r="E1534" s="190" t="s">
        <v>869</v>
      </c>
      <c r="F1534" s="190">
        <v>9.1999999999999993</v>
      </c>
      <c r="G1534" s="190">
        <v>2</v>
      </c>
      <c r="H1534" s="193">
        <v>0</v>
      </c>
      <c r="I1534" s="190"/>
    </row>
    <row r="1535" spans="1:9">
      <c r="A1535" s="190" t="s">
        <v>634</v>
      </c>
      <c r="B1535" s="190" t="s">
        <v>899</v>
      </c>
      <c r="C1535" s="190" t="s">
        <v>814</v>
      </c>
      <c r="D1535" s="191">
        <v>40443</v>
      </c>
      <c r="E1535" s="190" t="s">
        <v>845</v>
      </c>
      <c r="F1535" s="190">
        <v>18</v>
      </c>
      <c r="G1535" s="190">
        <v>8</v>
      </c>
      <c r="H1535" s="193">
        <v>0</v>
      </c>
      <c r="I1535" s="190"/>
    </row>
    <row r="1536" spans="1:9">
      <c r="A1536" s="190" t="s">
        <v>634</v>
      </c>
      <c r="B1536" s="190" t="s">
        <v>899</v>
      </c>
      <c r="C1536" s="190" t="s">
        <v>814</v>
      </c>
      <c r="D1536" s="191">
        <v>40789</v>
      </c>
      <c r="E1536" s="190" t="s">
        <v>890</v>
      </c>
      <c r="F1536" s="190">
        <v>263.5</v>
      </c>
      <c r="G1536" s="190">
        <v>8</v>
      </c>
      <c r="H1536" s="193">
        <v>0</v>
      </c>
      <c r="I1536" s="190"/>
    </row>
    <row r="1537" spans="1:9">
      <c r="A1537" s="190" t="s">
        <v>634</v>
      </c>
      <c r="B1537" s="190" t="s">
        <v>899</v>
      </c>
      <c r="C1537" s="190" t="s">
        <v>814</v>
      </c>
      <c r="D1537" s="191">
        <v>40333</v>
      </c>
      <c r="E1537" s="190" t="s">
        <v>858</v>
      </c>
      <c r="F1537" s="190">
        <v>46</v>
      </c>
      <c r="G1537" s="190">
        <v>9</v>
      </c>
      <c r="H1537" s="193">
        <v>0</v>
      </c>
      <c r="I1537" s="190"/>
    </row>
    <row r="1538" spans="1:9">
      <c r="A1538" s="190" t="s">
        <v>548</v>
      </c>
      <c r="B1538" s="190" t="s">
        <v>813</v>
      </c>
      <c r="C1538" s="190" t="s">
        <v>851</v>
      </c>
      <c r="D1538" s="191">
        <v>41679</v>
      </c>
      <c r="E1538" s="190" t="s">
        <v>862</v>
      </c>
      <c r="F1538" s="190">
        <v>6</v>
      </c>
      <c r="G1538" s="190">
        <v>3</v>
      </c>
      <c r="H1538" s="193">
        <v>0.2</v>
      </c>
      <c r="I1538" s="190"/>
    </row>
    <row r="1539" spans="1:9">
      <c r="A1539" s="190" t="s">
        <v>548</v>
      </c>
      <c r="B1539" s="190" t="s">
        <v>813</v>
      </c>
      <c r="C1539" s="190" t="s">
        <v>851</v>
      </c>
      <c r="D1539" s="191">
        <v>40696</v>
      </c>
      <c r="E1539" s="190" t="s">
        <v>889</v>
      </c>
      <c r="F1539" s="190">
        <v>14</v>
      </c>
      <c r="G1539" s="190">
        <v>10</v>
      </c>
      <c r="H1539" s="193">
        <v>0.2</v>
      </c>
      <c r="I1539" s="190"/>
    </row>
    <row r="1540" spans="1:9">
      <c r="A1540" s="190" t="s">
        <v>548</v>
      </c>
      <c r="B1540" s="190" t="s">
        <v>813</v>
      </c>
      <c r="C1540" s="190" t="s">
        <v>851</v>
      </c>
      <c r="D1540" s="191">
        <v>40660</v>
      </c>
      <c r="E1540" s="190" t="s">
        <v>864</v>
      </c>
      <c r="F1540" s="190">
        <v>19.45</v>
      </c>
      <c r="G1540" s="190">
        <v>16</v>
      </c>
      <c r="H1540" s="193">
        <v>0.2</v>
      </c>
      <c r="I1540" s="190"/>
    </row>
    <row r="1541" spans="1:9">
      <c r="A1541" s="190" t="s">
        <v>548</v>
      </c>
      <c r="B1541" s="190" t="s">
        <v>813</v>
      </c>
      <c r="C1541" s="190" t="s">
        <v>851</v>
      </c>
      <c r="D1541" s="191">
        <v>41265</v>
      </c>
      <c r="E1541" s="190" t="s">
        <v>880</v>
      </c>
      <c r="F1541" s="190">
        <v>33.25</v>
      </c>
      <c r="G1541" s="190">
        <v>3</v>
      </c>
      <c r="H1541" s="193">
        <v>0</v>
      </c>
      <c r="I1541" s="190"/>
    </row>
    <row r="1542" spans="1:9">
      <c r="A1542" s="190" t="s">
        <v>626</v>
      </c>
      <c r="B1542" s="190" t="s">
        <v>854</v>
      </c>
      <c r="C1542" s="190" t="s">
        <v>807</v>
      </c>
      <c r="D1542" s="191">
        <v>40202</v>
      </c>
      <c r="E1542" s="190" t="s">
        <v>847</v>
      </c>
      <c r="F1542" s="190">
        <v>30</v>
      </c>
      <c r="G1542" s="190">
        <v>20</v>
      </c>
      <c r="H1542" s="193">
        <v>0.10000000149011612</v>
      </c>
      <c r="I1542" s="190"/>
    </row>
    <row r="1543" spans="1:9">
      <c r="A1543" s="190" t="s">
        <v>626</v>
      </c>
      <c r="B1543" s="190" t="s">
        <v>854</v>
      </c>
      <c r="C1543" s="190" t="s">
        <v>807</v>
      </c>
      <c r="D1543" s="191">
        <v>40649</v>
      </c>
      <c r="E1543" s="190" t="s">
        <v>821</v>
      </c>
      <c r="F1543" s="190">
        <v>12.5</v>
      </c>
      <c r="G1543" s="190">
        <v>9</v>
      </c>
      <c r="H1543" s="193">
        <v>0.10000000149011612</v>
      </c>
      <c r="I1543" s="190"/>
    </row>
    <row r="1544" spans="1:9">
      <c r="A1544" s="190" t="s">
        <v>626</v>
      </c>
      <c r="B1544" s="190" t="s">
        <v>854</v>
      </c>
      <c r="C1544" s="190" t="s">
        <v>807</v>
      </c>
      <c r="D1544" s="191">
        <v>41337</v>
      </c>
      <c r="E1544" s="190" t="s">
        <v>833</v>
      </c>
      <c r="F1544" s="190">
        <v>32.799999999999997</v>
      </c>
      <c r="G1544" s="190">
        <v>9</v>
      </c>
      <c r="H1544" s="193">
        <v>0.10000000149011612</v>
      </c>
      <c r="I1544" s="190"/>
    </row>
    <row r="1545" spans="1:9">
      <c r="A1545" s="190" t="s">
        <v>699</v>
      </c>
      <c r="B1545" s="190" t="s">
        <v>806</v>
      </c>
      <c r="C1545" s="190" t="s">
        <v>836</v>
      </c>
      <c r="D1545" s="191">
        <v>41426</v>
      </c>
      <c r="E1545" s="190" t="s">
        <v>857</v>
      </c>
      <c r="F1545" s="190">
        <v>123.79</v>
      </c>
      <c r="G1545" s="190">
        <v>8</v>
      </c>
      <c r="H1545" s="193">
        <v>0.05</v>
      </c>
      <c r="I1545" s="190"/>
    </row>
    <row r="1546" spans="1:9">
      <c r="A1546" s="190" t="s">
        <v>699</v>
      </c>
      <c r="B1546" s="190" t="s">
        <v>806</v>
      </c>
      <c r="C1546" s="190" t="s">
        <v>836</v>
      </c>
      <c r="D1546" s="191">
        <v>41299</v>
      </c>
      <c r="E1546" s="190" t="s">
        <v>849</v>
      </c>
      <c r="F1546" s="190">
        <v>25.89</v>
      </c>
      <c r="G1546" s="190">
        <v>20</v>
      </c>
      <c r="H1546" s="193">
        <v>0.05</v>
      </c>
      <c r="I1546" s="190"/>
    </row>
    <row r="1547" spans="1:9">
      <c r="A1547" s="190" t="s">
        <v>669</v>
      </c>
      <c r="B1547" s="190" t="s">
        <v>854</v>
      </c>
      <c r="C1547" s="190" t="s">
        <v>836</v>
      </c>
      <c r="D1547" s="191">
        <v>41336</v>
      </c>
      <c r="E1547" s="190" t="s">
        <v>832</v>
      </c>
      <c r="F1547" s="190">
        <v>55</v>
      </c>
      <c r="G1547" s="190">
        <v>15</v>
      </c>
      <c r="H1547" s="193">
        <v>0</v>
      </c>
      <c r="I1547" s="190"/>
    </row>
    <row r="1548" spans="1:9">
      <c r="A1548" s="190" t="s">
        <v>669</v>
      </c>
      <c r="B1548" s="190" t="s">
        <v>854</v>
      </c>
      <c r="C1548" s="190" t="s">
        <v>836</v>
      </c>
      <c r="D1548" s="191">
        <v>41072</v>
      </c>
      <c r="E1548" s="190" t="s">
        <v>834</v>
      </c>
      <c r="F1548" s="190">
        <v>13</v>
      </c>
      <c r="G1548" s="190">
        <v>2</v>
      </c>
      <c r="H1548" s="193">
        <v>0.2</v>
      </c>
      <c r="I1548" s="190"/>
    </row>
    <row r="1549" spans="1:9">
      <c r="A1549" s="190" t="s">
        <v>555</v>
      </c>
      <c r="B1549" s="190" t="s">
        <v>524</v>
      </c>
      <c r="C1549" s="190" t="s">
        <v>878</v>
      </c>
      <c r="D1549" s="191">
        <v>40589</v>
      </c>
      <c r="E1549" s="190" t="s">
        <v>815</v>
      </c>
      <c r="F1549" s="190">
        <v>21</v>
      </c>
      <c r="G1549" s="190">
        <v>52</v>
      </c>
      <c r="H1549" s="193">
        <v>0</v>
      </c>
      <c r="I1549" s="190"/>
    </row>
    <row r="1550" spans="1:9">
      <c r="A1550" s="190" t="s">
        <v>555</v>
      </c>
      <c r="B1550" s="190" t="s">
        <v>524</v>
      </c>
      <c r="C1550" s="190" t="s">
        <v>878</v>
      </c>
      <c r="D1550" s="191">
        <v>40470</v>
      </c>
      <c r="E1550" s="190" t="s">
        <v>845</v>
      </c>
      <c r="F1550" s="190">
        <v>18</v>
      </c>
      <c r="G1550" s="190">
        <v>6</v>
      </c>
      <c r="H1550" s="193">
        <v>0</v>
      </c>
      <c r="I1550" s="190"/>
    </row>
    <row r="1551" spans="1:9">
      <c r="A1551" s="190" t="s">
        <v>555</v>
      </c>
      <c r="B1551" s="190" t="s">
        <v>524</v>
      </c>
      <c r="C1551" s="190" t="s">
        <v>878</v>
      </c>
      <c r="D1551" s="191">
        <v>40817</v>
      </c>
      <c r="E1551" s="190" t="s">
        <v>816</v>
      </c>
      <c r="F1551" s="190">
        <v>19.5</v>
      </c>
      <c r="G1551" s="190">
        <v>24</v>
      </c>
      <c r="H1551" s="193">
        <v>0</v>
      </c>
      <c r="I1551" s="190"/>
    </row>
    <row r="1552" spans="1:9">
      <c r="A1552" s="190" t="s">
        <v>555</v>
      </c>
      <c r="B1552" s="190" t="s">
        <v>524</v>
      </c>
      <c r="C1552" s="190" t="s">
        <v>878</v>
      </c>
      <c r="D1552" s="191">
        <v>41731</v>
      </c>
      <c r="E1552" s="190" t="s">
        <v>820</v>
      </c>
      <c r="F1552" s="190">
        <v>34</v>
      </c>
      <c r="G1552" s="190">
        <v>60</v>
      </c>
      <c r="H1552" s="193">
        <v>0</v>
      </c>
      <c r="I1552" s="190"/>
    </row>
    <row r="1553" spans="1:9">
      <c r="A1553" s="190" t="s">
        <v>555</v>
      </c>
      <c r="B1553" s="190" t="s">
        <v>524</v>
      </c>
      <c r="C1553" s="190" t="s">
        <v>878</v>
      </c>
      <c r="D1553" s="191">
        <v>40610</v>
      </c>
      <c r="E1553" s="190" t="s">
        <v>880</v>
      </c>
      <c r="F1553" s="190">
        <v>33.25</v>
      </c>
      <c r="G1553" s="190">
        <v>30</v>
      </c>
      <c r="H1553" s="193">
        <v>0</v>
      </c>
      <c r="I1553" s="190"/>
    </row>
    <row r="1554" spans="1:9">
      <c r="A1554" s="190" t="s">
        <v>318</v>
      </c>
      <c r="B1554" s="190" t="s">
        <v>850</v>
      </c>
      <c r="C1554" s="190" t="s">
        <v>828</v>
      </c>
      <c r="D1554" s="191">
        <v>41158</v>
      </c>
      <c r="E1554" s="190" t="s">
        <v>862</v>
      </c>
      <c r="F1554" s="190">
        <v>6</v>
      </c>
      <c r="G1554" s="190">
        <v>6</v>
      </c>
      <c r="H1554" s="193">
        <v>0</v>
      </c>
      <c r="I1554" s="190"/>
    </row>
    <row r="1555" spans="1:9">
      <c r="A1555" s="190" t="s">
        <v>318</v>
      </c>
      <c r="B1555" s="190" t="s">
        <v>850</v>
      </c>
      <c r="C1555" s="190" t="s">
        <v>828</v>
      </c>
      <c r="D1555" s="191">
        <v>41373</v>
      </c>
      <c r="E1555" s="190" t="s">
        <v>855</v>
      </c>
      <c r="F1555" s="190">
        <v>18.399999999999999</v>
      </c>
      <c r="G1555" s="190">
        <v>25</v>
      </c>
      <c r="H1555" s="193">
        <v>0</v>
      </c>
      <c r="I1555" s="190"/>
    </row>
    <row r="1556" spans="1:9">
      <c r="A1556" s="190" t="s">
        <v>318</v>
      </c>
      <c r="B1556" s="190" t="s">
        <v>850</v>
      </c>
      <c r="C1556" s="190" t="s">
        <v>828</v>
      </c>
      <c r="D1556" s="191">
        <v>40534</v>
      </c>
      <c r="E1556" s="190" t="s">
        <v>893</v>
      </c>
      <c r="F1556" s="190">
        <v>9.5</v>
      </c>
      <c r="G1556" s="190">
        <v>40</v>
      </c>
      <c r="H1556" s="193">
        <v>0.25</v>
      </c>
      <c r="I1556" s="190"/>
    </row>
    <row r="1557" spans="1:9">
      <c r="A1557" s="190" t="s">
        <v>318</v>
      </c>
      <c r="B1557" s="190" t="s">
        <v>850</v>
      </c>
      <c r="C1557" s="190" t="s">
        <v>828</v>
      </c>
      <c r="D1557" s="191">
        <v>40676</v>
      </c>
      <c r="E1557" s="190" t="s">
        <v>856</v>
      </c>
      <c r="F1557" s="190">
        <v>18</v>
      </c>
      <c r="G1557" s="190">
        <v>21</v>
      </c>
      <c r="H1557" s="193">
        <v>0.25</v>
      </c>
      <c r="I1557" s="190"/>
    </row>
    <row r="1558" spans="1:9">
      <c r="A1558" s="190" t="s">
        <v>606</v>
      </c>
      <c r="B1558" s="190" t="s">
        <v>444</v>
      </c>
      <c r="C1558" s="190" t="s">
        <v>814</v>
      </c>
      <c r="D1558" s="191">
        <v>41680</v>
      </c>
      <c r="E1558" s="190" t="s">
        <v>872</v>
      </c>
      <c r="F1558" s="190">
        <v>18</v>
      </c>
      <c r="G1558" s="190">
        <v>4</v>
      </c>
      <c r="H1558" s="193">
        <v>0.25</v>
      </c>
      <c r="I1558" s="190"/>
    </row>
    <row r="1559" spans="1:9">
      <c r="A1559" s="190" t="s">
        <v>606</v>
      </c>
      <c r="B1559" s="190" t="s">
        <v>444</v>
      </c>
      <c r="C1559" s="190" t="s">
        <v>814</v>
      </c>
      <c r="D1559" s="191">
        <v>41434</v>
      </c>
      <c r="E1559" s="190" t="s">
        <v>881</v>
      </c>
      <c r="F1559" s="190">
        <v>62.5</v>
      </c>
      <c r="G1559" s="190">
        <v>25</v>
      </c>
      <c r="H1559" s="193">
        <v>0.25</v>
      </c>
      <c r="I1559" s="190"/>
    </row>
    <row r="1560" spans="1:9">
      <c r="A1560" s="190" t="s">
        <v>606</v>
      </c>
      <c r="B1560" s="190" t="s">
        <v>444</v>
      </c>
      <c r="C1560" s="190" t="s">
        <v>814</v>
      </c>
      <c r="D1560" s="191">
        <v>40681</v>
      </c>
      <c r="E1560" s="190" t="s">
        <v>831</v>
      </c>
      <c r="F1560" s="190">
        <v>19</v>
      </c>
      <c r="G1560" s="190">
        <v>50</v>
      </c>
      <c r="H1560" s="193">
        <v>0.25</v>
      </c>
      <c r="I1560" s="190"/>
    </row>
    <row r="1561" spans="1:9">
      <c r="A1561" s="190" t="s">
        <v>699</v>
      </c>
      <c r="B1561" s="190" t="s">
        <v>806</v>
      </c>
      <c r="C1561" s="190" t="s">
        <v>814</v>
      </c>
      <c r="D1561" s="191">
        <v>40321</v>
      </c>
      <c r="E1561" s="190" t="s">
        <v>887</v>
      </c>
      <c r="F1561" s="190">
        <v>13.25</v>
      </c>
      <c r="G1561" s="190">
        <v>30</v>
      </c>
      <c r="H1561" s="193">
        <v>0.10000000149011612</v>
      </c>
      <c r="I1561" s="190"/>
    </row>
    <row r="1562" spans="1:9">
      <c r="A1562" s="190" t="s">
        <v>699</v>
      </c>
      <c r="B1562" s="190" t="s">
        <v>806</v>
      </c>
      <c r="C1562" s="190" t="s">
        <v>814</v>
      </c>
      <c r="D1562" s="191">
        <v>40384</v>
      </c>
      <c r="E1562" s="190" t="s">
        <v>805</v>
      </c>
      <c r="F1562" s="190">
        <v>34.799999999999997</v>
      </c>
      <c r="G1562" s="190">
        <v>15</v>
      </c>
      <c r="H1562" s="193">
        <v>0.10000000149011612</v>
      </c>
      <c r="I1562" s="190"/>
    </row>
    <row r="1563" spans="1:9">
      <c r="A1563" s="190" t="s">
        <v>606</v>
      </c>
      <c r="B1563" s="190" t="s">
        <v>444</v>
      </c>
      <c r="C1563" s="190" t="s">
        <v>810</v>
      </c>
      <c r="D1563" s="191">
        <v>41034</v>
      </c>
      <c r="E1563" s="190" t="s">
        <v>889</v>
      </c>
      <c r="F1563" s="190">
        <v>14</v>
      </c>
      <c r="G1563" s="190">
        <v>6</v>
      </c>
      <c r="H1563" s="193">
        <v>0.2</v>
      </c>
      <c r="I1563" s="190"/>
    </row>
    <row r="1564" spans="1:9">
      <c r="A1564" s="190" t="s">
        <v>606</v>
      </c>
      <c r="B1564" s="190" t="s">
        <v>444</v>
      </c>
      <c r="C1564" s="190" t="s">
        <v>810</v>
      </c>
      <c r="D1564" s="191">
        <v>40217</v>
      </c>
      <c r="E1564" s="190" t="s">
        <v>822</v>
      </c>
      <c r="F1564" s="190">
        <v>18</v>
      </c>
      <c r="G1564" s="190">
        <v>10</v>
      </c>
      <c r="H1564" s="193">
        <v>0.2</v>
      </c>
      <c r="I1564" s="190"/>
    </row>
    <row r="1565" spans="1:9">
      <c r="A1565" s="190" t="s">
        <v>423</v>
      </c>
      <c r="B1565" s="190" t="s">
        <v>817</v>
      </c>
      <c r="C1565" s="190" t="s">
        <v>802</v>
      </c>
      <c r="D1565" s="191">
        <v>40605</v>
      </c>
      <c r="E1565" s="190" t="s">
        <v>859</v>
      </c>
      <c r="F1565" s="190">
        <v>31</v>
      </c>
      <c r="G1565" s="190">
        <v>16</v>
      </c>
      <c r="H1565" s="193">
        <v>0</v>
      </c>
      <c r="I1565" s="190"/>
    </row>
    <row r="1566" spans="1:9">
      <c r="A1566" s="190" t="s">
        <v>423</v>
      </c>
      <c r="B1566" s="190" t="s">
        <v>817</v>
      </c>
      <c r="C1566" s="190" t="s">
        <v>802</v>
      </c>
      <c r="D1566" s="191">
        <v>40763</v>
      </c>
      <c r="E1566" s="190" t="s">
        <v>848</v>
      </c>
      <c r="F1566" s="190">
        <v>38</v>
      </c>
      <c r="G1566" s="190">
        <v>30</v>
      </c>
      <c r="H1566" s="193">
        <v>0</v>
      </c>
      <c r="I1566" s="190"/>
    </row>
    <row r="1567" spans="1:9">
      <c r="A1567" s="190" t="s">
        <v>423</v>
      </c>
      <c r="B1567" s="190" t="s">
        <v>817</v>
      </c>
      <c r="C1567" s="190" t="s">
        <v>802</v>
      </c>
      <c r="D1567" s="191">
        <v>40972</v>
      </c>
      <c r="E1567" s="190" t="s">
        <v>832</v>
      </c>
      <c r="F1567" s="190">
        <v>55</v>
      </c>
      <c r="G1567" s="190">
        <v>50</v>
      </c>
      <c r="H1567" s="193">
        <v>0</v>
      </c>
      <c r="I1567" s="190"/>
    </row>
    <row r="1568" spans="1:9">
      <c r="A1568" s="190" t="s">
        <v>423</v>
      </c>
      <c r="B1568" s="190" t="s">
        <v>817</v>
      </c>
      <c r="C1568" s="190" t="s">
        <v>802</v>
      </c>
      <c r="D1568" s="191">
        <v>40398</v>
      </c>
      <c r="E1568" s="190" t="s">
        <v>834</v>
      </c>
      <c r="F1568" s="190">
        <v>13</v>
      </c>
      <c r="G1568" s="190">
        <v>15</v>
      </c>
      <c r="H1568" s="193">
        <v>0</v>
      </c>
      <c r="I1568" s="190"/>
    </row>
    <row r="1569" spans="1:9">
      <c r="A1569" s="190" t="s">
        <v>594</v>
      </c>
      <c r="B1569" s="190" t="s">
        <v>839</v>
      </c>
      <c r="C1569" s="190" t="s">
        <v>836</v>
      </c>
      <c r="D1569" s="191">
        <v>41362</v>
      </c>
      <c r="E1569" s="190" t="s">
        <v>803</v>
      </c>
      <c r="F1569" s="190">
        <v>21</v>
      </c>
      <c r="G1569" s="190">
        <v>15</v>
      </c>
      <c r="H1569" s="193">
        <v>0</v>
      </c>
      <c r="I1569" s="190"/>
    </row>
    <row r="1570" spans="1:9">
      <c r="A1570" s="190" t="s">
        <v>594</v>
      </c>
      <c r="B1570" s="190" t="s">
        <v>839</v>
      </c>
      <c r="C1570" s="190" t="s">
        <v>836</v>
      </c>
      <c r="D1570" s="191">
        <v>41397</v>
      </c>
      <c r="E1570" s="190" t="s">
        <v>858</v>
      </c>
      <c r="F1570" s="190">
        <v>46</v>
      </c>
      <c r="G1570" s="190">
        <v>5</v>
      </c>
      <c r="H1570" s="193">
        <v>0</v>
      </c>
      <c r="I1570" s="190"/>
    </row>
    <row r="1571" spans="1:9">
      <c r="A1571" s="190" t="s">
        <v>594</v>
      </c>
      <c r="B1571" s="190" t="s">
        <v>839</v>
      </c>
      <c r="C1571" s="190" t="s">
        <v>836</v>
      </c>
      <c r="D1571" s="191">
        <v>41617</v>
      </c>
      <c r="E1571" s="190" t="s">
        <v>876</v>
      </c>
      <c r="F1571" s="190">
        <v>12.5</v>
      </c>
      <c r="G1571" s="190">
        <v>20</v>
      </c>
      <c r="H1571" s="193">
        <v>0</v>
      </c>
      <c r="I1571" s="190"/>
    </row>
    <row r="1572" spans="1:9">
      <c r="A1572" s="190" t="s">
        <v>594</v>
      </c>
      <c r="B1572" s="190" t="s">
        <v>839</v>
      </c>
      <c r="C1572" s="190" t="s">
        <v>836</v>
      </c>
      <c r="D1572" s="191">
        <v>41384</v>
      </c>
      <c r="E1572" s="190" t="s">
        <v>844</v>
      </c>
      <c r="F1572" s="190">
        <v>15</v>
      </c>
      <c r="G1572" s="190">
        <v>12</v>
      </c>
      <c r="H1572" s="193">
        <v>0</v>
      </c>
      <c r="I1572" s="190"/>
    </row>
    <row r="1573" spans="1:9">
      <c r="A1573" s="190" t="s">
        <v>335</v>
      </c>
      <c r="B1573" s="190" t="s">
        <v>813</v>
      </c>
      <c r="C1573" s="190" t="s">
        <v>810</v>
      </c>
      <c r="D1573" s="191">
        <v>41267</v>
      </c>
      <c r="E1573" s="190" t="s">
        <v>809</v>
      </c>
      <c r="F1573" s="190">
        <v>53</v>
      </c>
      <c r="G1573" s="190">
        <v>4</v>
      </c>
      <c r="H1573" s="193">
        <v>0.25</v>
      </c>
      <c r="I1573" s="190"/>
    </row>
    <row r="1574" spans="1:9">
      <c r="A1574" s="190" t="s">
        <v>521</v>
      </c>
      <c r="B1574" s="190" t="s">
        <v>524</v>
      </c>
      <c r="C1574" s="190" t="s">
        <v>846</v>
      </c>
      <c r="D1574" s="191">
        <v>41410</v>
      </c>
      <c r="E1574" s="190" t="s">
        <v>815</v>
      </c>
      <c r="F1574" s="190">
        <v>21</v>
      </c>
      <c r="G1574" s="190">
        <v>35</v>
      </c>
      <c r="H1574" s="193">
        <v>0</v>
      </c>
      <c r="I1574" s="190"/>
    </row>
    <row r="1575" spans="1:9">
      <c r="A1575" s="190" t="s">
        <v>446</v>
      </c>
      <c r="B1575" s="190" t="s">
        <v>854</v>
      </c>
      <c r="C1575" s="190" t="s">
        <v>846</v>
      </c>
      <c r="D1575" s="191">
        <v>41675</v>
      </c>
      <c r="E1575" s="190" t="s">
        <v>894</v>
      </c>
      <c r="F1575" s="190">
        <v>9</v>
      </c>
      <c r="G1575" s="190">
        <v>70</v>
      </c>
      <c r="H1575" s="193">
        <v>0.10000000149011612</v>
      </c>
      <c r="I1575" s="190"/>
    </row>
    <row r="1576" spans="1:9">
      <c r="A1576" s="190" t="s">
        <v>446</v>
      </c>
      <c r="B1576" s="190" t="s">
        <v>854</v>
      </c>
      <c r="C1576" s="190" t="s">
        <v>846</v>
      </c>
      <c r="D1576" s="191">
        <v>41346</v>
      </c>
      <c r="E1576" s="190" t="s">
        <v>845</v>
      </c>
      <c r="F1576" s="190">
        <v>18</v>
      </c>
      <c r="G1576" s="190">
        <v>25</v>
      </c>
      <c r="H1576" s="193">
        <v>0.10000000149011612</v>
      </c>
      <c r="I1576" s="190"/>
    </row>
    <row r="1577" spans="1:9">
      <c r="A1577" s="190" t="s">
        <v>446</v>
      </c>
      <c r="B1577" s="190" t="s">
        <v>854</v>
      </c>
      <c r="C1577" s="190" t="s">
        <v>846</v>
      </c>
      <c r="D1577" s="191">
        <v>40802</v>
      </c>
      <c r="E1577" s="190" t="s">
        <v>804</v>
      </c>
      <c r="F1577" s="190">
        <v>14</v>
      </c>
      <c r="G1577" s="190">
        <v>42</v>
      </c>
      <c r="H1577" s="193">
        <v>0.10000000149011612</v>
      </c>
      <c r="I1577" s="190"/>
    </row>
    <row r="1578" spans="1:9">
      <c r="A1578" s="190" t="s">
        <v>446</v>
      </c>
      <c r="B1578" s="190" t="s">
        <v>854</v>
      </c>
      <c r="C1578" s="190" t="s">
        <v>846</v>
      </c>
      <c r="D1578" s="191">
        <v>40892</v>
      </c>
      <c r="E1578" s="190" t="s">
        <v>887</v>
      </c>
      <c r="F1578" s="190">
        <v>13.25</v>
      </c>
      <c r="G1578" s="190">
        <v>60</v>
      </c>
      <c r="H1578" s="193">
        <v>0.10000000149011612</v>
      </c>
      <c r="I1578" s="190"/>
    </row>
    <row r="1579" spans="1:9">
      <c r="A1579" s="190" t="s">
        <v>446</v>
      </c>
      <c r="B1579" s="190" t="s">
        <v>854</v>
      </c>
      <c r="C1579" s="190" t="s">
        <v>846</v>
      </c>
      <c r="D1579" s="191">
        <v>40986</v>
      </c>
      <c r="E1579" s="190" t="s">
        <v>880</v>
      </c>
      <c r="F1579" s="190">
        <v>33.25</v>
      </c>
      <c r="G1579" s="190">
        <v>48</v>
      </c>
      <c r="H1579" s="193">
        <v>0</v>
      </c>
      <c r="I1579" s="190"/>
    </row>
    <row r="1580" spans="1:9">
      <c r="A1580" s="190" t="s">
        <v>423</v>
      </c>
      <c r="B1580" s="190" t="s">
        <v>817</v>
      </c>
      <c r="C1580" s="190" t="s">
        <v>851</v>
      </c>
      <c r="D1580" s="191">
        <v>41339</v>
      </c>
      <c r="E1580" s="190" t="s">
        <v>885</v>
      </c>
      <c r="F1580" s="190">
        <v>22</v>
      </c>
      <c r="G1580" s="190">
        <v>21</v>
      </c>
      <c r="H1580" s="193">
        <v>0</v>
      </c>
      <c r="I1580" s="190"/>
    </row>
    <row r="1581" spans="1:9">
      <c r="A1581" s="190" t="s">
        <v>423</v>
      </c>
      <c r="B1581" s="190" t="s">
        <v>817</v>
      </c>
      <c r="C1581" s="190" t="s">
        <v>851</v>
      </c>
      <c r="D1581" s="191">
        <v>40350</v>
      </c>
      <c r="E1581" s="190" t="s">
        <v>844</v>
      </c>
      <c r="F1581" s="190">
        <v>15</v>
      </c>
      <c r="G1581" s="190">
        <v>30</v>
      </c>
      <c r="H1581" s="193">
        <v>0</v>
      </c>
      <c r="I1581" s="190"/>
    </row>
    <row r="1582" spans="1:9">
      <c r="A1582" s="190" t="s">
        <v>423</v>
      </c>
      <c r="B1582" s="190" t="s">
        <v>817</v>
      </c>
      <c r="C1582" s="190" t="s">
        <v>851</v>
      </c>
      <c r="D1582" s="191">
        <v>41017</v>
      </c>
      <c r="E1582" s="190" t="s">
        <v>827</v>
      </c>
      <c r="F1582" s="190">
        <v>10</v>
      </c>
      <c r="G1582" s="190">
        <v>20</v>
      </c>
      <c r="H1582" s="193">
        <v>0</v>
      </c>
      <c r="I1582" s="190"/>
    </row>
    <row r="1583" spans="1:9">
      <c r="A1583" s="190" t="s">
        <v>688</v>
      </c>
      <c r="B1583" s="190" t="s">
        <v>842</v>
      </c>
      <c r="C1583" s="190" t="s">
        <v>810</v>
      </c>
      <c r="D1583" s="191">
        <v>40458</v>
      </c>
      <c r="E1583" s="190" t="s">
        <v>872</v>
      </c>
      <c r="F1583" s="190">
        <v>18</v>
      </c>
      <c r="G1583" s="190">
        <v>80</v>
      </c>
      <c r="H1583" s="193">
        <v>0.2</v>
      </c>
      <c r="I1583" s="190"/>
    </row>
    <row r="1584" spans="1:9">
      <c r="A1584" s="190" t="s">
        <v>688</v>
      </c>
      <c r="B1584" s="190" t="s">
        <v>842</v>
      </c>
      <c r="C1584" s="190" t="s">
        <v>810</v>
      </c>
      <c r="D1584" s="191">
        <v>41192</v>
      </c>
      <c r="E1584" s="190" t="s">
        <v>869</v>
      </c>
      <c r="F1584" s="190">
        <v>9.1999999999999993</v>
      </c>
      <c r="G1584" s="190">
        <v>12</v>
      </c>
      <c r="H1584" s="193">
        <v>0.2</v>
      </c>
      <c r="I1584" s="190"/>
    </row>
    <row r="1585" spans="1:9">
      <c r="A1585" s="190" t="s">
        <v>688</v>
      </c>
      <c r="B1585" s="190" t="s">
        <v>842</v>
      </c>
      <c r="C1585" s="190" t="s">
        <v>810</v>
      </c>
      <c r="D1585" s="191">
        <v>40770</v>
      </c>
      <c r="E1585" s="190" t="s">
        <v>841</v>
      </c>
      <c r="F1585" s="190">
        <v>26</v>
      </c>
      <c r="G1585" s="190">
        <v>60</v>
      </c>
      <c r="H1585" s="193">
        <v>0.2</v>
      </c>
      <c r="I1585" s="190"/>
    </row>
    <row r="1586" spans="1:9">
      <c r="A1586" s="190" t="s">
        <v>688</v>
      </c>
      <c r="B1586" s="190" t="s">
        <v>842</v>
      </c>
      <c r="C1586" s="190" t="s">
        <v>810</v>
      </c>
      <c r="D1586" s="191">
        <v>40842</v>
      </c>
      <c r="E1586" s="190" t="s">
        <v>900</v>
      </c>
      <c r="F1586" s="190">
        <v>9.5</v>
      </c>
      <c r="G1586" s="190">
        <v>36</v>
      </c>
      <c r="H1586" s="193">
        <v>0.2</v>
      </c>
      <c r="I1586" s="190"/>
    </row>
    <row r="1587" spans="1:9">
      <c r="A1587" s="190" t="s">
        <v>688</v>
      </c>
      <c r="B1587" s="190" t="s">
        <v>842</v>
      </c>
      <c r="C1587" s="190" t="s">
        <v>810</v>
      </c>
      <c r="D1587" s="191">
        <v>41510</v>
      </c>
      <c r="E1587" s="190" t="s">
        <v>820</v>
      </c>
      <c r="F1587" s="190">
        <v>34</v>
      </c>
      <c r="G1587" s="190">
        <v>45</v>
      </c>
      <c r="H1587" s="193">
        <v>0.2</v>
      </c>
      <c r="I1587" s="190"/>
    </row>
    <row r="1588" spans="1:9">
      <c r="A1588" s="190" t="s">
        <v>688</v>
      </c>
      <c r="B1588" s="190" t="s">
        <v>842</v>
      </c>
      <c r="C1588" s="190" t="s">
        <v>810</v>
      </c>
      <c r="D1588" s="191">
        <v>40204</v>
      </c>
      <c r="E1588" s="190" t="s">
        <v>860</v>
      </c>
      <c r="F1588" s="190">
        <v>21.5</v>
      </c>
      <c r="G1588" s="190">
        <v>55</v>
      </c>
      <c r="H1588" s="193">
        <v>0.2</v>
      </c>
      <c r="I1588" s="190"/>
    </row>
    <row r="1589" spans="1:9">
      <c r="A1589" s="190" t="s">
        <v>659</v>
      </c>
      <c r="B1589" s="190" t="s">
        <v>877</v>
      </c>
      <c r="C1589" s="190" t="s">
        <v>878</v>
      </c>
      <c r="D1589" s="191">
        <v>40647</v>
      </c>
      <c r="E1589" s="190" t="s">
        <v>837</v>
      </c>
      <c r="F1589" s="190">
        <v>21.35</v>
      </c>
      <c r="G1589" s="190">
        <v>30</v>
      </c>
      <c r="H1589" s="193">
        <v>0</v>
      </c>
      <c r="I1589" s="190"/>
    </row>
    <row r="1590" spans="1:9">
      <c r="A1590" s="190" t="s">
        <v>659</v>
      </c>
      <c r="B1590" s="190" t="s">
        <v>877</v>
      </c>
      <c r="C1590" s="190" t="s">
        <v>878</v>
      </c>
      <c r="D1590" s="191">
        <v>41354</v>
      </c>
      <c r="E1590" s="190" t="s">
        <v>903</v>
      </c>
      <c r="F1590" s="190">
        <v>97</v>
      </c>
      <c r="G1590" s="190">
        <v>3</v>
      </c>
      <c r="H1590" s="193">
        <v>0</v>
      </c>
      <c r="I1590" s="190"/>
    </row>
    <row r="1591" spans="1:9">
      <c r="A1591" s="190" t="s">
        <v>391</v>
      </c>
      <c r="B1591" s="190" t="s">
        <v>854</v>
      </c>
      <c r="C1591" s="190" t="s">
        <v>828</v>
      </c>
      <c r="D1591" s="191">
        <v>41216</v>
      </c>
      <c r="E1591" s="190" t="s">
        <v>879</v>
      </c>
      <c r="F1591" s="190">
        <v>10</v>
      </c>
      <c r="G1591" s="190">
        <v>49</v>
      </c>
      <c r="H1591" s="193">
        <v>0</v>
      </c>
      <c r="I1591" s="190"/>
    </row>
    <row r="1592" spans="1:9">
      <c r="A1592" s="190" t="s">
        <v>391</v>
      </c>
      <c r="B1592" s="190" t="s">
        <v>854</v>
      </c>
      <c r="C1592" s="190" t="s">
        <v>828</v>
      </c>
      <c r="D1592" s="191">
        <v>40998</v>
      </c>
      <c r="E1592" s="190" t="s">
        <v>891</v>
      </c>
      <c r="F1592" s="190">
        <v>31.23</v>
      </c>
      <c r="G1592" s="190">
        <v>18</v>
      </c>
      <c r="H1592" s="193">
        <v>0.15</v>
      </c>
      <c r="I1592" s="190"/>
    </row>
    <row r="1593" spans="1:9">
      <c r="A1593" s="190" t="s">
        <v>335</v>
      </c>
      <c r="B1593" s="190" t="s">
        <v>813</v>
      </c>
      <c r="C1593" s="190" t="s">
        <v>836</v>
      </c>
      <c r="D1593" s="191">
        <v>41381</v>
      </c>
      <c r="E1593" s="190" t="s">
        <v>889</v>
      </c>
      <c r="F1593" s="190">
        <v>14</v>
      </c>
      <c r="G1593" s="190">
        <v>20</v>
      </c>
      <c r="H1593" s="193">
        <v>0.15</v>
      </c>
      <c r="I1593" s="190"/>
    </row>
    <row r="1594" spans="1:9">
      <c r="A1594" s="190" t="s">
        <v>335</v>
      </c>
      <c r="B1594" s="190" t="s">
        <v>813</v>
      </c>
      <c r="C1594" s="190" t="s">
        <v>836</v>
      </c>
      <c r="D1594" s="191">
        <v>40633</v>
      </c>
      <c r="E1594" s="190" t="s">
        <v>819</v>
      </c>
      <c r="F1594" s="190">
        <v>2.5</v>
      </c>
      <c r="G1594" s="190">
        <v>4</v>
      </c>
      <c r="H1594" s="193">
        <v>0.15</v>
      </c>
      <c r="I1594" s="190"/>
    </row>
    <row r="1595" spans="1:9">
      <c r="A1595" s="190" t="s">
        <v>335</v>
      </c>
      <c r="B1595" s="190" t="s">
        <v>813</v>
      </c>
      <c r="C1595" s="190" t="s">
        <v>836</v>
      </c>
      <c r="D1595" s="191">
        <v>41102</v>
      </c>
      <c r="E1595" s="190" t="s">
        <v>844</v>
      </c>
      <c r="F1595" s="190">
        <v>15</v>
      </c>
      <c r="G1595" s="190">
        <v>30</v>
      </c>
      <c r="H1595" s="193">
        <v>0.15</v>
      </c>
      <c r="I1595" s="190"/>
    </row>
    <row r="1596" spans="1:9">
      <c r="A1596" s="190" t="s">
        <v>356</v>
      </c>
      <c r="B1596" s="190" t="s">
        <v>806</v>
      </c>
      <c r="C1596" s="190" t="s">
        <v>802</v>
      </c>
      <c r="D1596" s="191">
        <v>40777</v>
      </c>
      <c r="E1596" s="190" t="s">
        <v>829</v>
      </c>
      <c r="F1596" s="190">
        <v>19</v>
      </c>
      <c r="G1596" s="190">
        <v>5</v>
      </c>
      <c r="H1596" s="193">
        <v>0.05</v>
      </c>
      <c r="I1596" s="190"/>
    </row>
    <row r="1597" spans="1:9">
      <c r="A1597" s="190" t="s">
        <v>356</v>
      </c>
      <c r="B1597" s="190" t="s">
        <v>806</v>
      </c>
      <c r="C1597" s="190" t="s">
        <v>802</v>
      </c>
      <c r="D1597" s="191">
        <v>40275</v>
      </c>
      <c r="E1597" s="190" t="s">
        <v>889</v>
      </c>
      <c r="F1597" s="190">
        <v>14</v>
      </c>
      <c r="G1597" s="190">
        <v>10</v>
      </c>
      <c r="H1597" s="193">
        <v>0.05</v>
      </c>
      <c r="I1597" s="190"/>
    </row>
    <row r="1598" spans="1:9">
      <c r="A1598" s="190" t="s">
        <v>356</v>
      </c>
      <c r="B1598" s="190" t="s">
        <v>806</v>
      </c>
      <c r="C1598" s="190" t="s">
        <v>802</v>
      </c>
      <c r="D1598" s="191">
        <v>41481</v>
      </c>
      <c r="E1598" s="190" t="s">
        <v>816</v>
      </c>
      <c r="F1598" s="190">
        <v>19.5</v>
      </c>
      <c r="G1598" s="190">
        <v>10</v>
      </c>
      <c r="H1598" s="193">
        <v>0.05</v>
      </c>
      <c r="I1598" s="190"/>
    </row>
    <row r="1599" spans="1:9">
      <c r="A1599" s="190" t="s">
        <v>356</v>
      </c>
      <c r="B1599" s="190" t="s">
        <v>806</v>
      </c>
      <c r="C1599" s="190" t="s">
        <v>802</v>
      </c>
      <c r="D1599" s="191">
        <v>41618</v>
      </c>
      <c r="E1599" s="190" t="s">
        <v>832</v>
      </c>
      <c r="F1599" s="190">
        <v>55</v>
      </c>
      <c r="G1599" s="190">
        <v>42</v>
      </c>
      <c r="H1599" s="193">
        <v>0.05</v>
      </c>
      <c r="I1599" s="190"/>
    </row>
    <row r="1600" spans="1:9">
      <c r="A1600" s="190" t="s">
        <v>639</v>
      </c>
      <c r="B1600" s="190" t="s">
        <v>842</v>
      </c>
      <c r="C1600" s="190" t="s">
        <v>846</v>
      </c>
      <c r="D1600" s="191">
        <v>41088</v>
      </c>
      <c r="E1600" s="190" t="s">
        <v>829</v>
      </c>
      <c r="F1600" s="190">
        <v>19</v>
      </c>
      <c r="G1600" s="190">
        <v>15</v>
      </c>
      <c r="H1600" s="193">
        <v>0</v>
      </c>
      <c r="I1600" s="190"/>
    </row>
    <row r="1601" spans="1:9">
      <c r="A1601" s="190" t="s">
        <v>639</v>
      </c>
      <c r="B1601" s="190" t="s">
        <v>842</v>
      </c>
      <c r="C1601" s="190" t="s">
        <v>846</v>
      </c>
      <c r="D1601" s="191">
        <v>40618</v>
      </c>
      <c r="E1601" s="190" t="s">
        <v>852</v>
      </c>
      <c r="F1601" s="190">
        <v>39</v>
      </c>
      <c r="G1601" s="190">
        <v>6</v>
      </c>
      <c r="H1601" s="193">
        <v>0</v>
      </c>
      <c r="I1601" s="190"/>
    </row>
    <row r="1602" spans="1:9">
      <c r="A1602" s="190" t="s">
        <v>639</v>
      </c>
      <c r="B1602" s="190" t="s">
        <v>842</v>
      </c>
      <c r="C1602" s="190" t="s">
        <v>846</v>
      </c>
      <c r="D1602" s="191">
        <v>41617</v>
      </c>
      <c r="E1602" s="190" t="s">
        <v>843</v>
      </c>
      <c r="F1602" s="190">
        <v>49.3</v>
      </c>
      <c r="G1602" s="190">
        <v>50</v>
      </c>
      <c r="H1602" s="193">
        <v>0</v>
      </c>
      <c r="I1602" s="190"/>
    </row>
    <row r="1603" spans="1:9">
      <c r="A1603" s="190" t="s">
        <v>677</v>
      </c>
      <c r="B1603" s="190" t="s">
        <v>854</v>
      </c>
      <c r="C1603" s="190" t="s">
        <v>828</v>
      </c>
      <c r="D1603" s="191">
        <v>41487</v>
      </c>
      <c r="E1603" s="190" t="s">
        <v>881</v>
      </c>
      <c r="F1603" s="190">
        <v>62.5</v>
      </c>
      <c r="G1603" s="190">
        <v>10</v>
      </c>
      <c r="H1603" s="193">
        <v>0</v>
      </c>
      <c r="I1603" s="190"/>
    </row>
    <row r="1604" spans="1:9">
      <c r="A1604" s="190" t="s">
        <v>555</v>
      </c>
      <c r="B1604" s="190" t="s">
        <v>524</v>
      </c>
      <c r="C1604" s="190" t="s">
        <v>814</v>
      </c>
      <c r="D1604" s="191">
        <v>40639</v>
      </c>
      <c r="E1604" s="190" t="s">
        <v>859</v>
      </c>
      <c r="F1604" s="190">
        <v>31</v>
      </c>
      <c r="G1604" s="190">
        <v>100</v>
      </c>
      <c r="H1604" s="193">
        <v>0.15</v>
      </c>
      <c r="I1604" s="190"/>
    </row>
    <row r="1605" spans="1:9">
      <c r="A1605" s="190" t="s">
        <v>555</v>
      </c>
      <c r="B1605" s="190" t="s">
        <v>524</v>
      </c>
      <c r="C1605" s="190" t="s">
        <v>814</v>
      </c>
      <c r="D1605" s="191">
        <v>40293</v>
      </c>
      <c r="E1605" s="190" t="s">
        <v>862</v>
      </c>
      <c r="F1605" s="190">
        <v>6</v>
      </c>
      <c r="G1605" s="190">
        <v>65</v>
      </c>
      <c r="H1605" s="193">
        <v>0.15</v>
      </c>
      <c r="I1605" s="190"/>
    </row>
    <row r="1606" spans="1:9">
      <c r="A1606" s="190" t="s">
        <v>644</v>
      </c>
      <c r="B1606" s="190" t="s">
        <v>842</v>
      </c>
      <c r="C1606" s="190" t="s">
        <v>814</v>
      </c>
      <c r="D1606" s="191">
        <v>41207</v>
      </c>
      <c r="E1606" s="190" t="s">
        <v>830</v>
      </c>
      <c r="F1606" s="190">
        <v>17.45</v>
      </c>
      <c r="G1606" s="190">
        <v>50</v>
      </c>
      <c r="H1606" s="193">
        <v>0</v>
      </c>
      <c r="I1606" s="190"/>
    </row>
    <row r="1607" spans="1:9">
      <c r="A1607" s="190" t="s">
        <v>644</v>
      </c>
      <c r="B1607" s="190" t="s">
        <v>842</v>
      </c>
      <c r="C1607" s="190" t="s">
        <v>814</v>
      </c>
      <c r="D1607" s="191">
        <v>41440</v>
      </c>
      <c r="E1607" s="190" t="s">
        <v>821</v>
      </c>
      <c r="F1607" s="190">
        <v>12.5</v>
      </c>
      <c r="G1607" s="190">
        <v>14</v>
      </c>
      <c r="H1607" s="193">
        <v>0</v>
      </c>
      <c r="I1607" s="190"/>
    </row>
    <row r="1608" spans="1:9">
      <c r="A1608" s="190" t="s">
        <v>644</v>
      </c>
      <c r="B1608" s="190" t="s">
        <v>842</v>
      </c>
      <c r="C1608" s="190" t="s">
        <v>814</v>
      </c>
      <c r="D1608" s="191">
        <v>41253</v>
      </c>
      <c r="E1608" s="190" t="s">
        <v>848</v>
      </c>
      <c r="F1608" s="190">
        <v>38</v>
      </c>
      <c r="G1608" s="190">
        <v>24</v>
      </c>
      <c r="H1608" s="193">
        <v>0</v>
      </c>
      <c r="I1608" s="190"/>
    </row>
    <row r="1609" spans="1:9">
      <c r="A1609" s="190" t="s">
        <v>644</v>
      </c>
      <c r="B1609" s="190" t="s">
        <v>842</v>
      </c>
      <c r="C1609" s="190" t="s">
        <v>814</v>
      </c>
      <c r="D1609" s="191">
        <v>40544</v>
      </c>
      <c r="E1609" s="190" t="s">
        <v>812</v>
      </c>
      <c r="F1609" s="190">
        <v>21.05</v>
      </c>
      <c r="G1609" s="190">
        <v>15</v>
      </c>
      <c r="H1609" s="193">
        <v>0.15</v>
      </c>
      <c r="I1609" s="190"/>
    </row>
    <row r="1610" spans="1:9">
      <c r="A1610" s="190" t="s">
        <v>603</v>
      </c>
      <c r="B1610" s="190" t="s">
        <v>839</v>
      </c>
      <c r="C1610" s="190" t="s">
        <v>814</v>
      </c>
      <c r="D1610" s="191">
        <v>40300</v>
      </c>
      <c r="E1610" s="190" t="s">
        <v>829</v>
      </c>
      <c r="F1610" s="190">
        <v>19</v>
      </c>
      <c r="G1610" s="190">
        <v>20</v>
      </c>
      <c r="H1610" s="193">
        <v>0</v>
      </c>
      <c r="I1610" s="190"/>
    </row>
    <row r="1611" spans="1:9">
      <c r="A1611" s="190" t="s">
        <v>603</v>
      </c>
      <c r="B1611" s="190" t="s">
        <v>839</v>
      </c>
      <c r="C1611" s="190" t="s">
        <v>814</v>
      </c>
      <c r="D1611" s="191">
        <v>41494</v>
      </c>
      <c r="E1611" s="190" t="s">
        <v>804</v>
      </c>
      <c r="F1611" s="190">
        <v>14</v>
      </c>
      <c r="G1611" s="190">
        <v>20</v>
      </c>
      <c r="H1611" s="193">
        <v>0</v>
      </c>
      <c r="I1611" s="190"/>
    </row>
    <row r="1612" spans="1:9">
      <c r="A1612" s="190" t="s">
        <v>318</v>
      </c>
      <c r="B1612" s="190" t="s">
        <v>850</v>
      </c>
      <c r="C1612" s="190" t="s">
        <v>846</v>
      </c>
      <c r="D1612" s="191">
        <v>41517</v>
      </c>
      <c r="E1612" s="190" t="s">
        <v>879</v>
      </c>
      <c r="F1612" s="190">
        <v>10</v>
      </c>
      <c r="G1612" s="190">
        <v>30</v>
      </c>
      <c r="H1612" s="193">
        <v>0</v>
      </c>
      <c r="I1612" s="190"/>
    </row>
    <row r="1613" spans="1:9">
      <c r="A1613" s="190" t="s">
        <v>318</v>
      </c>
      <c r="B1613" s="190" t="s">
        <v>850</v>
      </c>
      <c r="C1613" s="190" t="s">
        <v>846</v>
      </c>
      <c r="D1613" s="191">
        <v>40509</v>
      </c>
      <c r="E1613" s="190" t="s">
        <v>891</v>
      </c>
      <c r="F1613" s="190">
        <v>31.23</v>
      </c>
      <c r="G1613" s="190">
        <v>35</v>
      </c>
      <c r="H1613" s="193">
        <v>0.25</v>
      </c>
      <c r="I1613" s="190"/>
    </row>
    <row r="1614" spans="1:9">
      <c r="A1614" s="190" t="s">
        <v>318</v>
      </c>
      <c r="B1614" s="190" t="s">
        <v>850</v>
      </c>
      <c r="C1614" s="190" t="s">
        <v>846</v>
      </c>
      <c r="D1614" s="191">
        <v>41429</v>
      </c>
      <c r="E1614" s="190" t="s">
        <v>857</v>
      </c>
      <c r="F1614" s="190">
        <v>123.79</v>
      </c>
      <c r="G1614" s="190">
        <v>10</v>
      </c>
      <c r="H1614" s="193">
        <v>0.25</v>
      </c>
      <c r="I1614" s="190"/>
    </row>
    <row r="1615" spans="1:9">
      <c r="A1615" s="190" t="s">
        <v>684</v>
      </c>
      <c r="B1615" s="190" t="s">
        <v>813</v>
      </c>
      <c r="C1615" s="190" t="s">
        <v>851</v>
      </c>
      <c r="D1615" s="191">
        <v>41243</v>
      </c>
      <c r="E1615" s="190" t="s">
        <v>847</v>
      </c>
      <c r="F1615" s="190">
        <v>30</v>
      </c>
      <c r="G1615" s="190">
        <v>5</v>
      </c>
      <c r="H1615" s="193">
        <v>0</v>
      </c>
      <c r="I1615" s="190"/>
    </row>
    <row r="1616" spans="1:9">
      <c r="A1616" s="190" t="s">
        <v>684</v>
      </c>
      <c r="B1616" s="190" t="s">
        <v>813</v>
      </c>
      <c r="C1616" s="190" t="s">
        <v>851</v>
      </c>
      <c r="D1616" s="191">
        <v>41498</v>
      </c>
      <c r="E1616" s="190" t="s">
        <v>835</v>
      </c>
      <c r="F1616" s="190">
        <v>43.9</v>
      </c>
      <c r="G1616" s="190">
        <v>10</v>
      </c>
      <c r="H1616" s="193">
        <v>0</v>
      </c>
      <c r="I1616" s="190"/>
    </row>
    <row r="1617" spans="1:9">
      <c r="A1617" s="190" t="s">
        <v>684</v>
      </c>
      <c r="B1617" s="190" t="s">
        <v>813</v>
      </c>
      <c r="C1617" s="190" t="s">
        <v>851</v>
      </c>
      <c r="D1617" s="191">
        <v>41647</v>
      </c>
      <c r="E1617" s="190" t="s">
        <v>844</v>
      </c>
      <c r="F1617" s="190">
        <v>15</v>
      </c>
      <c r="G1617" s="190">
        <v>4</v>
      </c>
      <c r="H1617" s="193">
        <v>0</v>
      </c>
      <c r="I1617" s="190"/>
    </row>
    <row r="1618" spans="1:9">
      <c r="A1618" s="190" t="s">
        <v>492</v>
      </c>
      <c r="B1618" s="190" t="s">
        <v>854</v>
      </c>
      <c r="C1618" s="190" t="s">
        <v>836</v>
      </c>
      <c r="D1618" s="191">
        <v>41388</v>
      </c>
      <c r="E1618" s="190" t="s">
        <v>825</v>
      </c>
      <c r="F1618" s="190">
        <v>4.5</v>
      </c>
      <c r="G1618" s="190">
        <v>40</v>
      </c>
      <c r="H1618" s="193">
        <v>0.25</v>
      </c>
      <c r="I1618" s="190"/>
    </row>
    <row r="1619" spans="1:9">
      <c r="A1619" s="190" t="s">
        <v>492</v>
      </c>
      <c r="B1619" s="190" t="s">
        <v>854</v>
      </c>
      <c r="C1619" s="190" t="s">
        <v>836</v>
      </c>
      <c r="D1619" s="191">
        <v>40351</v>
      </c>
      <c r="E1619" s="190" t="s">
        <v>875</v>
      </c>
      <c r="F1619" s="190">
        <v>7.45</v>
      </c>
      <c r="G1619" s="190">
        <v>35</v>
      </c>
      <c r="H1619" s="193">
        <v>0.25</v>
      </c>
      <c r="I1619" s="190"/>
    </row>
    <row r="1620" spans="1:9">
      <c r="A1620" s="190" t="s">
        <v>492</v>
      </c>
      <c r="B1620" s="190" t="s">
        <v>854</v>
      </c>
      <c r="C1620" s="190" t="s">
        <v>836</v>
      </c>
      <c r="D1620" s="191">
        <v>40343</v>
      </c>
      <c r="E1620" s="190" t="s">
        <v>880</v>
      </c>
      <c r="F1620" s="190">
        <v>33.25</v>
      </c>
      <c r="G1620" s="190">
        <v>30</v>
      </c>
      <c r="H1620" s="193">
        <v>0.25</v>
      </c>
      <c r="I1620" s="190"/>
    </row>
    <row r="1621" spans="1:9">
      <c r="A1621" s="190" t="s">
        <v>484</v>
      </c>
      <c r="B1621" s="190" t="s">
        <v>813</v>
      </c>
      <c r="C1621" s="190" t="s">
        <v>814</v>
      </c>
      <c r="D1621" s="191">
        <v>41074</v>
      </c>
      <c r="E1621" s="190" t="s">
        <v>809</v>
      </c>
      <c r="F1621" s="190">
        <v>53</v>
      </c>
      <c r="G1621" s="190">
        <v>3</v>
      </c>
      <c r="H1621" s="193">
        <v>0</v>
      </c>
      <c r="I1621" s="190"/>
    </row>
    <row r="1622" spans="1:9">
      <c r="A1622" s="190" t="s">
        <v>484</v>
      </c>
      <c r="B1622" s="190" t="s">
        <v>813</v>
      </c>
      <c r="C1622" s="190" t="s">
        <v>814</v>
      </c>
      <c r="D1622" s="191">
        <v>41758</v>
      </c>
      <c r="E1622" s="190" t="s">
        <v>856</v>
      </c>
      <c r="F1622" s="190">
        <v>18</v>
      </c>
      <c r="G1622" s="190">
        <v>20</v>
      </c>
      <c r="H1622" s="193">
        <v>0</v>
      </c>
      <c r="I1622" s="190"/>
    </row>
    <row r="1623" spans="1:9">
      <c r="A1623" s="190" t="s">
        <v>630</v>
      </c>
      <c r="B1623" s="190" t="s">
        <v>842</v>
      </c>
      <c r="C1623" s="190" t="s">
        <v>810</v>
      </c>
      <c r="D1623" s="191">
        <v>40810</v>
      </c>
      <c r="E1623" s="190" t="s">
        <v>852</v>
      </c>
      <c r="F1623" s="190">
        <v>39</v>
      </c>
      <c r="G1623" s="190">
        <v>42</v>
      </c>
      <c r="H1623" s="193">
        <v>0</v>
      </c>
      <c r="I1623" s="190"/>
    </row>
    <row r="1624" spans="1:9">
      <c r="A1624" s="190" t="s">
        <v>630</v>
      </c>
      <c r="B1624" s="190" t="s">
        <v>842</v>
      </c>
      <c r="C1624" s="190" t="s">
        <v>810</v>
      </c>
      <c r="D1624" s="191">
        <v>40438</v>
      </c>
      <c r="E1624" s="190" t="s">
        <v>881</v>
      </c>
      <c r="F1624" s="190">
        <v>62.5</v>
      </c>
      <c r="G1624" s="190">
        <v>20</v>
      </c>
      <c r="H1624" s="193">
        <v>0</v>
      </c>
      <c r="I1624" s="190"/>
    </row>
    <row r="1625" spans="1:9">
      <c r="A1625" s="190" t="s">
        <v>630</v>
      </c>
      <c r="B1625" s="190" t="s">
        <v>842</v>
      </c>
      <c r="C1625" s="190" t="s">
        <v>810</v>
      </c>
      <c r="D1625" s="191">
        <v>41273</v>
      </c>
      <c r="E1625" s="190" t="s">
        <v>840</v>
      </c>
      <c r="F1625" s="190">
        <v>10</v>
      </c>
      <c r="G1625" s="190">
        <v>40</v>
      </c>
      <c r="H1625" s="193">
        <v>0</v>
      </c>
      <c r="I1625" s="190"/>
    </row>
    <row r="1626" spans="1:9">
      <c r="A1626" s="190" t="s">
        <v>630</v>
      </c>
      <c r="B1626" s="190" t="s">
        <v>842</v>
      </c>
      <c r="C1626" s="190" t="s">
        <v>810</v>
      </c>
      <c r="D1626" s="191">
        <v>40963</v>
      </c>
      <c r="E1626" s="190" t="s">
        <v>819</v>
      </c>
      <c r="F1626" s="190">
        <v>2.5</v>
      </c>
      <c r="G1626" s="190">
        <v>35</v>
      </c>
      <c r="H1626" s="193">
        <v>0</v>
      </c>
      <c r="I1626" s="190"/>
    </row>
    <row r="1627" spans="1:9">
      <c r="A1627" s="190" t="s">
        <v>630</v>
      </c>
      <c r="B1627" s="190" t="s">
        <v>842</v>
      </c>
      <c r="C1627" s="190" t="s">
        <v>810</v>
      </c>
      <c r="D1627" s="191">
        <v>40247</v>
      </c>
      <c r="E1627" s="190" t="s">
        <v>843</v>
      </c>
      <c r="F1627" s="190">
        <v>49.3</v>
      </c>
      <c r="G1627" s="190">
        <v>3</v>
      </c>
      <c r="H1627" s="193">
        <v>0</v>
      </c>
      <c r="I1627" s="190"/>
    </row>
    <row r="1628" spans="1:9">
      <c r="A1628" s="190" t="s">
        <v>649</v>
      </c>
      <c r="B1628" s="190" t="s">
        <v>854</v>
      </c>
      <c r="C1628" s="190" t="s">
        <v>846</v>
      </c>
      <c r="D1628" s="191">
        <v>40905</v>
      </c>
      <c r="E1628" s="190" t="s">
        <v>803</v>
      </c>
      <c r="F1628" s="190">
        <v>21</v>
      </c>
      <c r="G1628" s="190">
        <v>25</v>
      </c>
      <c r="H1628" s="193">
        <v>0</v>
      </c>
      <c r="I1628" s="190"/>
    </row>
    <row r="1629" spans="1:9">
      <c r="A1629" s="190" t="s">
        <v>649</v>
      </c>
      <c r="B1629" s="190" t="s">
        <v>854</v>
      </c>
      <c r="C1629" s="190" t="s">
        <v>846</v>
      </c>
      <c r="D1629" s="191">
        <v>41723</v>
      </c>
      <c r="E1629" s="190" t="s">
        <v>888</v>
      </c>
      <c r="F1629" s="190">
        <v>7</v>
      </c>
      <c r="G1629" s="190">
        <v>8</v>
      </c>
      <c r="H1629" s="193">
        <v>0</v>
      </c>
      <c r="I1629" s="190"/>
    </row>
    <row r="1630" spans="1:9">
      <c r="A1630" s="190" t="s">
        <v>702</v>
      </c>
      <c r="B1630" s="190" t="s">
        <v>444</v>
      </c>
      <c r="C1630" s="190" t="s">
        <v>810</v>
      </c>
      <c r="D1630" s="191">
        <v>41648</v>
      </c>
      <c r="E1630" s="190" t="s">
        <v>872</v>
      </c>
      <c r="F1630" s="190">
        <v>18</v>
      </c>
      <c r="G1630" s="190">
        <v>20</v>
      </c>
      <c r="H1630" s="193">
        <v>0.15</v>
      </c>
      <c r="I1630" s="190"/>
    </row>
    <row r="1631" spans="1:9">
      <c r="A1631" s="190" t="s">
        <v>702</v>
      </c>
      <c r="B1631" s="190" t="s">
        <v>444</v>
      </c>
      <c r="C1631" s="190" t="s">
        <v>810</v>
      </c>
      <c r="D1631" s="191">
        <v>40551</v>
      </c>
      <c r="E1631" s="190" t="s">
        <v>887</v>
      </c>
      <c r="F1631" s="190">
        <v>13.25</v>
      </c>
      <c r="G1631" s="190">
        <v>12</v>
      </c>
      <c r="H1631" s="193">
        <v>0.15</v>
      </c>
      <c r="I1631" s="190"/>
    </row>
    <row r="1632" spans="1:9">
      <c r="A1632" s="190" t="s">
        <v>653</v>
      </c>
      <c r="B1632" s="190" t="s">
        <v>877</v>
      </c>
      <c r="C1632" s="190" t="s">
        <v>810</v>
      </c>
      <c r="D1632" s="191">
        <v>40926</v>
      </c>
      <c r="E1632" s="190" t="s">
        <v>845</v>
      </c>
      <c r="F1632" s="190">
        <v>18</v>
      </c>
      <c r="G1632" s="190">
        <v>4</v>
      </c>
      <c r="H1632" s="193">
        <v>0</v>
      </c>
      <c r="I1632" s="190"/>
    </row>
    <row r="1633" spans="1:9">
      <c r="A1633" s="190" t="s">
        <v>653</v>
      </c>
      <c r="B1633" s="190" t="s">
        <v>877</v>
      </c>
      <c r="C1633" s="190" t="s">
        <v>810</v>
      </c>
      <c r="D1633" s="191">
        <v>40529</v>
      </c>
      <c r="E1633" s="190" t="s">
        <v>871</v>
      </c>
      <c r="F1633" s="190">
        <v>14</v>
      </c>
      <c r="G1633" s="190">
        <v>15</v>
      </c>
      <c r="H1633" s="193">
        <v>0</v>
      </c>
      <c r="I1633" s="190"/>
    </row>
    <row r="1634" spans="1:9">
      <c r="A1634" s="190" t="s">
        <v>446</v>
      </c>
      <c r="B1634" s="190" t="s">
        <v>854</v>
      </c>
      <c r="C1634" s="190" t="s">
        <v>851</v>
      </c>
      <c r="D1634" s="191">
        <v>41414</v>
      </c>
      <c r="E1634" s="190" t="s">
        <v>890</v>
      </c>
      <c r="F1634" s="190">
        <v>263.5</v>
      </c>
      <c r="G1634" s="190">
        <v>60</v>
      </c>
      <c r="H1634" s="193">
        <v>0.05</v>
      </c>
      <c r="I1634" s="190"/>
    </row>
    <row r="1635" spans="1:9">
      <c r="A1635" s="190" t="s">
        <v>446</v>
      </c>
      <c r="B1635" s="190" t="s">
        <v>854</v>
      </c>
      <c r="C1635" s="190" t="s">
        <v>851</v>
      </c>
      <c r="D1635" s="191">
        <v>40198</v>
      </c>
      <c r="E1635" s="190" t="s">
        <v>822</v>
      </c>
      <c r="F1635" s="190">
        <v>18</v>
      </c>
      <c r="G1635" s="190">
        <v>80</v>
      </c>
      <c r="H1635" s="193">
        <v>0.05</v>
      </c>
      <c r="I1635" s="190"/>
    </row>
    <row r="1636" spans="1:9">
      <c r="A1636" s="190" t="s">
        <v>318</v>
      </c>
      <c r="B1636" s="190" t="s">
        <v>850</v>
      </c>
      <c r="C1636" s="190" t="s">
        <v>802</v>
      </c>
      <c r="D1636" s="191">
        <v>41741</v>
      </c>
      <c r="E1636" s="190" t="s">
        <v>829</v>
      </c>
      <c r="F1636" s="190">
        <v>19</v>
      </c>
      <c r="G1636" s="190">
        <v>21</v>
      </c>
      <c r="H1636" s="193">
        <v>0.25</v>
      </c>
      <c r="I1636" s="190"/>
    </row>
    <row r="1637" spans="1:9">
      <c r="A1637" s="190" t="s">
        <v>318</v>
      </c>
      <c r="B1637" s="190" t="s">
        <v>850</v>
      </c>
      <c r="C1637" s="190" t="s">
        <v>802</v>
      </c>
      <c r="D1637" s="191">
        <v>40278</v>
      </c>
      <c r="E1637" s="190" t="s">
        <v>825</v>
      </c>
      <c r="F1637" s="190">
        <v>4.5</v>
      </c>
      <c r="G1637" s="190">
        <v>6</v>
      </c>
      <c r="H1637" s="193">
        <v>0.25</v>
      </c>
      <c r="I1637" s="190"/>
    </row>
    <row r="1638" spans="1:9">
      <c r="A1638" s="190" t="s">
        <v>318</v>
      </c>
      <c r="B1638" s="190" t="s">
        <v>850</v>
      </c>
      <c r="C1638" s="190" t="s">
        <v>802</v>
      </c>
      <c r="D1638" s="191">
        <v>40810</v>
      </c>
      <c r="E1638" s="190" t="s">
        <v>849</v>
      </c>
      <c r="F1638" s="190">
        <v>25.89</v>
      </c>
      <c r="G1638" s="190">
        <v>40</v>
      </c>
      <c r="H1638" s="193">
        <v>0.25</v>
      </c>
      <c r="I1638" s="190"/>
    </row>
    <row r="1639" spans="1:9">
      <c r="A1639" s="190" t="s">
        <v>552</v>
      </c>
      <c r="B1639" s="190" t="s">
        <v>842</v>
      </c>
      <c r="C1639" s="190" t="s">
        <v>807</v>
      </c>
      <c r="D1639" s="191">
        <v>40277</v>
      </c>
      <c r="E1639" s="190" t="s">
        <v>833</v>
      </c>
      <c r="F1639" s="190">
        <v>32.799999999999997</v>
      </c>
      <c r="G1639" s="190">
        <v>3</v>
      </c>
      <c r="H1639" s="193">
        <v>0</v>
      </c>
      <c r="I1639" s="190"/>
    </row>
    <row r="1640" spans="1:9">
      <c r="A1640" s="190" t="s">
        <v>387</v>
      </c>
      <c r="B1640" s="190" t="s">
        <v>806</v>
      </c>
      <c r="C1640" s="190" t="s">
        <v>878</v>
      </c>
      <c r="D1640" s="191">
        <v>41138</v>
      </c>
      <c r="E1640" s="190" t="s">
        <v>891</v>
      </c>
      <c r="F1640" s="190">
        <v>31.23</v>
      </c>
      <c r="G1640" s="190">
        <v>20</v>
      </c>
      <c r="H1640" s="193">
        <v>0</v>
      </c>
      <c r="I1640" s="190"/>
    </row>
    <row r="1641" spans="1:9">
      <c r="A1641" s="190" t="s">
        <v>387</v>
      </c>
      <c r="B1641" s="190" t="s">
        <v>806</v>
      </c>
      <c r="C1641" s="190" t="s">
        <v>878</v>
      </c>
      <c r="D1641" s="191">
        <v>40960</v>
      </c>
      <c r="E1641" s="190" t="s">
        <v>845</v>
      </c>
      <c r="F1641" s="190">
        <v>18</v>
      </c>
      <c r="G1641" s="190">
        <v>30</v>
      </c>
      <c r="H1641" s="193">
        <v>0</v>
      </c>
      <c r="I1641" s="190"/>
    </row>
    <row r="1642" spans="1:9">
      <c r="A1642" s="190" t="s">
        <v>387</v>
      </c>
      <c r="B1642" s="190" t="s">
        <v>806</v>
      </c>
      <c r="C1642" s="190" t="s">
        <v>878</v>
      </c>
      <c r="D1642" s="191">
        <v>40344</v>
      </c>
      <c r="E1642" s="190" t="s">
        <v>823</v>
      </c>
      <c r="F1642" s="190">
        <v>20</v>
      </c>
      <c r="G1642" s="190">
        <v>42</v>
      </c>
      <c r="H1642" s="193">
        <v>0.10000000149011612</v>
      </c>
      <c r="I1642" s="190"/>
    </row>
    <row r="1643" spans="1:9">
      <c r="A1643" s="190" t="s">
        <v>517</v>
      </c>
      <c r="B1643" s="190" t="s">
        <v>877</v>
      </c>
      <c r="C1643" s="190" t="s">
        <v>802</v>
      </c>
      <c r="D1643" s="191">
        <v>41561</v>
      </c>
      <c r="E1643" s="190" t="s">
        <v>872</v>
      </c>
      <c r="F1643" s="190">
        <v>18</v>
      </c>
      <c r="G1643" s="190">
        <v>40</v>
      </c>
      <c r="H1643" s="193">
        <v>0</v>
      </c>
      <c r="I1643" s="190"/>
    </row>
    <row r="1644" spans="1:9">
      <c r="A1644" s="190" t="s">
        <v>517</v>
      </c>
      <c r="B1644" s="190" t="s">
        <v>877</v>
      </c>
      <c r="C1644" s="190" t="s">
        <v>802</v>
      </c>
      <c r="D1644" s="191">
        <v>41267</v>
      </c>
      <c r="E1644" s="190" t="s">
        <v>803</v>
      </c>
      <c r="F1644" s="190">
        <v>21</v>
      </c>
      <c r="G1644" s="190">
        <v>10</v>
      </c>
      <c r="H1644" s="193">
        <v>0</v>
      </c>
      <c r="I1644" s="190"/>
    </row>
    <row r="1645" spans="1:9">
      <c r="A1645" s="190" t="s">
        <v>517</v>
      </c>
      <c r="B1645" s="190" t="s">
        <v>877</v>
      </c>
      <c r="C1645" s="190" t="s">
        <v>802</v>
      </c>
      <c r="D1645" s="191">
        <v>40347</v>
      </c>
      <c r="E1645" s="190" t="s">
        <v>894</v>
      </c>
      <c r="F1645" s="190">
        <v>9</v>
      </c>
      <c r="G1645" s="190">
        <v>50</v>
      </c>
      <c r="H1645" s="193">
        <v>0</v>
      </c>
      <c r="I1645" s="190"/>
    </row>
    <row r="1646" spans="1:9">
      <c r="A1646" s="190" t="s">
        <v>517</v>
      </c>
      <c r="B1646" s="190" t="s">
        <v>877</v>
      </c>
      <c r="C1646" s="190" t="s">
        <v>802</v>
      </c>
      <c r="D1646" s="191">
        <v>40702</v>
      </c>
      <c r="E1646" s="190" t="s">
        <v>876</v>
      </c>
      <c r="F1646" s="190">
        <v>12.5</v>
      </c>
      <c r="G1646" s="190">
        <v>20</v>
      </c>
      <c r="H1646" s="193">
        <v>0</v>
      </c>
      <c r="I1646" s="190"/>
    </row>
    <row r="1647" spans="1:9">
      <c r="A1647" s="190" t="s">
        <v>621</v>
      </c>
      <c r="B1647" s="190" t="s">
        <v>898</v>
      </c>
      <c r="C1647" s="190" t="s">
        <v>802</v>
      </c>
      <c r="D1647" s="191">
        <v>40899</v>
      </c>
      <c r="E1647" s="190" t="s">
        <v>845</v>
      </c>
      <c r="F1647" s="190">
        <v>18</v>
      </c>
      <c r="G1647" s="190">
        <v>3</v>
      </c>
      <c r="H1647" s="193">
        <v>0</v>
      </c>
      <c r="I1647" s="190"/>
    </row>
    <row r="1648" spans="1:9">
      <c r="A1648" s="190" t="s">
        <v>621</v>
      </c>
      <c r="B1648" s="190" t="s">
        <v>898</v>
      </c>
      <c r="C1648" s="190" t="s">
        <v>802</v>
      </c>
      <c r="D1648" s="191">
        <v>41191</v>
      </c>
      <c r="E1648" s="190" t="s">
        <v>809</v>
      </c>
      <c r="F1648" s="190">
        <v>53</v>
      </c>
      <c r="G1648" s="190">
        <v>2</v>
      </c>
      <c r="H1648" s="193">
        <v>0</v>
      </c>
      <c r="I1648" s="190"/>
    </row>
    <row r="1649" spans="1:9">
      <c r="A1649" s="190" t="s">
        <v>586</v>
      </c>
      <c r="B1649" s="190" t="s">
        <v>813</v>
      </c>
      <c r="C1649" s="190" t="s">
        <v>828</v>
      </c>
      <c r="D1649" s="191">
        <v>41457</v>
      </c>
      <c r="E1649" s="190" t="s">
        <v>886</v>
      </c>
      <c r="F1649" s="190">
        <v>25</v>
      </c>
      <c r="G1649" s="190">
        <v>50</v>
      </c>
      <c r="H1649" s="193">
        <v>0.05</v>
      </c>
      <c r="I1649" s="190"/>
    </row>
    <row r="1650" spans="1:9">
      <c r="A1650" s="190" t="s">
        <v>586</v>
      </c>
      <c r="B1650" s="190" t="s">
        <v>813</v>
      </c>
      <c r="C1650" s="190" t="s">
        <v>828</v>
      </c>
      <c r="D1650" s="191">
        <v>40876</v>
      </c>
      <c r="E1650" s="190" t="s">
        <v>830</v>
      </c>
      <c r="F1650" s="190">
        <v>17.45</v>
      </c>
      <c r="G1650" s="190">
        <v>12</v>
      </c>
      <c r="H1650" s="193">
        <v>0.05</v>
      </c>
      <c r="I1650" s="190"/>
    </row>
    <row r="1651" spans="1:9">
      <c r="A1651" s="190" t="s">
        <v>586</v>
      </c>
      <c r="B1651" s="190" t="s">
        <v>813</v>
      </c>
      <c r="C1651" s="190" t="s">
        <v>828</v>
      </c>
      <c r="D1651" s="191">
        <v>41347</v>
      </c>
      <c r="E1651" s="190" t="s">
        <v>852</v>
      </c>
      <c r="F1651" s="190">
        <v>39</v>
      </c>
      <c r="G1651" s="190">
        <v>16</v>
      </c>
      <c r="H1651" s="193">
        <v>0.05</v>
      </c>
      <c r="I1651" s="190"/>
    </row>
    <row r="1652" spans="1:9">
      <c r="A1652" s="190" t="s">
        <v>559</v>
      </c>
      <c r="B1652" s="190" t="s">
        <v>868</v>
      </c>
      <c r="C1652" s="190" t="s">
        <v>802</v>
      </c>
      <c r="D1652" s="191">
        <v>40285</v>
      </c>
      <c r="E1652" s="190" t="s">
        <v>826</v>
      </c>
      <c r="F1652" s="190">
        <v>24</v>
      </c>
      <c r="G1652" s="190">
        <v>10</v>
      </c>
      <c r="H1652" s="193">
        <v>0.05</v>
      </c>
      <c r="I1652" s="190"/>
    </row>
    <row r="1653" spans="1:9">
      <c r="A1653" s="190" t="s">
        <v>559</v>
      </c>
      <c r="B1653" s="190" t="s">
        <v>868</v>
      </c>
      <c r="C1653" s="190" t="s">
        <v>802</v>
      </c>
      <c r="D1653" s="191">
        <v>40885</v>
      </c>
      <c r="E1653" s="190" t="s">
        <v>843</v>
      </c>
      <c r="F1653" s="190">
        <v>49.3</v>
      </c>
      <c r="G1653" s="190">
        <v>20</v>
      </c>
      <c r="H1653" s="193">
        <v>0.05</v>
      </c>
      <c r="I1653" s="190"/>
    </row>
    <row r="1654" spans="1:9">
      <c r="A1654" s="190" t="s">
        <v>559</v>
      </c>
      <c r="B1654" s="190" t="s">
        <v>868</v>
      </c>
      <c r="C1654" s="190" t="s">
        <v>802</v>
      </c>
      <c r="D1654" s="191">
        <v>41597</v>
      </c>
      <c r="E1654" s="190" t="s">
        <v>880</v>
      </c>
      <c r="F1654" s="190">
        <v>33.25</v>
      </c>
      <c r="G1654" s="190">
        <v>15</v>
      </c>
      <c r="H1654" s="193">
        <v>0.05</v>
      </c>
      <c r="I1654" s="190"/>
    </row>
    <row r="1655" spans="1:9">
      <c r="A1655" s="190" t="s">
        <v>559</v>
      </c>
      <c r="B1655" s="190" t="s">
        <v>868</v>
      </c>
      <c r="C1655" s="190" t="s">
        <v>802</v>
      </c>
      <c r="D1655" s="191">
        <v>41052</v>
      </c>
      <c r="E1655" s="190" t="s">
        <v>812</v>
      </c>
      <c r="F1655" s="190">
        <v>21.05</v>
      </c>
      <c r="G1655" s="190">
        <v>21</v>
      </c>
      <c r="H1655" s="193">
        <v>0.05</v>
      </c>
      <c r="I1655" s="190"/>
    </row>
    <row r="1656" spans="1:9">
      <c r="A1656" s="190" t="s">
        <v>569</v>
      </c>
      <c r="B1656" s="190" t="s">
        <v>801</v>
      </c>
      <c r="C1656" s="190" t="s">
        <v>810</v>
      </c>
      <c r="D1656" s="191">
        <v>41518</v>
      </c>
      <c r="E1656" s="190" t="s">
        <v>840</v>
      </c>
      <c r="F1656" s="190">
        <v>10</v>
      </c>
      <c r="G1656" s="190">
        <v>20</v>
      </c>
      <c r="H1656" s="193">
        <v>0</v>
      </c>
      <c r="I1656" s="190"/>
    </row>
    <row r="1657" spans="1:9">
      <c r="A1657" s="190" t="s">
        <v>569</v>
      </c>
      <c r="B1657" s="190" t="s">
        <v>801</v>
      </c>
      <c r="C1657" s="190" t="s">
        <v>810</v>
      </c>
      <c r="D1657" s="191">
        <v>41016</v>
      </c>
      <c r="E1657" s="190" t="s">
        <v>863</v>
      </c>
      <c r="F1657" s="190">
        <v>45.6</v>
      </c>
      <c r="G1657" s="190">
        <v>3</v>
      </c>
      <c r="H1657" s="193">
        <v>0</v>
      </c>
      <c r="I1657" s="190"/>
    </row>
    <row r="1658" spans="1:9">
      <c r="A1658" s="190" t="s">
        <v>559</v>
      </c>
      <c r="B1658" s="190" t="s">
        <v>868</v>
      </c>
      <c r="C1658" s="190" t="s">
        <v>802</v>
      </c>
      <c r="D1658" s="191">
        <v>41654</v>
      </c>
      <c r="E1658" s="190" t="s">
        <v>859</v>
      </c>
      <c r="F1658" s="190">
        <v>31</v>
      </c>
      <c r="G1658" s="190">
        <v>10</v>
      </c>
      <c r="H1658" s="193">
        <v>0</v>
      </c>
      <c r="I1658" s="190"/>
    </row>
    <row r="1659" spans="1:9">
      <c r="A1659" s="190" t="s">
        <v>318</v>
      </c>
      <c r="B1659" s="190" t="s">
        <v>850</v>
      </c>
      <c r="C1659" s="190" t="s">
        <v>810</v>
      </c>
      <c r="D1659" s="191">
        <v>41330</v>
      </c>
      <c r="E1659" s="190" t="s">
        <v>869</v>
      </c>
      <c r="F1659" s="190">
        <v>9.1999999999999993</v>
      </c>
      <c r="G1659" s="190">
        <v>25</v>
      </c>
      <c r="H1659" s="193">
        <v>0</v>
      </c>
      <c r="I1659" s="190"/>
    </row>
    <row r="1660" spans="1:9">
      <c r="A1660" s="190" t="s">
        <v>318</v>
      </c>
      <c r="B1660" s="190" t="s">
        <v>850</v>
      </c>
      <c r="C1660" s="190" t="s">
        <v>810</v>
      </c>
      <c r="D1660" s="191">
        <v>40849</v>
      </c>
      <c r="E1660" s="190" t="s">
        <v>893</v>
      </c>
      <c r="F1660" s="190">
        <v>9.5</v>
      </c>
      <c r="G1660" s="190">
        <v>21</v>
      </c>
      <c r="H1660" s="193">
        <v>0.10000000149011612</v>
      </c>
      <c r="I1660" s="190"/>
    </row>
    <row r="1661" spans="1:9">
      <c r="A1661" s="190" t="s">
        <v>318</v>
      </c>
      <c r="B1661" s="190" t="s">
        <v>850</v>
      </c>
      <c r="C1661" s="190" t="s">
        <v>810</v>
      </c>
      <c r="D1661" s="191">
        <v>40941</v>
      </c>
      <c r="E1661" s="190" t="s">
        <v>823</v>
      </c>
      <c r="F1661" s="190">
        <v>20</v>
      </c>
      <c r="G1661" s="190">
        <v>15</v>
      </c>
      <c r="H1661" s="193">
        <v>0</v>
      </c>
      <c r="I1661" s="190"/>
    </row>
    <row r="1662" spans="1:9">
      <c r="A1662" s="190" t="s">
        <v>586</v>
      </c>
      <c r="B1662" s="190" t="s">
        <v>813</v>
      </c>
      <c r="C1662" s="190" t="s">
        <v>878</v>
      </c>
      <c r="D1662" s="191">
        <v>41336</v>
      </c>
      <c r="E1662" s="190" t="s">
        <v>874</v>
      </c>
      <c r="F1662" s="190">
        <v>12</v>
      </c>
      <c r="G1662" s="190">
        <v>21</v>
      </c>
      <c r="H1662" s="193">
        <v>0</v>
      </c>
      <c r="I1662" s="190"/>
    </row>
    <row r="1663" spans="1:9">
      <c r="A1663" s="190" t="s">
        <v>586</v>
      </c>
      <c r="B1663" s="190" t="s">
        <v>813</v>
      </c>
      <c r="C1663" s="190" t="s">
        <v>878</v>
      </c>
      <c r="D1663" s="191">
        <v>40564</v>
      </c>
      <c r="E1663" s="190" t="s">
        <v>880</v>
      </c>
      <c r="F1663" s="190">
        <v>33.25</v>
      </c>
      <c r="G1663" s="190">
        <v>20</v>
      </c>
      <c r="H1663" s="193">
        <v>0</v>
      </c>
      <c r="I1663" s="190"/>
    </row>
    <row r="1664" spans="1:9">
      <c r="A1664" s="190" t="s">
        <v>356</v>
      </c>
      <c r="B1664" s="190" t="s">
        <v>806</v>
      </c>
      <c r="C1664" s="190" t="s">
        <v>836</v>
      </c>
      <c r="D1664" s="191">
        <v>41343</v>
      </c>
      <c r="E1664" s="190" t="s">
        <v>830</v>
      </c>
      <c r="F1664" s="190">
        <v>17.45</v>
      </c>
      <c r="G1664" s="190">
        <v>30</v>
      </c>
      <c r="H1664" s="193">
        <v>0.25</v>
      </c>
      <c r="I1664" s="190"/>
    </row>
    <row r="1665" spans="1:9">
      <c r="A1665" s="190" t="s">
        <v>356</v>
      </c>
      <c r="B1665" s="190" t="s">
        <v>806</v>
      </c>
      <c r="C1665" s="190" t="s">
        <v>836</v>
      </c>
      <c r="D1665" s="191">
        <v>40662</v>
      </c>
      <c r="E1665" s="190" t="s">
        <v>881</v>
      </c>
      <c r="F1665" s="190">
        <v>62.5</v>
      </c>
      <c r="G1665" s="190">
        <v>25</v>
      </c>
      <c r="H1665" s="193">
        <v>0</v>
      </c>
      <c r="I1665" s="190"/>
    </row>
    <row r="1666" spans="1:9">
      <c r="A1666" s="190" t="s">
        <v>446</v>
      </c>
      <c r="B1666" s="190" t="s">
        <v>854</v>
      </c>
      <c r="C1666" s="190" t="s">
        <v>810</v>
      </c>
      <c r="D1666" s="191">
        <v>40773</v>
      </c>
      <c r="E1666" s="190" t="s">
        <v>818</v>
      </c>
      <c r="F1666" s="190">
        <v>81</v>
      </c>
      <c r="G1666" s="190">
        <v>20</v>
      </c>
      <c r="H1666" s="193">
        <v>0.05</v>
      </c>
      <c r="I1666" s="190"/>
    </row>
    <row r="1667" spans="1:9">
      <c r="A1667" s="190" t="s">
        <v>569</v>
      </c>
      <c r="B1667" s="190" t="s">
        <v>801</v>
      </c>
      <c r="C1667" s="190" t="s">
        <v>814</v>
      </c>
      <c r="D1667" s="191">
        <v>40830</v>
      </c>
      <c r="E1667" s="190" t="s">
        <v>855</v>
      </c>
      <c r="F1667" s="190">
        <v>18.399999999999999</v>
      </c>
      <c r="G1667" s="190">
        <v>12</v>
      </c>
      <c r="H1667" s="193">
        <v>0</v>
      </c>
      <c r="I1667" s="190"/>
    </row>
    <row r="1668" spans="1:9">
      <c r="A1668" s="190" t="s">
        <v>569</v>
      </c>
      <c r="B1668" s="190" t="s">
        <v>801</v>
      </c>
      <c r="C1668" s="190" t="s">
        <v>814</v>
      </c>
      <c r="D1668" s="191">
        <v>40387</v>
      </c>
      <c r="E1668" s="190" t="s">
        <v>812</v>
      </c>
      <c r="F1668" s="190">
        <v>21.05</v>
      </c>
      <c r="G1668" s="190">
        <v>10</v>
      </c>
      <c r="H1668" s="193">
        <v>0</v>
      </c>
      <c r="I1668" s="190"/>
    </row>
    <row r="1669" spans="1:9">
      <c r="A1669" s="190" t="s">
        <v>569</v>
      </c>
      <c r="B1669" s="190" t="s">
        <v>801</v>
      </c>
      <c r="C1669" s="190" t="s">
        <v>814</v>
      </c>
      <c r="D1669" s="191">
        <v>41136</v>
      </c>
      <c r="E1669" s="190" t="s">
        <v>856</v>
      </c>
      <c r="F1669" s="190">
        <v>18</v>
      </c>
      <c r="G1669" s="190">
        <v>10</v>
      </c>
      <c r="H1669" s="193">
        <v>0</v>
      </c>
      <c r="I1669" s="190"/>
    </row>
    <row r="1670" spans="1:9">
      <c r="A1670" s="190" t="s">
        <v>590</v>
      </c>
      <c r="B1670" s="190" t="s">
        <v>850</v>
      </c>
      <c r="C1670" s="190" t="s">
        <v>878</v>
      </c>
      <c r="D1670" s="191">
        <v>40406</v>
      </c>
      <c r="E1670" s="190" t="s">
        <v>894</v>
      </c>
      <c r="F1670" s="190">
        <v>9</v>
      </c>
      <c r="G1670" s="190">
        <v>30</v>
      </c>
      <c r="H1670" s="193">
        <v>0.2</v>
      </c>
      <c r="I1670" s="190"/>
    </row>
    <row r="1671" spans="1:9">
      <c r="A1671" s="190" t="s">
        <v>590</v>
      </c>
      <c r="B1671" s="190" t="s">
        <v>850</v>
      </c>
      <c r="C1671" s="190" t="s">
        <v>878</v>
      </c>
      <c r="D1671" s="191">
        <v>41011</v>
      </c>
      <c r="E1671" s="190" t="s">
        <v>902</v>
      </c>
      <c r="F1671" s="190">
        <v>28.5</v>
      </c>
      <c r="G1671" s="190">
        <v>30</v>
      </c>
      <c r="H1671" s="193">
        <v>0.2</v>
      </c>
      <c r="I1671" s="190"/>
    </row>
    <row r="1672" spans="1:9">
      <c r="A1672" s="190" t="s">
        <v>590</v>
      </c>
      <c r="B1672" s="190" t="s">
        <v>850</v>
      </c>
      <c r="C1672" s="190" t="s">
        <v>878</v>
      </c>
      <c r="D1672" s="191">
        <v>40719</v>
      </c>
      <c r="E1672" s="190" t="s">
        <v>844</v>
      </c>
      <c r="F1672" s="190">
        <v>15</v>
      </c>
      <c r="G1672" s="190">
        <v>50</v>
      </c>
      <c r="H1672" s="193">
        <v>0.2</v>
      </c>
      <c r="I1672" s="190"/>
    </row>
    <row r="1673" spans="1:9">
      <c r="A1673" s="190" t="s">
        <v>347</v>
      </c>
      <c r="B1673" s="190" t="s">
        <v>345</v>
      </c>
      <c r="C1673" s="190" t="s">
        <v>810</v>
      </c>
      <c r="D1673" s="191">
        <v>41180</v>
      </c>
      <c r="E1673" s="190" t="s">
        <v>866</v>
      </c>
      <c r="F1673" s="190">
        <v>15</v>
      </c>
      <c r="G1673" s="190">
        <v>10</v>
      </c>
      <c r="H1673" s="193">
        <v>0</v>
      </c>
      <c r="I1673" s="190"/>
    </row>
    <row r="1674" spans="1:9">
      <c r="A1674" s="190" t="s">
        <v>688</v>
      </c>
      <c r="B1674" s="190" t="s">
        <v>842</v>
      </c>
      <c r="C1674" s="190" t="s">
        <v>810</v>
      </c>
      <c r="D1674" s="191">
        <v>40810</v>
      </c>
      <c r="E1674" s="190" t="s">
        <v>804</v>
      </c>
      <c r="F1674" s="190">
        <v>14</v>
      </c>
      <c r="G1674" s="190">
        <v>25</v>
      </c>
      <c r="H1674" s="193">
        <v>0</v>
      </c>
      <c r="I1674" s="190"/>
    </row>
    <row r="1675" spans="1:9">
      <c r="A1675" s="190" t="s">
        <v>688</v>
      </c>
      <c r="B1675" s="190" t="s">
        <v>842</v>
      </c>
      <c r="C1675" s="190" t="s">
        <v>810</v>
      </c>
      <c r="D1675" s="191">
        <v>40939</v>
      </c>
      <c r="E1675" s="190" t="s">
        <v>823</v>
      </c>
      <c r="F1675" s="190">
        <v>20</v>
      </c>
      <c r="G1675" s="190">
        <v>20</v>
      </c>
      <c r="H1675" s="193">
        <v>0.15</v>
      </c>
      <c r="I1675" s="190"/>
    </row>
    <row r="1676" spans="1:9">
      <c r="A1676" s="190" t="s">
        <v>688</v>
      </c>
      <c r="B1676" s="190" t="s">
        <v>842</v>
      </c>
      <c r="C1676" s="190" t="s">
        <v>810</v>
      </c>
      <c r="D1676" s="191">
        <v>41326</v>
      </c>
      <c r="E1676" s="190" t="s">
        <v>875</v>
      </c>
      <c r="F1676" s="190">
        <v>7.45</v>
      </c>
      <c r="G1676" s="190">
        <v>32</v>
      </c>
      <c r="H1676" s="193">
        <v>0.15</v>
      </c>
      <c r="I1676" s="190"/>
    </row>
    <row r="1677" spans="1:9">
      <c r="A1677" s="190" t="s">
        <v>552</v>
      </c>
      <c r="B1677" s="190" t="s">
        <v>842</v>
      </c>
      <c r="C1677" s="190" t="s">
        <v>846</v>
      </c>
      <c r="D1677" s="191">
        <v>41152</v>
      </c>
      <c r="E1677" s="190" t="s">
        <v>825</v>
      </c>
      <c r="F1677" s="190">
        <v>4.5</v>
      </c>
      <c r="G1677" s="190">
        <v>8</v>
      </c>
      <c r="H1677" s="193">
        <v>0</v>
      </c>
      <c r="I1677" s="190"/>
    </row>
    <row r="1678" spans="1:9">
      <c r="A1678" s="190" t="s">
        <v>613</v>
      </c>
      <c r="B1678" s="190" t="s">
        <v>842</v>
      </c>
      <c r="C1678" s="190" t="s">
        <v>810</v>
      </c>
      <c r="D1678" s="191">
        <v>40499</v>
      </c>
      <c r="E1678" s="190" t="s">
        <v>840</v>
      </c>
      <c r="F1678" s="190">
        <v>10</v>
      </c>
      <c r="G1678" s="190">
        <v>40</v>
      </c>
      <c r="H1678" s="193">
        <v>0.05</v>
      </c>
      <c r="I1678" s="190"/>
    </row>
    <row r="1679" spans="1:9">
      <c r="A1679" s="190" t="s">
        <v>613</v>
      </c>
      <c r="B1679" s="190" t="s">
        <v>842</v>
      </c>
      <c r="C1679" s="190" t="s">
        <v>810</v>
      </c>
      <c r="D1679" s="191">
        <v>41019</v>
      </c>
      <c r="E1679" s="190" t="s">
        <v>848</v>
      </c>
      <c r="F1679" s="190">
        <v>38</v>
      </c>
      <c r="G1679" s="190">
        <v>21</v>
      </c>
      <c r="H1679" s="193">
        <v>0.05</v>
      </c>
      <c r="I1679" s="190"/>
    </row>
    <row r="1680" spans="1:9">
      <c r="A1680" s="190" t="s">
        <v>613</v>
      </c>
      <c r="B1680" s="190" t="s">
        <v>842</v>
      </c>
      <c r="C1680" s="190" t="s">
        <v>810</v>
      </c>
      <c r="D1680" s="191">
        <v>40687</v>
      </c>
      <c r="E1680" s="190" t="s">
        <v>812</v>
      </c>
      <c r="F1680" s="190">
        <v>21.05</v>
      </c>
      <c r="G1680" s="190">
        <v>12</v>
      </c>
      <c r="H1680" s="193">
        <v>0.05</v>
      </c>
      <c r="I1680" s="190"/>
    </row>
    <row r="1681" spans="1:9">
      <c r="A1681" s="190" t="s">
        <v>423</v>
      </c>
      <c r="B1681" s="190" t="s">
        <v>817</v>
      </c>
      <c r="C1681" s="190" t="s">
        <v>807</v>
      </c>
      <c r="D1681" s="191">
        <v>41067</v>
      </c>
      <c r="E1681" s="190" t="s">
        <v>829</v>
      </c>
      <c r="F1681" s="190">
        <v>19</v>
      </c>
      <c r="G1681" s="190">
        <v>20</v>
      </c>
      <c r="H1681" s="193">
        <v>0</v>
      </c>
      <c r="I1681" s="190"/>
    </row>
    <row r="1682" spans="1:9">
      <c r="A1682" s="190" t="s">
        <v>423</v>
      </c>
      <c r="B1682" s="190" t="s">
        <v>817</v>
      </c>
      <c r="C1682" s="190" t="s">
        <v>807</v>
      </c>
      <c r="D1682" s="191">
        <v>41604</v>
      </c>
      <c r="E1682" s="190" t="s">
        <v>825</v>
      </c>
      <c r="F1682" s="190">
        <v>4.5</v>
      </c>
      <c r="G1682" s="190">
        <v>12</v>
      </c>
      <c r="H1682" s="193">
        <v>0</v>
      </c>
      <c r="I1682" s="190"/>
    </row>
    <row r="1683" spans="1:9">
      <c r="A1683" s="190" t="s">
        <v>423</v>
      </c>
      <c r="B1683" s="190" t="s">
        <v>817</v>
      </c>
      <c r="C1683" s="190" t="s">
        <v>807</v>
      </c>
      <c r="D1683" s="191">
        <v>41289</v>
      </c>
      <c r="E1683" s="190" t="s">
        <v>844</v>
      </c>
      <c r="F1683" s="190">
        <v>15</v>
      </c>
      <c r="G1683" s="190">
        <v>30</v>
      </c>
      <c r="H1683" s="193">
        <v>0</v>
      </c>
      <c r="I1683" s="190"/>
    </row>
    <row r="1684" spans="1:9">
      <c r="A1684" s="190" t="s">
        <v>423</v>
      </c>
      <c r="B1684" s="190" t="s">
        <v>817</v>
      </c>
      <c r="C1684" s="190" t="s">
        <v>807</v>
      </c>
      <c r="D1684" s="191">
        <v>40635</v>
      </c>
      <c r="E1684" s="190" t="s">
        <v>834</v>
      </c>
      <c r="F1684" s="190">
        <v>13</v>
      </c>
      <c r="G1684" s="190">
        <v>25</v>
      </c>
      <c r="H1684" s="193">
        <v>0</v>
      </c>
      <c r="I1684" s="190"/>
    </row>
    <row r="1685" spans="1:9">
      <c r="A1685" s="190" t="s">
        <v>438</v>
      </c>
      <c r="B1685" s="190" t="s">
        <v>806</v>
      </c>
      <c r="C1685" s="190" t="s">
        <v>836</v>
      </c>
      <c r="D1685" s="191">
        <v>40861</v>
      </c>
      <c r="E1685" s="190" t="s">
        <v>859</v>
      </c>
      <c r="F1685" s="190">
        <v>31</v>
      </c>
      <c r="G1685" s="190">
        <v>70</v>
      </c>
      <c r="H1685" s="193">
        <v>0</v>
      </c>
      <c r="I1685" s="190"/>
    </row>
    <row r="1686" spans="1:9">
      <c r="A1686" s="190" t="s">
        <v>438</v>
      </c>
      <c r="B1686" s="190" t="s">
        <v>806</v>
      </c>
      <c r="C1686" s="190" t="s">
        <v>836</v>
      </c>
      <c r="D1686" s="191">
        <v>40693</v>
      </c>
      <c r="E1686" s="190" t="s">
        <v>821</v>
      </c>
      <c r="F1686" s="190">
        <v>12.5</v>
      </c>
      <c r="G1686" s="190">
        <v>35</v>
      </c>
      <c r="H1686" s="193">
        <v>0</v>
      </c>
      <c r="I1686" s="190"/>
    </row>
    <row r="1687" spans="1:9">
      <c r="A1687" s="190" t="s">
        <v>438</v>
      </c>
      <c r="B1687" s="190" t="s">
        <v>806</v>
      </c>
      <c r="C1687" s="190" t="s">
        <v>836</v>
      </c>
      <c r="D1687" s="191">
        <v>40664</v>
      </c>
      <c r="E1687" s="190" t="s">
        <v>834</v>
      </c>
      <c r="F1687" s="190">
        <v>13</v>
      </c>
      <c r="G1687" s="190">
        <v>40</v>
      </c>
      <c r="H1687" s="193">
        <v>0</v>
      </c>
      <c r="I1687" s="190"/>
    </row>
    <row r="1688" spans="1:9">
      <c r="A1688" s="190" t="s">
        <v>505</v>
      </c>
      <c r="B1688" s="190" t="s">
        <v>868</v>
      </c>
      <c r="C1688" s="190" t="s">
        <v>846</v>
      </c>
      <c r="D1688" s="191">
        <v>40774</v>
      </c>
      <c r="E1688" s="190" t="s">
        <v>889</v>
      </c>
      <c r="F1688" s="190">
        <v>14</v>
      </c>
      <c r="G1688" s="190">
        <v>5</v>
      </c>
      <c r="H1688" s="193">
        <v>0</v>
      </c>
      <c r="I1688" s="190"/>
    </row>
    <row r="1689" spans="1:9">
      <c r="A1689" s="190" t="s">
        <v>559</v>
      </c>
      <c r="B1689" s="190" t="s">
        <v>868</v>
      </c>
      <c r="C1689" s="190" t="s">
        <v>836</v>
      </c>
      <c r="D1689" s="191">
        <v>41349</v>
      </c>
      <c r="E1689" s="190" t="s">
        <v>829</v>
      </c>
      <c r="F1689" s="190">
        <v>19</v>
      </c>
      <c r="G1689" s="190">
        <v>20</v>
      </c>
      <c r="H1689" s="193">
        <v>0</v>
      </c>
      <c r="I1689" s="190"/>
    </row>
    <row r="1690" spans="1:9">
      <c r="A1690" s="190" t="s">
        <v>559</v>
      </c>
      <c r="B1690" s="190" t="s">
        <v>868</v>
      </c>
      <c r="C1690" s="190" t="s">
        <v>836</v>
      </c>
      <c r="D1690" s="191">
        <v>41235</v>
      </c>
      <c r="E1690" s="190" t="s">
        <v>876</v>
      </c>
      <c r="F1690" s="190">
        <v>12.5</v>
      </c>
      <c r="G1690" s="190">
        <v>18</v>
      </c>
      <c r="H1690" s="193">
        <v>0</v>
      </c>
      <c r="I1690" s="190"/>
    </row>
    <row r="1691" spans="1:9">
      <c r="A1691" s="190" t="s">
        <v>639</v>
      </c>
      <c r="B1691" s="190" t="s">
        <v>842</v>
      </c>
      <c r="C1691" s="190" t="s">
        <v>828</v>
      </c>
      <c r="D1691" s="191">
        <v>40236</v>
      </c>
      <c r="E1691" s="190" t="s">
        <v>803</v>
      </c>
      <c r="F1691" s="190">
        <v>21</v>
      </c>
      <c r="G1691" s="190">
        <v>40</v>
      </c>
      <c r="H1691" s="193">
        <v>0</v>
      </c>
      <c r="I1691" s="190"/>
    </row>
    <row r="1692" spans="1:9">
      <c r="A1692" s="190" t="s">
        <v>639</v>
      </c>
      <c r="B1692" s="190" t="s">
        <v>842</v>
      </c>
      <c r="C1692" s="190" t="s">
        <v>828</v>
      </c>
      <c r="D1692" s="191">
        <v>40956</v>
      </c>
      <c r="E1692" s="190" t="s">
        <v>890</v>
      </c>
      <c r="F1692" s="190">
        <v>263.5</v>
      </c>
      <c r="G1692" s="190">
        <v>40</v>
      </c>
      <c r="H1692" s="193">
        <v>0</v>
      </c>
      <c r="I1692" s="190"/>
    </row>
    <row r="1693" spans="1:9">
      <c r="A1693" s="190" t="s">
        <v>597</v>
      </c>
      <c r="B1693" s="190" t="s">
        <v>813</v>
      </c>
      <c r="C1693" s="190" t="s">
        <v>878</v>
      </c>
      <c r="D1693" s="191">
        <v>40739</v>
      </c>
      <c r="E1693" s="190" t="s">
        <v>852</v>
      </c>
      <c r="F1693" s="190">
        <v>39</v>
      </c>
      <c r="G1693" s="190">
        <v>15</v>
      </c>
      <c r="H1693" s="193">
        <v>0</v>
      </c>
      <c r="I1693" s="190"/>
    </row>
    <row r="1694" spans="1:9">
      <c r="A1694" s="190" t="s">
        <v>597</v>
      </c>
      <c r="B1694" s="190" t="s">
        <v>813</v>
      </c>
      <c r="C1694" s="190" t="s">
        <v>878</v>
      </c>
      <c r="D1694" s="191">
        <v>41309</v>
      </c>
      <c r="E1694" s="190" t="s">
        <v>873</v>
      </c>
      <c r="F1694" s="190">
        <v>14</v>
      </c>
      <c r="G1694" s="190">
        <v>10</v>
      </c>
      <c r="H1694" s="193">
        <v>0</v>
      </c>
      <c r="I1694" s="190"/>
    </row>
    <row r="1695" spans="1:9">
      <c r="A1695" s="190" t="s">
        <v>597</v>
      </c>
      <c r="B1695" s="190" t="s">
        <v>813</v>
      </c>
      <c r="C1695" s="190" t="s">
        <v>878</v>
      </c>
      <c r="D1695" s="191">
        <v>40862</v>
      </c>
      <c r="E1695" s="190" t="s">
        <v>811</v>
      </c>
      <c r="F1695" s="190">
        <v>9.65</v>
      </c>
      <c r="G1695" s="190">
        <v>14</v>
      </c>
      <c r="H1695" s="193">
        <v>0</v>
      </c>
      <c r="I1695" s="190"/>
    </row>
    <row r="1696" spans="1:9">
      <c r="A1696" s="190" t="s">
        <v>649</v>
      </c>
      <c r="B1696" s="190" t="s">
        <v>854</v>
      </c>
      <c r="C1696" s="190" t="s">
        <v>878</v>
      </c>
      <c r="D1696" s="191">
        <v>40967</v>
      </c>
      <c r="E1696" s="190" t="s">
        <v>849</v>
      </c>
      <c r="F1696" s="190">
        <v>25.89</v>
      </c>
      <c r="G1696" s="190">
        <v>15</v>
      </c>
      <c r="H1696" s="193">
        <v>0.05</v>
      </c>
      <c r="I1696" s="190"/>
    </row>
    <row r="1697" spans="1:9">
      <c r="A1697" s="190" t="s">
        <v>330</v>
      </c>
      <c r="B1697" s="190" t="s">
        <v>817</v>
      </c>
      <c r="C1697" s="190" t="s">
        <v>810</v>
      </c>
      <c r="D1697" s="191">
        <v>40628</v>
      </c>
      <c r="E1697" s="190" t="s">
        <v>832</v>
      </c>
      <c r="F1697" s="190">
        <v>55</v>
      </c>
      <c r="G1697" s="190">
        <v>40</v>
      </c>
      <c r="H1697" s="193">
        <v>0.05</v>
      </c>
      <c r="I1697" s="190"/>
    </row>
    <row r="1698" spans="1:9">
      <c r="A1698" s="190" t="s">
        <v>391</v>
      </c>
      <c r="B1698" s="190" t="s">
        <v>854</v>
      </c>
      <c r="C1698" s="190" t="s">
        <v>828</v>
      </c>
      <c r="D1698" s="191">
        <v>41639</v>
      </c>
      <c r="E1698" s="190" t="s">
        <v>896</v>
      </c>
      <c r="F1698" s="190">
        <v>40</v>
      </c>
      <c r="G1698" s="190">
        <v>30</v>
      </c>
      <c r="H1698" s="193">
        <v>0</v>
      </c>
      <c r="I1698" s="190"/>
    </row>
    <row r="1699" spans="1:9">
      <c r="A1699" s="190" t="s">
        <v>391</v>
      </c>
      <c r="B1699" s="190" t="s">
        <v>854</v>
      </c>
      <c r="C1699" s="190" t="s">
        <v>828</v>
      </c>
      <c r="D1699" s="191">
        <v>41011</v>
      </c>
      <c r="E1699" s="190" t="s">
        <v>825</v>
      </c>
      <c r="F1699" s="190">
        <v>4.5</v>
      </c>
      <c r="G1699" s="190">
        <v>10</v>
      </c>
      <c r="H1699" s="193">
        <v>0</v>
      </c>
      <c r="I1699" s="190"/>
    </row>
    <row r="1700" spans="1:9">
      <c r="A1700" s="190" t="s">
        <v>391</v>
      </c>
      <c r="B1700" s="190" t="s">
        <v>854</v>
      </c>
      <c r="C1700" s="190" t="s">
        <v>828</v>
      </c>
      <c r="D1700" s="191">
        <v>40660</v>
      </c>
      <c r="E1700" s="190" t="s">
        <v>857</v>
      </c>
      <c r="F1700" s="190">
        <v>123.79</v>
      </c>
      <c r="G1700" s="190">
        <v>24</v>
      </c>
      <c r="H1700" s="193">
        <v>0</v>
      </c>
      <c r="I1700" s="190"/>
    </row>
    <row r="1701" spans="1:9">
      <c r="A1701" s="190" t="s">
        <v>391</v>
      </c>
      <c r="B1701" s="190" t="s">
        <v>854</v>
      </c>
      <c r="C1701" s="190" t="s">
        <v>828</v>
      </c>
      <c r="D1701" s="191">
        <v>41016</v>
      </c>
      <c r="E1701" s="190" t="s">
        <v>849</v>
      </c>
      <c r="F1701" s="190">
        <v>25.89</v>
      </c>
      <c r="G1701" s="190">
        <v>35</v>
      </c>
      <c r="H1701" s="193">
        <v>0</v>
      </c>
      <c r="I1701" s="190"/>
    </row>
    <row r="1702" spans="1:9">
      <c r="A1702" s="190" t="s">
        <v>391</v>
      </c>
      <c r="B1702" s="190" t="s">
        <v>854</v>
      </c>
      <c r="C1702" s="190" t="s">
        <v>828</v>
      </c>
      <c r="D1702" s="191">
        <v>41203</v>
      </c>
      <c r="E1702" s="190" t="s">
        <v>831</v>
      </c>
      <c r="F1702" s="190">
        <v>19</v>
      </c>
      <c r="G1702" s="190">
        <v>20</v>
      </c>
      <c r="H1702" s="193">
        <v>0</v>
      </c>
      <c r="I1702" s="190"/>
    </row>
    <row r="1703" spans="1:9">
      <c r="A1703" s="190" t="s">
        <v>688</v>
      </c>
      <c r="B1703" s="190" t="s">
        <v>842</v>
      </c>
      <c r="C1703" s="190" t="s">
        <v>836</v>
      </c>
      <c r="D1703" s="191">
        <v>41373</v>
      </c>
      <c r="E1703" s="190" t="s">
        <v>862</v>
      </c>
      <c r="F1703" s="190">
        <v>6</v>
      </c>
      <c r="G1703" s="190">
        <v>28</v>
      </c>
      <c r="H1703" s="193">
        <v>0.05</v>
      </c>
      <c r="I1703" s="190"/>
    </row>
    <row r="1704" spans="1:9">
      <c r="A1704" s="190" t="s">
        <v>688</v>
      </c>
      <c r="B1704" s="190" t="s">
        <v>842</v>
      </c>
      <c r="C1704" s="190" t="s">
        <v>836</v>
      </c>
      <c r="D1704" s="191">
        <v>41269</v>
      </c>
      <c r="E1704" s="190" t="s">
        <v>882</v>
      </c>
      <c r="F1704" s="190">
        <v>36</v>
      </c>
      <c r="G1704" s="190">
        <v>50</v>
      </c>
      <c r="H1704" s="193">
        <v>0.05</v>
      </c>
      <c r="I1704" s="190"/>
    </row>
    <row r="1705" spans="1:9">
      <c r="A1705" s="190" t="s">
        <v>688</v>
      </c>
      <c r="B1705" s="190" t="s">
        <v>842</v>
      </c>
      <c r="C1705" s="190" t="s">
        <v>836</v>
      </c>
      <c r="D1705" s="191">
        <v>41161</v>
      </c>
      <c r="E1705" s="190" t="s">
        <v>867</v>
      </c>
      <c r="F1705" s="190">
        <v>7.75</v>
      </c>
      <c r="G1705" s="190">
        <v>120</v>
      </c>
      <c r="H1705" s="193">
        <v>0.05</v>
      </c>
      <c r="I1705" s="190"/>
    </row>
    <row r="1706" spans="1:9">
      <c r="A1706" s="190" t="s">
        <v>555</v>
      </c>
      <c r="B1706" s="190" t="s">
        <v>524</v>
      </c>
      <c r="C1706" s="190" t="s">
        <v>814</v>
      </c>
      <c r="D1706" s="191">
        <v>40804</v>
      </c>
      <c r="E1706" s="190" t="s">
        <v>825</v>
      </c>
      <c r="F1706" s="190">
        <v>4.5</v>
      </c>
      <c r="G1706" s="190">
        <v>110</v>
      </c>
      <c r="H1706" s="193">
        <v>0</v>
      </c>
      <c r="I1706" s="190"/>
    </row>
    <row r="1707" spans="1:9">
      <c r="A1707" s="190" t="s">
        <v>555</v>
      </c>
      <c r="B1707" s="190" t="s">
        <v>524</v>
      </c>
      <c r="C1707" s="190" t="s">
        <v>814</v>
      </c>
      <c r="D1707" s="191">
        <v>40928</v>
      </c>
      <c r="E1707" s="190" t="s">
        <v>822</v>
      </c>
      <c r="F1707" s="190">
        <v>18</v>
      </c>
      <c r="G1707" s="190">
        <v>45</v>
      </c>
      <c r="H1707" s="193">
        <v>0</v>
      </c>
      <c r="I1707" s="190"/>
    </row>
    <row r="1708" spans="1:9">
      <c r="A1708" s="190" t="s">
        <v>555</v>
      </c>
      <c r="B1708" s="190" t="s">
        <v>524</v>
      </c>
      <c r="C1708" s="190" t="s">
        <v>814</v>
      </c>
      <c r="D1708" s="191">
        <v>41051</v>
      </c>
      <c r="E1708" s="190" t="s">
        <v>855</v>
      </c>
      <c r="F1708" s="190">
        <v>18.399999999999999</v>
      </c>
      <c r="G1708" s="190">
        <v>91</v>
      </c>
      <c r="H1708" s="193">
        <v>0</v>
      </c>
      <c r="I1708" s="190"/>
    </row>
    <row r="1709" spans="1:9">
      <c r="A1709" s="190" t="s">
        <v>555</v>
      </c>
      <c r="B1709" s="190" t="s">
        <v>524</v>
      </c>
      <c r="C1709" s="190" t="s">
        <v>814</v>
      </c>
      <c r="D1709" s="191">
        <v>40761</v>
      </c>
      <c r="E1709" s="190" t="s">
        <v>820</v>
      </c>
      <c r="F1709" s="190">
        <v>34</v>
      </c>
      <c r="G1709" s="190">
        <v>100</v>
      </c>
      <c r="H1709" s="193">
        <v>0</v>
      </c>
      <c r="I1709" s="190"/>
    </row>
    <row r="1710" spans="1:9">
      <c r="A1710" s="190" t="s">
        <v>330</v>
      </c>
      <c r="B1710" s="190" t="s">
        <v>817</v>
      </c>
      <c r="C1710" s="190" t="s">
        <v>878</v>
      </c>
      <c r="D1710" s="191">
        <v>40893</v>
      </c>
      <c r="E1710" s="190" t="s">
        <v>900</v>
      </c>
      <c r="F1710" s="190">
        <v>9.5</v>
      </c>
      <c r="G1710" s="190">
        <v>15</v>
      </c>
      <c r="H1710" s="193">
        <v>0</v>
      </c>
      <c r="I1710" s="190"/>
    </row>
    <row r="1711" spans="1:9">
      <c r="A1711" s="190" t="s">
        <v>330</v>
      </c>
      <c r="B1711" s="190" t="s">
        <v>817</v>
      </c>
      <c r="C1711" s="190" t="s">
        <v>878</v>
      </c>
      <c r="D1711" s="191">
        <v>40428</v>
      </c>
      <c r="E1711" s="190" t="s">
        <v>848</v>
      </c>
      <c r="F1711" s="190">
        <v>38</v>
      </c>
      <c r="G1711" s="190">
        <v>16</v>
      </c>
      <c r="H1711" s="193">
        <v>0</v>
      </c>
      <c r="I1711" s="190"/>
    </row>
    <row r="1712" spans="1:9">
      <c r="A1712" s="190" t="s">
        <v>401</v>
      </c>
      <c r="B1712" s="190" t="s">
        <v>883</v>
      </c>
      <c r="C1712" s="190" t="s">
        <v>814</v>
      </c>
      <c r="D1712" s="191">
        <v>40457</v>
      </c>
      <c r="E1712" s="190" t="s">
        <v>857</v>
      </c>
      <c r="F1712" s="190">
        <v>123.79</v>
      </c>
      <c r="G1712" s="190">
        <v>80</v>
      </c>
      <c r="H1712" s="193">
        <v>0</v>
      </c>
      <c r="I1712" s="190"/>
    </row>
    <row r="1713" spans="1:9">
      <c r="A1713" s="190" t="s">
        <v>401</v>
      </c>
      <c r="B1713" s="190" t="s">
        <v>883</v>
      </c>
      <c r="C1713" s="190" t="s">
        <v>814</v>
      </c>
      <c r="D1713" s="191">
        <v>40788</v>
      </c>
      <c r="E1713" s="190" t="s">
        <v>849</v>
      </c>
      <c r="F1713" s="190">
        <v>25.89</v>
      </c>
      <c r="G1713" s="190">
        <v>36</v>
      </c>
      <c r="H1713" s="193">
        <v>0</v>
      </c>
      <c r="I1713" s="190"/>
    </row>
    <row r="1714" spans="1:9">
      <c r="A1714" s="190" t="s">
        <v>341</v>
      </c>
      <c r="B1714" s="190" t="s">
        <v>345</v>
      </c>
      <c r="C1714" s="190" t="s">
        <v>810</v>
      </c>
      <c r="D1714" s="191">
        <v>41585</v>
      </c>
      <c r="E1714" s="190" t="s">
        <v>862</v>
      </c>
      <c r="F1714" s="190">
        <v>6</v>
      </c>
      <c r="G1714" s="190">
        <v>5</v>
      </c>
      <c r="H1714" s="193">
        <v>0</v>
      </c>
      <c r="I1714" s="190"/>
    </row>
    <row r="1715" spans="1:9">
      <c r="A1715" s="190" t="s">
        <v>441</v>
      </c>
      <c r="B1715" s="190" t="s">
        <v>444</v>
      </c>
      <c r="C1715" s="190" t="s">
        <v>802</v>
      </c>
      <c r="D1715" s="191">
        <v>41434</v>
      </c>
      <c r="E1715" s="190" t="s">
        <v>822</v>
      </c>
      <c r="F1715" s="190">
        <v>18</v>
      </c>
      <c r="G1715" s="190">
        <v>8</v>
      </c>
      <c r="H1715" s="193">
        <v>0.15</v>
      </c>
      <c r="I1715" s="190"/>
    </row>
    <row r="1716" spans="1:9">
      <c r="A1716" s="190" t="s">
        <v>544</v>
      </c>
      <c r="B1716" s="190" t="s">
        <v>806</v>
      </c>
      <c r="C1716" s="190" t="s">
        <v>836</v>
      </c>
      <c r="D1716" s="191">
        <v>40731</v>
      </c>
      <c r="E1716" s="190" t="s">
        <v>844</v>
      </c>
      <c r="F1716" s="190">
        <v>15</v>
      </c>
      <c r="G1716" s="190">
        <v>3</v>
      </c>
      <c r="H1716" s="193">
        <v>0.25</v>
      </c>
      <c r="I1716" s="190"/>
    </row>
    <row r="1717" spans="1:9">
      <c r="A1717" s="190" t="s">
        <v>702</v>
      </c>
      <c r="B1717" s="190" t="s">
        <v>444</v>
      </c>
      <c r="C1717" s="190" t="s">
        <v>810</v>
      </c>
      <c r="D1717" s="191">
        <v>40195</v>
      </c>
      <c r="E1717" s="190" t="s">
        <v>811</v>
      </c>
      <c r="F1717" s="190">
        <v>9.65</v>
      </c>
      <c r="G1717" s="190">
        <v>30</v>
      </c>
      <c r="H1717" s="193">
        <v>0</v>
      </c>
      <c r="I1717" s="190"/>
    </row>
    <row r="1718" spans="1:9">
      <c r="A1718" s="190" t="s">
        <v>702</v>
      </c>
      <c r="B1718" s="190" t="s">
        <v>444</v>
      </c>
      <c r="C1718" s="190" t="s">
        <v>810</v>
      </c>
      <c r="D1718" s="191">
        <v>41371</v>
      </c>
      <c r="E1718" s="190" t="s">
        <v>860</v>
      </c>
      <c r="F1718" s="190">
        <v>21.5</v>
      </c>
      <c r="G1718" s="190">
        <v>30</v>
      </c>
      <c r="H1718" s="193">
        <v>0</v>
      </c>
      <c r="I1718" s="190"/>
    </row>
    <row r="1719" spans="1:9">
      <c r="A1719" s="190" t="s">
        <v>590</v>
      </c>
      <c r="B1719" s="190" t="s">
        <v>850</v>
      </c>
      <c r="C1719" s="190" t="s">
        <v>836</v>
      </c>
      <c r="D1719" s="191">
        <v>41011</v>
      </c>
      <c r="E1719" s="190" t="s">
        <v>826</v>
      </c>
      <c r="F1719" s="190">
        <v>24</v>
      </c>
      <c r="G1719" s="190">
        <v>30</v>
      </c>
      <c r="H1719" s="193">
        <v>0.15</v>
      </c>
      <c r="I1719" s="190"/>
    </row>
    <row r="1720" spans="1:9">
      <c r="A1720" s="190" t="s">
        <v>590</v>
      </c>
      <c r="B1720" s="190" t="s">
        <v>850</v>
      </c>
      <c r="C1720" s="190" t="s">
        <v>836</v>
      </c>
      <c r="D1720" s="191">
        <v>40291</v>
      </c>
      <c r="E1720" s="190" t="s">
        <v>843</v>
      </c>
      <c r="F1720" s="190">
        <v>49.3</v>
      </c>
      <c r="G1720" s="190">
        <v>6</v>
      </c>
      <c r="H1720" s="193">
        <v>0.15</v>
      </c>
      <c r="I1720" s="190"/>
    </row>
    <row r="1721" spans="1:9">
      <c r="A1721" s="190" t="s">
        <v>438</v>
      </c>
      <c r="B1721" s="190" t="s">
        <v>806</v>
      </c>
      <c r="C1721" s="190" t="s">
        <v>814</v>
      </c>
      <c r="D1721" s="191">
        <v>40309</v>
      </c>
      <c r="E1721" s="190" t="s">
        <v>862</v>
      </c>
      <c r="F1721" s="190">
        <v>6</v>
      </c>
      <c r="G1721" s="190">
        <v>40</v>
      </c>
      <c r="H1721" s="193">
        <v>0</v>
      </c>
      <c r="I1721" s="190"/>
    </row>
    <row r="1722" spans="1:9">
      <c r="A1722" s="190" t="s">
        <v>438</v>
      </c>
      <c r="B1722" s="190" t="s">
        <v>806</v>
      </c>
      <c r="C1722" s="190" t="s">
        <v>814</v>
      </c>
      <c r="D1722" s="191">
        <v>40486</v>
      </c>
      <c r="E1722" s="190" t="s">
        <v>812</v>
      </c>
      <c r="F1722" s="190">
        <v>21.05</v>
      </c>
      <c r="G1722" s="190">
        <v>21</v>
      </c>
      <c r="H1722" s="193">
        <v>0</v>
      </c>
      <c r="I1722" s="190"/>
    </row>
    <row r="1723" spans="1:9">
      <c r="A1723" s="190" t="s">
        <v>438</v>
      </c>
      <c r="B1723" s="190" t="s">
        <v>806</v>
      </c>
      <c r="C1723" s="190" t="s">
        <v>814</v>
      </c>
      <c r="D1723" s="191">
        <v>41312</v>
      </c>
      <c r="E1723" s="190" t="s">
        <v>876</v>
      </c>
      <c r="F1723" s="190">
        <v>12.5</v>
      </c>
      <c r="G1723" s="190">
        <v>20</v>
      </c>
      <c r="H1723" s="193">
        <v>0</v>
      </c>
      <c r="I1723" s="190"/>
    </row>
    <row r="1724" spans="1:9">
      <c r="A1724" s="190" t="s">
        <v>630</v>
      </c>
      <c r="B1724" s="190" t="s">
        <v>842</v>
      </c>
      <c r="C1724" s="190" t="s">
        <v>814</v>
      </c>
      <c r="D1724" s="191">
        <v>41580</v>
      </c>
      <c r="E1724" s="190" t="s">
        <v>887</v>
      </c>
      <c r="F1724" s="190">
        <v>13.25</v>
      </c>
      <c r="G1724" s="190">
        <v>15</v>
      </c>
      <c r="H1724" s="193">
        <v>0</v>
      </c>
      <c r="I1724" s="190"/>
    </row>
    <row r="1725" spans="1:9">
      <c r="A1725" s="190" t="s">
        <v>630</v>
      </c>
      <c r="B1725" s="190" t="s">
        <v>842</v>
      </c>
      <c r="C1725" s="190" t="s">
        <v>814</v>
      </c>
      <c r="D1725" s="191">
        <v>40860</v>
      </c>
      <c r="E1725" s="190" t="s">
        <v>843</v>
      </c>
      <c r="F1725" s="190">
        <v>49.3</v>
      </c>
      <c r="G1725" s="190">
        <v>35</v>
      </c>
      <c r="H1725" s="193">
        <v>0</v>
      </c>
      <c r="I1725" s="190"/>
    </row>
    <row r="1726" spans="1:9">
      <c r="A1726" s="190" t="s">
        <v>544</v>
      </c>
      <c r="B1726" s="190" t="s">
        <v>806</v>
      </c>
      <c r="C1726" s="190" t="s">
        <v>828</v>
      </c>
      <c r="D1726" s="191">
        <v>41643</v>
      </c>
      <c r="E1726" s="190" t="s">
        <v>872</v>
      </c>
      <c r="F1726" s="190">
        <v>18</v>
      </c>
      <c r="G1726" s="190">
        <v>20</v>
      </c>
      <c r="H1726" s="193">
        <v>0.05</v>
      </c>
      <c r="I1726" s="190"/>
    </row>
    <row r="1727" spans="1:9">
      <c r="A1727" s="190" t="s">
        <v>621</v>
      </c>
      <c r="B1727" s="190" t="s">
        <v>898</v>
      </c>
      <c r="C1727" s="190" t="s">
        <v>810</v>
      </c>
      <c r="D1727" s="191">
        <v>41015</v>
      </c>
      <c r="E1727" s="190" t="s">
        <v>902</v>
      </c>
      <c r="F1727" s="190">
        <v>28.5</v>
      </c>
      <c r="G1727" s="190">
        <v>15</v>
      </c>
      <c r="H1727" s="193">
        <v>0</v>
      </c>
      <c r="I1727" s="190"/>
    </row>
    <row r="1728" spans="1:9">
      <c r="A1728" s="190" t="s">
        <v>488</v>
      </c>
      <c r="B1728" s="190" t="s">
        <v>813</v>
      </c>
      <c r="C1728" s="190" t="s">
        <v>807</v>
      </c>
      <c r="D1728" s="191">
        <v>40185</v>
      </c>
      <c r="E1728" s="190" t="s">
        <v>867</v>
      </c>
      <c r="F1728" s="190">
        <v>7.75</v>
      </c>
      <c r="G1728" s="190">
        <v>14</v>
      </c>
      <c r="H1728" s="193">
        <v>0</v>
      </c>
      <c r="I1728" s="190"/>
    </row>
    <row r="1729" spans="1:9">
      <c r="A1729" s="190" t="s">
        <v>396</v>
      </c>
      <c r="B1729" s="190" t="s">
        <v>861</v>
      </c>
      <c r="C1729" s="190" t="s">
        <v>810</v>
      </c>
      <c r="D1729" s="191">
        <v>41258</v>
      </c>
      <c r="E1729" s="190" t="s">
        <v>847</v>
      </c>
      <c r="F1729" s="190">
        <v>30</v>
      </c>
      <c r="G1729" s="190">
        <v>20</v>
      </c>
      <c r="H1729" s="193">
        <v>0.05</v>
      </c>
      <c r="I1729" s="190"/>
    </row>
    <row r="1730" spans="1:9">
      <c r="A1730" s="190" t="s">
        <v>396</v>
      </c>
      <c r="B1730" s="190" t="s">
        <v>861</v>
      </c>
      <c r="C1730" s="190" t="s">
        <v>810</v>
      </c>
      <c r="D1730" s="191">
        <v>41292</v>
      </c>
      <c r="E1730" s="190" t="s">
        <v>888</v>
      </c>
      <c r="F1730" s="190">
        <v>7</v>
      </c>
      <c r="G1730" s="190">
        <v>14</v>
      </c>
      <c r="H1730" s="193">
        <v>0.05</v>
      </c>
      <c r="I1730" s="190"/>
    </row>
    <row r="1731" spans="1:9">
      <c r="A1731" s="190" t="s">
        <v>634</v>
      </c>
      <c r="B1731" s="190" t="s">
        <v>899</v>
      </c>
      <c r="C1731" s="190" t="s">
        <v>836</v>
      </c>
      <c r="D1731" s="191">
        <v>40445</v>
      </c>
      <c r="E1731" s="190" t="s">
        <v>847</v>
      </c>
      <c r="F1731" s="190">
        <v>30</v>
      </c>
      <c r="G1731" s="190">
        <v>12</v>
      </c>
      <c r="H1731" s="193">
        <v>0</v>
      </c>
      <c r="I1731" s="190"/>
    </row>
    <row r="1732" spans="1:9">
      <c r="A1732" s="190" t="s">
        <v>634</v>
      </c>
      <c r="B1732" s="190" t="s">
        <v>899</v>
      </c>
      <c r="C1732" s="190" t="s">
        <v>836</v>
      </c>
      <c r="D1732" s="191">
        <v>41469</v>
      </c>
      <c r="E1732" s="190" t="s">
        <v>830</v>
      </c>
      <c r="F1732" s="190">
        <v>17.45</v>
      </c>
      <c r="G1732" s="190">
        <v>15</v>
      </c>
      <c r="H1732" s="193">
        <v>0</v>
      </c>
      <c r="I1732" s="190"/>
    </row>
    <row r="1733" spans="1:9">
      <c r="A1733" s="190" t="s">
        <v>634</v>
      </c>
      <c r="B1733" s="190" t="s">
        <v>899</v>
      </c>
      <c r="C1733" s="190" t="s">
        <v>836</v>
      </c>
      <c r="D1733" s="191">
        <v>40911</v>
      </c>
      <c r="E1733" s="190" t="s">
        <v>811</v>
      </c>
      <c r="F1733" s="190">
        <v>9.65</v>
      </c>
      <c r="G1733" s="190">
        <v>5</v>
      </c>
      <c r="H1733" s="193">
        <v>0</v>
      </c>
      <c r="I1733" s="190"/>
    </row>
    <row r="1734" spans="1:9">
      <c r="A1734" s="190" t="s">
        <v>569</v>
      </c>
      <c r="B1734" s="190" t="s">
        <v>801</v>
      </c>
      <c r="C1734" s="190" t="s">
        <v>836</v>
      </c>
      <c r="D1734" s="191">
        <v>40810</v>
      </c>
      <c r="E1734" s="190" t="s">
        <v>869</v>
      </c>
      <c r="F1734" s="190">
        <v>9.1999999999999993</v>
      </c>
      <c r="G1734" s="190">
        <v>12</v>
      </c>
      <c r="H1734" s="193">
        <v>0</v>
      </c>
      <c r="I1734" s="190"/>
    </row>
    <row r="1735" spans="1:9">
      <c r="A1735" s="190" t="s">
        <v>569</v>
      </c>
      <c r="B1735" s="190" t="s">
        <v>801</v>
      </c>
      <c r="C1735" s="190" t="s">
        <v>836</v>
      </c>
      <c r="D1735" s="191">
        <v>41701</v>
      </c>
      <c r="E1735" s="190" t="s">
        <v>823</v>
      </c>
      <c r="F1735" s="190">
        <v>20</v>
      </c>
      <c r="G1735" s="190">
        <v>10</v>
      </c>
      <c r="H1735" s="193">
        <v>0</v>
      </c>
      <c r="I1735" s="190"/>
    </row>
    <row r="1736" spans="1:9">
      <c r="A1736" s="190" t="s">
        <v>569</v>
      </c>
      <c r="B1736" s="190" t="s">
        <v>801</v>
      </c>
      <c r="C1736" s="190" t="s">
        <v>836</v>
      </c>
      <c r="D1736" s="191">
        <v>41712</v>
      </c>
      <c r="E1736" s="190" t="s">
        <v>902</v>
      </c>
      <c r="F1736" s="190">
        <v>28.5</v>
      </c>
      <c r="G1736" s="190">
        <v>5</v>
      </c>
      <c r="H1736" s="193">
        <v>0</v>
      </c>
      <c r="I1736" s="190"/>
    </row>
    <row r="1737" spans="1:9">
      <c r="A1737" s="190" t="s">
        <v>559</v>
      </c>
      <c r="B1737" s="190" t="s">
        <v>868</v>
      </c>
      <c r="C1737" s="190" t="s">
        <v>814</v>
      </c>
      <c r="D1737" s="191">
        <v>41468</v>
      </c>
      <c r="E1737" s="190" t="s">
        <v>872</v>
      </c>
      <c r="F1737" s="190">
        <v>18</v>
      </c>
      <c r="G1737" s="190">
        <v>10</v>
      </c>
      <c r="H1737" s="193">
        <v>0</v>
      </c>
      <c r="I1737" s="190"/>
    </row>
    <row r="1738" spans="1:9">
      <c r="A1738" s="190" t="s">
        <v>559</v>
      </c>
      <c r="B1738" s="190" t="s">
        <v>868</v>
      </c>
      <c r="C1738" s="190" t="s">
        <v>814</v>
      </c>
      <c r="D1738" s="191">
        <v>40323</v>
      </c>
      <c r="E1738" s="190" t="s">
        <v>852</v>
      </c>
      <c r="F1738" s="190">
        <v>39</v>
      </c>
      <c r="G1738" s="190">
        <v>12</v>
      </c>
      <c r="H1738" s="193">
        <v>0</v>
      </c>
      <c r="I1738" s="190"/>
    </row>
    <row r="1739" spans="1:9">
      <c r="A1739" s="190" t="s">
        <v>559</v>
      </c>
      <c r="B1739" s="190" t="s">
        <v>868</v>
      </c>
      <c r="C1739" s="190" t="s">
        <v>814</v>
      </c>
      <c r="D1739" s="191">
        <v>41107</v>
      </c>
      <c r="E1739" s="190" t="s">
        <v>871</v>
      </c>
      <c r="F1739" s="190">
        <v>14</v>
      </c>
      <c r="G1739" s="190">
        <v>15</v>
      </c>
      <c r="H1739" s="193">
        <v>0</v>
      </c>
      <c r="I1739" s="190"/>
    </row>
    <row r="1740" spans="1:9">
      <c r="A1740" s="190" t="s">
        <v>401</v>
      </c>
      <c r="B1740" s="190" t="s">
        <v>883</v>
      </c>
      <c r="C1740" s="190" t="s">
        <v>851</v>
      </c>
      <c r="D1740" s="191">
        <v>40651</v>
      </c>
      <c r="E1740" s="190" t="s">
        <v>803</v>
      </c>
      <c r="F1740" s="190">
        <v>21</v>
      </c>
      <c r="G1740" s="190">
        <v>40</v>
      </c>
      <c r="H1740" s="193">
        <v>0.25</v>
      </c>
      <c r="I1740" s="190"/>
    </row>
    <row r="1741" spans="1:9">
      <c r="A1741" s="190" t="s">
        <v>401</v>
      </c>
      <c r="B1741" s="190" t="s">
        <v>883</v>
      </c>
      <c r="C1741" s="190" t="s">
        <v>851</v>
      </c>
      <c r="D1741" s="191">
        <v>40623</v>
      </c>
      <c r="E1741" s="190" t="s">
        <v>857</v>
      </c>
      <c r="F1741" s="190">
        <v>123.79</v>
      </c>
      <c r="G1741" s="190">
        <v>60</v>
      </c>
      <c r="H1741" s="193">
        <v>0.25</v>
      </c>
      <c r="I1741" s="190"/>
    </row>
    <row r="1742" spans="1:9">
      <c r="A1742" s="190" t="s">
        <v>387</v>
      </c>
      <c r="B1742" s="190" t="s">
        <v>806</v>
      </c>
      <c r="C1742" s="190" t="s">
        <v>810</v>
      </c>
      <c r="D1742" s="191">
        <v>40657</v>
      </c>
      <c r="E1742" s="190" t="s">
        <v>885</v>
      </c>
      <c r="F1742" s="190">
        <v>22</v>
      </c>
      <c r="G1742" s="190">
        <v>30</v>
      </c>
      <c r="H1742" s="193">
        <v>0.25</v>
      </c>
      <c r="I1742" s="190"/>
    </row>
    <row r="1743" spans="1:9">
      <c r="A1743" s="190" t="s">
        <v>387</v>
      </c>
      <c r="B1743" s="190" t="s">
        <v>806</v>
      </c>
      <c r="C1743" s="190" t="s">
        <v>810</v>
      </c>
      <c r="D1743" s="191">
        <v>41619</v>
      </c>
      <c r="E1743" s="190" t="s">
        <v>819</v>
      </c>
      <c r="F1743" s="190">
        <v>2.5</v>
      </c>
      <c r="G1743" s="190">
        <v>40</v>
      </c>
      <c r="H1743" s="193">
        <v>0.25</v>
      </c>
      <c r="I1743" s="190"/>
    </row>
    <row r="1744" spans="1:9">
      <c r="A1744" s="190" t="s">
        <v>387</v>
      </c>
      <c r="B1744" s="190" t="s">
        <v>806</v>
      </c>
      <c r="C1744" s="190" t="s">
        <v>810</v>
      </c>
      <c r="D1744" s="191">
        <v>41217</v>
      </c>
      <c r="E1744" s="190" t="s">
        <v>887</v>
      </c>
      <c r="F1744" s="190">
        <v>13.25</v>
      </c>
      <c r="G1744" s="190">
        <v>15</v>
      </c>
      <c r="H1744" s="193">
        <v>0</v>
      </c>
      <c r="I1744" s="190"/>
    </row>
    <row r="1745" spans="1:9">
      <c r="A1745" s="190" t="s">
        <v>387</v>
      </c>
      <c r="B1745" s="190" t="s">
        <v>806</v>
      </c>
      <c r="C1745" s="190" t="s">
        <v>807</v>
      </c>
      <c r="D1745" s="191">
        <v>40977</v>
      </c>
      <c r="E1745" s="190" t="s">
        <v>860</v>
      </c>
      <c r="F1745" s="190">
        <v>21.5</v>
      </c>
      <c r="G1745" s="190">
        <v>25</v>
      </c>
      <c r="H1745" s="193">
        <v>0</v>
      </c>
      <c r="I1745" s="190"/>
    </row>
    <row r="1746" spans="1:9">
      <c r="A1746" s="190" t="s">
        <v>594</v>
      </c>
      <c r="B1746" s="190" t="s">
        <v>839</v>
      </c>
      <c r="C1746" s="190" t="s">
        <v>851</v>
      </c>
      <c r="D1746" s="191">
        <v>40844</v>
      </c>
      <c r="E1746" s="190" t="s">
        <v>852</v>
      </c>
      <c r="F1746" s="190">
        <v>39</v>
      </c>
      <c r="G1746" s="190">
        <v>10</v>
      </c>
      <c r="H1746" s="193">
        <v>0</v>
      </c>
      <c r="I1746" s="190"/>
    </row>
    <row r="1747" spans="1:9">
      <c r="A1747" s="190" t="s">
        <v>594</v>
      </c>
      <c r="B1747" s="190" t="s">
        <v>839</v>
      </c>
      <c r="C1747" s="190" t="s">
        <v>851</v>
      </c>
      <c r="D1747" s="191">
        <v>40815</v>
      </c>
      <c r="E1747" s="190" t="s">
        <v>819</v>
      </c>
      <c r="F1747" s="190">
        <v>2.5</v>
      </c>
      <c r="G1747" s="190">
        <v>30</v>
      </c>
      <c r="H1747" s="193">
        <v>0</v>
      </c>
      <c r="I1747" s="190"/>
    </row>
    <row r="1748" spans="1:9">
      <c r="A1748" s="190" t="s">
        <v>594</v>
      </c>
      <c r="B1748" s="190" t="s">
        <v>839</v>
      </c>
      <c r="C1748" s="190" t="s">
        <v>851</v>
      </c>
      <c r="D1748" s="191">
        <v>40611</v>
      </c>
      <c r="E1748" s="190" t="s">
        <v>875</v>
      </c>
      <c r="F1748" s="190">
        <v>7.45</v>
      </c>
      <c r="G1748" s="190">
        <v>10</v>
      </c>
      <c r="H1748" s="193">
        <v>0</v>
      </c>
      <c r="I1748" s="190"/>
    </row>
    <row r="1749" spans="1:9">
      <c r="A1749" s="190" t="s">
        <v>692</v>
      </c>
      <c r="B1749" s="190" t="s">
        <v>345</v>
      </c>
      <c r="C1749" s="190" t="s">
        <v>836</v>
      </c>
      <c r="D1749" s="191">
        <v>41661</v>
      </c>
      <c r="E1749" s="190" t="s">
        <v>830</v>
      </c>
      <c r="F1749" s="190">
        <v>17.45</v>
      </c>
      <c r="G1749" s="190">
        <v>6</v>
      </c>
      <c r="H1749" s="193">
        <v>0</v>
      </c>
      <c r="I1749" s="190"/>
    </row>
    <row r="1750" spans="1:9">
      <c r="A1750" s="190" t="s">
        <v>692</v>
      </c>
      <c r="B1750" s="190" t="s">
        <v>345</v>
      </c>
      <c r="C1750" s="190" t="s">
        <v>836</v>
      </c>
      <c r="D1750" s="191">
        <v>41444</v>
      </c>
      <c r="E1750" s="190" t="s">
        <v>838</v>
      </c>
      <c r="F1750" s="190">
        <v>32</v>
      </c>
      <c r="G1750" s="190">
        <v>6</v>
      </c>
      <c r="H1750" s="193">
        <v>0</v>
      </c>
      <c r="I1750" s="190"/>
    </row>
    <row r="1751" spans="1:9">
      <c r="A1751" s="190" t="s">
        <v>692</v>
      </c>
      <c r="B1751" s="190" t="s">
        <v>345</v>
      </c>
      <c r="C1751" s="190" t="s">
        <v>836</v>
      </c>
      <c r="D1751" s="191">
        <v>41006</v>
      </c>
      <c r="E1751" s="190" t="s">
        <v>816</v>
      </c>
      <c r="F1751" s="190">
        <v>19.5</v>
      </c>
      <c r="G1751" s="190">
        <v>20</v>
      </c>
      <c r="H1751" s="193">
        <v>0</v>
      </c>
      <c r="I1751" s="190"/>
    </row>
    <row r="1752" spans="1:9">
      <c r="A1752" s="190" t="s">
        <v>459</v>
      </c>
      <c r="B1752" s="190" t="s">
        <v>868</v>
      </c>
      <c r="C1752" s="190" t="s">
        <v>810</v>
      </c>
      <c r="D1752" s="191">
        <v>40393</v>
      </c>
      <c r="E1752" s="190" t="s">
        <v>849</v>
      </c>
      <c r="F1752" s="190">
        <v>25.89</v>
      </c>
      <c r="G1752" s="190">
        <v>1</v>
      </c>
      <c r="H1752" s="193">
        <v>0</v>
      </c>
      <c r="I1752" s="190"/>
    </row>
    <row r="1753" spans="1:9">
      <c r="A1753" s="190" t="s">
        <v>459</v>
      </c>
      <c r="B1753" s="190" t="s">
        <v>868</v>
      </c>
      <c r="C1753" s="190" t="s">
        <v>810</v>
      </c>
      <c r="D1753" s="191">
        <v>40694</v>
      </c>
      <c r="E1753" s="190" t="s">
        <v>820</v>
      </c>
      <c r="F1753" s="190">
        <v>34</v>
      </c>
      <c r="G1753" s="190">
        <v>10</v>
      </c>
      <c r="H1753" s="193">
        <v>0</v>
      </c>
      <c r="I1753" s="190"/>
    </row>
    <row r="1754" spans="1:9">
      <c r="A1754" s="190" t="s">
        <v>462</v>
      </c>
      <c r="B1754" s="190" t="s">
        <v>892</v>
      </c>
      <c r="C1754" s="190" t="s">
        <v>814</v>
      </c>
      <c r="D1754" s="191">
        <v>40885</v>
      </c>
      <c r="E1754" s="190" t="s">
        <v>872</v>
      </c>
      <c r="F1754" s="190">
        <v>18</v>
      </c>
      <c r="G1754" s="190">
        <v>60</v>
      </c>
      <c r="H1754" s="193">
        <v>0.25</v>
      </c>
      <c r="I1754" s="190"/>
    </row>
    <row r="1755" spans="1:9">
      <c r="A1755" s="190" t="s">
        <v>462</v>
      </c>
      <c r="B1755" s="190" t="s">
        <v>892</v>
      </c>
      <c r="C1755" s="190" t="s">
        <v>814</v>
      </c>
      <c r="D1755" s="191">
        <v>41003</v>
      </c>
      <c r="E1755" s="190" t="s">
        <v>820</v>
      </c>
      <c r="F1755" s="190">
        <v>34</v>
      </c>
      <c r="G1755" s="190">
        <v>25</v>
      </c>
      <c r="H1755" s="193">
        <v>0.25</v>
      </c>
      <c r="I1755" s="190"/>
    </row>
    <row r="1756" spans="1:9">
      <c r="A1756" s="190" t="s">
        <v>606</v>
      </c>
      <c r="B1756" s="190" t="s">
        <v>444</v>
      </c>
      <c r="C1756" s="190" t="s">
        <v>851</v>
      </c>
      <c r="D1756" s="191">
        <v>40557</v>
      </c>
      <c r="E1756" s="190" t="s">
        <v>830</v>
      </c>
      <c r="F1756" s="190">
        <v>17.45</v>
      </c>
      <c r="G1756" s="190">
        <v>24</v>
      </c>
      <c r="H1756" s="193">
        <v>0</v>
      </c>
      <c r="I1756" s="190"/>
    </row>
    <row r="1757" spans="1:9">
      <c r="A1757" s="190" t="s">
        <v>606</v>
      </c>
      <c r="B1757" s="190" t="s">
        <v>444</v>
      </c>
      <c r="C1757" s="190" t="s">
        <v>851</v>
      </c>
      <c r="D1757" s="191">
        <v>40319</v>
      </c>
      <c r="E1757" s="190" t="s">
        <v>889</v>
      </c>
      <c r="F1757" s="190">
        <v>14</v>
      </c>
      <c r="G1757" s="190">
        <v>24</v>
      </c>
      <c r="H1757" s="193">
        <v>0</v>
      </c>
      <c r="I1757" s="190"/>
    </row>
    <row r="1758" spans="1:9">
      <c r="A1758" s="190" t="s">
        <v>606</v>
      </c>
      <c r="B1758" s="190" t="s">
        <v>444</v>
      </c>
      <c r="C1758" s="190" t="s">
        <v>851</v>
      </c>
      <c r="D1758" s="191">
        <v>40574</v>
      </c>
      <c r="E1758" s="190" t="s">
        <v>855</v>
      </c>
      <c r="F1758" s="190">
        <v>18.399999999999999</v>
      </c>
      <c r="G1758" s="190">
        <v>20</v>
      </c>
      <c r="H1758" s="193">
        <v>0</v>
      </c>
      <c r="I1758" s="190"/>
    </row>
    <row r="1759" spans="1:9">
      <c r="A1759" s="190" t="s">
        <v>653</v>
      </c>
      <c r="B1759" s="190" t="s">
        <v>877</v>
      </c>
      <c r="C1759" s="190" t="s">
        <v>810</v>
      </c>
      <c r="D1759" s="191">
        <v>41175</v>
      </c>
      <c r="E1759" s="190" t="s">
        <v>897</v>
      </c>
      <c r="F1759" s="190">
        <v>16.25</v>
      </c>
      <c r="G1759" s="190">
        <v>24</v>
      </c>
      <c r="H1759" s="193">
        <v>0</v>
      </c>
      <c r="I1759" s="190"/>
    </row>
    <row r="1760" spans="1:9">
      <c r="A1760" s="190" t="s">
        <v>526</v>
      </c>
      <c r="B1760" s="190" t="s">
        <v>895</v>
      </c>
      <c r="C1760" s="190" t="s">
        <v>836</v>
      </c>
      <c r="D1760" s="191">
        <v>40345</v>
      </c>
      <c r="E1760" s="190" t="s">
        <v>845</v>
      </c>
      <c r="F1760" s="190">
        <v>18</v>
      </c>
      <c r="G1760" s="190">
        <v>10</v>
      </c>
      <c r="H1760" s="193">
        <v>0</v>
      </c>
      <c r="I1760" s="190"/>
    </row>
    <row r="1761" spans="1:9">
      <c r="A1761" s="190" t="s">
        <v>526</v>
      </c>
      <c r="B1761" s="190" t="s">
        <v>895</v>
      </c>
      <c r="C1761" s="190" t="s">
        <v>836</v>
      </c>
      <c r="D1761" s="191">
        <v>40871</v>
      </c>
      <c r="E1761" s="190" t="s">
        <v>865</v>
      </c>
      <c r="F1761" s="190">
        <v>43.9</v>
      </c>
      <c r="G1761" s="190">
        <v>40</v>
      </c>
      <c r="H1761" s="193">
        <v>0</v>
      </c>
      <c r="I1761" s="190"/>
    </row>
    <row r="1762" spans="1:9">
      <c r="A1762" s="190" t="s">
        <v>438</v>
      </c>
      <c r="B1762" s="190" t="s">
        <v>806</v>
      </c>
      <c r="C1762" s="190" t="s">
        <v>802</v>
      </c>
      <c r="D1762" s="191">
        <v>40515</v>
      </c>
      <c r="E1762" s="190" t="s">
        <v>852</v>
      </c>
      <c r="F1762" s="190">
        <v>39</v>
      </c>
      <c r="G1762" s="190">
        <v>15</v>
      </c>
      <c r="H1762" s="193">
        <v>0</v>
      </c>
      <c r="I1762" s="190"/>
    </row>
    <row r="1763" spans="1:9">
      <c r="A1763" s="190" t="s">
        <v>438</v>
      </c>
      <c r="B1763" s="190" t="s">
        <v>806</v>
      </c>
      <c r="C1763" s="190" t="s">
        <v>802</v>
      </c>
      <c r="D1763" s="191">
        <v>41041</v>
      </c>
      <c r="E1763" s="190" t="s">
        <v>825</v>
      </c>
      <c r="F1763" s="190">
        <v>4.5</v>
      </c>
      <c r="G1763" s="190">
        <v>35</v>
      </c>
      <c r="H1763" s="193">
        <v>0</v>
      </c>
      <c r="I1763" s="190"/>
    </row>
    <row r="1764" spans="1:9">
      <c r="A1764" s="190" t="s">
        <v>548</v>
      </c>
      <c r="B1764" s="190" t="s">
        <v>813</v>
      </c>
      <c r="C1764" s="190" t="s">
        <v>878</v>
      </c>
      <c r="D1764" s="191">
        <v>40189</v>
      </c>
      <c r="E1764" s="190" t="s">
        <v>804</v>
      </c>
      <c r="F1764" s="190">
        <v>14</v>
      </c>
      <c r="G1764" s="190">
        <v>10</v>
      </c>
      <c r="H1764" s="193">
        <v>0.2</v>
      </c>
      <c r="I1764" s="190"/>
    </row>
    <row r="1765" spans="1:9">
      <c r="A1765" s="190" t="s">
        <v>548</v>
      </c>
      <c r="B1765" s="190" t="s">
        <v>813</v>
      </c>
      <c r="C1765" s="190" t="s">
        <v>878</v>
      </c>
      <c r="D1765" s="191">
        <v>40581</v>
      </c>
      <c r="E1765" s="190" t="s">
        <v>858</v>
      </c>
      <c r="F1765" s="190">
        <v>46</v>
      </c>
      <c r="G1765" s="190">
        <v>10</v>
      </c>
      <c r="H1765" s="193">
        <v>0.2</v>
      </c>
      <c r="I1765" s="190"/>
    </row>
    <row r="1766" spans="1:9">
      <c r="A1766" s="190" t="s">
        <v>548</v>
      </c>
      <c r="B1766" s="190" t="s">
        <v>813</v>
      </c>
      <c r="C1766" s="190" t="s">
        <v>878</v>
      </c>
      <c r="D1766" s="191">
        <v>40533</v>
      </c>
      <c r="E1766" s="190" t="s">
        <v>871</v>
      </c>
      <c r="F1766" s="190">
        <v>14</v>
      </c>
      <c r="G1766" s="190">
        <v>24</v>
      </c>
      <c r="H1766" s="193">
        <v>0.2</v>
      </c>
      <c r="I1766" s="190"/>
    </row>
    <row r="1767" spans="1:9">
      <c r="A1767" s="190" t="s">
        <v>318</v>
      </c>
      <c r="B1767" s="190" t="s">
        <v>850</v>
      </c>
      <c r="C1767" s="190" t="s">
        <v>814</v>
      </c>
      <c r="D1767" s="191">
        <v>40446</v>
      </c>
      <c r="E1767" s="190" t="s">
        <v>859</v>
      </c>
      <c r="F1767" s="190">
        <v>31</v>
      </c>
      <c r="G1767" s="190">
        <v>20</v>
      </c>
      <c r="H1767" s="193">
        <v>0.10000000149011612</v>
      </c>
      <c r="I1767" s="190"/>
    </row>
    <row r="1768" spans="1:9">
      <c r="A1768" s="190" t="s">
        <v>318</v>
      </c>
      <c r="B1768" s="190" t="s">
        <v>850</v>
      </c>
      <c r="C1768" s="190" t="s">
        <v>814</v>
      </c>
      <c r="D1768" s="191">
        <v>41461</v>
      </c>
      <c r="E1768" s="190" t="s">
        <v>863</v>
      </c>
      <c r="F1768" s="190">
        <v>45.6</v>
      </c>
      <c r="G1768" s="190">
        <v>30</v>
      </c>
      <c r="H1768" s="193">
        <v>0.10000000149011612</v>
      </c>
      <c r="I1768" s="190"/>
    </row>
    <row r="1769" spans="1:9">
      <c r="A1769" s="190" t="s">
        <v>318</v>
      </c>
      <c r="B1769" s="190" t="s">
        <v>850</v>
      </c>
      <c r="C1769" s="190" t="s">
        <v>814</v>
      </c>
      <c r="D1769" s="191">
        <v>41203</v>
      </c>
      <c r="E1769" s="190" t="s">
        <v>867</v>
      </c>
      <c r="F1769" s="190">
        <v>7.75</v>
      </c>
      <c r="G1769" s="190">
        <v>6</v>
      </c>
      <c r="H1769" s="193">
        <v>0</v>
      </c>
      <c r="I1769" s="190"/>
    </row>
    <row r="1770" spans="1:9">
      <c r="A1770" s="190" t="s">
        <v>438</v>
      </c>
      <c r="B1770" s="190" t="s">
        <v>806</v>
      </c>
      <c r="C1770" s="190" t="s">
        <v>814</v>
      </c>
      <c r="D1770" s="191">
        <v>40257</v>
      </c>
      <c r="E1770" s="190" t="s">
        <v>831</v>
      </c>
      <c r="F1770" s="190">
        <v>19</v>
      </c>
      <c r="G1770" s="190">
        <v>25</v>
      </c>
      <c r="H1770" s="193">
        <v>0.15</v>
      </c>
      <c r="I1770" s="190"/>
    </row>
    <row r="1771" spans="1:9">
      <c r="A1771" s="190" t="s">
        <v>438</v>
      </c>
      <c r="B1771" s="190" t="s">
        <v>806</v>
      </c>
      <c r="C1771" s="190" t="s">
        <v>814</v>
      </c>
      <c r="D1771" s="191">
        <v>40595</v>
      </c>
      <c r="E1771" s="190" t="s">
        <v>888</v>
      </c>
      <c r="F1771" s="190">
        <v>7</v>
      </c>
      <c r="G1771" s="190">
        <v>12</v>
      </c>
      <c r="H1771" s="193">
        <v>0.15</v>
      </c>
      <c r="I1771" s="190"/>
    </row>
    <row r="1772" spans="1:9">
      <c r="A1772" s="190" t="s">
        <v>579</v>
      </c>
      <c r="B1772" s="190" t="s">
        <v>839</v>
      </c>
      <c r="C1772" s="190" t="s">
        <v>810</v>
      </c>
      <c r="D1772" s="191">
        <v>40721</v>
      </c>
      <c r="E1772" s="190" t="s">
        <v>803</v>
      </c>
      <c r="F1772" s="190">
        <v>21</v>
      </c>
      <c r="G1772" s="190">
        <v>2</v>
      </c>
      <c r="H1772" s="193">
        <v>0</v>
      </c>
      <c r="I1772" s="190"/>
    </row>
    <row r="1773" spans="1:9">
      <c r="A1773" s="190" t="s">
        <v>579</v>
      </c>
      <c r="B1773" s="190" t="s">
        <v>839</v>
      </c>
      <c r="C1773" s="190" t="s">
        <v>810</v>
      </c>
      <c r="D1773" s="191">
        <v>41089</v>
      </c>
      <c r="E1773" s="190" t="s">
        <v>862</v>
      </c>
      <c r="F1773" s="190">
        <v>6</v>
      </c>
      <c r="G1773" s="190">
        <v>10</v>
      </c>
      <c r="H1773" s="193">
        <v>0</v>
      </c>
      <c r="I1773" s="190"/>
    </row>
    <row r="1774" spans="1:9">
      <c r="A1774" s="190" t="s">
        <v>579</v>
      </c>
      <c r="B1774" s="190" t="s">
        <v>839</v>
      </c>
      <c r="C1774" s="190" t="s">
        <v>810</v>
      </c>
      <c r="D1774" s="191">
        <v>41547</v>
      </c>
      <c r="E1774" s="190" t="s">
        <v>869</v>
      </c>
      <c r="F1774" s="190">
        <v>9.1999999999999993</v>
      </c>
      <c r="G1774" s="190">
        <v>7</v>
      </c>
      <c r="H1774" s="193">
        <v>0</v>
      </c>
      <c r="I1774" s="190"/>
    </row>
    <row r="1775" spans="1:9">
      <c r="A1775" s="190" t="s">
        <v>579</v>
      </c>
      <c r="B1775" s="190" t="s">
        <v>839</v>
      </c>
      <c r="C1775" s="190" t="s">
        <v>810</v>
      </c>
      <c r="D1775" s="191">
        <v>41444</v>
      </c>
      <c r="E1775" s="190" t="s">
        <v>805</v>
      </c>
      <c r="F1775" s="190">
        <v>34.799999999999997</v>
      </c>
      <c r="G1775" s="190">
        <v>10</v>
      </c>
      <c r="H1775" s="193">
        <v>0</v>
      </c>
      <c r="I1775" s="190"/>
    </row>
    <row r="1776" spans="1:9">
      <c r="A1776" s="190" t="s">
        <v>684</v>
      </c>
      <c r="B1776" s="190" t="s">
        <v>813</v>
      </c>
      <c r="C1776" s="190" t="s">
        <v>810</v>
      </c>
      <c r="D1776" s="191">
        <v>41744</v>
      </c>
      <c r="E1776" s="190" t="s">
        <v>818</v>
      </c>
      <c r="F1776" s="190">
        <v>81</v>
      </c>
      <c r="G1776" s="190">
        <v>5</v>
      </c>
      <c r="H1776" s="193">
        <v>0</v>
      </c>
      <c r="I1776" s="190"/>
    </row>
    <row r="1777" spans="1:9">
      <c r="A1777" s="190" t="s">
        <v>684</v>
      </c>
      <c r="B1777" s="190" t="s">
        <v>813</v>
      </c>
      <c r="C1777" s="190" t="s">
        <v>810</v>
      </c>
      <c r="D1777" s="191">
        <v>41260</v>
      </c>
      <c r="E1777" s="190" t="s">
        <v>888</v>
      </c>
      <c r="F1777" s="190">
        <v>7</v>
      </c>
      <c r="G1777" s="190">
        <v>5</v>
      </c>
      <c r="H1777" s="193">
        <v>0</v>
      </c>
      <c r="I1777" s="190"/>
    </row>
    <row r="1778" spans="1:9">
      <c r="A1778" s="190" t="s">
        <v>684</v>
      </c>
      <c r="B1778" s="190" t="s">
        <v>813</v>
      </c>
      <c r="C1778" s="190" t="s">
        <v>810</v>
      </c>
      <c r="D1778" s="191">
        <v>41196</v>
      </c>
      <c r="E1778" s="190" t="s">
        <v>856</v>
      </c>
      <c r="F1778" s="190">
        <v>18</v>
      </c>
      <c r="G1778" s="190">
        <v>20</v>
      </c>
      <c r="H1778" s="193">
        <v>0</v>
      </c>
      <c r="I1778" s="190"/>
    </row>
    <row r="1779" spans="1:9">
      <c r="A1779" s="190" t="s">
        <v>505</v>
      </c>
      <c r="B1779" s="190" t="s">
        <v>868</v>
      </c>
      <c r="C1779" s="190" t="s">
        <v>836</v>
      </c>
      <c r="D1779" s="191">
        <v>41218</v>
      </c>
      <c r="E1779" s="190" t="s">
        <v>893</v>
      </c>
      <c r="F1779" s="190">
        <v>9.5</v>
      </c>
      <c r="G1779" s="190">
        <v>5</v>
      </c>
      <c r="H1779" s="193">
        <v>0</v>
      </c>
      <c r="I1779" s="190"/>
    </row>
    <row r="1780" spans="1:9">
      <c r="A1780" s="190" t="s">
        <v>505</v>
      </c>
      <c r="B1780" s="190" t="s">
        <v>868</v>
      </c>
      <c r="C1780" s="190" t="s">
        <v>836</v>
      </c>
      <c r="D1780" s="191">
        <v>40294</v>
      </c>
      <c r="E1780" s="190" t="s">
        <v>856</v>
      </c>
      <c r="F1780" s="190">
        <v>18</v>
      </c>
      <c r="G1780" s="190">
        <v>5</v>
      </c>
      <c r="H1780" s="193">
        <v>0</v>
      </c>
      <c r="I1780" s="190"/>
    </row>
    <row r="1781" spans="1:9">
      <c r="A1781" s="190" t="s">
        <v>492</v>
      </c>
      <c r="B1781" s="190" t="s">
        <v>854</v>
      </c>
      <c r="C1781" s="190" t="s">
        <v>807</v>
      </c>
      <c r="D1781" s="191">
        <v>41306</v>
      </c>
      <c r="E1781" s="190" t="s">
        <v>840</v>
      </c>
      <c r="F1781" s="190">
        <v>10</v>
      </c>
      <c r="G1781" s="190">
        <v>60</v>
      </c>
      <c r="H1781" s="193">
        <v>0</v>
      </c>
      <c r="I1781" s="190"/>
    </row>
    <row r="1782" spans="1:9">
      <c r="A1782" s="190" t="s">
        <v>492</v>
      </c>
      <c r="B1782" s="190" t="s">
        <v>854</v>
      </c>
      <c r="C1782" s="190" t="s">
        <v>807</v>
      </c>
      <c r="D1782" s="191">
        <v>41755</v>
      </c>
      <c r="E1782" s="190" t="s">
        <v>867</v>
      </c>
      <c r="F1782" s="190">
        <v>7.75</v>
      </c>
      <c r="G1782" s="190">
        <v>49</v>
      </c>
      <c r="H1782" s="193">
        <v>0</v>
      </c>
      <c r="I1782" s="190"/>
    </row>
    <row r="1783" spans="1:9">
      <c r="A1783" s="190" t="s">
        <v>492</v>
      </c>
      <c r="B1783" s="190" t="s">
        <v>854</v>
      </c>
      <c r="C1783" s="190" t="s">
        <v>807</v>
      </c>
      <c r="D1783" s="191">
        <v>41415</v>
      </c>
      <c r="E1783" s="190" t="s">
        <v>834</v>
      </c>
      <c r="F1783" s="190">
        <v>13</v>
      </c>
      <c r="G1783" s="190">
        <v>15</v>
      </c>
      <c r="H1783" s="193">
        <v>0</v>
      </c>
      <c r="I1783" s="190"/>
    </row>
    <row r="1784" spans="1:9">
      <c r="A1784" s="190" t="s">
        <v>423</v>
      </c>
      <c r="B1784" s="190" t="s">
        <v>817</v>
      </c>
      <c r="C1784" s="190" t="s">
        <v>810</v>
      </c>
      <c r="D1784" s="191">
        <v>41216</v>
      </c>
      <c r="E1784" s="190" t="s">
        <v>840</v>
      </c>
      <c r="F1784" s="190">
        <v>10</v>
      </c>
      <c r="G1784" s="190">
        <v>36</v>
      </c>
      <c r="H1784" s="193">
        <v>0</v>
      </c>
      <c r="I1784" s="190"/>
    </row>
    <row r="1785" spans="1:9">
      <c r="A1785" s="190" t="s">
        <v>423</v>
      </c>
      <c r="B1785" s="190" t="s">
        <v>817</v>
      </c>
      <c r="C1785" s="190" t="s">
        <v>810</v>
      </c>
      <c r="D1785" s="191">
        <v>41058</v>
      </c>
      <c r="E1785" s="190" t="s">
        <v>835</v>
      </c>
      <c r="F1785" s="190">
        <v>43.9</v>
      </c>
      <c r="G1785" s="190">
        <v>25</v>
      </c>
      <c r="H1785" s="193">
        <v>0</v>
      </c>
      <c r="I1785" s="190"/>
    </row>
    <row r="1786" spans="1:9">
      <c r="A1786" s="190" t="s">
        <v>423</v>
      </c>
      <c r="B1786" s="190" t="s">
        <v>817</v>
      </c>
      <c r="C1786" s="190" t="s">
        <v>810</v>
      </c>
      <c r="D1786" s="191">
        <v>40853</v>
      </c>
      <c r="E1786" s="190" t="s">
        <v>826</v>
      </c>
      <c r="F1786" s="190">
        <v>24</v>
      </c>
      <c r="G1786" s="190">
        <v>25</v>
      </c>
      <c r="H1786" s="193">
        <v>0.2</v>
      </c>
      <c r="I1786" s="190"/>
    </row>
    <row r="1787" spans="1:9">
      <c r="A1787" s="190" t="s">
        <v>423</v>
      </c>
      <c r="B1787" s="190" t="s">
        <v>817</v>
      </c>
      <c r="C1787" s="190" t="s">
        <v>810</v>
      </c>
      <c r="D1787" s="191">
        <v>40410</v>
      </c>
      <c r="E1787" s="190" t="s">
        <v>887</v>
      </c>
      <c r="F1787" s="190">
        <v>13.25</v>
      </c>
      <c r="G1787" s="190">
        <v>30</v>
      </c>
      <c r="H1787" s="193">
        <v>0.2</v>
      </c>
      <c r="I1787" s="190"/>
    </row>
    <row r="1788" spans="1:9">
      <c r="A1788" s="190" t="s">
        <v>531</v>
      </c>
      <c r="B1788" s="190" t="s">
        <v>824</v>
      </c>
      <c r="C1788" s="190" t="s">
        <v>810</v>
      </c>
      <c r="D1788" s="191">
        <v>40526</v>
      </c>
      <c r="E1788" s="190" t="s">
        <v>862</v>
      </c>
      <c r="F1788" s="190">
        <v>6</v>
      </c>
      <c r="G1788" s="190">
        <v>42</v>
      </c>
      <c r="H1788" s="193">
        <v>0.15</v>
      </c>
      <c r="I1788" s="190"/>
    </row>
    <row r="1789" spans="1:9">
      <c r="A1789" s="190" t="s">
        <v>531</v>
      </c>
      <c r="B1789" s="190" t="s">
        <v>824</v>
      </c>
      <c r="C1789" s="190" t="s">
        <v>810</v>
      </c>
      <c r="D1789" s="191">
        <v>40362</v>
      </c>
      <c r="E1789" s="190" t="s">
        <v>816</v>
      </c>
      <c r="F1789" s="190">
        <v>19.5</v>
      </c>
      <c r="G1789" s="190">
        <v>30</v>
      </c>
      <c r="H1789" s="193">
        <v>0</v>
      </c>
      <c r="I1789" s="190"/>
    </row>
    <row r="1790" spans="1:9">
      <c r="A1790" s="190" t="s">
        <v>586</v>
      </c>
      <c r="B1790" s="190" t="s">
        <v>813</v>
      </c>
      <c r="C1790" s="190" t="s">
        <v>846</v>
      </c>
      <c r="D1790" s="191">
        <v>41495</v>
      </c>
      <c r="E1790" s="190" t="s">
        <v>830</v>
      </c>
      <c r="F1790" s="190">
        <v>17.45</v>
      </c>
      <c r="G1790" s="190">
        <v>30</v>
      </c>
      <c r="H1790" s="193">
        <v>0.10000000149011612</v>
      </c>
      <c r="I1790" s="190"/>
    </row>
    <row r="1791" spans="1:9">
      <c r="A1791" s="190" t="s">
        <v>586</v>
      </c>
      <c r="B1791" s="190" t="s">
        <v>813</v>
      </c>
      <c r="C1791" s="190" t="s">
        <v>846</v>
      </c>
      <c r="D1791" s="191">
        <v>40535</v>
      </c>
      <c r="E1791" s="190" t="s">
        <v>843</v>
      </c>
      <c r="F1791" s="190">
        <v>49.3</v>
      </c>
      <c r="G1791" s="190">
        <v>14</v>
      </c>
      <c r="H1791" s="193">
        <v>0.10000000149011612</v>
      </c>
      <c r="I1791" s="190"/>
    </row>
    <row r="1792" spans="1:9">
      <c r="A1792" s="190" t="s">
        <v>586</v>
      </c>
      <c r="B1792" s="190" t="s">
        <v>813</v>
      </c>
      <c r="C1792" s="190" t="s">
        <v>846</v>
      </c>
      <c r="D1792" s="191">
        <v>40367</v>
      </c>
      <c r="E1792" s="190" t="s">
        <v>805</v>
      </c>
      <c r="F1792" s="190">
        <v>34.799999999999997</v>
      </c>
      <c r="G1792" s="190">
        <v>16</v>
      </c>
      <c r="H1792" s="193">
        <v>0</v>
      </c>
      <c r="I1792" s="190"/>
    </row>
    <row r="1793" spans="1:9">
      <c r="A1793" s="190" t="s">
        <v>586</v>
      </c>
      <c r="B1793" s="190" t="s">
        <v>813</v>
      </c>
      <c r="C1793" s="190" t="s">
        <v>846</v>
      </c>
      <c r="D1793" s="191">
        <v>41046</v>
      </c>
      <c r="E1793" s="190" t="s">
        <v>867</v>
      </c>
      <c r="F1793" s="190">
        <v>7.75</v>
      </c>
      <c r="G1793" s="190">
        <v>20</v>
      </c>
      <c r="H1793" s="193">
        <v>0.10000000149011612</v>
      </c>
      <c r="I1793" s="190"/>
    </row>
    <row r="1794" spans="1:9">
      <c r="A1794" s="190" t="s">
        <v>471</v>
      </c>
      <c r="B1794" s="190" t="s">
        <v>877</v>
      </c>
      <c r="C1794" s="190" t="s">
        <v>807</v>
      </c>
      <c r="D1794" s="191">
        <v>40601</v>
      </c>
      <c r="E1794" s="190" t="s">
        <v>833</v>
      </c>
      <c r="F1794" s="190">
        <v>32.799999999999997</v>
      </c>
      <c r="G1794" s="190">
        <v>2</v>
      </c>
      <c r="H1794" s="193">
        <v>0</v>
      </c>
      <c r="I1794" s="190"/>
    </row>
    <row r="1795" spans="1:9">
      <c r="A1795" s="190" t="s">
        <v>471</v>
      </c>
      <c r="B1795" s="190" t="s">
        <v>877</v>
      </c>
      <c r="C1795" s="190" t="s">
        <v>807</v>
      </c>
      <c r="D1795" s="191">
        <v>41213</v>
      </c>
      <c r="E1795" s="190" t="s">
        <v>902</v>
      </c>
      <c r="F1795" s="190">
        <v>28.5</v>
      </c>
      <c r="G1795" s="190">
        <v>30</v>
      </c>
      <c r="H1795" s="193">
        <v>0</v>
      </c>
      <c r="I1795" s="190"/>
    </row>
    <row r="1796" spans="1:9">
      <c r="A1796" s="190" t="s">
        <v>649</v>
      </c>
      <c r="B1796" s="190" t="s">
        <v>854</v>
      </c>
      <c r="C1796" s="190" t="s">
        <v>814</v>
      </c>
      <c r="D1796" s="191">
        <v>40581</v>
      </c>
      <c r="E1796" s="190" t="s">
        <v>886</v>
      </c>
      <c r="F1796" s="190">
        <v>25</v>
      </c>
      <c r="G1796" s="190">
        <v>20</v>
      </c>
      <c r="H1796" s="193">
        <v>0</v>
      </c>
      <c r="I1796" s="190"/>
    </row>
    <row r="1797" spans="1:9">
      <c r="A1797" s="190" t="s">
        <v>544</v>
      </c>
      <c r="B1797" s="190" t="s">
        <v>806</v>
      </c>
      <c r="C1797" s="190" t="s">
        <v>810</v>
      </c>
      <c r="D1797" s="191">
        <v>41269</v>
      </c>
      <c r="E1797" s="190" t="s">
        <v>872</v>
      </c>
      <c r="F1797" s="190">
        <v>18</v>
      </c>
      <c r="G1797" s="190">
        <v>21</v>
      </c>
      <c r="H1797" s="193">
        <v>0</v>
      </c>
      <c r="I1797" s="190"/>
    </row>
    <row r="1798" spans="1:9">
      <c r="A1798" s="190" t="s">
        <v>544</v>
      </c>
      <c r="B1798" s="190" t="s">
        <v>806</v>
      </c>
      <c r="C1798" s="190" t="s">
        <v>810</v>
      </c>
      <c r="D1798" s="191">
        <v>40717</v>
      </c>
      <c r="E1798" s="190" t="s">
        <v>881</v>
      </c>
      <c r="F1798" s="190">
        <v>62.5</v>
      </c>
      <c r="G1798" s="190">
        <v>4</v>
      </c>
      <c r="H1798" s="193">
        <v>0.25</v>
      </c>
      <c r="I1798" s="190"/>
    </row>
    <row r="1799" spans="1:9">
      <c r="A1799" s="190" t="s">
        <v>544</v>
      </c>
      <c r="B1799" s="190" t="s">
        <v>806</v>
      </c>
      <c r="C1799" s="190" t="s">
        <v>810</v>
      </c>
      <c r="D1799" s="191">
        <v>41013</v>
      </c>
      <c r="E1799" s="190" t="s">
        <v>894</v>
      </c>
      <c r="F1799" s="190">
        <v>9</v>
      </c>
      <c r="G1799" s="190">
        <v>8</v>
      </c>
      <c r="H1799" s="193">
        <v>0.25</v>
      </c>
      <c r="I1799" s="190"/>
    </row>
    <row r="1800" spans="1:9">
      <c r="A1800" s="190" t="s">
        <v>509</v>
      </c>
      <c r="B1800" s="190" t="s">
        <v>842</v>
      </c>
      <c r="C1800" s="190" t="s">
        <v>814</v>
      </c>
      <c r="D1800" s="191">
        <v>41463</v>
      </c>
      <c r="E1800" s="190" t="s">
        <v>831</v>
      </c>
      <c r="F1800" s="190">
        <v>19</v>
      </c>
      <c r="G1800" s="190">
        <v>30</v>
      </c>
      <c r="H1800" s="193">
        <v>0.2</v>
      </c>
      <c r="I1800" s="190"/>
    </row>
    <row r="1801" spans="1:9">
      <c r="A1801" s="190" t="s">
        <v>347</v>
      </c>
      <c r="B1801" s="190" t="s">
        <v>345</v>
      </c>
      <c r="C1801" s="190" t="s">
        <v>878</v>
      </c>
      <c r="D1801" s="191">
        <v>40582</v>
      </c>
      <c r="E1801" s="190" t="s">
        <v>863</v>
      </c>
      <c r="F1801" s="190">
        <v>45.6</v>
      </c>
      <c r="G1801" s="190">
        <v>8</v>
      </c>
      <c r="H1801" s="193">
        <v>0</v>
      </c>
      <c r="I1801" s="190"/>
    </row>
    <row r="1802" spans="1:9">
      <c r="A1802" s="190" t="s">
        <v>347</v>
      </c>
      <c r="B1802" s="190" t="s">
        <v>345</v>
      </c>
      <c r="C1802" s="190" t="s">
        <v>878</v>
      </c>
      <c r="D1802" s="191">
        <v>41233</v>
      </c>
      <c r="E1802" s="190" t="s">
        <v>873</v>
      </c>
      <c r="F1802" s="190">
        <v>14</v>
      </c>
      <c r="G1802" s="190">
        <v>20</v>
      </c>
      <c r="H1802" s="193">
        <v>0</v>
      </c>
      <c r="I1802" s="190"/>
    </row>
    <row r="1803" spans="1:9">
      <c r="A1803" s="190" t="s">
        <v>446</v>
      </c>
      <c r="B1803" s="190" t="s">
        <v>854</v>
      </c>
      <c r="C1803" s="190" t="s">
        <v>814</v>
      </c>
      <c r="D1803" s="191">
        <v>41404</v>
      </c>
      <c r="E1803" s="190" t="s">
        <v>862</v>
      </c>
      <c r="F1803" s="190">
        <v>6</v>
      </c>
      <c r="G1803" s="190">
        <v>20</v>
      </c>
      <c r="H1803" s="193">
        <v>0.25</v>
      </c>
      <c r="I1803" s="190"/>
    </row>
    <row r="1804" spans="1:9">
      <c r="A1804" s="190" t="s">
        <v>446</v>
      </c>
      <c r="B1804" s="190" t="s">
        <v>854</v>
      </c>
      <c r="C1804" s="190" t="s">
        <v>814</v>
      </c>
      <c r="D1804" s="191">
        <v>41377</v>
      </c>
      <c r="E1804" s="190" t="s">
        <v>858</v>
      </c>
      <c r="F1804" s="190">
        <v>46</v>
      </c>
      <c r="G1804" s="190">
        <v>24</v>
      </c>
      <c r="H1804" s="193">
        <v>0.25</v>
      </c>
      <c r="I1804" s="190"/>
    </row>
    <row r="1805" spans="1:9">
      <c r="A1805" s="190" t="s">
        <v>446</v>
      </c>
      <c r="B1805" s="190" t="s">
        <v>854</v>
      </c>
      <c r="C1805" s="190" t="s">
        <v>814</v>
      </c>
      <c r="D1805" s="191">
        <v>40198</v>
      </c>
      <c r="E1805" s="190" t="s">
        <v>820</v>
      </c>
      <c r="F1805" s="190">
        <v>34</v>
      </c>
      <c r="G1805" s="190">
        <v>49</v>
      </c>
      <c r="H1805" s="193">
        <v>0.25</v>
      </c>
      <c r="I1805" s="190"/>
    </row>
    <row r="1806" spans="1:9">
      <c r="A1806" s="190" t="s">
        <v>446</v>
      </c>
      <c r="B1806" s="190" t="s">
        <v>854</v>
      </c>
      <c r="C1806" s="190" t="s">
        <v>814</v>
      </c>
      <c r="D1806" s="191">
        <v>41562</v>
      </c>
      <c r="E1806" s="190" t="s">
        <v>860</v>
      </c>
      <c r="F1806" s="190">
        <v>21.5</v>
      </c>
      <c r="G1806" s="190">
        <v>35</v>
      </c>
      <c r="H1806" s="193">
        <v>0.25</v>
      </c>
      <c r="I1806" s="190"/>
    </row>
    <row r="1807" spans="1:9">
      <c r="A1807" s="190" t="s">
        <v>480</v>
      </c>
      <c r="B1807" s="190" t="s">
        <v>861</v>
      </c>
      <c r="C1807" s="190" t="s">
        <v>851</v>
      </c>
      <c r="D1807" s="191">
        <v>41635</v>
      </c>
      <c r="E1807" s="190" t="s">
        <v>829</v>
      </c>
      <c r="F1807" s="190">
        <v>19</v>
      </c>
      <c r="G1807" s="190">
        <v>10</v>
      </c>
      <c r="H1807" s="193">
        <v>0.15</v>
      </c>
      <c r="I1807" s="190"/>
    </row>
    <row r="1808" spans="1:9">
      <c r="A1808" s="190" t="s">
        <v>480</v>
      </c>
      <c r="B1808" s="190" t="s">
        <v>861</v>
      </c>
      <c r="C1808" s="190" t="s">
        <v>851</v>
      </c>
      <c r="D1808" s="191">
        <v>40825</v>
      </c>
      <c r="E1808" s="190" t="s">
        <v>871</v>
      </c>
      <c r="F1808" s="190">
        <v>14</v>
      </c>
      <c r="G1808" s="190">
        <v>40</v>
      </c>
      <c r="H1808" s="193">
        <v>0.15</v>
      </c>
      <c r="I1808" s="190"/>
    </row>
    <row r="1809" spans="1:9">
      <c r="A1809" s="190" t="s">
        <v>586</v>
      </c>
      <c r="B1809" s="190" t="s">
        <v>813</v>
      </c>
      <c r="C1809" s="190" t="s">
        <v>846</v>
      </c>
      <c r="D1809" s="191">
        <v>41033</v>
      </c>
      <c r="E1809" s="190" t="s">
        <v>847</v>
      </c>
      <c r="F1809" s="190">
        <v>30</v>
      </c>
      <c r="G1809" s="190">
        <v>8</v>
      </c>
      <c r="H1809" s="193">
        <v>0</v>
      </c>
      <c r="I1809" s="190"/>
    </row>
    <row r="1810" spans="1:9">
      <c r="A1810" s="190" t="s">
        <v>586</v>
      </c>
      <c r="B1810" s="190" t="s">
        <v>813</v>
      </c>
      <c r="C1810" s="190" t="s">
        <v>846</v>
      </c>
      <c r="D1810" s="191">
        <v>40623</v>
      </c>
      <c r="E1810" s="190" t="s">
        <v>862</v>
      </c>
      <c r="F1810" s="190">
        <v>6</v>
      </c>
      <c r="G1810" s="190">
        <v>20</v>
      </c>
      <c r="H1810" s="193">
        <v>0</v>
      </c>
      <c r="I1810" s="190"/>
    </row>
    <row r="1811" spans="1:9">
      <c r="A1811" s="190" t="s">
        <v>688</v>
      </c>
      <c r="B1811" s="190" t="s">
        <v>842</v>
      </c>
      <c r="C1811" s="190" t="s">
        <v>878</v>
      </c>
      <c r="D1811" s="191">
        <v>41398</v>
      </c>
      <c r="E1811" s="190" t="s">
        <v>821</v>
      </c>
      <c r="F1811" s="190">
        <v>12.5</v>
      </c>
      <c r="G1811" s="190">
        <v>44</v>
      </c>
      <c r="H1811" s="193">
        <v>0.25</v>
      </c>
      <c r="I1811" s="190"/>
    </row>
    <row r="1812" spans="1:9">
      <c r="A1812" s="190" t="s">
        <v>688</v>
      </c>
      <c r="B1812" s="190" t="s">
        <v>842</v>
      </c>
      <c r="C1812" s="190" t="s">
        <v>878</v>
      </c>
      <c r="D1812" s="191">
        <v>41569</v>
      </c>
      <c r="E1812" s="190" t="s">
        <v>843</v>
      </c>
      <c r="F1812" s="190">
        <v>49.3</v>
      </c>
      <c r="G1812" s="190">
        <v>30</v>
      </c>
      <c r="H1812" s="193">
        <v>0.25</v>
      </c>
      <c r="I1812" s="190"/>
    </row>
    <row r="1813" spans="1:9">
      <c r="A1813" s="190" t="s">
        <v>688</v>
      </c>
      <c r="B1813" s="190" t="s">
        <v>842</v>
      </c>
      <c r="C1813" s="190" t="s">
        <v>878</v>
      </c>
      <c r="D1813" s="191">
        <v>40382</v>
      </c>
      <c r="E1813" s="190" t="s">
        <v>876</v>
      </c>
      <c r="F1813" s="190">
        <v>12.5</v>
      </c>
      <c r="G1813" s="190">
        <v>80</v>
      </c>
      <c r="H1813" s="193">
        <v>0.25</v>
      </c>
      <c r="I1813" s="190"/>
    </row>
    <row r="1814" spans="1:9">
      <c r="A1814" s="190" t="s">
        <v>688</v>
      </c>
      <c r="B1814" s="190" t="s">
        <v>842</v>
      </c>
      <c r="C1814" s="190" t="s">
        <v>878</v>
      </c>
      <c r="D1814" s="191">
        <v>41008</v>
      </c>
      <c r="E1814" s="190" t="s">
        <v>805</v>
      </c>
      <c r="F1814" s="190">
        <v>34.799999999999997</v>
      </c>
      <c r="G1814" s="190">
        <v>50</v>
      </c>
      <c r="H1814" s="193">
        <v>0</v>
      </c>
      <c r="I1814" s="190"/>
    </row>
    <row r="1815" spans="1:9">
      <c r="A1815" s="190" t="s">
        <v>396</v>
      </c>
      <c r="B1815" s="190" t="s">
        <v>861</v>
      </c>
      <c r="C1815" s="190" t="s">
        <v>828</v>
      </c>
      <c r="D1815" s="191">
        <v>41525</v>
      </c>
      <c r="E1815" s="190" t="s">
        <v>823</v>
      </c>
      <c r="F1815" s="190">
        <v>20</v>
      </c>
      <c r="G1815" s="190">
        <v>28</v>
      </c>
      <c r="H1815" s="193">
        <v>0</v>
      </c>
      <c r="I1815" s="190"/>
    </row>
    <row r="1816" spans="1:9">
      <c r="A1816" s="190" t="s">
        <v>656</v>
      </c>
      <c r="B1816" s="190" t="s">
        <v>877</v>
      </c>
      <c r="C1816" s="190" t="s">
        <v>810</v>
      </c>
      <c r="D1816" s="191">
        <v>41131</v>
      </c>
      <c r="E1816" s="190" t="s">
        <v>862</v>
      </c>
      <c r="F1816" s="190">
        <v>6</v>
      </c>
      <c r="G1816" s="190">
        <v>15</v>
      </c>
      <c r="H1816" s="193">
        <v>0</v>
      </c>
      <c r="I1816" s="190"/>
    </row>
    <row r="1817" spans="1:9">
      <c r="A1817" s="190" t="s">
        <v>656</v>
      </c>
      <c r="B1817" s="190" t="s">
        <v>877</v>
      </c>
      <c r="C1817" s="190" t="s">
        <v>810</v>
      </c>
      <c r="D1817" s="191">
        <v>40240</v>
      </c>
      <c r="E1817" s="190" t="s">
        <v>815</v>
      </c>
      <c r="F1817" s="190">
        <v>21</v>
      </c>
      <c r="G1817" s="190">
        <v>21</v>
      </c>
      <c r="H1817" s="193">
        <v>0</v>
      </c>
      <c r="I1817" s="190"/>
    </row>
    <row r="1818" spans="1:9">
      <c r="A1818" s="190" t="s">
        <v>656</v>
      </c>
      <c r="B1818" s="190" t="s">
        <v>877</v>
      </c>
      <c r="C1818" s="190" t="s">
        <v>810</v>
      </c>
      <c r="D1818" s="191">
        <v>41537</v>
      </c>
      <c r="E1818" s="190" t="s">
        <v>874</v>
      </c>
      <c r="F1818" s="190">
        <v>12</v>
      </c>
      <c r="G1818" s="190">
        <v>15</v>
      </c>
      <c r="H1818" s="193">
        <v>0</v>
      </c>
      <c r="I1818" s="190"/>
    </row>
    <row r="1819" spans="1:9">
      <c r="A1819" s="190" t="s">
        <v>462</v>
      </c>
      <c r="B1819" s="190" t="s">
        <v>892</v>
      </c>
      <c r="C1819" s="190" t="s">
        <v>807</v>
      </c>
      <c r="D1819" s="191">
        <v>40456</v>
      </c>
      <c r="E1819" s="190" t="s">
        <v>803</v>
      </c>
      <c r="F1819" s="190">
        <v>21</v>
      </c>
      <c r="G1819" s="190">
        <v>5</v>
      </c>
      <c r="H1819" s="193">
        <v>0.25</v>
      </c>
      <c r="I1819" s="190"/>
    </row>
    <row r="1820" spans="1:9">
      <c r="A1820" s="190" t="s">
        <v>462</v>
      </c>
      <c r="B1820" s="190" t="s">
        <v>892</v>
      </c>
      <c r="C1820" s="190" t="s">
        <v>807</v>
      </c>
      <c r="D1820" s="191">
        <v>40748</v>
      </c>
      <c r="E1820" s="190" t="s">
        <v>864</v>
      </c>
      <c r="F1820" s="190">
        <v>19.45</v>
      </c>
      <c r="G1820" s="190">
        <v>18</v>
      </c>
      <c r="H1820" s="193">
        <v>0.25</v>
      </c>
      <c r="I1820" s="190"/>
    </row>
    <row r="1821" spans="1:9">
      <c r="A1821" s="190" t="s">
        <v>462</v>
      </c>
      <c r="B1821" s="190" t="s">
        <v>892</v>
      </c>
      <c r="C1821" s="190" t="s">
        <v>807</v>
      </c>
      <c r="D1821" s="191">
        <v>40390</v>
      </c>
      <c r="E1821" s="190" t="s">
        <v>848</v>
      </c>
      <c r="F1821" s="190">
        <v>38</v>
      </c>
      <c r="G1821" s="190">
        <v>18</v>
      </c>
      <c r="H1821" s="193">
        <v>0</v>
      </c>
      <c r="I1821" s="190"/>
    </row>
    <row r="1822" spans="1:9">
      <c r="A1822" s="190" t="s">
        <v>373</v>
      </c>
      <c r="B1822" s="190" t="s">
        <v>854</v>
      </c>
      <c r="C1822" s="190" t="s">
        <v>810</v>
      </c>
      <c r="D1822" s="191">
        <v>40187</v>
      </c>
      <c r="E1822" s="190" t="s">
        <v>862</v>
      </c>
      <c r="F1822" s="190">
        <v>6</v>
      </c>
      <c r="G1822" s="190">
        <v>20</v>
      </c>
      <c r="H1822" s="193">
        <v>0</v>
      </c>
      <c r="I1822" s="190"/>
    </row>
    <row r="1823" spans="1:9">
      <c r="A1823" s="190" t="s">
        <v>373</v>
      </c>
      <c r="B1823" s="190" t="s">
        <v>854</v>
      </c>
      <c r="C1823" s="190" t="s">
        <v>810</v>
      </c>
      <c r="D1823" s="191">
        <v>41532</v>
      </c>
      <c r="E1823" s="190" t="s">
        <v>821</v>
      </c>
      <c r="F1823" s="190">
        <v>12.5</v>
      </c>
      <c r="G1823" s="190">
        <v>10</v>
      </c>
      <c r="H1823" s="193">
        <v>0</v>
      </c>
      <c r="I1823" s="190"/>
    </row>
    <row r="1824" spans="1:9">
      <c r="A1824" s="190" t="s">
        <v>526</v>
      </c>
      <c r="B1824" s="190" t="s">
        <v>895</v>
      </c>
      <c r="C1824" s="190" t="s">
        <v>836</v>
      </c>
      <c r="D1824" s="191">
        <v>41470</v>
      </c>
      <c r="E1824" s="190" t="s">
        <v>859</v>
      </c>
      <c r="F1824" s="190">
        <v>31</v>
      </c>
      <c r="G1824" s="190">
        <v>25</v>
      </c>
      <c r="H1824" s="193">
        <v>0</v>
      </c>
      <c r="I1824" s="190"/>
    </row>
    <row r="1825" spans="1:9">
      <c r="A1825" s="190" t="s">
        <v>526</v>
      </c>
      <c r="B1825" s="190" t="s">
        <v>895</v>
      </c>
      <c r="C1825" s="190" t="s">
        <v>836</v>
      </c>
      <c r="D1825" s="191">
        <v>40608</v>
      </c>
      <c r="E1825" s="190" t="s">
        <v>825</v>
      </c>
      <c r="F1825" s="190">
        <v>4.5</v>
      </c>
      <c r="G1825" s="190">
        <v>25</v>
      </c>
      <c r="H1825" s="193">
        <v>0</v>
      </c>
      <c r="I1825" s="190"/>
    </row>
    <row r="1826" spans="1:9">
      <c r="A1826" s="190" t="s">
        <v>526</v>
      </c>
      <c r="B1826" s="190" t="s">
        <v>895</v>
      </c>
      <c r="C1826" s="190" t="s">
        <v>836</v>
      </c>
      <c r="D1826" s="191">
        <v>41624</v>
      </c>
      <c r="E1826" s="190" t="s">
        <v>834</v>
      </c>
      <c r="F1826" s="190">
        <v>13</v>
      </c>
      <c r="G1826" s="190">
        <v>40</v>
      </c>
      <c r="H1826" s="193">
        <v>0</v>
      </c>
      <c r="I1826" s="190"/>
    </row>
    <row r="1827" spans="1:9">
      <c r="A1827" s="190" t="s">
        <v>656</v>
      </c>
      <c r="B1827" s="190" t="s">
        <v>877</v>
      </c>
      <c r="C1827" s="190" t="s">
        <v>814</v>
      </c>
      <c r="D1827" s="191">
        <v>40937</v>
      </c>
      <c r="E1827" s="190" t="s">
        <v>832</v>
      </c>
      <c r="F1827" s="190">
        <v>55</v>
      </c>
      <c r="G1827" s="190">
        <v>4</v>
      </c>
      <c r="H1827" s="193">
        <v>0</v>
      </c>
      <c r="I1827" s="190"/>
    </row>
    <row r="1828" spans="1:9">
      <c r="A1828" s="190" t="s">
        <v>559</v>
      </c>
      <c r="B1828" s="190" t="s">
        <v>868</v>
      </c>
      <c r="C1828" s="190" t="s">
        <v>814</v>
      </c>
      <c r="D1828" s="191">
        <v>41002</v>
      </c>
      <c r="E1828" s="190" t="s">
        <v>897</v>
      </c>
      <c r="F1828" s="190">
        <v>16.25</v>
      </c>
      <c r="G1828" s="190">
        <v>9</v>
      </c>
      <c r="H1828" s="193">
        <v>0</v>
      </c>
      <c r="I1828" s="190"/>
    </row>
    <row r="1829" spans="1:9">
      <c r="A1829" s="190" t="s">
        <v>559</v>
      </c>
      <c r="B1829" s="190" t="s">
        <v>868</v>
      </c>
      <c r="C1829" s="190" t="s">
        <v>814</v>
      </c>
      <c r="D1829" s="191">
        <v>41297</v>
      </c>
      <c r="E1829" s="190" t="s">
        <v>809</v>
      </c>
      <c r="F1829" s="190">
        <v>53</v>
      </c>
      <c r="G1829" s="190">
        <v>40</v>
      </c>
      <c r="H1829" s="193">
        <v>0</v>
      </c>
      <c r="I1829" s="190"/>
    </row>
    <row r="1830" spans="1:9">
      <c r="A1830" s="190" t="s">
        <v>559</v>
      </c>
      <c r="B1830" s="190" t="s">
        <v>868</v>
      </c>
      <c r="C1830" s="190" t="s">
        <v>814</v>
      </c>
      <c r="D1830" s="191">
        <v>40945</v>
      </c>
      <c r="E1830" s="190" t="s">
        <v>826</v>
      </c>
      <c r="F1830" s="190">
        <v>24</v>
      </c>
      <c r="G1830" s="190">
        <v>4</v>
      </c>
      <c r="H1830" s="193">
        <v>0</v>
      </c>
      <c r="I1830" s="190"/>
    </row>
    <row r="1831" spans="1:9">
      <c r="A1831" s="190" t="s">
        <v>462</v>
      </c>
      <c r="B1831" s="190" t="s">
        <v>892</v>
      </c>
      <c r="C1831" s="190" t="s">
        <v>851</v>
      </c>
      <c r="D1831" s="191">
        <v>41045</v>
      </c>
      <c r="E1831" s="190" t="s">
        <v>886</v>
      </c>
      <c r="F1831" s="190">
        <v>25</v>
      </c>
      <c r="G1831" s="190">
        <v>12</v>
      </c>
      <c r="H1831" s="193">
        <v>0</v>
      </c>
      <c r="I1831" s="190"/>
    </row>
    <row r="1832" spans="1:9">
      <c r="A1832" s="190" t="s">
        <v>462</v>
      </c>
      <c r="B1832" s="190" t="s">
        <v>892</v>
      </c>
      <c r="C1832" s="190" t="s">
        <v>851</v>
      </c>
      <c r="D1832" s="191">
        <v>40527</v>
      </c>
      <c r="E1832" s="190" t="s">
        <v>859</v>
      </c>
      <c r="F1832" s="190">
        <v>31</v>
      </c>
      <c r="G1832" s="190">
        <v>30</v>
      </c>
      <c r="H1832" s="193">
        <v>0</v>
      </c>
      <c r="I1832" s="190"/>
    </row>
    <row r="1833" spans="1:9">
      <c r="A1833" s="190" t="s">
        <v>462</v>
      </c>
      <c r="B1833" s="190" t="s">
        <v>892</v>
      </c>
      <c r="C1833" s="190" t="s">
        <v>851</v>
      </c>
      <c r="D1833" s="191">
        <v>41570</v>
      </c>
      <c r="E1833" s="190" t="s">
        <v>852</v>
      </c>
      <c r="F1833" s="190">
        <v>39</v>
      </c>
      <c r="G1833" s="190">
        <v>6</v>
      </c>
      <c r="H1833" s="193">
        <v>0</v>
      </c>
      <c r="I1833" s="190"/>
    </row>
    <row r="1834" spans="1:9">
      <c r="A1834" s="190" t="s">
        <v>462</v>
      </c>
      <c r="B1834" s="190" t="s">
        <v>892</v>
      </c>
      <c r="C1834" s="190" t="s">
        <v>851</v>
      </c>
      <c r="D1834" s="191">
        <v>40901</v>
      </c>
      <c r="E1834" s="190" t="s">
        <v>843</v>
      </c>
      <c r="F1834" s="190">
        <v>49.3</v>
      </c>
      <c r="G1834" s="190">
        <v>60</v>
      </c>
      <c r="H1834" s="193">
        <v>0</v>
      </c>
      <c r="I1834" s="190"/>
    </row>
    <row r="1835" spans="1:9">
      <c r="A1835" s="190" t="s">
        <v>480</v>
      </c>
      <c r="B1835" s="190" t="s">
        <v>861</v>
      </c>
      <c r="C1835" s="190" t="s">
        <v>836</v>
      </c>
      <c r="D1835" s="191">
        <v>40329</v>
      </c>
      <c r="E1835" s="190" t="s">
        <v>885</v>
      </c>
      <c r="F1835" s="190">
        <v>22</v>
      </c>
      <c r="G1835" s="190">
        <v>5</v>
      </c>
      <c r="H1835" s="193">
        <v>0</v>
      </c>
      <c r="I1835" s="190"/>
    </row>
    <row r="1836" spans="1:9">
      <c r="A1836" s="190" t="s">
        <v>531</v>
      </c>
      <c r="B1836" s="190" t="s">
        <v>824</v>
      </c>
      <c r="C1836" s="190" t="s">
        <v>828</v>
      </c>
      <c r="D1836" s="191">
        <v>41447</v>
      </c>
      <c r="E1836" s="190" t="s">
        <v>819</v>
      </c>
      <c r="F1836" s="190">
        <v>2.5</v>
      </c>
      <c r="G1836" s="190">
        <v>15</v>
      </c>
      <c r="H1836" s="193">
        <v>0.05</v>
      </c>
      <c r="I1836" s="190"/>
    </row>
    <row r="1837" spans="1:9">
      <c r="A1837" s="190" t="s">
        <v>531</v>
      </c>
      <c r="B1837" s="190" t="s">
        <v>824</v>
      </c>
      <c r="C1837" s="190" t="s">
        <v>828</v>
      </c>
      <c r="D1837" s="191">
        <v>40335</v>
      </c>
      <c r="E1837" s="190" t="s">
        <v>811</v>
      </c>
      <c r="F1837" s="190">
        <v>9.65</v>
      </c>
      <c r="G1837" s="190">
        <v>6</v>
      </c>
      <c r="H1837" s="193">
        <v>0.05</v>
      </c>
      <c r="I1837" s="190"/>
    </row>
    <row r="1838" spans="1:9">
      <c r="A1838" s="190" t="s">
        <v>531</v>
      </c>
      <c r="B1838" s="190" t="s">
        <v>824</v>
      </c>
      <c r="C1838" s="190" t="s">
        <v>828</v>
      </c>
      <c r="D1838" s="191">
        <v>41631</v>
      </c>
      <c r="E1838" s="190" t="s">
        <v>867</v>
      </c>
      <c r="F1838" s="190">
        <v>7.75</v>
      </c>
      <c r="G1838" s="190">
        <v>50</v>
      </c>
      <c r="H1838" s="193">
        <v>0.05</v>
      </c>
      <c r="I1838" s="190"/>
    </row>
    <row r="1839" spans="1:9">
      <c r="A1839" s="190" t="s">
        <v>669</v>
      </c>
      <c r="B1839" s="190" t="s">
        <v>854</v>
      </c>
      <c r="C1839" s="190" t="s">
        <v>836</v>
      </c>
      <c r="D1839" s="191">
        <v>40365</v>
      </c>
      <c r="E1839" s="190" t="s">
        <v>886</v>
      </c>
      <c r="F1839" s="190">
        <v>25</v>
      </c>
      <c r="G1839" s="190">
        <v>16</v>
      </c>
      <c r="H1839" s="193">
        <v>0.05</v>
      </c>
      <c r="I1839" s="190"/>
    </row>
    <row r="1840" spans="1:9">
      <c r="A1840" s="190" t="s">
        <v>669</v>
      </c>
      <c r="B1840" s="190" t="s">
        <v>854</v>
      </c>
      <c r="C1840" s="190" t="s">
        <v>836</v>
      </c>
      <c r="D1840" s="191">
        <v>40395</v>
      </c>
      <c r="E1840" s="190" t="s">
        <v>863</v>
      </c>
      <c r="F1840" s="190">
        <v>45.6</v>
      </c>
      <c r="G1840" s="190">
        <v>2</v>
      </c>
      <c r="H1840" s="193">
        <v>0</v>
      </c>
      <c r="I1840" s="190"/>
    </row>
    <row r="1841" spans="1:9">
      <c r="A1841" s="190" t="s">
        <v>653</v>
      </c>
      <c r="B1841" s="190" t="s">
        <v>877</v>
      </c>
      <c r="C1841" s="190" t="s">
        <v>828</v>
      </c>
      <c r="D1841" s="191">
        <v>40415</v>
      </c>
      <c r="E1841" s="190" t="s">
        <v>818</v>
      </c>
      <c r="F1841" s="190">
        <v>81</v>
      </c>
      <c r="G1841" s="190">
        <v>50</v>
      </c>
      <c r="H1841" s="193">
        <v>0.05</v>
      </c>
      <c r="I1841" s="190"/>
    </row>
    <row r="1842" spans="1:9">
      <c r="A1842" s="190" t="s">
        <v>653</v>
      </c>
      <c r="B1842" s="190" t="s">
        <v>877</v>
      </c>
      <c r="C1842" s="190" t="s">
        <v>828</v>
      </c>
      <c r="D1842" s="191">
        <v>40417</v>
      </c>
      <c r="E1842" s="190" t="s">
        <v>821</v>
      </c>
      <c r="F1842" s="190">
        <v>12.5</v>
      </c>
      <c r="G1842" s="190">
        <v>50</v>
      </c>
      <c r="H1842" s="193">
        <v>0.05</v>
      </c>
      <c r="I1842" s="190"/>
    </row>
    <row r="1843" spans="1:9">
      <c r="A1843" s="190" t="s">
        <v>606</v>
      </c>
      <c r="B1843" s="190" t="s">
        <v>444</v>
      </c>
      <c r="C1843" s="190" t="s">
        <v>802</v>
      </c>
      <c r="D1843" s="191">
        <v>40196</v>
      </c>
      <c r="E1843" s="190" t="s">
        <v>830</v>
      </c>
      <c r="F1843" s="190">
        <v>17.45</v>
      </c>
      <c r="G1843" s="190">
        <v>28</v>
      </c>
      <c r="H1843" s="193">
        <v>0.15</v>
      </c>
      <c r="I1843" s="190"/>
    </row>
    <row r="1844" spans="1:9">
      <c r="A1844" s="190" t="s">
        <v>606</v>
      </c>
      <c r="B1844" s="190" t="s">
        <v>444</v>
      </c>
      <c r="C1844" s="190" t="s">
        <v>802</v>
      </c>
      <c r="D1844" s="191">
        <v>41287</v>
      </c>
      <c r="E1844" s="190" t="s">
        <v>821</v>
      </c>
      <c r="F1844" s="190">
        <v>12.5</v>
      </c>
      <c r="G1844" s="190">
        <v>25</v>
      </c>
      <c r="H1844" s="193">
        <v>0.15</v>
      </c>
      <c r="I1844" s="190"/>
    </row>
    <row r="1845" spans="1:9">
      <c r="A1845" s="190" t="s">
        <v>606</v>
      </c>
      <c r="B1845" s="190" t="s">
        <v>444</v>
      </c>
      <c r="C1845" s="190" t="s">
        <v>802</v>
      </c>
      <c r="D1845" s="191">
        <v>41595</v>
      </c>
      <c r="E1845" s="190" t="s">
        <v>900</v>
      </c>
      <c r="F1845" s="190">
        <v>9.5</v>
      </c>
      <c r="G1845" s="190">
        <v>30</v>
      </c>
      <c r="H1845" s="193">
        <v>0</v>
      </c>
      <c r="I1845" s="190"/>
    </row>
    <row r="1846" spans="1:9">
      <c r="A1846" s="190" t="s">
        <v>606</v>
      </c>
      <c r="B1846" s="190" t="s">
        <v>444</v>
      </c>
      <c r="C1846" s="190" t="s">
        <v>802</v>
      </c>
      <c r="D1846" s="191">
        <v>41082</v>
      </c>
      <c r="E1846" s="190" t="s">
        <v>820</v>
      </c>
      <c r="F1846" s="190">
        <v>34</v>
      </c>
      <c r="G1846" s="190">
        <v>24</v>
      </c>
      <c r="H1846" s="193">
        <v>0.15</v>
      </c>
      <c r="I1846" s="190"/>
    </row>
    <row r="1847" spans="1:9">
      <c r="A1847" s="190" t="s">
        <v>590</v>
      </c>
      <c r="B1847" s="190" t="s">
        <v>850</v>
      </c>
      <c r="C1847" s="190" t="s">
        <v>846</v>
      </c>
      <c r="D1847" s="191">
        <v>41448</v>
      </c>
      <c r="E1847" s="190" t="s">
        <v>867</v>
      </c>
      <c r="F1847" s="190">
        <v>7.75</v>
      </c>
      <c r="G1847" s="190">
        <v>12</v>
      </c>
      <c r="H1847" s="193">
        <v>0.2</v>
      </c>
      <c r="I1847" s="190"/>
    </row>
    <row r="1848" spans="1:9">
      <c r="A1848" s="190" t="s">
        <v>677</v>
      </c>
      <c r="B1848" s="190" t="s">
        <v>854</v>
      </c>
      <c r="C1848" s="190" t="s">
        <v>807</v>
      </c>
      <c r="D1848" s="191">
        <v>41550</v>
      </c>
      <c r="E1848" s="190" t="s">
        <v>840</v>
      </c>
      <c r="F1848" s="190">
        <v>10</v>
      </c>
      <c r="G1848" s="190">
        <v>12</v>
      </c>
      <c r="H1848" s="193">
        <v>0</v>
      </c>
      <c r="I1848" s="190"/>
    </row>
    <row r="1849" spans="1:9">
      <c r="A1849" s="190" t="s">
        <v>677</v>
      </c>
      <c r="B1849" s="190" t="s">
        <v>854</v>
      </c>
      <c r="C1849" s="190" t="s">
        <v>807</v>
      </c>
      <c r="D1849" s="191">
        <v>40957</v>
      </c>
      <c r="E1849" s="190" t="s">
        <v>893</v>
      </c>
      <c r="F1849" s="190">
        <v>9.5</v>
      </c>
      <c r="G1849" s="190">
        <v>14</v>
      </c>
      <c r="H1849" s="193">
        <v>0</v>
      </c>
      <c r="I1849" s="190"/>
    </row>
    <row r="1850" spans="1:9">
      <c r="A1850" s="190" t="s">
        <v>677</v>
      </c>
      <c r="B1850" s="190" t="s">
        <v>854</v>
      </c>
      <c r="C1850" s="190" t="s">
        <v>807</v>
      </c>
      <c r="D1850" s="191">
        <v>41565</v>
      </c>
      <c r="E1850" s="190" t="s">
        <v>809</v>
      </c>
      <c r="F1850" s="190">
        <v>53</v>
      </c>
      <c r="G1850" s="190">
        <v>8</v>
      </c>
      <c r="H1850" s="193">
        <v>0</v>
      </c>
      <c r="I1850" s="190"/>
    </row>
    <row r="1851" spans="1:9">
      <c r="A1851" s="190" t="s">
        <v>702</v>
      </c>
      <c r="B1851" s="190" t="s">
        <v>444</v>
      </c>
      <c r="C1851" s="190" t="s">
        <v>846</v>
      </c>
      <c r="D1851" s="191">
        <v>40237</v>
      </c>
      <c r="E1851" s="190" t="s">
        <v>849</v>
      </c>
      <c r="F1851" s="190">
        <v>25.89</v>
      </c>
      <c r="G1851" s="190">
        <v>30</v>
      </c>
      <c r="H1851" s="193">
        <v>0</v>
      </c>
      <c r="I1851" s="190"/>
    </row>
    <row r="1852" spans="1:9">
      <c r="A1852" s="190" t="s">
        <v>702</v>
      </c>
      <c r="B1852" s="190" t="s">
        <v>444</v>
      </c>
      <c r="C1852" s="190" t="s">
        <v>846</v>
      </c>
      <c r="D1852" s="191">
        <v>40974</v>
      </c>
      <c r="E1852" s="190" t="s">
        <v>845</v>
      </c>
      <c r="F1852" s="190">
        <v>18</v>
      </c>
      <c r="G1852" s="190">
        <v>40</v>
      </c>
      <c r="H1852" s="193">
        <v>0</v>
      </c>
      <c r="I1852" s="190"/>
    </row>
    <row r="1853" spans="1:9">
      <c r="A1853" s="190" t="s">
        <v>702</v>
      </c>
      <c r="B1853" s="190" t="s">
        <v>444</v>
      </c>
      <c r="C1853" s="190" t="s">
        <v>846</v>
      </c>
      <c r="D1853" s="191">
        <v>40518</v>
      </c>
      <c r="E1853" s="190" t="s">
        <v>880</v>
      </c>
      <c r="F1853" s="190">
        <v>33.25</v>
      </c>
      <c r="G1853" s="190">
        <v>8</v>
      </c>
      <c r="H1853" s="193">
        <v>0</v>
      </c>
      <c r="I1853" s="190"/>
    </row>
    <row r="1854" spans="1:9">
      <c r="A1854" s="190" t="s">
        <v>341</v>
      </c>
      <c r="B1854" s="190" t="s">
        <v>345</v>
      </c>
      <c r="C1854" s="190" t="s">
        <v>878</v>
      </c>
      <c r="D1854" s="191">
        <v>41258</v>
      </c>
      <c r="E1854" s="190" t="s">
        <v>837</v>
      </c>
      <c r="F1854" s="190">
        <v>21.35</v>
      </c>
      <c r="G1854" s="190">
        <v>20</v>
      </c>
      <c r="H1854" s="193">
        <v>0</v>
      </c>
      <c r="I1854" s="190"/>
    </row>
    <row r="1855" spans="1:9">
      <c r="A1855" s="190" t="s">
        <v>341</v>
      </c>
      <c r="B1855" s="190" t="s">
        <v>345</v>
      </c>
      <c r="C1855" s="190" t="s">
        <v>878</v>
      </c>
      <c r="D1855" s="191">
        <v>41506</v>
      </c>
      <c r="E1855" s="190" t="s">
        <v>847</v>
      </c>
      <c r="F1855" s="190">
        <v>30</v>
      </c>
      <c r="G1855" s="190">
        <v>6</v>
      </c>
      <c r="H1855" s="193">
        <v>0</v>
      </c>
      <c r="I1855" s="190"/>
    </row>
    <row r="1856" spans="1:9">
      <c r="A1856" s="190" t="s">
        <v>341</v>
      </c>
      <c r="B1856" s="190" t="s">
        <v>345</v>
      </c>
      <c r="C1856" s="190" t="s">
        <v>878</v>
      </c>
      <c r="D1856" s="191">
        <v>40403</v>
      </c>
      <c r="E1856" s="190" t="s">
        <v>805</v>
      </c>
      <c r="F1856" s="190">
        <v>34.799999999999997</v>
      </c>
      <c r="G1856" s="190">
        <v>5</v>
      </c>
      <c r="H1856" s="193">
        <v>0</v>
      </c>
      <c r="I1856" s="190"/>
    </row>
    <row r="1857" spans="1:9">
      <c r="A1857" s="190" t="s">
        <v>414</v>
      </c>
      <c r="B1857" s="190" t="s">
        <v>806</v>
      </c>
      <c r="C1857" s="190" t="s">
        <v>807</v>
      </c>
      <c r="D1857" s="191">
        <v>40434</v>
      </c>
      <c r="E1857" s="190" t="s">
        <v>867</v>
      </c>
      <c r="F1857" s="190">
        <v>7.75</v>
      </c>
      <c r="G1857" s="190">
        <v>20</v>
      </c>
      <c r="H1857" s="193">
        <v>0.15</v>
      </c>
      <c r="I1857" s="190"/>
    </row>
    <row r="1858" spans="1:9">
      <c r="A1858" s="190" t="s">
        <v>702</v>
      </c>
      <c r="B1858" s="190" t="s">
        <v>444</v>
      </c>
      <c r="C1858" s="190" t="s">
        <v>814</v>
      </c>
      <c r="D1858" s="191">
        <v>40575</v>
      </c>
      <c r="E1858" s="190" t="s">
        <v>825</v>
      </c>
      <c r="F1858" s="190">
        <v>4.5</v>
      </c>
      <c r="G1858" s="190">
        <v>10</v>
      </c>
      <c r="H1858" s="193">
        <v>0.25</v>
      </c>
      <c r="I1858" s="190"/>
    </row>
    <row r="1859" spans="1:9">
      <c r="A1859" s="190" t="s">
        <v>702</v>
      </c>
      <c r="B1859" s="190" t="s">
        <v>444</v>
      </c>
      <c r="C1859" s="190" t="s">
        <v>814</v>
      </c>
      <c r="D1859" s="191">
        <v>40542</v>
      </c>
      <c r="E1859" s="190" t="s">
        <v>811</v>
      </c>
      <c r="F1859" s="190">
        <v>9.65</v>
      </c>
      <c r="G1859" s="190">
        <v>24</v>
      </c>
      <c r="H1859" s="193">
        <v>0</v>
      </c>
      <c r="I1859" s="190"/>
    </row>
    <row r="1860" spans="1:9">
      <c r="A1860" s="190" t="s">
        <v>387</v>
      </c>
      <c r="B1860" s="190" t="s">
        <v>806</v>
      </c>
      <c r="C1860" s="190" t="s">
        <v>846</v>
      </c>
      <c r="D1860" s="191">
        <v>40285</v>
      </c>
      <c r="E1860" s="190" t="s">
        <v>888</v>
      </c>
      <c r="F1860" s="190">
        <v>7</v>
      </c>
      <c r="G1860" s="190">
        <v>6</v>
      </c>
      <c r="H1860" s="193">
        <v>0.05</v>
      </c>
      <c r="I1860" s="190"/>
    </row>
    <row r="1861" spans="1:9">
      <c r="A1861" s="190" t="s">
        <v>387</v>
      </c>
      <c r="B1861" s="190" t="s">
        <v>806</v>
      </c>
      <c r="C1861" s="190" t="s">
        <v>846</v>
      </c>
      <c r="D1861" s="191">
        <v>41733</v>
      </c>
      <c r="E1861" s="190" t="s">
        <v>856</v>
      </c>
      <c r="F1861" s="190">
        <v>18</v>
      </c>
      <c r="G1861" s="190">
        <v>60</v>
      </c>
      <c r="H1861" s="193">
        <v>0</v>
      </c>
      <c r="I1861" s="190"/>
    </row>
    <row r="1862" spans="1:9">
      <c r="A1862" s="190" t="s">
        <v>446</v>
      </c>
      <c r="B1862" s="190" t="s">
        <v>854</v>
      </c>
      <c r="C1862" s="190" t="s">
        <v>846</v>
      </c>
      <c r="D1862" s="191">
        <v>41419</v>
      </c>
      <c r="E1862" s="190" t="s">
        <v>847</v>
      </c>
      <c r="F1862" s="190">
        <v>30</v>
      </c>
      <c r="G1862" s="190">
        <v>45</v>
      </c>
      <c r="H1862" s="193">
        <v>0</v>
      </c>
      <c r="I1862" s="190"/>
    </row>
    <row r="1863" spans="1:9">
      <c r="A1863" s="190" t="s">
        <v>446</v>
      </c>
      <c r="B1863" s="190" t="s">
        <v>854</v>
      </c>
      <c r="C1863" s="190" t="s">
        <v>846</v>
      </c>
      <c r="D1863" s="191">
        <v>41567</v>
      </c>
      <c r="E1863" s="190" t="s">
        <v>862</v>
      </c>
      <c r="F1863" s="190">
        <v>6</v>
      </c>
      <c r="G1863" s="190">
        <v>77</v>
      </c>
      <c r="H1863" s="193">
        <v>0</v>
      </c>
      <c r="I1863" s="190"/>
    </row>
    <row r="1864" spans="1:9">
      <c r="A1864" s="190" t="s">
        <v>446</v>
      </c>
      <c r="B1864" s="190" t="s">
        <v>854</v>
      </c>
      <c r="C1864" s="190" t="s">
        <v>846</v>
      </c>
      <c r="D1864" s="191">
        <v>41382</v>
      </c>
      <c r="E1864" s="190" t="s">
        <v>833</v>
      </c>
      <c r="F1864" s="190">
        <v>32.799999999999997</v>
      </c>
      <c r="G1864" s="190">
        <v>20</v>
      </c>
      <c r="H1864" s="193">
        <v>0</v>
      </c>
      <c r="I1864" s="190"/>
    </row>
    <row r="1865" spans="1:9">
      <c r="A1865" s="190" t="s">
        <v>446</v>
      </c>
      <c r="B1865" s="190" t="s">
        <v>854</v>
      </c>
      <c r="C1865" s="190" t="s">
        <v>846</v>
      </c>
      <c r="D1865" s="191">
        <v>41426</v>
      </c>
      <c r="E1865" s="190" t="s">
        <v>882</v>
      </c>
      <c r="F1865" s="190">
        <v>36</v>
      </c>
      <c r="G1865" s="190">
        <v>9</v>
      </c>
      <c r="H1865" s="193">
        <v>0</v>
      </c>
      <c r="I1865" s="190"/>
    </row>
    <row r="1866" spans="1:9">
      <c r="A1866" s="190" t="s">
        <v>446</v>
      </c>
      <c r="B1866" s="190" t="s">
        <v>854</v>
      </c>
      <c r="C1866" s="190" t="s">
        <v>846</v>
      </c>
      <c r="D1866" s="191">
        <v>41039</v>
      </c>
      <c r="E1866" s="190" t="s">
        <v>856</v>
      </c>
      <c r="F1866" s="190">
        <v>18</v>
      </c>
      <c r="G1866" s="190">
        <v>44</v>
      </c>
      <c r="H1866" s="193">
        <v>0</v>
      </c>
      <c r="I1866" s="190"/>
    </row>
    <row r="1867" spans="1:9">
      <c r="A1867" s="190" t="s">
        <v>535</v>
      </c>
      <c r="B1867" s="190" t="s">
        <v>538</v>
      </c>
      <c r="C1867" s="190" t="s">
        <v>828</v>
      </c>
      <c r="D1867" s="191">
        <v>41541</v>
      </c>
      <c r="E1867" s="190" t="s">
        <v>820</v>
      </c>
      <c r="F1867" s="190">
        <v>34</v>
      </c>
      <c r="G1867" s="190">
        <v>2</v>
      </c>
      <c r="H1867" s="193">
        <v>0.15</v>
      </c>
      <c r="I1867" s="190"/>
    </row>
    <row r="1868" spans="1:9">
      <c r="A1868" s="190" t="s">
        <v>488</v>
      </c>
      <c r="B1868" s="190" t="s">
        <v>813</v>
      </c>
      <c r="C1868" s="190" t="s">
        <v>814</v>
      </c>
      <c r="D1868" s="191">
        <v>40212</v>
      </c>
      <c r="E1868" s="190" t="s">
        <v>881</v>
      </c>
      <c r="F1868" s="190">
        <v>62.5</v>
      </c>
      <c r="G1868" s="190">
        <v>6</v>
      </c>
      <c r="H1868" s="193">
        <v>0</v>
      </c>
      <c r="I1868" s="190"/>
    </row>
    <row r="1869" spans="1:9">
      <c r="A1869" s="190" t="s">
        <v>488</v>
      </c>
      <c r="B1869" s="190" t="s">
        <v>813</v>
      </c>
      <c r="C1869" s="190" t="s">
        <v>814</v>
      </c>
      <c r="D1869" s="191">
        <v>40508</v>
      </c>
      <c r="E1869" s="190" t="s">
        <v>890</v>
      </c>
      <c r="F1869" s="190">
        <v>263.5</v>
      </c>
      <c r="G1869" s="190">
        <v>5</v>
      </c>
      <c r="H1869" s="193">
        <v>0</v>
      </c>
      <c r="I1869" s="190"/>
    </row>
    <row r="1870" spans="1:9">
      <c r="A1870" s="190" t="s">
        <v>488</v>
      </c>
      <c r="B1870" s="190" t="s">
        <v>813</v>
      </c>
      <c r="C1870" s="190" t="s">
        <v>814</v>
      </c>
      <c r="D1870" s="191">
        <v>40589</v>
      </c>
      <c r="E1870" s="190" t="s">
        <v>882</v>
      </c>
      <c r="F1870" s="190">
        <v>36</v>
      </c>
      <c r="G1870" s="190">
        <v>10</v>
      </c>
      <c r="H1870" s="193">
        <v>0</v>
      </c>
      <c r="I1870" s="190"/>
    </row>
    <row r="1871" spans="1:9">
      <c r="A1871" s="190" t="s">
        <v>644</v>
      </c>
      <c r="B1871" s="190" t="s">
        <v>842</v>
      </c>
      <c r="C1871" s="190" t="s">
        <v>807</v>
      </c>
      <c r="D1871" s="191">
        <v>41505</v>
      </c>
      <c r="E1871" s="190" t="s">
        <v>809</v>
      </c>
      <c r="F1871" s="190">
        <v>53</v>
      </c>
      <c r="G1871" s="190">
        <v>16</v>
      </c>
      <c r="H1871" s="193">
        <v>0</v>
      </c>
      <c r="I1871" s="190"/>
    </row>
    <row r="1872" spans="1:9">
      <c r="A1872" s="190" t="s">
        <v>582</v>
      </c>
      <c r="B1872" s="190" t="s">
        <v>824</v>
      </c>
      <c r="C1872" s="190" t="s">
        <v>810</v>
      </c>
      <c r="D1872" s="191">
        <v>40424</v>
      </c>
      <c r="E1872" s="190" t="s">
        <v>841</v>
      </c>
      <c r="F1872" s="190">
        <v>26</v>
      </c>
      <c r="G1872" s="190">
        <v>8</v>
      </c>
      <c r="H1872" s="193">
        <v>0</v>
      </c>
      <c r="I1872" s="190"/>
    </row>
    <row r="1873" spans="1:9">
      <c r="A1873" s="190" t="s">
        <v>582</v>
      </c>
      <c r="B1873" s="190" t="s">
        <v>824</v>
      </c>
      <c r="C1873" s="190" t="s">
        <v>810</v>
      </c>
      <c r="D1873" s="191">
        <v>41217</v>
      </c>
      <c r="E1873" s="190" t="s">
        <v>848</v>
      </c>
      <c r="F1873" s="190">
        <v>38</v>
      </c>
      <c r="G1873" s="190">
        <v>12</v>
      </c>
      <c r="H1873" s="193">
        <v>0.15</v>
      </c>
      <c r="I1873" s="190"/>
    </row>
    <row r="1874" spans="1:9">
      <c r="A1874" s="190" t="s">
        <v>582</v>
      </c>
      <c r="B1874" s="190" t="s">
        <v>824</v>
      </c>
      <c r="C1874" s="190" t="s">
        <v>810</v>
      </c>
      <c r="D1874" s="191">
        <v>41644</v>
      </c>
      <c r="E1874" s="190" t="s">
        <v>843</v>
      </c>
      <c r="F1874" s="190">
        <v>49.3</v>
      </c>
      <c r="G1874" s="190">
        <v>12</v>
      </c>
      <c r="H1874" s="193">
        <v>0.15</v>
      </c>
      <c r="I1874" s="190"/>
    </row>
    <row r="1875" spans="1:9">
      <c r="A1875" s="190" t="s">
        <v>513</v>
      </c>
      <c r="B1875" s="190" t="s">
        <v>854</v>
      </c>
      <c r="C1875" s="190" t="s">
        <v>851</v>
      </c>
      <c r="D1875" s="191">
        <v>41385</v>
      </c>
      <c r="E1875" s="190" t="s">
        <v>869</v>
      </c>
      <c r="F1875" s="190">
        <v>9.1999999999999993</v>
      </c>
      <c r="G1875" s="190">
        <v>12</v>
      </c>
      <c r="H1875" s="193">
        <v>0</v>
      </c>
      <c r="I1875" s="190"/>
    </row>
    <row r="1876" spans="1:9">
      <c r="A1876" s="190" t="s">
        <v>513</v>
      </c>
      <c r="B1876" s="190" t="s">
        <v>854</v>
      </c>
      <c r="C1876" s="190" t="s">
        <v>851</v>
      </c>
      <c r="D1876" s="191">
        <v>41529</v>
      </c>
      <c r="E1876" s="190" t="s">
        <v>823</v>
      </c>
      <c r="F1876" s="190">
        <v>20</v>
      </c>
      <c r="G1876" s="190">
        <v>40</v>
      </c>
      <c r="H1876" s="193">
        <v>0</v>
      </c>
      <c r="I1876" s="190"/>
    </row>
    <row r="1877" spans="1:9">
      <c r="A1877" s="190" t="s">
        <v>555</v>
      </c>
      <c r="B1877" s="190" t="s">
        <v>524</v>
      </c>
      <c r="C1877" s="190" t="s">
        <v>836</v>
      </c>
      <c r="D1877" s="191">
        <v>41358</v>
      </c>
      <c r="E1877" s="190" t="s">
        <v>853</v>
      </c>
      <c r="F1877" s="190">
        <v>38</v>
      </c>
      <c r="G1877" s="190">
        <v>30</v>
      </c>
      <c r="H1877" s="193">
        <v>0</v>
      </c>
      <c r="I1877" s="190"/>
    </row>
    <row r="1878" spans="1:9">
      <c r="A1878" s="190" t="s">
        <v>555</v>
      </c>
      <c r="B1878" s="190" t="s">
        <v>524</v>
      </c>
      <c r="C1878" s="190" t="s">
        <v>836</v>
      </c>
      <c r="D1878" s="191">
        <v>41305</v>
      </c>
      <c r="E1878" s="190" t="s">
        <v>825</v>
      </c>
      <c r="F1878" s="190">
        <v>4.5</v>
      </c>
      <c r="G1878" s="190">
        <v>30</v>
      </c>
      <c r="H1878" s="193">
        <v>0</v>
      </c>
      <c r="I1878" s="190"/>
    </row>
    <row r="1879" spans="1:9">
      <c r="A1879" s="190" t="s">
        <v>555</v>
      </c>
      <c r="B1879" s="190" t="s">
        <v>524</v>
      </c>
      <c r="C1879" s="190" t="s">
        <v>836</v>
      </c>
      <c r="D1879" s="191">
        <v>40964</v>
      </c>
      <c r="E1879" s="190" t="s">
        <v>880</v>
      </c>
      <c r="F1879" s="190">
        <v>33.25</v>
      </c>
      <c r="G1879" s="190">
        <v>4</v>
      </c>
      <c r="H1879" s="193">
        <v>0</v>
      </c>
      <c r="I1879" s="190"/>
    </row>
    <row r="1880" spans="1:9">
      <c r="A1880" s="190" t="s">
        <v>419</v>
      </c>
      <c r="B1880" s="190" t="s">
        <v>806</v>
      </c>
      <c r="C1880" s="190" t="s">
        <v>836</v>
      </c>
      <c r="D1880" s="191">
        <v>41536</v>
      </c>
      <c r="E1880" s="190" t="s">
        <v>874</v>
      </c>
      <c r="F1880" s="190">
        <v>12</v>
      </c>
      <c r="G1880" s="190">
        <v>9</v>
      </c>
      <c r="H1880" s="193">
        <v>0</v>
      </c>
      <c r="I1880" s="190"/>
    </row>
    <row r="1881" spans="1:9">
      <c r="A1881" s="190" t="s">
        <v>610</v>
      </c>
      <c r="B1881" s="190" t="s">
        <v>868</v>
      </c>
      <c r="C1881" s="190" t="s">
        <v>828</v>
      </c>
      <c r="D1881" s="191">
        <v>41467</v>
      </c>
      <c r="E1881" s="190" t="s">
        <v>888</v>
      </c>
      <c r="F1881" s="190">
        <v>7</v>
      </c>
      <c r="G1881" s="190">
        <v>40</v>
      </c>
      <c r="H1881" s="193">
        <v>0.2</v>
      </c>
      <c r="I1881" s="190"/>
    </row>
    <row r="1882" spans="1:9">
      <c r="A1882" s="190" t="s">
        <v>484</v>
      </c>
      <c r="B1882" s="190" t="s">
        <v>813</v>
      </c>
      <c r="C1882" s="190" t="s">
        <v>851</v>
      </c>
      <c r="D1882" s="191">
        <v>41483</v>
      </c>
      <c r="E1882" s="190" t="s">
        <v>857</v>
      </c>
      <c r="F1882" s="190">
        <v>123.79</v>
      </c>
      <c r="G1882" s="190">
        <v>14</v>
      </c>
      <c r="H1882" s="193">
        <v>0</v>
      </c>
      <c r="I1882" s="190"/>
    </row>
    <row r="1883" spans="1:9">
      <c r="A1883" s="190" t="s">
        <v>684</v>
      </c>
      <c r="B1883" s="190" t="s">
        <v>813</v>
      </c>
      <c r="C1883" s="190" t="s">
        <v>810</v>
      </c>
      <c r="D1883" s="191">
        <v>41654</v>
      </c>
      <c r="E1883" s="190" t="s">
        <v>852</v>
      </c>
      <c r="F1883" s="190">
        <v>39</v>
      </c>
      <c r="G1883" s="190">
        <v>6</v>
      </c>
      <c r="H1883" s="193">
        <v>0</v>
      </c>
      <c r="I1883" s="190"/>
    </row>
    <row r="1884" spans="1:9">
      <c r="A1884" s="190" t="s">
        <v>684</v>
      </c>
      <c r="B1884" s="190" t="s">
        <v>813</v>
      </c>
      <c r="C1884" s="190" t="s">
        <v>810</v>
      </c>
      <c r="D1884" s="191">
        <v>41281</v>
      </c>
      <c r="E1884" s="190" t="s">
        <v>819</v>
      </c>
      <c r="F1884" s="190">
        <v>2.5</v>
      </c>
      <c r="G1884" s="190">
        <v>7</v>
      </c>
      <c r="H1884" s="193">
        <v>0</v>
      </c>
      <c r="I1884" s="190"/>
    </row>
    <row r="1885" spans="1:9">
      <c r="A1885" s="190" t="s">
        <v>684</v>
      </c>
      <c r="B1885" s="190" t="s">
        <v>813</v>
      </c>
      <c r="C1885" s="190" t="s">
        <v>807</v>
      </c>
      <c r="D1885" s="191">
        <v>41267</v>
      </c>
      <c r="E1885" s="190" t="s">
        <v>891</v>
      </c>
      <c r="F1885" s="190">
        <v>31.23</v>
      </c>
      <c r="G1885" s="190">
        <v>5</v>
      </c>
      <c r="H1885" s="193">
        <v>0</v>
      </c>
      <c r="I1885" s="190"/>
    </row>
    <row r="1886" spans="1:9">
      <c r="A1886" s="190" t="s">
        <v>684</v>
      </c>
      <c r="B1886" s="190" t="s">
        <v>813</v>
      </c>
      <c r="C1886" s="190" t="s">
        <v>807</v>
      </c>
      <c r="D1886" s="191">
        <v>40862</v>
      </c>
      <c r="E1886" s="190" t="s">
        <v>811</v>
      </c>
      <c r="F1886" s="190">
        <v>9.65</v>
      </c>
      <c r="G1886" s="190">
        <v>6</v>
      </c>
      <c r="H1886" s="193">
        <v>0</v>
      </c>
      <c r="I1886" s="190"/>
    </row>
    <row r="1887" spans="1:9">
      <c r="A1887" s="190" t="s">
        <v>684</v>
      </c>
      <c r="B1887" s="190" t="s">
        <v>813</v>
      </c>
      <c r="C1887" s="190" t="s">
        <v>807</v>
      </c>
      <c r="D1887" s="191">
        <v>41015</v>
      </c>
      <c r="E1887" s="190" t="s">
        <v>867</v>
      </c>
      <c r="F1887" s="190">
        <v>7.75</v>
      </c>
      <c r="G1887" s="190">
        <v>10</v>
      </c>
      <c r="H1887" s="193">
        <v>0</v>
      </c>
      <c r="I1887" s="190"/>
    </row>
    <row r="1888" spans="1:9">
      <c r="A1888" s="190" t="s">
        <v>540</v>
      </c>
      <c r="B1888" s="190" t="s">
        <v>842</v>
      </c>
      <c r="C1888" s="190" t="s">
        <v>814</v>
      </c>
      <c r="D1888" s="191">
        <v>41213</v>
      </c>
      <c r="E1888" s="190" t="s">
        <v>865</v>
      </c>
      <c r="F1888" s="190">
        <v>43.9</v>
      </c>
      <c r="G1888" s="190">
        <v>10</v>
      </c>
      <c r="H1888" s="193">
        <v>0</v>
      </c>
      <c r="I1888" s="190"/>
    </row>
    <row r="1889" spans="1:9">
      <c r="A1889" s="190" t="s">
        <v>462</v>
      </c>
      <c r="B1889" s="190" t="s">
        <v>892</v>
      </c>
      <c r="C1889" s="190" t="s">
        <v>836</v>
      </c>
      <c r="D1889" s="191">
        <v>40606</v>
      </c>
      <c r="E1889" s="190" t="s">
        <v>896</v>
      </c>
      <c r="F1889" s="190">
        <v>40</v>
      </c>
      <c r="G1889" s="190">
        <v>16</v>
      </c>
      <c r="H1889" s="193">
        <v>0</v>
      </c>
      <c r="I1889" s="190"/>
    </row>
    <row r="1890" spans="1:9">
      <c r="A1890" s="190" t="s">
        <v>462</v>
      </c>
      <c r="B1890" s="190" t="s">
        <v>892</v>
      </c>
      <c r="C1890" s="190" t="s">
        <v>836</v>
      </c>
      <c r="D1890" s="191">
        <v>41479</v>
      </c>
      <c r="E1890" s="190" t="s">
        <v>867</v>
      </c>
      <c r="F1890" s="190">
        <v>7.75</v>
      </c>
      <c r="G1890" s="190">
        <v>10</v>
      </c>
      <c r="H1890" s="193">
        <v>0</v>
      </c>
      <c r="I1890" s="190"/>
    </row>
    <row r="1891" spans="1:9">
      <c r="A1891" s="190" t="s">
        <v>702</v>
      </c>
      <c r="B1891" s="190" t="s">
        <v>444</v>
      </c>
      <c r="C1891" s="190" t="s">
        <v>836</v>
      </c>
      <c r="D1891" s="191">
        <v>40381</v>
      </c>
      <c r="E1891" s="190" t="s">
        <v>863</v>
      </c>
      <c r="F1891" s="190">
        <v>45.6</v>
      </c>
      <c r="G1891" s="190">
        <v>20</v>
      </c>
      <c r="H1891" s="193">
        <v>0</v>
      </c>
      <c r="I1891" s="190"/>
    </row>
    <row r="1892" spans="1:9">
      <c r="A1892" s="190" t="s">
        <v>590</v>
      </c>
      <c r="B1892" s="190" t="s">
        <v>850</v>
      </c>
      <c r="C1892" s="190" t="s">
        <v>846</v>
      </c>
      <c r="D1892" s="191">
        <v>41057</v>
      </c>
      <c r="E1892" s="190" t="s">
        <v>822</v>
      </c>
      <c r="F1892" s="190">
        <v>18</v>
      </c>
      <c r="G1892" s="190">
        <v>30</v>
      </c>
      <c r="H1892" s="193">
        <v>0</v>
      </c>
      <c r="I1892" s="190"/>
    </row>
    <row r="1893" spans="1:9">
      <c r="A1893" s="190" t="s">
        <v>590</v>
      </c>
      <c r="B1893" s="190" t="s">
        <v>850</v>
      </c>
      <c r="C1893" s="190" t="s">
        <v>846</v>
      </c>
      <c r="D1893" s="191">
        <v>40644</v>
      </c>
      <c r="E1893" s="190" t="s">
        <v>893</v>
      </c>
      <c r="F1893" s="190">
        <v>9.5</v>
      </c>
      <c r="G1893" s="190">
        <v>30</v>
      </c>
      <c r="H1893" s="193">
        <v>0</v>
      </c>
      <c r="I1893" s="190"/>
    </row>
    <row r="1894" spans="1:9">
      <c r="A1894" s="190" t="s">
        <v>590</v>
      </c>
      <c r="B1894" s="190" t="s">
        <v>850</v>
      </c>
      <c r="C1894" s="190" t="s">
        <v>846</v>
      </c>
      <c r="D1894" s="191">
        <v>41222</v>
      </c>
      <c r="E1894" s="190" t="s">
        <v>809</v>
      </c>
      <c r="F1894" s="190">
        <v>53</v>
      </c>
      <c r="G1894" s="190">
        <v>10</v>
      </c>
      <c r="H1894" s="193">
        <v>0</v>
      </c>
      <c r="I1894" s="190"/>
    </row>
    <row r="1895" spans="1:9">
      <c r="A1895" s="190" t="s">
        <v>590</v>
      </c>
      <c r="B1895" s="190" t="s">
        <v>850</v>
      </c>
      <c r="C1895" s="190" t="s">
        <v>846</v>
      </c>
      <c r="D1895" s="191">
        <v>40603</v>
      </c>
      <c r="E1895" s="190" t="s">
        <v>865</v>
      </c>
      <c r="F1895" s="190">
        <v>43.9</v>
      </c>
      <c r="G1895" s="190">
        <v>20</v>
      </c>
      <c r="H1895" s="193">
        <v>0</v>
      </c>
      <c r="I1895" s="190"/>
    </row>
    <row r="1896" spans="1:9">
      <c r="A1896" s="190" t="s">
        <v>330</v>
      </c>
      <c r="B1896" s="190" t="s">
        <v>817</v>
      </c>
      <c r="C1896" s="190" t="s">
        <v>828</v>
      </c>
      <c r="D1896" s="191">
        <v>40860</v>
      </c>
      <c r="E1896" s="190" t="s">
        <v>896</v>
      </c>
      <c r="F1896" s="190">
        <v>40</v>
      </c>
      <c r="G1896" s="190">
        <v>20</v>
      </c>
      <c r="H1896" s="193">
        <v>0.15</v>
      </c>
      <c r="I1896" s="190"/>
    </row>
    <row r="1897" spans="1:9">
      <c r="A1897" s="190" t="s">
        <v>330</v>
      </c>
      <c r="B1897" s="190" t="s">
        <v>817</v>
      </c>
      <c r="C1897" s="190" t="s">
        <v>828</v>
      </c>
      <c r="D1897" s="191">
        <v>41416</v>
      </c>
      <c r="E1897" s="190" t="s">
        <v>840</v>
      </c>
      <c r="F1897" s="190">
        <v>10</v>
      </c>
      <c r="G1897" s="190">
        <v>40</v>
      </c>
      <c r="H1897" s="193">
        <v>0.15</v>
      </c>
      <c r="I1897" s="190"/>
    </row>
    <row r="1898" spans="1:9">
      <c r="A1898" s="190" t="s">
        <v>330</v>
      </c>
      <c r="B1898" s="190" t="s">
        <v>817</v>
      </c>
      <c r="C1898" s="190" t="s">
        <v>828</v>
      </c>
      <c r="D1898" s="191">
        <v>40995</v>
      </c>
      <c r="E1898" s="190" t="s">
        <v>855</v>
      </c>
      <c r="F1898" s="190">
        <v>18.399999999999999</v>
      </c>
      <c r="G1898" s="190">
        <v>10</v>
      </c>
      <c r="H1898" s="193">
        <v>0</v>
      </c>
      <c r="I1898" s="190"/>
    </row>
    <row r="1899" spans="1:9">
      <c r="A1899" s="190" t="s">
        <v>330</v>
      </c>
      <c r="B1899" s="190" t="s">
        <v>817</v>
      </c>
      <c r="C1899" s="190" t="s">
        <v>828</v>
      </c>
      <c r="D1899" s="191">
        <v>41322</v>
      </c>
      <c r="E1899" s="190" t="s">
        <v>864</v>
      </c>
      <c r="F1899" s="190">
        <v>19.45</v>
      </c>
      <c r="G1899" s="190">
        <v>6</v>
      </c>
      <c r="H1899" s="193">
        <v>0.15</v>
      </c>
      <c r="I1899" s="190"/>
    </row>
    <row r="1900" spans="1:9">
      <c r="A1900" s="190" t="s">
        <v>555</v>
      </c>
      <c r="B1900" s="190" t="s">
        <v>524</v>
      </c>
      <c r="C1900" s="190" t="s">
        <v>846</v>
      </c>
      <c r="D1900" s="191">
        <v>41490</v>
      </c>
      <c r="E1900" s="190" t="s">
        <v>847</v>
      </c>
      <c r="F1900" s="190">
        <v>30</v>
      </c>
      <c r="G1900" s="190">
        <v>18</v>
      </c>
      <c r="H1900" s="193">
        <v>0</v>
      </c>
      <c r="I1900" s="190"/>
    </row>
    <row r="1901" spans="1:9">
      <c r="A1901" s="190" t="s">
        <v>555</v>
      </c>
      <c r="B1901" s="190" t="s">
        <v>524</v>
      </c>
      <c r="C1901" s="190" t="s">
        <v>846</v>
      </c>
      <c r="D1901" s="191">
        <v>40593</v>
      </c>
      <c r="E1901" s="190" t="s">
        <v>853</v>
      </c>
      <c r="F1901" s="190">
        <v>38</v>
      </c>
      <c r="G1901" s="190">
        <v>20</v>
      </c>
      <c r="H1901" s="193">
        <v>0</v>
      </c>
      <c r="I1901" s="190"/>
    </row>
    <row r="1902" spans="1:9">
      <c r="A1902" s="190" t="s">
        <v>555</v>
      </c>
      <c r="B1902" s="190" t="s">
        <v>524</v>
      </c>
      <c r="C1902" s="190" t="s">
        <v>846</v>
      </c>
      <c r="D1902" s="191">
        <v>41670</v>
      </c>
      <c r="E1902" s="190" t="s">
        <v>825</v>
      </c>
      <c r="F1902" s="190">
        <v>4.5</v>
      </c>
      <c r="G1902" s="190">
        <v>80</v>
      </c>
      <c r="H1902" s="193">
        <v>0</v>
      </c>
      <c r="I1902" s="190"/>
    </row>
    <row r="1903" spans="1:9">
      <c r="A1903" s="190" t="s">
        <v>555</v>
      </c>
      <c r="B1903" s="190" t="s">
        <v>524</v>
      </c>
      <c r="C1903" s="190" t="s">
        <v>846</v>
      </c>
      <c r="D1903" s="191">
        <v>40877</v>
      </c>
      <c r="E1903" s="190" t="s">
        <v>835</v>
      </c>
      <c r="F1903" s="190">
        <v>43.9</v>
      </c>
      <c r="G1903" s="190">
        <v>30</v>
      </c>
      <c r="H1903" s="193">
        <v>0</v>
      </c>
      <c r="I1903" s="190"/>
    </row>
    <row r="1904" spans="1:9">
      <c r="A1904" s="190" t="s">
        <v>555</v>
      </c>
      <c r="B1904" s="190" t="s">
        <v>524</v>
      </c>
      <c r="C1904" s="190" t="s">
        <v>846</v>
      </c>
      <c r="D1904" s="191">
        <v>40799</v>
      </c>
      <c r="E1904" s="190" t="s">
        <v>821</v>
      </c>
      <c r="F1904" s="190">
        <v>12.5</v>
      </c>
      <c r="G1904" s="190">
        <v>24</v>
      </c>
      <c r="H1904" s="193">
        <v>0</v>
      </c>
      <c r="I1904" s="190"/>
    </row>
    <row r="1905" spans="1:9">
      <c r="A1905" s="190" t="s">
        <v>555</v>
      </c>
      <c r="B1905" s="190" t="s">
        <v>524</v>
      </c>
      <c r="C1905" s="190" t="s">
        <v>846</v>
      </c>
      <c r="D1905" s="191">
        <v>40925</v>
      </c>
      <c r="E1905" s="190" t="s">
        <v>865</v>
      </c>
      <c r="F1905" s="190">
        <v>43.9</v>
      </c>
      <c r="G1905" s="190">
        <v>35</v>
      </c>
      <c r="H1905" s="193">
        <v>0</v>
      </c>
      <c r="I1905" s="190"/>
    </row>
    <row r="1906" spans="1:9">
      <c r="A1906" s="190" t="s">
        <v>590</v>
      </c>
      <c r="B1906" s="190" t="s">
        <v>850</v>
      </c>
      <c r="C1906" s="190" t="s">
        <v>810</v>
      </c>
      <c r="D1906" s="191">
        <v>40200</v>
      </c>
      <c r="E1906" s="190" t="s">
        <v>867</v>
      </c>
      <c r="F1906" s="190">
        <v>7.75</v>
      </c>
      <c r="G1906" s="190">
        <v>40</v>
      </c>
      <c r="H1906" s="193">
        <v>0.2</v>
      </c>
      <c r="I1906" s="190"/>
    </row>
    <row r="1907" spans="1:9">
      <c r="A1907" s="190" t="s">
        <v>438</v>
      </c>
      <c r="B1907" s="190" t="s">
        <v>806</v>
      </c>
      <c r="C1907" s="190" t="s">
        <v>836</v>
      </c>
      <c r="D1907" s="191">
        <v>41380</v>
      </c>
      <c r="E1907" s="190" t="s">
        <v>890</v>
      </c>
      <c r="F1907" s="190">
        <v>263.5</v>
      </c>
      <c r="G1907" s="190">
        <v>60</v>
      </c>
      <c r="H1907" s="193">
        <v>0</v>
      </c>
      <c r="I1907" s="190"/>
    </row>
    <row r="1908" spans="1:9">
      <c r="A1908" s="190" t="s">
        <v>462</v>
      </c>
      <c r="B1908" s="190" t="s">
        <v>892</v>
      </c>
      <c r="C1908" s="190" t="s">
        <v>851</v>
      </c>
      <c r="D1908" s="191">
        <v>40793</v>
      </c>
      <c r="E1908" s="190" t="s">
        <v>847</v>
      </c>
      <c r="F1908" s="190">
        <v>30</v>
      </c>
      <c r="G1908" s="190">
        <v>20</v>
      </c>
      <c r="H1908" s="193">
        <v>0</v>
      </c>
      <c r="I1908" s="190"/>
    </row>
    <row r="1909" spans="1:9">
      <c r="A1909" s="190" t="s">
        <v>462</v>
      </c>
      <c r="B1909" s="190" t="s">
        <v>892</v>
      </c>
      <c r="C1909" s="190" t="s">
        <v>851</v>
      </c>
      <c r="D1909" s="191">
        <v>40373</v>
      </c>
      <c r="E1909" s="190" t="s">
        <v>858</v>
      </c>
      <c r="F1909" s="190">
        <v>46</v>
      </c>
      <c r="G1909" s="190">
        <v>9</v>
      </c>
      <c r="H1909" s="193">
        <v>0</v>
      </c>
      <c r="I1909" s="190"/>
    </row>
    <row r="1910" spans="1:9">
      <c r="A1910" s="190" t="s">
        <v>688</v>
      </c>
      <c r="B1910" s="190" t="s">
        <v>842</v>
      </c>
      <c r="C1910" s="190" t="s">
        <v>851</v>
      </c>
      <c r="D1910" s="191">
        <v>40637</v>
      </c>
      <c r="E1910" s="190" t="s">
        <v>862</v>
      </c>
      <c r="F1910" s="190">
        <v>6</v>
      </c>
      <c r="G1910" s="190">
        <v>84</v>
      </c>
      <c r="H1910" s="193">
        <v>0.15</v>
      </c>
      <c r="I1910" s="190"/>
    </row>
    <row r="1911" spans="1:9">
      <c r="A1911" s="190" t="s">
        <v>688</v>
      </c>
      <c r="B1911" s="190" t="s">
        <v>842</v>
      </c>
      <c r="C1911" s="190" t="s">
        <v>851</v>
      </c>
      <c r="D1911" s="191">
        <v>40844</v>
      </c>
      <c r="E1911" s="190" t="s">
        <v>816</v>
      </c>
      <c r="F1911" s="190">
        <v>19.5</v>
      </c>
      <c r="G1911" s="190">
        <v>15</v>
      </c>
      <c r="H1911" s="193">
        <v>0</v>
      </c>
      <c r="I1911" s="190"/>
    </row>
    <row r="1912" spans="1:9">
      <c r="A1912" s="190" t="s">
        <v>688</v>
      </c>
      <c r="B1912" s="190" t="s">
        <v>842</v>
      </c>
      <c r="C1912" s="190" t="s">
        <v>836</v>
      </c>
      <c r="D1912" s="191">
        <v>41378</v>
      </c>
      <c r="E1912" s="190" t="s">
        <v>830</v>
      </c>
      <c r="F1912" s="190">
        <v>17.45</v>
      </c>
      <c r="G1912" s="190">
        <v>55</v>
      </c>
      <c r="H1912" s="193">
        <v>0</v>
      </c>
      <c r="I1912" s="190"/>
    </row>
    <row r="1913" spans="1:9">
      <c r="A1913" s="190" t="s">
        <v>688</v>
      </c>
      <c r="B1913" s="190" t="s">
        <v>842</v>
      </c>
      <c r="C1913" s="190" t="s">
        <v>836</v>
      </c>
      <c r="D1913" s="191">
        <v>41121</v>
      </c>
      <c r="E1913" s="190" t="s">
        <v>825</v>
      </c>
      <c r="F1913" s="190">
        <v>4.5</v>
      </c>
      <c r="G1913" s="190">
        <v>20</v>
      </c>
      <c r="H1913" s="193">
        <v>0</v>
      </c>
      <c r="I1913" s="190"/>
    </row>
    <row r="1914" spans="1:9">
      <c r="A1914" s="190" t="s">
        <v>688</v>
      </c>
      <c r="B1914" s="190" t="s">
        <v>842</v>
      </c>
      <c r="C1914" s="190" t="s">
        <v>836</v>
      </c>
      <c r="D1914" s="191">
        <v>40225</v>
      </c>
      <c r="E1914" s="190" t="s">
        <v>831</v>
      </c>
      <c r="F1914" s="190">
        <v>19</v>
      </c>
      <c r="G1914" s="190">
        <v>40</v>
      </c>
      <c r="H1914" s="193">
        <v>0</v>
      </c>
      <c r="I1914" s="190"/>
    </row>
    <row r="1915" spans="1:9">
      <c r="A1915" s="190" t="s">
        <v>401</v>
      </c>
      <c r="B1915" s="190" t="s">
        <v>883</v>
      </c>
      <c r="C1915" s="190" t="s">
        <v>851</v>
      </c>
      <c r="D1915" s="191">
        <v>40258</v>
      </c>
      <c r="E1915" s="190" t="s">
        <v>830</v>
      </c>
      <c r="F1915" s="190">
        <v>17.45</v>
      </c>
      <c r="G1915" s="190">
        <v>36</v>
      </c>
      <c r="H1915" s="193">
        <v>0.10000000149011612</v>
      </c>
      <c r="I1915" s="190"/>
    </row>
    <row r="1916" spans="1:9">
      <c r="A1916" s="190" t="s">
        <v>401</v>
      </c>
      <c r="B1916" s="190" t="s">
        <v>883</v>
      </c>
      <c r="C1916" s="190" t="s">
        <v>851</v>
      </c>
      <c r="D1916" s="191">
        <v>40561</v>
      </c>
      <c r="E1916" s="190" t="s">
        <v>881</v>
      </c>
      <c r="F1916" s="190">
        <v>62.5</v>
      </c>
      <c r="G1916" s="190">
        <v>8</v>
      </c>
      <c r="H1916" s="193">
        <v>0.10000000149011612</v>
      </c>
      <c r="I1916" s="190"/>
    </row>
    <row r="1917" spans="1:9">
      <c r="A1917" s="190" t="s">
        <v>401</v>
      </c>
      <c r="B1917" s="190" t="s">
        <v>883</v>
      </c>
      <c r="C1917" s="190" t="s">
        <v>851</v>
      </c>
      <c r="D1917" s="191">
        <v>40750</v>
      </c>
      <c r="E1917" s="190" t="s">
        <v>838</v>
      </c>
      <c r="F1917" s="190">
        <v>32</v>
      </c>
      <c r="G1917" s="190">
        <v>35</v>
      </c>
      <c r="H1917" s="193">
        <v>0.10000000149011612</v>
      </c>
      <c r="I1917" s="190"/>
    </row>
    <row r="1918" spans="1:9">
      <c r="A1918" s="190" t="s">
        <v>341</v>
      </c>
      <c r="B1918" s="190" t="s">
        <v>345</v>
      </c>
      <c r="C1918" s="190" t="s">
        <v>846</v>
      </c>
      <c r="D1918" s="191">
        <v>41207</v>
      </c>
      <c r="E1918" s="190" t="s">
        <v>803</v>
      </c>
      <c r="F1918" s="190">
        <v>21</v>
      </c>
      <c r="G1918" s="190">
        <v>30</v>
      </c>
      <c r="H1918" s="193">
        <v>0</v>
      </c>
      <c r="I1918" s="190"/>
    </row>
    <row r="1919" spans="1:9">
      <c r="A1919" s="190" t="s">
        <v>341</v>
      </c>
      <c r="B1919" s="190" t="s">
        <v>345</v>
      </c>
      <c r="C1919" s="190" t="s">
        <v>846</v>
      </c>
      <c r="D1919" s="191">
        <v>41070</v>
      </c>
      <c r="E1919" s="190" t="s">
        <v>818</v>
      </c>
      <c r="F1919" s="190">
        <v>81</v>
      </c>
      <c r="G1919" s="190">
        <v>15</v>
      </c>
      <c r="H1919" s="193">
        <v>0</v>
      </c>
      <c r="I1919" s="190"/>
    </row>
    <row r="1920" spans="1:9">
      <c r="A1920" s="190" t="s">
        <v>341</v>
      </c>
      <c r="B1920" s="190" t="s">
        <v>345</v>
      </c>
      <c r="C1920" s="190" t="s">
        <v>846</v>
      </c>
      <c r="D1920" s="191">
        <v>40735</v>
      </c>
      <c r="E1920" s="190" t="s">
        <v>856</v>
      </c>
      <c r="F1920" s="190">
        <v>18</v>
      </c>
      <c r="G1920" s="190">
        <v>10</v>
      </c>
      <c r="H1920" s="193">
        <v>0</v>
      </c>
      <c r="I1920" s="190"/>
    </row>
    <row r="1921" spans="1:9">
      <c r="A1921" s="190" t="s">
        <v>341</v>
      </c>
      <c r="B1921" s="190" t="s">
        <v>345</v>
      </c>
      <c r="C1921" s="190" t="s">
        <v>846</v>
      </c>
      <c r="D1921" s="191">
        <v>41184</v>
      </c>
      <c r="E1921" s="190" t="s">
        <v>834</v>
      </c>
      <c r="F1921" s="190">
        <v>13</v>
      </c>
      <c r="G1921" s="190">
        <v>15</v>
      </c>
      <c r="H1921" s="193">
        <v>0</v>
      </c>
      <c r="I1921" s="190"/>
    </row>
    <row r="1922" spans="1:9">
      <c r="A1922" s="190" t="s">
        <v>324</v>
      </c>
      <c r="B1922" s="190" t="s">
        <v>877</v>
      </c>
      <c r="C1922" s="190" t="s">
        <v>846</v>
      </c>
      <c r="D1922" s="191">
        <v>41002</v>
      </c>
      <c r="E1922" s="190" t="s">
        <v>847</v>
      </c>
      <c r="F1922" s="190">
        <v>30</v>
      </c>
      <c r="G1922" s="190">
        <v>60</v>
      </c>
      <c r="H1922" s="193">
        <v>0</v>
      </c>
      <c r="I1922" s="190"/>
    </row>
    <row r="1923" spans="1:9">
      <c r="A1923" s="190" t="s">
        <v>324</v>
      </c>
      <c r="B1923" s="190" t="s">
        <v>877</v>
      </c>
      <c r="C1923" s="190" t="s">
        <v>846</v>
      </c>
      <c r="D1923" s="191">
        <v>41299</v>
      </c>
      <c r="E1923" s="190" t="s">
        <v>858</v>
      </c>
      <c r="F1923" s="190">
        <v>46</v>
      </c>
      <c r="G1923" s="190">
        <v>6</v>
      </c>
      <c r="H1923" s="193">
        <v>0</v>
      </c>
      <c r="I1923" s="190"/>
    </row>
    <row r="1924" spans="1:9">
      <c r="A1924" s="190" t="s">
        <v>324</v>
      </c>
      <c r="B1924" s="190" t="s">
        <v>877</v>
      </c>
      <c r="C1924" s="190" t="s">
        <v>846</v>
      </c>
      <c r="D1924" s="191">
        <v>41262</v>
      </c>
      <c r="E1924" s="190" t="s">
        <v>805</v>
      </c>
      <c r="F1924" s="190">
        <v>34.799999999999997</v>
      </c>
      <c r="G1924" s="190">
        <v>20</v>
      </c>
      <c r="H1924" s="193">
        <v>0</v>
      </c>
      <c r="I1924" s="190"/>
    </row>
    <row r="1925" spans="1:9">
      <c r="A1925" s="190" t="s">
        <v>639</v>
      </c>
      <c r="B1925" s="190" t="s">
        <v>842</v>
      </c>
      <c r="C1925" s="190" t="s">
        <v>814</v>
      </c>
      <c r="D1925" s="191">
        <v>41004</v>
      </c>
      <c r="E1925" s="190" t="s">
        <v>847</v>
      </c>
      <c r="F1925" s="190">
        <v>30</v>
      </c>
      <c r="G1925" s="190">
        <v>60</v>
      </c>
      <c r="H1925" s="193">
        <v>0</v>
      </c>
      <c r="I1925" s="190"/>
    </row>
    <row r="1926" spans="1:9">
      <c r="A1926" s="190" t="s">
        <v>639</v>
      </c>
      <c r="B1926" s="190" t="s">
        <v>842</v>
      </c>
      <c r="C1926" s="190" t="s">
        <v>814</v>
      </c>
      <c r="D1926" s="191">
        <v>40742</v>
      </c>
      <c r="E1926" s="190" t="s">
        <v>843</v>
      </c>
      <c r="F1926" s="190">
        <v>49.3</v>
      </c>
      <c r="G1926" s="190">
        <v>40</v>
      </c>
      <c r="H1926" s="193">
        <v>0.10000000149011612</v>
      </c>
      <c r="I1926" s="190"/>
    </row>
    <row r="1927" spans="1:9">
      <c r="A1927" s="190" t="s">
        <v>450</v>
      </c>
      <c r="B1927" s="190" t="s">
        <v>806</v>
      </c>
      <c r="C1927" s="190" t="s">
        <v>851</v>
      </c>
      <c r="D1927" s="191">
        <v>41318</v>
      </c>
      <c r="E1927" s="190" t="s">
        <v>886</v>
      </c>
      <c r="F1927" s="190">
        <v>25</v>
      </c>
      <c r="G1927" s="190">
        <v>40</v>
      </c>
      <c r="H1927" s="193">
        <v>0</v>
      </c>
      <c r="I1927" s="190"/>
    </row>
    <row r="1928" spans="1:9">
      <c r="A1928" s="190" t="s">
        <v>450</v>
      </c>
      <c r="B1928" s="190" t="s">
        <v>806</v>
      </c>
      <c r="C1928" s="190" t="s">
        <v>851</v>
      </c>
      <c r="D1928" s="191">
        <v>40946</v>
      </c>
      <c r="E1928" s="190" t="s">
        <v>803</v>
      </c>
      <c r="F1928" s="190">
        <v>21</v>
      </c>
      <c r="G1928" s="190">
        <v>15</v>
      </c>
      <c r="H1928" s="193">
        <v>0</v>
      </c>
      <c r="I1928" s="190"/>
    </row>
    <row r="1929" spans="1:9">
      <c r="A1929" s="190" t="s">
        <v>450</v>
      </c>
      <c r="B1929" s="190" t="s">
        <v>806</v>
      </c>
      <c r="C1929" s="190" t="s">
        <v>851</v>
      </c>
      <c r="D1929" s="191">
        <v>41615</v>
      </c>
      <c r="E1929" s="190" t="s">
        <v>811</v>
      </c>
      <c r="F1929" s="190">
        <v>9.65</v>
      </c>
      <c r="G1929" s="190">
        <v>4</v>
      </c>
      <c r="H1929" s="193">
        <v>0</v>
      </c>
      <c r="I1929" s="190"/>
    </row>
    <row r="1930" spans="1:9">
      <c r="A1930" s="190" t="s">
        <v>555</v>
      </c>
      <c r="B1930" s="190" t="s">
        <v>524</v>
      </c>
      <c r="C1930" s="190" t="s">
        <v>851</v>
      </c>
      <c r="D1930" s="191">
        <v>41384</v>
      </c>
      <c r="E1930" s="190" t="s">
        <v>840</v>
      </c>
      <c r="F1930" s="190">
        <v>10</v>
      </c>
      <c r="G1930" s="190">
        <v>65</v>
      </c>
      <c r="H1930" s="193">
        <v>0</v>
      </c>
      <c r="I1930" s="190"/>
    </row>
    <row r="1931" spans="1:9">
      <c r="A1931" s="190" t="s">
        <v>555</v>
      </c>
      <c r="B1931" s="190" t="s">
        <v>524</v>
      </c>
      <c r="C1931" s="190" t="s">
        <v>851</v>
      </c>
      <c r="D1931" s="191">
        <v>40530</v>
      </c>
      <c r="E1931" s="190" t="s">
        <v>873</v>
      </c>
      <c r="F1931" s="190">
        <v>14</v>
      </c>
      <c r="G1931" s="190">
        <v>60</v>
      </c>
      <c r="H1931" s="193">
        <v>0.15</v>
      </c>
      <c r="I1931" s="190"/>
    </row>
    <row r="1932" spans="1:9">
      <c r="A1932" s="190" t="s">
        <v>555</v>
      </c>
      <c r="B1932" s="190" t="s">
        <v>524</v>
      </c>
      <c r="C1932" s="190" t="s">
        <v>851</v>
      </c>
      <c r="D1932" s="191">
        <v>41158</v>
      </c>
      <c r="E1932" s="190" t="s">
        <v>826</v>
      </c>
      <c r="F1932" s="190">
        <v>24</v>
      </c>
      <c r="G1932" s="190">
        <v>65</v>
      </c>
      <c r="H1932" s="193">
        <v>0.15</v>
      </c>
      <c r="I1932" s="190"/>
    </row>
    <row r="1933" spans="1:9">
      <c r="A1933" s="190" t="s">
        <v>555</v>
      </c>
      <c r="B1933" s="190" t="s">
        <v>524</v>
      </c>
      <c r="C1933" s="190" t="s">
        <v>851</v>
      </c>
      <c r="D1933" s="191">
        <v>40556</v>
      </c>
      <c r="E1933" s="190" t="s">
        <v>902</v>
      </c>
      <c r="F1933" s="190">
        <v>28.5</v>
      </c>
      <c r="G1933" s="190">
        <v>66</v>
      </c>
      <c r="H1933" s="193">
        <v>0.15</v>
      </c>
      <c r="I1933" s="190"/>
    </row>
    <row r="1934" spans="1:9">
      <c r="A1934" s="190" t="s">
        <v>446</v>
      </c>
      <c r="B1934" s="190" t="s">
        <v>854</v>
      </c>
      <c r="C1934" s="190" t="s">
        <v>836</v>
      </c>
      <c r="D1934" s="191">
        <v>41644</v>
      </c>
      <c r="E1934" s="190" t="s">
        <v>829</v>
      </c>
      <c r="F1934" s="190">
        <v>19</v>
      </c>
      <c r="G1934" s="190">
        <v>50</v>
      </c>
      <c r="H1934" s="193">
        <v>0.2</v>
      </c>
      <c r="I1934" s="190"/>
    </row>
    <row r="1935" spans="1:9">
      <c r="A1935" s="190" t="s">
        <v>446</v>
      </c>
      <c r="B1935" s="190" t="s">
        <v>854</v>
      </c>
      <c r="C1935" s="190" t="s">
        <v>836</v>
      </c>
      <c r="D1935" s="191">
        <v>40262</v>
      </c>
      <c r="E1935" s="190" t="s">
        <v>844</v>
      </c>
      <c r="F1935" s="190">
        <v>15</v>
      </c>
      <c r="G1935" s="190">
        <v>20</v>
      </c>
      <c r="H1935" s="193">
        <v>0.2</v>
      </c>
      <c r="I1935" s="190"/>
    </row>
    <row r="1936" spans="1:9">
      <c r="A1936" s="190" t="s">
        <v>446</v>
      </c>
      <c r="B1936" s="190" t="s">
        <v>854</v>
      </c>
      <c r="C1936" s="190" t="s">
        <v>836</v>
      </c>
      <c r="D1936" s="191">
        <v>41016</v>
      </c>
      <c r="E1936" s="190" t="s">
        <v>856</v>
      </c>
      <c r="F1936" s="190">
        <v>18</v>
      </c>
      <c r="G1936" s="190">
        <v>90</v>
      </c>
      <c r="H1936" s="193">
        <v>0.2</v>
      </c>
      <c r="I1936" s="190"/>
    </row>
    <row r="1937" spans="1:9">
      <c r="A1937" s="190" t="s">
        <v>466</v>
      </c>
      <c r="B1937" s="190" t="s">
        <v>842</v>
      </c>
      <c r="C1937" s="190" t="s">
        <v>836</v>
      </c>
      <c r="D1937" s="191">
        <v>41663</v>
      </c>
      <c r="E1937" s="190" t="s">
        <v>805</v>
      </c>
      <c r="F1937" s="190">
        <v>34.799999999999997</v>
      </c>
      <c r="G1937" s="190">
        <v>2</v>
      </c>
      <c r="H1937" s="193">
        <v>0</v>
      </c>
      <c r="I1937" s="190"/>
    </row>
    <row r="1938" spans="1:9">
      <c r="A1938" s="190" t="s">
        <v>590</v>
      </c>
      <c r="B1938" s="190" t="s">
        <v>850</v>
      </c>
      <c r="C1938" s="190" t="s">
        <v>878</v>
      </c>
      <c r="D1938" s="191">
        <v>41118</v>
      </c>
      <c r="E1938" s="190" t="s">
        <v>857</v>
      </c>
      <c r="F1938" s="190">
        <v>123.79</v>
      </c>
      <c r="G1938" s="190">
        <v>50</v>
      </c>
      <c r="H1938" s="193">
        <v>0.25</v>
      </c>
      <c r="I1938" s="190"/>
    </row>
    <row r="1939" spans="1:9">
      <c r="A1939" s="190" t="s">
        <v>590</v>
      </c>
      <c r="B1939" s="190" t="s">
        <v>850</v>
      </c>
      <c r="C1939" s="190" t="s">
        <v>878</v>
      </c>
      <c r="D1939" s="191">
        <v>41258</v>
      </c>
      <c r="E1939" s="190" t="s">
        <v>811</v>
      </c>
      <c r="F1939" s="190">
        <v>9.65</v>
      </c>
      <c r="G1939" s="190">
        <v>35</v>
      </c>
      <c r="H1939" s="193">
        <v>0.25</v>
      </c>
      <c r="I1939" s="190"/>
    </row>
    <row r="1940" spans="1:9">
      <c r="A1940" s="190" t="s">
        <v>526</v>
      </c>
      <c r="B1940" s="190" t="s">
        <v>895</v>
      </c>
      <c r="C1940" s="190" t="s">
        <v>851</v>
      </c>
      <c r="D1940" s="191">
        <v>41420</v>
      </c>
      <c r="E1940" s="190" t="s">
        <v>832</v>
      </c>
      <c r="F1940" s="190">
        <v>55</v>
      </c>
      <c r="G1940" s="190">
        <v>18</v>
      </c>
      <c r="H1940" s="193">
        <v>0.05</v>
      </c>
      <c r="I1940" s="190"/>
    </row>
    <row r="1941" spans="1:9">
      <c r="A1941" s="190" t="s">
        <v>666</v>
      </c>
      <c r="B1941" s="190" t="s">
        <v>839</v>
      </c>
      <c r="C1941" s="190" t="s">
        <v>836</v>
      </c>
      <c r="D1941" s="191">
        <v>40189</v>
      </c>
      <c r="E1941" s="190" t="s">
        <v>809</v>
      </c>
      <c r="F1941" s="190">
        <v>53</v>
      </c>
      <c r="G1941" s="190">
        <v>20</v>
      </c>
      <c r="H1941" s="193">
        <v>0</v>
      </c>
      <c r="I1941" s="190"/>
    </row>
    <row r="1942" spans="1:9">
      <c r="A1942" s="190" t="s">
        <v>666</v>
      </c>
      <c r="B1942" s="190" t="s">
        <v>839</v>
      </c>
      <c r="C1942" s="190" t="s">
        <v>836</v>
      </c>
      <c r="D1942" s="191">
        <v>41594</v>
      </c>
      <c r="E1942" s="190" t="s">
        <v>820</v>
      </c>
      <c r="F1942" s="190">
        <v>34</v>
      </c>
      <c r="G1942" s="190">
        <v>4</v>
      </c>
      <c r="H1942" s="193">
        <v>0</v>
      </c>
      <c r="I1942" s="190"/>
    </row>
    <row r="1943" spans="1:9">
      <c r="A1943" s="190" t="s">
        <v>446</v>
      </c>
      <c r="B1943" s="190" t="s">
        <v>854</v>
      </c>
      <c r="C1943" s="190" t="s">
        <v>810</v>
      </c>
      <c r="D1943" s="191">
        <v>40972</v>
      </c>
      <c r="E1943" s="190" t="s">
        <v>804</v>
      </c>
      <c r="F1943" s="190">
        <v>14</v>
      </c>
      <c r="G1943" s="190">
        <v>40</v>
      </c>
      <c r="H1943" s="193">
        <v>0</v>
      </c>
      <c r="I1943" s="190"/>
    </row>
    <row r="1944" spans="1:9">
      <c r="A1944" s="190" t="s">
        <v>441</v>
      </c>
      <c r="B1944" s="190" t="s">
        <v>444</v>
      </c>
      <c r="C1944" s="190" t="s">
        <v>846</v>
      </c>
      <c r="D1944" s="191">
        <v>40930</v>
      </c>
      <c r="E1944" s="190" t="s">
        <v>838</v>
      </c>
      <c r="F1944" s="190">
        <v>32</v>
      </c>
      <c r="G1944" s="190">
        <v>50</v>
      </c>
      <c r="H1944" s="193">
        <v>0</v>
      </c>
      <c r="I1944" s="190"/>
    </row>
    <row r="1945" spans="1:9">
      <c r="A1945" s="190" t="s">
        <v>441</v>
      </c>
      <c r="B1945" s="190" t="s">
        <v>444</v>
      </c>
      <c r="C1945" s="190" t="s">
        <v>846</v>
      </c>
      <c r="D1945" s="191">
        <v>41458</v>
      </c>
      <c r="E1945" s="190" t="s">
        <v>874</v>
      </c>
      <c r="F1945" s="190">
        <v>12</v>
      </c>
      <c r="G1945" s="190">
        <v>20</v>
      </c>
      <c r="H1945" s="193">
        <v>0.25</v>
      </c>
      <c r="I1945" s="190"/>
    </row>
    <row r="1946" spans="1:9">
      <c r="A1946" s="190" t="s">
        <v>441</v>
      </c>
      <c r="B1946" s="190" t="s">
        <v>444</v>
      </c>
      <c r="C1946" s="190" t="s">
        <v>846</v>
      </c>
      <c r="D1946" s="191">
        <v>41328</v>
      </c>
      <c r="E1946" s="190" t="s">
        <v>888</v>
      </c>
      <c r="F1946" s="190">
        <v>7</v>
      </c>
      <c r="G1946" s="190">
        <v>20</v>
      </c>
      <c r="H1946" s="193">
        <v>0.25</v>
      </c>
      <c r="I1946" s="190"/>
    </row>
    <row r="1947" spans="1:9">
      <c r="A1947" s="190" t="s">
        <v>621</v>
      </c>
      <c r="B1947" s="190" t="s">
        <v>898</v>
      </c>
      <c r="C1947" s="190" t="s">
        <v>846</v>
      </c>
      <c r="D1947" s="191">
        <v>41543</v>
      </c>
      <c r="E1947" s="190" t="s">
        <v>825</v>
      </c>
      <c r="F1947" s="190">
        <v>4.5</v>
      </c>
      <c r="G1947" s="190">
        <v>12</v>
      </c>
      <c r="H1947" s="193">
        <v>0</v>
      </c>
      <c r="I1947" s="190"/>
    </row>
    <row r="1948" spans="1:9">
      <c r="A1948" s="190" t="s">
        <v>621</v>
      </c>
      <c r="B1948" s="190" t="s">
        <v>898</v>
      </c>
      <c r="C1948" s="190" t="s">
        <v>846</v>
      </c>
      <c r="D1948" s="191">
        <v>41221</v>
      </c>
      <c r="E1948" s="190" t="s">
        <v>902</v>
      </c>
      <c r="F1948" s="190">
        <v>28.5</v>
      </c>
      <c r="G1948" s="190">
        <v>7</v>
      </c>
      <c r="H1948" s="193">
        <v>0</v>
      </c>
      <c r="I1948" s="190"/>
    </row>
    <row r="1949" spans="1:9">
      <c r="A1949" s="190" t="s">
        <v>621</v>
      </c>
      <c r="B1949" s="190" t="s">
        <v>898</v>
      </c>
      <c r="C1949" s="190" t="s">
        <v>846</v>
      </c>
      <c r="D1949" s="191">
        <v>41531</v>
      </c>
      <c r="E1949" s="190" t="s">
        <v>827</v>
      </c>
      <c r="F1949" s="190">
        <v>10</v>
      </c>
      <c r="G1949" s="190">
        <v>20</v>
      </c>
      <c r="H1949" s="193">
        <v>0</v>
      </c>
      <c r="I1949" s="190"/>
    </row>
    <row r="1950" spans="1:9">
      <c r="A1950" s="190" t="s">
        <v>621</v>
      </c>
      <c r="B1950" s="190" t="s">
        <v>898</v>
      </c>
      <c r="C1950" s="190" t="s">
        <v>846</v>
      </c>
      <c r="D1950" s="191">
        <v>40805</v>
      </c>
      <c r="E1950" s="190" t="s">
        <v>867</v>
      </c>
      <c r="F1950" s="190">
        <v>7.75</v>
      </c>
      <c r="G1950" s="190">
        <v>30</v>
      </c>
      <c r="H1950" s="193">
        <v>0</v>
      </c>
      <c r="I1950" s="190"/>
    </row>
    <row r="1951" spans="1:9">
      <c r="A1951" s="190" t="s">
        <v>626</v>
      </c>
      <c r="B1951" s="190" t="s">
        <v>854</v>
      </c>
      <c r="C1951" s="190" t="s">
        <v>807</v>
      </c>
      <c r="D1951" s="191">
        <v>41134</v>
      </c>
      <c r="E1951" s="190" t="s">
        <v>811</v>
      </c>
      <c r="F1951" s="190">
        <v>9.65</v>
      </c>
      <c r="G1951" s="190">
        <v>20</v>
      </c>
      <c r="H1951" s="193">
        <v>0.05</v>
      </c>
      <c r="I1951" s="190"/>
    </row>
    <row r="1952" spans="1:9">
      <c r="A1952" s="190" t="s">
        <v>626</v>
      </c>
      <c r="B1952" s="190" t="s">
        <v>854</v>
      </c>
      <c r="C1952" s="190" t="s">
        <v>807</v>
      </c>
      <c r="D1952" s="191">
        <v>41723</v>
      </c>
      <c r="E1952" s="190" t="s">
        <v>809</v>
      </c>
      <c r="F1952" s="190">
        <v>53</v>
      </c>
      <c r="G1952" s="190">
        <v>15</v>
      </c>
      <c r="H1952" s="193">
        <v>0.05</v>
      </c>
      <c r="I1952" s="190"/>
    </row>
    <row r="1953" spans="1:9">
      <c r="A1953" s="190" t="s">
        <v>626</v>
      </c>
      <c r="B1953" s="190" t="s">
        <v>854</v>
      </c>
      <c r="C1953" s="190" t="s">
        <v>807</v>
      </c>
      <c r="D1953" s="191">
        <v>41365</v>
      </c>
      <c r="E1953" s="190" t="s">
        <v>834</v>
      </c>
      <c r="F1953" s="190">
        <v>13</v>
      </c>
      <c r="G1953" s="190">
        <v>21</v>
      </c>
      <c r="H1953" s="193">
        <v>0.05</v>
      </c>
      <c r="I1953" s="190"/>
    </row>
    <row r="1954" spans="1:9">
      <c r="A1954" s="190" t="s">
        <v>639</v>
      </c>
      <c r="B1954" s="190" t="s">
        <v>842</v>
      </c>
      <c r="C1954" s="190" t="s">
        <v>851</v>
      </c>
      <c r="D1954" s="191">
        <v>40492</v>
      </c>
      <c r="E1954" s="190" t="s">
        <v>885</v>
      </c>
      <c r="F1954" s="190">
        <v>22</v>
      </c>
      <c r="G1954" s="190">
        <v>25</v>
      </c>
      <c r="H1954" s="193">
        <v>0.25</v>
      </c>
      <c r="I1954" s="190"/>
    </row>
    <row r="1955" spans="1:9">
      <c r="A1955" s="190" t="s">
        <v>639</v>
      </c>
      <c r="B1955" s="190" t="s">
        <v>842</v>
      </c>
      <c r="C1955" s="190" t="s">
        <v>851</v>
      </c>
      <c r="D1955" s="191">
        <v>41019</v>
      </c>
      <c r="E1955" s="190" t="s">
        <v>825</v>
      </c>
      <c r="F1955" s="190">
        <v>4.5</v>
      </c>
      <c r="G1955" s="190">
        <v>30</v>
      </c>
      <c r="H1955" s="193">
        <v>0.25</v>
      </c>
      <c r="I1955" s="190"/>
    </row>
    <row r="1956" spans="1:9">
      <c r="A1956" s="190" t="s">
        <v>639</v>
      </c>
      <c r="B1956" s="190" t="s">
        <v>842</v>
      </c>
      <c r="C1956" s="190" t="s">
        <v>851</v>
      </c>
      <c r="D1956" s="191">
        <v>41423</v>
      </c>
      <c r="E1956" s="190" t="s">
        <v>834</v>
      </c>
      <c r="F1956" s="190">
        <v>13</v>
      </c>
      <c r="G1956" s="190">
        <v>30</v>
      </c>
      <c r="H1956" s="193">
        <v>0</v>
      </c>
      <c r="I1956" s="190"/>
    </row>
    <row r="1957" spans="1:9">
      <c r="A1957" s="190" t="s">
        <v>590</v>
      </c>
      <c r="B1957" s="190" t="s">
        <v>850</v>
      </c>
      <c r="C1957" s="190" t="s">
        <v>851</v>
      </c>
      <c r="D1957" s="191">
        <v>40886</v>
      </c>
      <c r="E1957" s="190" t="s">
        <v>847</v>
      </c>
      <c r="F1957" s="190">
        <v>30</v>
      </c>
      <c r="G1957" s="190">
        <v>60</v>
      </c>
      <c r="H1957" s="193">
        <v>0</v>
      </c>
      <c r="I1957" s="190"/>
    </row>
    <row r="1958" spans="1:9">
      <c r="A1958" s="190" t="s">
        <v>590</v>
      </c>
      <c r="B1958" s="190" t="s">
        <v>850</v>
      </c>
      <c r="C1958" s="190" t="s">
        <v>851</v>
      </c>
      <c r="D1958" s="191">
        <v>41560</v>
      </c>
      <c r="E1958" s="190" t="s">
        <v>815</v>
      </c>
      <c r="F1958" s="190">
        <v>21</v>
      </c>
      <c r="G1958" s="190">
        <v>25</v>
      </c>
      <c r="H1958" s="193">
        <v>0</v>
      </c>
      <c r="I1958" s="190"/>
    </row>
    <row r="1959" spans="1:9">
      <c r="A1959" s="190" t="s">
        <v>590</v>
      </c>
      <c r="B1959" s="190" t="s">
        <v>850</v>
      </c>
      <c r="C1959" s="190" t="s">
        <v>851</v>
      </c>
      <c r="D1959" s="191">
        <v>40215</v>
      </c>
      <c r="E1959" s="190" t="s">
        <v>874</v>
      </c>
      <c r="F1959" s="190">
        <v>12</v>
      </c>
      <c r="G1959" s="190">
        <v>25</v>
      </c>
      <c r="H1959" s="193">
        <v>0</v>
      </c>
      <c r="I1959" s="190"/>
    </row>
    <row r="1960" spans="1:9">
      <c r="A1960" s="190" t="s">
        <v>590</v>
      </c>
      <c r="B1960" s="190" t="s">
        <v>850</v>
      </c>
      <c r="C1960" s="190" t="s">
        <v>851</v>
      </c>
      <c r="D1960" s="191">
        <v>41657</v>
      </c>
      <c r="E1960" s="190" t="s">
        <v>826</v>
      </c>
      <c r="F1960" s="190">
        <v>24</v>
      </c>
      <c r="G1960" s="190">
        <v>6</v>
      </c>
      <c r="H1960" s="193">
        <v>0</v>
      </c>
      <c r="I1960" s="190"/>
    </row>
    <row r="1961" spans="1:9">
      <c r="A1961" s="190" t="s">
        <v>688</v>
      </c>
      <c r="B1961" s="190" t="s">
        <v>842</v>
      </c>
      <c r="C1961" s="190" t="s">
        <v>810</v>
      </c>
      <c r="D1961" s="191">
        <v>40488</v>
      </c>
      <c r="E1961" s="190" t="s">
        <v>862</v>
      </c>
      <c r="F1961" s="190">
        <v>6</v>
      </c>
      <c r="G1961" s="190">
        <v>56</v>
      </c>
      <c r="H1961" s="193">
        <v>0</v>
      </c>
      <c r="I1961" s="190"/>
    </row>
    <row r="1962" spans="1:9">
      <c r="A1962" s="190" t="s">
        <v>688</v>
      </c>
      <c r="B1962" s="190" t="s">
        <v>842</v>
      </c>
      <c r="C1962" s="190" t="s">
        <v>810</v>
      </c>
      <c r="D1962" s="191">
        <v>41451</v>
      </c>
      <c r="E1962" s="190" t="s">
        <v>845</v>
      </c>
      <c r="F1962" s="190">
        <v>18</v>
      </c>
      <c r="G1962" s="190">
        <v>15</v>
      </c>
      <c r="H1962" s="193">
        <v>0.15</v>
      </c>
      <c r="I1962" s="190"/>
    </row>
    <row r="1963" spans="1:9">
      <c r="A1963" s="190" t="s">
        <v>688</v>
      </c>
      <c r="B1963" s="190" t="s">
        <v>842</v>
      </c>
      <c r="C1963" s="190" t="s">
        <v>810</v>
      </c>
      <c r="D1963" s="191">
        <v>41515</v>
      </c>
      <c r="E1963" s="190" t="s">
        <v>804</v>
      </c>
      <c r="F1963" s="190">
        <v>14</v>
      </c>
      <c r="G1963" s="190">
        <v>24</v>
      </c>
      <c r="H1963" s="193">
        <v>0.15</v>
      </c>
      <c r="I1963" s="190"/>
    </row>
    <row r="1964" spans="1:9">
      <c r="A1964" s="190" t="s">
        <v>688</v>
      </c>
      <c r="B1964" s="190" t="s">
        <v>842</v>
      </c>
      <c r="C1964" s="190" t="s">
        <v>810</v>
      </c>
      <c r="D1964" s="191">
        <v>41339</v>
      </c>
      <c r="E1964" s="190" t="s">
        <v>826</v>
      </c>
      <c r="F1964" s="190">
        <v>24</v>
      </c>
      <c r="G1964" s="190">
        <v>40</v>
      </c>
      <c r="H1964" s="193">
        <v>0</v>
      </c>
      <c r="I1964" s="190"/>
    </row>
    <row r="1965" spans="1:9">
      <c r="A1965" s="190" t="s">
        <v>361</v>
      </c>
      <c r="B1965" s="190" t="s">
        <v>842</v>
      </c>
      <c r="C1965" s="190" t="s">
        <v>814</v>
      </c>
      <c r="D1965" s="191">
        <v>41164</v>
      </c>
      <c r="E1965" s="190" t="s">
        <v>872</v>
      </c>
      <c r="F1965" s="190">
        <v>18</v>
      </c>
      <c r="G1965" s="190">
        <v>4</v>
      </c>
      <c r="H1965" s="193">
        <v>0</v>
      </c>
      <c r="I1965" s="190"/>
    </row>
    <row r="1966" spans="1:9">
      <c r="A1966" s="190" t="s">
        <v>361</v>
      </c>
      <c r="B1966" s="190" t="s">
        <v>842</v>
      </c>
      <c r="C1966" s="190" t="s">
        <v>814</v>
      </c>
      <c r="D1966" s="191">
        <v>40825</v>
      </c>
      <c r="E1966" s="190" t="s">
        <v>855</v>
      </c>
      <c r="F1966" s="190">
        <v>18.399999999999999</v>
      </c>
      <c r="G1966" s="190">
        <v>10</v>
      </c>
      <c r="H1966" s="193">
        <v>0</v>
      </c>
      <c r="I1966" s="190"/>
    </row>
    <row r="1967" spans="1:9">
      <c r="A1967" s="190" t="s">
        <v>361</v>
      </c>
      <c r="B1967" s="190" t="s">
        <v>842</v>
      </c>
      <c r="C1967" s="190" t="s">
        <v>814</v>
      </c>
      <c r="D1967" s="191">
        <v>41455</v>
      </c>
      <c r="E1967" s="190" t="s">
        <v>888</v>
      </c>
      <c r="F1967" s="190">
        <v>7</v>
      </c>
      <c r="G1967" s="190">
        <v>10</v>
      </c>
      <c r="H1967" s="193">
        <v>0</v>
      </c>
      <c r="I1967" s="190"/>
    </row>
    <row r="1968" spans="1:9">
      <c r="A1968" s="190" t="s">
        <v>330</v>
      </c>
      <c r="B1968" s="190" t="s">
        <v>817</v>
      </c>
      <c r="C1968" s="190" t="s">
        <v>814</v>
      </c>
      <c r="D1968" s="191">
        <v>41104</v>
      </c>
      <c r="E1968" s="190" t="s">
        <v>891</v>
      </c>
      <c r="F1968" s="190">
        <v>31.23</v>
      </c>
      <c r="G1968" s="190">
        <v>6</v>
      </c>
      <c r="H1968" s="193">
        <v>0</v>
      </c>
      <c r="I1968" s="190"/>
    </row>
    <row r="1969" spans="1:9">
      <c r="A1969" s="190" t="s">
        <v>330</v>
      </c>
      <c r="B1969" s="190" t="s">
        <v>817</v>
      </c>
      <c r="C1969" s="190" t="s">
        <v>814</v>
      </c>
      <c r="D1969" s="191">
        <v>40510</v>
      </c>
      <c r="E1969" s="190" t="s">
        <v>856</v>
      </c>
      <c r="F1969" s="190">
        <v>18</v>
      </c>
      <c r="G1969" s="190">
        <v>6</v>
      </c>
      <c r="H1969" s="193">
        <v>0</v>
      </c>
      <c r="I1969" s="190"/>
    </row>
    <row r="1970" spans="1:9">
      <c r="A1970" s="190" t="s">
        <v>569</v>
      </c>
      <c r="B1970" s="190" t="s">
        <v>801</v>
      </c>
      <c r="C1970" s="190" t="s">
        <v>851</v>
      </c>
      <c r="D1970" s="191">
        <v>41451</v>
      </c>
      <c r="E1970" s="190" t="s">
        <v>872</v>
      </c>
      <c r="F1970" s="190">
        <v>18</v>
      </c>
      <c r="G1970" s="190">
        <v>2</v>
      </c>
      <c r="H1970" s="193">
        <v>0</v>
      </c>
      <c r="I1970" s="190"/>
    </row>
    <row r="1971" spans="1:9">
      <c r="A1971" s="190" t="s">
        <v>569</v>
      </c>
      <c r="B1971" s="190" t="s">
        <v>801</v>
      </c>
      <c r="C1971" s="190" t="s">
        <v>851</v>
      </c>
      <c r="D1971" s="191">
        <v>41529</v>
      </c>
      <c r="E1971" s="190" t="s">
        <v>832</v>
      </c>
      <c r="F1971" s="190">
        <v>55</v>
      </c>
      <c r="G1971" s="190">
        <v>10</v>
      </c>
      <c r="H1971" s="193">
        <v>0</v>
      </c>
      <c r="I1971" s="190"/>
    </row>
    <row r="1972" spans="1:9">
      <c r="A1972" s="190" t="s">
        <v>509</v>
      </c>
      <c r="B1972" s="190" t="s">
        <v>842</v>
      </c>
      <c r="C1972" s="190" t="s">
        <v>814</v>
      </c>
      <c r="D1972" s="191">
        <v>41631</v>
      </c>
      <c r="E1972" s="190" t="s">
        <v>872</v>
      </c>
      <c r="F1972" s="190">
        <v>18</v>
      </c>
      <c r="G1972" s="190">
        <v>8</v>
      </c>
      <c r="H1972" s="193">
        <v>0</v>
      </c>
      <c r="I1972" s="190"/>
    </row>
    <row r="1973" spans="1:9">
      <c r="A1973" s="190" t="s">
        <v>509</v>
      </c>
      <c r="B1973" s="190" t="s">
        <v>842</v>
      </c>
      <c r="C1973" s="190" t="s">
        <v>814</v>
      </c>
      <c r="D1973" s="191">
        <v>41582</v>
      </c>
      <c r="E1973" s="190" t="s">
        <v>857</v>
      </c>
      <c r="F1973" s="190">
        <v>123.79</v>
      </c>
      <c r="G1973" s="190">
        <v>2</v>
      </c>
      <c r="H1973" s="193">
        <v>0.25</v>
      </c>
      <c r="I1973" s="190"/>
    </row>
    <row r="1974" spans="1:9">
      <c r="A1974" s="190" t="s">
        <v>681</v>
      </c>
      <c r="B1974" s="190" t="s">
        <v>538</v>
      </c>
      <c r="C1974" s="190" t="s">
        <v>846</v>
      </c>
      <c r="D1974" s="191">
        <v>41360</v>
      </c>
      <c r="E1974" s="190" t="s">
        <v>896</v>
      </c>
      <c r="F1974" s="190">
        <v>40</v>
      </c>
      <c r="G1974" s="190">
        <v>30</v>
      </c>
      <c r="H1974" s="193">
        <v>0</v>
      </c>
      <c r="I1974" s="190"/>
    </row>
    <row r="1975" spans="1:9">
      <c r="A1975" s="190" t="s">
        <v>681</v>
      </c>
      <c r="B1975" s="190" t="s">
        <v>538</v>
      </c>
      <c r="C1975" s="190" t="s">
        <v>846</v>
      </c>
      <c r="D1975" s="191">
        <v>40718</v>
      </c>
      <c r="E1975" s="190" t="s">
        <v>857</v>
      </c>
      <c r="F1975" s="190">
        <v>123.79</v>
      </c>
      <c r="G1975" s="190">
        <v>10</v>
      </c>
      <c r="H1975" s="193">
        <v>0</v>
      </c>
      <c r="I1975" s="190"/>
    </row>
    <row r="1976" spans="1:9">
      <c r="A1976" s="190" t="s">
        <v>681</v>
      </c>
      <c r="B1976" s="190" t="s">
        <v>538</v>
      </c>
      <c r="C1976" s="190" t="s">
        <v>846</v>
      </c>
      <c r="D1976" s="191">
        <v>40313</v>
      </c>
      <c r="E1976" s="190" t="s">
        <v>804</v>
      </c>
      <c r="F1976" s="190">
        <v>14</v>
      </c>
      <c r="G1976" s="190">
        <v>14</v>
      </c>
      <c r="H1976" s="193">
        <v>0</v>
      </c>
      <c r="I1976" s="190"/>
    </row>
    <row r="1977" spans="1:9">
      <c r="A1977" s="190" t="s">
        <v>559</v>
      </c>
      <c r="B1977" s="190" t="s">
        <v>868</v>
      </c>
      <c r="C1977" s="190" t="s">
        <v>851</v>
      </c>
      <c r="D1977" s="191">
        <v>40713</v>
      </c>
      <c r="E1977" s="190" t="s">
        <v>825</v>
      </c>
      <c r="F1977" s="190">
        <v>4.5</v>
      </c>
      <c r="G1977" s="190">
        <v>12</v>
      </c>
      <c r="H1977" s="193">
        <v>0</v>
      </c>
      <c r="I1977" s="190"/>
    </row>
    <row r="1978" spans="1:9">
      <c r="A1978" s="190" t="s">
        <v>559</v>
      </c>
      <c r="B1978" s="190" t="s">
        <v>868</v>
      </c>
      <c r="C1978" s="190" t="s">
        <v>851</v>
      </c>
      <c r="D1978" s="191">
        <v>41140</v>
      </c>
      <c r="E1978" s="190" t="s">
        <v>831</v>
      </c>
      <c r="F1978" s="190">
        <v>19</v>
      </c>
      <c r="G1978" s="190">
        <v>18</v>
      </c>
      <c r="H1978" s="193">
        <v>0.25</v>
      </c>
      <c r="I1978" s="190"/>
    </row>
    <row r="1979" spans="1:9">
      <c r="A1979" s="190" t="s">
        <v>559</v>
      </c>
      <c r="B1979" s="190" t="s">
        <v>868</v>
      </c>
      <c r="C1979" s="190" t="s">
        <v>851</v>
      </c>
      <c r="D1979" s="191">
        <v>41597</v>
      </c>
      <c r="E1979" s="190" t="s">
        <v>820</v>
      </c>
      <c r="F1979" s="190">
        <v>34</v>
      </c>
      <c r="G1979" s="190">
        <v>9</v>
      </c>
      <c r="H1979" s="193">
        <v>0</v>
      </c>
      <c r="I1979" s="190"/>
    </row>
    <row r="1980" spans="1:9">
      <c r="A1980" s="190" t="s">
        <v>396</v>
      </c>
      <c r="B1980" s="190" t="s">
        <v>861</v>
      </c>
      <c r="C1980" s="190" t="s">
        <v>851</v>
      </c>
      <c r="D1980" s="191">
        <v>41249</v>
      </c>
      <c r="E1980" s="190" t="s">
        <v>847</v>
      </c>
      <c r="F1980" s="190">
        <v>30</v>
      </c>
      <c r="G1980" s="190">
        <v>20</v>
      </c>
      <c r="H1980" s="193">
        <v>0</v>
      </c>
      <c r="I1980" s="190"/>
    </row>
    <row r="1981" spans="1:9">
      <c r="A1981" s="190" t="s">
        <v>396</v>
      </c>
      <c r="B1981" s="190" t="s">
        <v>861</v>
      </c>
      <c r="C1981" s="190" t="s">
        <v>851</v>
      </c>
      <c r="D1981" s="191">
        <v>41661</v>
      </c>
      <c r="E1981" s="190" t="s">
        <v>825</v>
      </c>
      <c r="F1981" s="190">
        <v>4.5</v>
      </c>
      <c r="G1981" s="190">
        <v>10</v>
      </c>
      <c r="H1981" s="193">
        <v>0</v>
      </c>
      <c r="I1981" s="190"/>
    </row>
    <row r="1982" spans="1:9">
      <c r="A1982" s="190" t="s">
        <v>669</v>
      </c>
      <c r="B1982" s="190" t="s">
        <v>854</v>
      </c>
      <c r="C1982" s="190" t="s">
        <v>814</v>
      </c>
      <c r="D1982" s="191">
        <v>41485</v>
      </c>
      <c r="E1982" s="190" t="s">
        <v>887</v>
      </c>
      <c r="F1982" s="190">
        <v>13.25</v>
      </c>
      <c r="G1982" s="190">
        <v>40</v>
      </c>
      <c r="H1982" s="193">
        <v>0.05</v>
      </c>
      <c r="I1982" s="190"/>
    </row>
    <row r="1983" spans="1:9">
      <c r="A1983" s="190" t="s">
        <v>669</v>
      </c>
      <c r="B1983" s="190" t="s">
        <v>854</v>
      </c>
      <c r="C1983" s="190" t="s">
        <v>814</v>
      </c>
      <c r="D1983" s="191">
        <v>41250</v>
      </c>
      <c r="E1983" s="190" t="s">
        <v>860</v>
      </c>
      <c r="F1983" s="190">
        <v>21.5</v>
      </c>
      <c r="G1983" s="190">
        <v>20</v>
      </c>
      <c r="H1983" s="193">
        <v>0</v>
      </c>
      <c r="I1983" s="190"/>
    </row>
    <row r="1984" spans="1:9">
      <c r="A1984" s="190" t="s">
        <v>492</v>
      </c>
      <c r="B1984" s="190" t="s">
        <v>854</v>
      </c>
      <c r="C1984" s="190" t="s">
        <v>836</v>
      </c>
      <c r="D1984" s="191">
        <v>40888</v>
      </c>
      <c r="E1984" s="190" t="s">
        <v>869</v>
      </c>
      <c r="F1984" s="190">
        <v>9.1999999999999993</v>
      </c>
      <c r="G1984" s="190">
        <v>50</v>
      </c>
      <c r="H1984" s="193">
        <v>0.05</v>
      </c>
      <c r="I1984" s="190"/>
    </row>
    <row r="1985" spans="1:9">
      <c r="A1985" s="190" t="s">
        <v>492</v>
      </c>
      <c r="B1985" s="190" t="s">
        <v>854</v>
      </c>
      <c r="C1985" s="190" t="s">
        <v>836</v>
      </c>
      <c r="D1985" s="191">
        <v>41115</v>
      </c>
      <c r="E1985" s="190" t="s">
        <v>820</v>
      </c>
      <c r="F1985" s="190">
        <v>34</v>
      </c>
      <c r="G1985" s="190">
        <v>36</v>
      </c>
      <c r="H1985" s="193">
        <v>0.05</v>
      </c>
      <c r="I1985" s="190"/>
    </row>
    <row r="1986" spans="1:9">
      <c r="A1986" s="190" t="s">
        <v>492</v>
      </c>
      <c r="B1986" s="190" t="s">
        <v>854</v>
      </c>
      <c r="C1986" s="190" t="s">
        <v>836</v>
      </c>
      <c r="D1986" s="191">
        <v>41236</v>
      </c>
      <c r="E1986" s="190" t="s">
        <v>860</v>
      </c>
      <c r="F1986" s="190">
        <v>21.5</v>
      </c>
      <c r="G1986" s="190">
        <v>60</v>
      </c>
      <c r="H1986" s="193">
        <v>0.05</v>
      </c>
      <c r="I1986" s="190"/>
    </row>
    <row r="1987" spans="1:9">
      <c r="A1987" s="190" t="s">
        <v>459</v>
      </c>
      <c r="B1987" s="190" t="s">
        <v>868</v>
      </c>
      <c r="C1987" s="190" t="s">
        <v>851</v>
      </c>
      <c r="D1987" s="191">
        <v>41353</v>
      </c>
      <c r="E1987" s="190" t="s">
        <v>894</v>
      </c>
      <c r="F1987" s="190">
        <v>9</v>
      </c>
      <c r="G1987" s="190">
        <v>10</v>
      </c>
      <c r="H1987" s="193">
        <v>0</v>
      </c>
      <c r="I1987" s="190"/>
    </row>
    <row r="1988" spans="1:9">
      <c r="A1988" s="190" t="s">
        <v>459</v>
      </c>
      <c r="B1988" s="190" t="s">
        <v>868</v>
      </c>
      <c r="C1988" s="190" t="s">
        <v>851</v>
      </c>
      <c r="D1988" s="191">
        <v>40565</v>
      </c>
      <c r="E1988" s="190" t="s">
        <v>804</v>
      </c>
      <c r="F1988" s="190">
        <v>14</v>
      </c>
      <c r="G1988" s="190">
        <v>4</v>
      </c>
      <c r="H1988" s="193">
        <v>0</v>
      </c>
      <c r="I1988" s="190"/>
    </row>
    <row r="1989" spans="1:9">
      <c r="A1989" s="190" t="s">
        <v>459</v>
      </c>
      <c r="B1989" s="190" t="s">
        <v>868</v>
      </c>
      <c r="C1989" s="190" t="s">
        <v>851</v>
      </c>
      <c r="D1989" s="191">
        <v>40710</v>
      </c>
      <c r="E1989" s="190" t="s">
        <v>900</v>
      </c>
      <c r="F1989" s="190">
        <v>9.5</v>
      </c>
      <c r="G1989" s="190">
        <v>20</v>
      </c>
      <c r="H1989" s="193">
        <v>0</v>
      </c>
      <c r="I1989" s="190"/>
    </row>
    <row r="1990" spans="1:9">
      <c r="A1990" s="190" t="s">
        <v>459</v>
      </c>
      <c r="B1990" s="190" t="s">
        <v>868</v>
      </c>
      <c r="C1990" s="190" t="s">
        <v>851</v>
      </c>
      <c r="D1990" s="191">
        <v>41721</v>
      </c>
      <c r="E1990" s="190" t="s">
        <v>876</v>
      </c>
      <c r="F1990" s="190">
        <v>12.5</v>
      </c>
      <c r="G1990" s="190">
        <v>2</v>
      </c>
      <c r="H1990" s="193">
        <v>0</v>
      </c>
      <c r="I1990" s="190"/>
    </row>
    <row r="1991" spans="1:9">
      <c r="A1991" s="190" t="s">
        <v>606</v>
      </c>
      <c r="B1991" s="190" t="s">
        <v>444</v>
      </c>
      <c r="C1991" s="190" t="s">
        <v>851</v>
      </c>
      <c r="D1991" s="191">
        <v>41621</v>
      </c>
      <c r="E1991" s="190" t="s">
        <v>811</v>
      </c>
      <c r="F1991" s="190">
        <v>9.65</v>
      </c>
      <c r="G1991" s="190">
        <v>28</v>
      </c>
      <c r="H1991" s="193">
        <v>0.10000000149011612</v>
      </c>
      <c r="I1991" s="190"/>
    </row>
    <row r="1992" spans="1:9">
      <c r="A1992" s="190" t="s">
        <v>634</v>
      </c>
      <c r="B1992" s="190" t="s">
        <v>899</v>
      </c>
      <c r="C1992" s="190" t="s">
        <v>851</v>
      </c>
      <c r="D1992" s="191">
        <v>40907</v>
      </c>
      <c r="E1992" s="190" t="s">
        <v>849</v>
      </c>
      <c r="F1992" s="190">
        <v>25.89</v>
      </c>
      <c r="G1992" s="190">
        <v>15</v>
      </c>
      <c r="H1992" s="193">
        <v>0</v>
      </c>
      <c r="I1992" s="190"/>
    </row>
    <row r="1993" spans="1:9">
      <c r="A1993" s="190" t="s">
        <v>634</v>
      </c>
      <c r="B1993" s="190" t="s">
        <v>899</v>
      </c>
      <c r="C1993" s="190" t="s">
        <v>851</v>
      </c>
      <c r="D1993" s="191">
        <v>40324</v>
      </c>
      <c r="E1993" s="190" t="s">
        <v>834</v>
      </c>
      <c r="F1993" s="190">
        <v>13</v>
      </c>
      <c r="G1993" s="190">
        <v>18</v>
      </c>
      <c r="H1993" s="193">
        <v>0</v>
      </c>
      <c r="I1993" s="190"/>
    </row>
    <row r="1994" spans="1:9">
      <c r="A1994" s="190" t="s">
        <v>653</v>
      </c>
      <c r="B1994" s="190" t="s">
        <v>877</v>
      </c>
      <c r="C1994" s="190" t="s">
        <v>828</v>
      </c>
      <c r="D1994" s="191">
        <v>41268</v>
      </c>
      <c r="E1994" s="190" t="s">
        <v>821</v>
      </c>
      <c r="F1994" s="190">
        <v>12.5</v>
      </c>
      <c r="G1994" s="190">
        <v>15</v>
      </c>
      <c r="H1994" s="193">
        <v>0</v>
      </c>
      <c r="I1994" s="190"/>
    </row>
    <row r="1995" spans="1:9">
      <c r="A1995" s="190" t="s">
        <v>653</v>
      </c>
      <c r="B1995" s="190" t="s">
        <v>877</v>
      </c>
      <c r="C1995" s="190" t="s">
        <v>828</v>
      </c>
      <c r="D1995" s="191">
        <v>40948</v>
      </c>
      <c r="E1995" s="190" t="s">
        <v>831</v>
      </c>
      <c r="F1995" s="190">
        <v>19</v>
      </c>
      <c r="G1995" s="190">
        <v>16</v>
      </c>
      <c r="H1995" s="193">
        <v>0</v>
      </c>
      <c r="I1995" s="190"/>
    </row>
    <row r="1996" spans="1:9">
      <c r="A1996" s="190" t="s">
        <v>555</v>
      </c>
      <c r="B1996" s="190" t="s">
        <v>524</v>
      </c>
      <c r="C1996" s="190" t="s">
        <v>828</v>
      </c>
      <c r="D1996" s="191">
        <v>40444</v>
      </c>
      <c r="E1996" s="190" t="s">
        <v>879</v>
      </c>
      <c r="F1996" s="190">
        <v>10</v>
      </c>
      <c r="G1996" s="190">
        <v>25</v>
      </c>
      <c r="H1996" s="193">
        <v>0</v>
      </c>
      <c r="I1996" s="190"/>
    </row>
    <row r="1997" spans="1:9">
      <c r="A1997" s="190" t="s">
        <v>555</v>
      </c>
      <c r="B1997" s="190" t="s">
        <v>524</v>
      </c>
      <c r="C1997" s="190" t="s">
        <v>828</v>
      </c>
      <c r="D1997" s="191">
        <v>40327</v>
      </c>
      <c r="E1997" s="190" t="s">
        <v>832</v>
      </c>
      <c r="F1997" s="190">
        <v>55</v>
      </c>
      <c r="G1997" s="190">
        <v>110</v>
      </c>
      <c r="H1997" s="193">
        <v>0</v>
      </c>
      <c r="I1997" s="190"/>
    </row>
    <row r="1998" spans="1:9">
      <c r="A1998" s="190" t="s">
        <v>555</v>
      </c>
      <c r="B1998" s="190" t="s">
        <v>524</v>
      </c>
      <c r="C1998" s="190" t="s">
        <v>828</v>
      </c>
      <c r="D1998" s="191">
        <v>41621</v>
      </c>
      <c r="E1998" s="190" t="s">
        <v>844</v>
      </c>
      <c r="F1998" s="190">
        <v>15</v>
      </c>
      <c r="G1998" s="190">
        <v>30</v>
      </c>
      <c r="H1998" s="193">
        <v>0</v>
      </c>
      <c r="I1998" s="190"/>
    </row>
    <row r="1999" spans="1:9">
      <c r="A1999" s="190" t="s">
        <v>552</v>
      </c>
      <c r="B1999" s="190" t="s">
        <v>842</v>
      </c>
      <c r="C1999" s="190" t="s">
        <v>810</v>
      </c>
      <c r="D1999" s="191">
        <v>40545</v>
      </c>
      <c r="E1999" s="190" t="s">
        <v>853</v>
      </c>
      <c r="F1999" s="190">
        <v>38</v>
      </c>
      <c r="G1999" s="190">
        <v>20</v>
      </c>
      <c r="H1999" s="193">
        <v>0</v>
      </c>
      <c r="I1999" s="190"/>
    </row>
    <row r="2000" spans="1:9">
      <c r="A2000" s="190" t="s">
        <v>552</v>
      </c>
      <c r="B2000" s="190" t="s">
        <v>842</v>
      </c>
      <c r="C2000" s="190" t="s">
        <v>810</v>
      </c>
      <c r="D2000" s="191">
        <v>40232</v>
      </c>
      <c r="E2000" s="190" t="s">
        <v>881</v>
      </c>
      <c r="F2000" s="190">
        <v>62.5</v>
      </c>
      <c r="G2000" s="190">
        <v>10</v>
      </c>
      <c r="H2000" s="193">
        <v>0</v>
      </c>
      <c r="I2000" s="190"/>
    </row>
    <row r="2001" spans="1:9">
      <c r="A2001" s="190" t="s">
        <v>552</v>
      </c>
      <c r="B2001" s="190" t="s">
        <v>842</v>
      </c>
      <c r="C2001" s="190" t="s">
        <v>810</v>
      </c>
      <c r="D2001" s="191">
        <v>41469</v>
      </c>
      <c r="E2001" s="190" t="s">
        <v>848</v>
      </c>
      <c r="F2001" s="190">
        <v>38</v>
      </c>
      <c r="G2001" s="190">
        <v>5</v>
      </c>
      <c r="H2001" s="193">
        <v>0</v>
      </c>
      <c r="I2001" s="190"/>
    </row>
    <row r="2002" spans="1:9">
      <c r="A2002" s="190" t="s">
        <v>626</v>
      </c>
      <c r="B2002" s="190" t="s">
        <v>854</v>
      </c>
      <c r="C2002" s="190" t="s">
        <v>851</v>
      </c>
      <c r="D2002" s="191">
        <v>41091</v>
      </c>
      <c r="E2002" s="190" t="s">
        <v>859</v>
      </c>
      <c r="F2002" s="190">
        <v>31</v>
      </c>
      <c r="G2002" s="190">
        <v>24</v>
      </c>
      <c r="H2002" s="193">
        <v>0.15</v>
      </c>
      <c r="I2002" s="190"/>
    </row>
    <row r="2003" spans="1:9">
      <c r="A2003" s="190" t="s">
        <v>446</v>
      </c>
      <c r="B2003" s="190" t="s">
        <v>854</v>
      </c>
      <c r="C2003" s="190" t="s">
        <v>814</v>
      </c>
      <c r="D2003" s="191">
        <v>41320</v>
      </c>
      <c r="E2003" s="190" t="s">
        <v>829</v>
      </c>
      <c r="F2003" s="190">
        <v>19</v>
      </c>
      <c r="G2003" s="190">
        <v>11</v>
      </c>
      <c r="H2003" s="193">
        <v>0.25</v>
      </c>
      <c r="I2003" s="190"/>
    </row>
    <row r="2004" spans="1:9">
      <c r="A2004" s="190" t="s">
        <v>446</v>
      </c>
      <c r="B2004" s="190" t="s">
        <v>854</v>
      </c>
      <c r="C2004" s="190" t="s">
        <v>814</v>
      </c>
      <c r="D2004" s="191">
        <v>41356</v>
      </c>
      <c r="E2004" s="190" t="s">
        <v>818</v>
      </c>
      <c r="F2004" s="190">
        <v>81</v>
      </c>
      <c r="G2004" s="190">
        <v>15</v>
      </c>
      <c r="H2004" s="193">
        <v>0</v>
      </c>
      <c r="I2004" s="190"/>
    </row>
    <row r="2005" spans="1:9">
      <c r="A2005" s="190" t="s">
        <v>446</v>
      </c>
      <c r="B2005" s="190" t="s">
        <v>854</v>
      </c>
      <c r="C2005" s="190" t="s">
        <v>814</v>
      </c>
      <c r="D2005" s="191">
        <v>40387</v>
      </c>
      <c r="E2005" s="190" t="s">
        <v>891</v>
      </c>
      <c r="F2005" s="190">
        <v>31.23</v>
      </c>
      <c r="G2005" s="190">
        <v>63</v>
      </c>
      <c r="H2005" s="193">
        <v>0</v>
      </c>
      <c r="I2005" s="190"/>
    </row>
    <row r="2006" spans="1:9">
      <c r="A2006" s="190" t="s">
        <v>446</v>
      </c>
      <c r="B2006" s="190" t="s">
        <v>854</v>
      </c>
      <c r="C2006" s="190" t="s">
        <v>814</v>
      </c>
      <c r="D2006" s="191">
        <v>40948</v>
      </c>
      <c r="E2006" s="190" t="s">
        <v>809</v>
      </c>
      <c r="F2006" s="190">
        <v>53</v>
      </c>
      <c r="G2006" s="190">
        <v>44</v>
      </c>
      <c r="H2006" s="193">
        <v>0.25</v>
      </c>
      <c r="I2006" s="190"/>
    </row>
    <row r="2007" spans="1:9">
      <c r="A2007" s="190" t="s">
        <v>446</v>
      </c>
      <c r="B2007" s="190" t="s">
        <v>854</v>
      </c>
      <c r="C2007" s="190" t="s">
        <v>814</v>
      </c>
      <c r="D2007" s="191">
        <v>41378</v>
      </c>
      <c r="E2007" s="190" t="s">
        <v>805</v>
      </c>
      <c r="F2007" s="190">
        <v>34.799999999999997</v>
      </c>
      <c r="G2007" s="190">
        <v>35</v>
      </c>
      <c r="H2007" s="193">
        <v>0</v>
      </c>
      <c r="I2007" s="190"/>
    </row>
    <row r="2008" spans="1:9">
      <c r="A2008" s="190" t="s">
        <v>438</v>
      </c>
      <c r="B2008" s="190" t="s">
        <v>806</v>
      </c>
      <c r="C2008" s="190" t="s">
        <v>828</v>
      </c>
      <c r="D2008" s="191">
        <v>40224</v>
      </c>
      <c r="E2008" s="190" t="s">
        <v>869</v>
      </c>
      <c r="F2008" s="190">
        <v>9.1999999999999993</v>
      </c>
      <c r="G2008" s="190">
        <v>35</v>
      </c>
      <c r="H2008" s="193">
        <v>0</v>
      </c>
      <c r="I2008" s="190"/>
    </row>
    <row r="2009" spans="1:9">
      <c r="A2009" s="190" t="s">
        <v>438</v>
      </c>
      <c r="B2009" s="190" t="s">
        <v>806</v>
      </c>
      <c r="C2009" s="190" t="s">
        <v>828</v>
      </c>
      <c r="D2009" s="191">
        <v>41395</v>
      </c>
      <c r="E2009" s="190" t="s">
        <v>882</v>
      </c>
      <c r="F2009" s="190">
        <v>36</v>
      </c>
      <c r="G2009" s="190">
        <v>30</v>
      </c>
      <c r="H2009" s="193">
        <v>0</v>
      </c>
      <c r="I2009" s="190"/>
    </row>
    <row r="2010" spans="1:9">
      <c r="A2010" s="190" t="s">
        <v>656</v>
      </c>
      <c r="B2010" s="190" t="s">
        <v>877</v>
      </c>
      <c r="C2010" s="190" t="s">
        <v>836</v>
      </c>
      <c r="D2010" s="191">
        <v>41057</v>
      </c>
      <c r="E2010" s="190" t="s">
        <v>847</v>
      </c>
      <c r="F2010" s="190">
        <v>30</v>
      </c>
      <c r="G2010" s="190">
        <v>4</v>
      </c>
      <c r="H2010" s="193">
        <v>0</v>
      </c>
      <c r="I2010" s="190"/>
    </row>
    <row r="2011" spans="1:9">
      <c r="A2011" s="190" t="s">
        <v>656</v>
      </c>
      <c r="B2011" s="190" t="s">
        <v>877</v>
      </c>
      <c r="C2011" s="190" t="s">
        <v>836</v>
      </c>
      <c r="D2011" s="191">
        <v>41328</v>
      </c>
      <c r="E2011" s="190" t="s">
        <v>858</v>
      </c>
      <c r="F2011" s="190">
        <v>46</v>
      </c>
      <c r="G2011" s="190">
        <v>30</v>
      </c>
      <c r="H2011" s="193">
        <v>0</v>
      </c>
      <c r="I2011" s="190"/>
    </row>
    <row r="2012" spans="1:9">
      <c r="A2012" s="190" t="s">
        <v>324</v>
      </c>
      <c r="B2012" s="190" t="s">
        <v>877</v>
      </c>
      <c r="C2012" s="190" t="s">
        <v>810</v>
      </c>
      <c r="D2012" s="191">
        <v>41707</v>
      </c>
      <c r="E2012" s="190" t="s">
        <v>891</v>
      </c>
      <c r="F2012" s="190">
        <v>31.23</v>
      </c>
      <c r="G2012" s="190">
        <v>12</v>
      </c>
      <c r="H2012" s="193">
        <v>0</v>
      </c>
      <c r="I2012" s="190"/>
    </row>
    <row r="2013" spans="1:9">
      <c r="A2013" s="190" t="s">
        <v>324</v>
      </c>
      <c r="B2013" s="190" t="s">
        <v>877</v>
      </c>
      <c r="C2013" s="190" t="s">
        <v>810</v>
      </c>
      <c r="D2013" s="191">
        <v>40260</v>
      </c>
      <c r="E2013" s="190" t="s">
        <v>819</v>
      </c>
      <c r="F2013" s="190">
        <v>2.5</v>
      </c>
      <c r="G2013" s="190">
        <v>30</v>
      </c>
      <c r="H2013" s="193">
        <v>0</v>
      </c>
      <c r="I2013" s="190"/>
    </row>
    <row r="2014" spans="1:9">
      <c r="A2014" s="190" t="s">
        <v>324</v>
      </c>
      <c r="B2014" s="190" t="s">
        <v>877</v>
      </c>
      <c r="C2014" s="190" t="s">
        <v>810</v>
      </c>
      <c r="D2014" s="191">
        <v>40476</v>
      </c>
      <c r="E2014" s="190" t="s">
        <v>812</v>
      </c>
      <c r="F2014" s="190">
        <v>21.05</v>
      </c>
      <c r="G2014" s="190">
        <v>21</v>
      </c>
      <c r="H2014" s="193">
        <v>0</v>
      </c>
      <c r="I2014" s="190"/>
    </row>
    <row r="2015" spans="1:9">
      <c r="A2015" s="190" t="s">
        <v>324</v>
      </c>
      <c r="B2015" s="190" t="s">
        <v>877</v>
      </c>
      <c r="C2015" s="190" t="s">
        <v>810</v>
      </c>
      <c r="D2015" s="191">
        <v>40753</v>
      </c>
      <c r="E2015" s="190" t="s">
        <v>860</v>
      </c>
      <c r="F2015" s="190">
        <v>21.5</v>
      </c>
      <c r="G2015" s="190">
        <v>50</v>
      </c>
      <c r="H2015" s="193">
        <v>0</v>
      </c>
      <c r="I2015" s="190"/>
    </row>
    <row r="2016" spans="1:9">
      <c r="A2016" s="190" t="s">
        <v>428</v>
      </c>
      <c r="B2016" s="190" t="s">
        <v>801</v>
      </c>
      <c r="C2016" s="190" t="s">
        <v>807</v>
      </c>
      <c r="D2016" s="191">
        <v>41452</v>
      </c>
      <c r="E2016" s="190" t="s">
        <v>872</v>
      </c>
      <c r="F2016" s="190">
        <v>18</v>
      </c>
      <c r="G2016" s="190">
        <v>10</v>
      </c>
      <c r="H2016" s="193">
        <v>0.10000000149011612</v>
      </c>
      <c r="I2016" s="190"/>
    </row>
    <row r="2017" spans="1:9">
      <c r="A2017" s="190" t="s">
        <v>428</v>
      </c>
      <c r="B2017" s="190" t="s">
        <v>801</v>
      </c>
      <c r="C2017" s="190" t="s">
        <v>807</v>
      </c>
      <c r="D2017" s="191">
        <v>41397</v>
      </c>
      <c r="E2017" s="190" t="s">
        <v>862</v>
      </c>
      <c r="F2017" s="190">
        <v>6</v>
      </c>
      <c r="G2017" s="190">
        <v>20</v>
      </c>
      <c r="H2017" s="193">
        <v>0.10000000149011612</v>
      </c>
      <c r="I2017" s="190"/>
    </row>
    <row r="2018" spans="1:9">
      <c r="A2018" s="190" t="s">
        <v>662</v>
      </c>
      <c r="B2018" s="190" t="s">
        <v>861</v>
      </c>
      <c r="C2018" s="190" t="s">
        <v>810</v>
      </c>
      <c r="D2018" s="191">
        <v>40459</v>
      </c>
      <c r="E2018" s="190" t="s">
        <v>881</v>
      </c>
      <c r="F2018" s="190">
        <v>62.5</v>
      </c>
      <c r="G2018" s="190">
        <v>8</v>
      </c>
      <c r="H2018" s="193">
        <v>0</v>
      </c>
      <c r="I2018" s="190"/>
    </row>
    <row r="2019" spans="1:9">
      <c r="A2019" s="190" t="s">
        <v>662</v>
      </c>
      <c r="B2019" s="190" t="s">
        <v>861</v>
      </c>
      <c r="C2019" s="190" t="s">
        <v>810</v>
      </c>
      <c r="D2019" s="191">
        <v>40880</v>
      </c>
      <c r="E2019" s="190" t="s">
        <v>809</v>
      </c>
      <c r="F2019" s="190">
        <v>53</v>
      </c>
      <c r="G2019" s="190">
        <v>10</v>
      </c>
      <c r="H2019" s="193">
        <v>0</v>
      </c>
      <c r="I2019" s="190"/>
    </row>
    <row r="2020" spans="1:9">
      <c r="A2020" s="190" t="s">
        <v>462</v>
      </c>
      <c r="B2020" s="190" t="s">
        <v>892</v>
      </c>
      <c r="C2020" s="190" t="s">
        <v>836</v>
      </c>
      <c r="D2020" s="191">
        <v>40182</v>
      </c>
      <c r="E2020" s="190" t="s">
        <v>825</v>
      </c>
      <c r="F2020" s="190">
        <v>4.5</v>
      </c>
      <c r="G2020" s="190">
        <v>30</v>
      </c>
      <c r="H2020" s="193">
        <v>0.25</v>
      </c>
      <c r="I2020" s="190"/>
    </row>
    <row r="2021" spans="1:9">
      <c r="A2021" s="190" t="s">
        <v>462</v>
      </c>
      <c r="B2021" s="190" t="s">
        <v>892</v>
      </c>
      <c r="C2021" s="190" t="s">
        <v>836</v>
      </c>
      <c r="D2021" s="191">
        <v>41601</v>
      </c>
      <c r="E2021" s="190" t="s">
        <v>843</v>
      </c>
      <c r="F2021" s="190">
        <v>49.3</v>
      </c>
      <c r="G2021" s="190">
        <v>21</v>
      </c>
      <c r="H2021" s="193">
        <v>0.25</v>
      </c>
      <c r="I2021" s="190"/>
    </row>
    <row r="2022" spans="1:9">
      <c r="A2022" s="190" t="s">
        <v>391</v>
      </c>
      <c r="B2022" s="190" t="s">
        <v>854</v>
      </c>
      <c r="C2022" s="190" t="s">
        <v>851</v>
      </c>
      <c r="D2022" s="191">
        <v>41564</v>
      </c>
      <c r="E2022" s="190" t="s">
        <v>826</v>
      </c>
      <c r="F2022" s="190">
        <v>24</v>
      </c>
      <c r="G2022" s="190">
        <v>35</v>
      </c>
      <c r="H2022" s="193">
        <v>0</v>
      </c>
      <c r="I2022" s="190"/>
    </row>
    <row r="2023" spans="1:9">
      <c r="A2023" s="190" t="s">
        <v>391</v>
      </c>
      <c r="B2023" s="190" t="s">
        <v>854</v>
      </c>
      <c r="C2023" s="190" t="s">
        <v>851</v>
      </c>
      <c r="D2023" s="191">
        <v>41704</v>
      </c>
      <c r="E2023" s="190" t="s">
        <v>832</v>
      </c>
      <c r="F2023" s="190">
        <v>55</v>
      </c>
      <c r="G2023" s="190">
        <v>24</v>
      </c>
      <c r="H2023" s="193">
        <v>0</v>
      </c>
      <c r="I2023" s="190"/>
    </row>
    <row r="2024" spans="1:9">
      <c r="A2024" s="190" t="s">
        <v>582</v>
      </c>
      <c r="B2024" s="190" t="s">
        <v>824</v>
      </c>
      <c r="C2024" s="190" t="s">
        <v>810</v>
      </c>
      <c r="D2024" s="191">
        <v>41404</v>
      </c>
      <c r="E2024" s="190" t="s">
        <v>848</v>
      </c>
      <c r="F2024" s="190">
        <v>38</v>
      </c>
      <c r="G2024" s="190">
        <v>20</v>
      </c>
      <c r="H2024" s="193">
        <v>0</v>
      </c>
      <c r="I2024" s="190"/>
    </row>
    <row r="2025" spans="1:9">
      <c r="A2025" s="190" t="s">
        <v>582</v>
      </c>
      <c r="B2025" s="190" t="s">
        <v>824</v>
      </c>
      <c r="C2025" s="190" t="s">
        <v>810</v>
      </c>
      <c r="D2025" s="191">
        <v>41148</v>
      </c>
      <c r="E2025" s="190" t="s">
        <v>865</v>
      </c>
      <c r="F2025" s="190">
        <v>43.9</v>
      </c>
      <c r="G2025" s="190">
        <v>12</v>
      </c>
      <c r="H2025" s="193">
        <v>0</v>
      </c>
      <c r="I2025" s="190"/>
    </row>
    <row r="2026" spans="1:9">
      <c r="A2026" s="190" t="s">
        <v>688</v>
      </c>
      <c r="B2026" s="190" t="s">
        <v>842</v>
      </c>
      <c r="C2026" s="190" t="s">
        <v>878</v>
      </c>
      <c r="D2026" s="191">
        <v>40209</v>
      </c>
      <c r="E2026" s="190" t="s">
        <v>829</v>
      </c>
      <c r="F2026" s="190">
        <v>19</v>
      </c>
      <c r="G2026" s="190">
        <v>100</v>
      </c>
      <c r="H2026" s="193">
        <v>0.25</v>
      </c>
      <c r="I2026" s="190"/>
    </row>
    <row r="2027" spans="1:9">
      <c r="A2027" s="190" t="s">
        <v>688</v>
      </c>
      <c r="B2027" s="190" t="s">
        <v>842</v>
      </c>
      <c r="C2027" s="190" t="s">
        <v>878</v>
      </c>
      <c r="D2027" s="191">
        <v>40917</v>
      </c>
      <c r="E2027" s="190" t="s">
        <v>837</v>
      </c>
      <c r="F2027" s="190">
        <v>21.35</v>
      </c>
      <c r="G2027" s="190">
        <v>70</v>
      </c>
      <c r="H2027" s="193">
        <v>0</v>
      </c>
      <c r="I2027" s="190"/>
    </row>
    <row r="2028" spans="1:9">
      <c r="A2028" s="190" t="s">
        <v>688</v>
      </c>
      <c r="B2028" s="190" t="s">
        <v>842</v>
      </c>
      <c r="C2028" s="190" t="s">
        <v>878</v>
      </c>
      <c r="D2028" s="191">
        <v>41543</v>
      </c>
      <c r="E2028" s="190" t="s">
        <v>857</v>
      </c>
      <c r="F2028" s="190">
        <v>123.79</v>
      </c>
      <c r="G2028" s="190">
        <v>60</v>
      </c>
      <c r="H2028" s="193">
        <v>0.25</v>
      </c>
      <c r="I2028" s="190"/>
    </row>
    <row r="2029" spans="1:9">
      <c r="A2029" s="190" t="s">
        <v>688</v>
      </c>
      <c r="B2029" s="190" t="s">
        <v>842</v>
      </c>
      <c r="C2029" s="190" t="s">
        <v>878</v>
      </c>
      <c r="D2029" s="191">
        <v>41554</v>
      </c>
      <c r="E2029" s="190" t="s">
        <v>832</v>
      </c>
      <c r="F2029" s="190">
        <v>55</v>
      </c>
      <c r="G2029" s="190">
        <v>100</v>
      </c>
      <c r="H2029" s="193">
        <v>0.25</v>
      </c>
      <c r="I2029" s="190"/>
    </row>
    <row r="2030" spans="1:9">
      <c r="A2030" s="190" t="s">
        <v>688</v>
      </c>
      <c r="B2030" s="190" t="s">
        <v>842</v>
      </c>
      <c r="C2030" s="190" t="s">
        <v>807</v>
      </c>
      <c r="D2030" s="191">
        <v>40265</v>
      </c>
      <c r="E2030" s="190" t="s">
        <v>872</v>
      </c>
      <c r="F2030" s="190">
        <v>18</v>
      </c>
      <c r="G2030" s="190">
        <v>45</v>
      </c>
      <c r="H2030" s="193">
        <v>0</v>
      </c>
      <c r="I2030" s="190"/>
    </row>
    <row r="2031" spans="1:9">
      <c r="A2031" s="190" t="s">
        <v>688</v>
      </c>
      <c r="B2031" s="190" t="s">
        <v>842</v>
      </c>
      <c r="C2031" s="190" t="s">
        <v>807</v>
      </c>
      <c r="D2031" s="191">
        <v>40866</v>
      </c>
      <c r="E2031" s="190" t="s">
        <v>862</v>
      </c>
      <c r="F2031" s="190">
        <v>6</v>
      </c>
      <c r="G2031" s="190">
        <v>80</v>
      </c>
      <c r="H2031" s="193">
        <v>0</v>
      </c>
      <c r="I2031" s="190"/>
    </row>
    <row r="2032" spans="1:9">
      <c r="A2032" s="190" t="s">
        <v>688</v>
      </c>
      <c r="B2032" s="190" t="s">
        <v>842</v>
      </c>
      <c r="C2032" s="190" t="s">
        <v>807</v>
      </c>
      <c r="D2032" s="191">
        <v>40932</v>
      </c>
      <c r="E2032" s="190" t="s">
        <v>825</v>
      </c>
      <c r="F2032" s="190">
        <v>4.5</v>
      </c>
      <c r="G2032" s="190">
        <v>21</v>
      </c>
      <c r="H2032" s="193">
        <v>0</v>
      </c>
      <c r="I2032" s="190"/>
    </row>
    <row r="2033" spans="1:9">
      <c r="A2033" s="190" t="s">
        <v>688</v>
      </c>
      <c r="B2033" s="190" t="s">
        <v>842</v>
      </c>
      <c r="C2033" s="190" t="s">
        <v>807</v>
      </c>
      <c r="D2033" s="191">
        <v>41475</v>
      </c>
      <c r="E2033" s="190" t="s">
        <v>880</v>
      </c>
      <c r="F2033" s="190">
        <v>33.25</v>
      </c>
      <c r="G2033" s="190">
        <v>20</v>
      </c>
      <c r="H2033" s="193">
        <v>0</v>
      </c>
      <c r="I2033" s="190"/>
    </row>
    <row r="2034" spans="1:9">
      <c r="A2034" s="190" t="s">
        <v>688</v>
      </c>
      <c r="B2034" s="190" t="s">
        <v>842</v>
      </c>
      <c r="C2034" s="190" t="s">
        <v>807</v>
      </c>
      <c r="D2034" s="191">
        <v>40719</v>
      </c>
      <c r="E2034" s="190" t="s">
        <v>860</v>
      </c>
      <c r="F2034" s="190">
        <v>21.5</v>
      </c>
      <c r="G2034" s="190">
        <v>16</v>
      </c>
      <c r="H2034" s="193">
        <v>0</v>
      </c>
      <c r="I2034" s="190"/>
    </row>
    <row r="2035" spans="1:9">
      <c r="A2035" s="190" t="s">
        <v>630</v>
      </c>
      <c r="B2035" s="190" t="s">
        <v>842</v>
      </c>
      <c r="C2035" s="190" t="s">
        <v>851</v>
      </c>
      <c r="D2035" s="191">
        <v>40259</v>
      </c>
      <c r="E2035" s="190" t="s">
        <v>831</v>
      </c>
      <c r="F2035" s="190">
        <v>19</v>
      </c>
      <c r="G2035" s="190">
        <v>35</v>
      </c>
      <c r="H2035" s="193">
        <v>0</v>
      </c>
      <c r="I2035" s="190"/>
    </row>
    <row r="2036" spans="1:9">
      <c r="A2036" s="190" t="s">
        <v>630</v>
      </c>
      <c r="B2036" s="190" t="s">
        <v>842</v>
      </c>
      <c r="C2036" s="190" t="s">
        <v>851</v>
      </c>
      <c r="D2036" s="191">
        <v>41751</v>
      </c>
      <c r="E2036" s="190" t="s">
        <v>890</v>
      </c>
      <c r="F2036" s="190">
        <v>263.5</v>
      </c>
      <c r="G2036" s="190">
        <v>25</v>
      </c>
      <c r="H2036" s="193">
        <v>0</v>
      </c>
      <c r="I2036" s="190"/>
    </row>
    <row r="2037" spans="1:9">
      <c r="A2037" s="190" t="s">
        <v>630</v>
      </c>
      <c r="B2037" s="190" t="s">
        <v>842</v>
      </c>
      <c r="C2037" s="190" t="s">
        <v>851</v>
      </c>
      <c r="D2037" s="191">
        <v>41488</v>
      </c>
      <c r="E2037" s="190" t="s">
        <v>832</v>
      </c>
      <c r="F2037" s="190">
        <v>55</v>
      </c>
      <c r="G2037" s="190">
        <v>30</v>
      </c>
      <c r="H2037" s="193">
        <v>0</v>
      </c>
      <c r="I2037" s="190"/>
    </row>
    <row r="2038" spans="1:9">
      <c r="A2038" s="190" t="s">
        <v>531</v>
      </c>
      <c r="B2038" s="190" t="s">
        <v>824</v>
      </c>
      <c r="C2038" s="190" t="s">
        <v>878</v>
      </c>
      <c r="D2038" s="191">
        <v>40717</v>
      </c>
      <c r="E2038" s="190" t="s">
        <v>833</v>
      </c>
      <c r="F2038" s="190">
        <v>32.799999999999997</v>
      </c>
      <c r="G2038" s="190">
        <v>70</v>
      </c>
      <c r="H2038" s="193">
        <v>0.10000000149011612</v>
      </c>
      <c r="I2038" s="190"/>
    </row>
    <row r="2039" spans="1:9">
      <c r="A2039" s="190" t="s">
        <v>531</v>
      </c>
      <c r="B2039" s="190" t="s">
        <v>824</v>
      </c>
      <c r="C2039" s="190" t="s">
        <v>878</v>
      </c>
      <c r="D2039" s="191">
        <v>41351</v>
      </c>
      <c r="E2039" s="190" t="s">
        <v>882</v>
      </c>
      <c r="F2039" s="190">
        <v>36</v>
      </c>
      <c r="G2039" s="190">
        <v>36</v>
      </c>
      <c r="H2039" s="193">
        <v>0.10000000149011612</v>
      </c>
      <c r="I2039" s="190"/>
    </row>
    <row r="2040" spans="1:9">
      <c r="A2040" s="190" t="s">
        <v>644</v>
      </c>
      <c r="B2040" s="190" t="s">
        <v>842</v>
      </c>
      <c r="C2040" s="190" t="s">
        <v>846</v>
      </c>
      <c r="D2040" s="191">
        <v>41733</v>
      </c>
      <c r="E2040" s="190" t="s">
        <v>840</v>
      </c>
      <c r="F2040" s="190">
        <v>10</v>
      </c>
      <c r="G2040" s="190">
        <v>15</v>
      </c>
      <c r="H2040" s="193">
        <v>0.10000000149011612</v>
      </c>
      <c r="I2040" s="190"/>
    </row>
    <row r="2041" spans="1:9">
      <c r="A2041" s="190" t="s">
        <v>644</v>
      </c>
      <c r="B2041" s="190" t="s">
        <v>842</v>
      </c>
      <c r="C2041" s="190" t="s">
        <v>846</v>
      </c>
      <c r="D2041" s="191">
        <v>41559</v>
      </c>
      <c r="E2041" s="190" t="s">
        <v>864</v>
      </c>
      <c r="F2041" s="190">
        <v>19.45</v>
      </c>
      <c r="G2041" s="190">
        <v>12</v>
      </c>
      <c r="H2041" s="193">
        <v>0</v>
      </c>
      <c r="I2041" s="190"/>
    </row>
    <row r="2042" spans="1:9">
      <c r="A2042" s="190" t="s">
        <v>644</v>
      </c>
      <c r="B2042" s="190" t="s">
        <v>842</v>
      </c>
      <c r="C2042" s="190" t="s">
        <v>846</v>
      </c>
      <c r="D2042" s="191">
        <v>41589</v>
      </c>
      <c r="E2042" s="190" t="s">
        <v>902</v>
      </c>
      <c r="F2042" s="190">
        <v>28.5</v>
      </c>
      <c r="G2042" s="190">
        <v>6</v>
      </c>
      <c r="H2042" s="193">
        <v>0</v>
      </c>
      <c r="I2042" s="190"/>
    </row>
    <row r="2043" spans="1:9">
      <c r="A2043" s="190" t="s">
        <v>423</v>
      </c>
      <c r="B2043" s="190" t="s">
        <v>817</v>
      </c>
      <c r="C2043" s="190" t="s">
        <v>851</v>
      </c>
      <c r="D2043" s="191">
        <v>40930</v>
      </c>
      <c r="E2043" s="190" t="s">
        <v>872</v>
      </c>
      <c r="F2043" s="190">
        <v>18</v>
      </c>
      <c r="G2043" s="190">
        <v>10</v>
      </c>
      <c r="H2043" s="193">
        <v>0</v>
      </c>
      <c r="I2043" s="190"/>
    </row>
    <row r="2044" spans="1:9">
      <c r="A2044" s="190" t="s">
        <v>423</v>
      </c>
      <c r="B2044" s="190" t="s">
        <v>817</v>
      </c>
      <c r="C2044" s="190" t="s">
        <v>851</v>
      </c>
      <c r="D2044" s="191">
        <v>40405</v>
      </c>
      <c r="E2044" s="190" t="s">
        <v>845</v>
      </c>
      <c r="F2044" s="190">
        <v>18</v>
      </c>
      <c r="G2044" s="190">
        <v>60</v>
      </c>
      <c r="H2044" s="193">
        <v>0</v>
      </c>
      <c r="I2044" s="190"/>
    </row>
    <row r="2045" spans="1:9">
      <c r="A2045" s="190" t="s">
        <v>423</v>
      </c>
      <c r="B2045" s="190" t="s">
        <v>817</v>
      </c>
      <c r="C2045" s="190" t="s">
        <v>851</v>
      </c>
      <c r="D2045" s="191">
        <v>40688</v>
      </c>
      <c r="E2045" s="190" t="s">
        <v>804</v>
      </c>
      <c r="F2045" s="190">
        <v>14</v>
      </c>
      <c r="G2045" s="190">
        <v>30</v>
      </c>
      <c r="H2045" s="193">
        <v>0</v>
      </c>
      <c r="I2045" s="190"/>
    </row>
    <row r="2046" spans="1:9">
      <c r="A2046" s="190" t="s">
        <v>423</v>
      </c>
      <c r="B2046" s="190" t="s">
        <v>817</v>
      </c>
      <c r="C2046" s="190" t="s">
        <v>851</v>
      </c>
      <c r="D2046" s="191">
        <v>41107</v>
      </c>
      <c r="E2046" s="190" t="s">
        <v>875</v>
      </c>
      <c r="F2046" s="190">
        <v>7.45</v>
      </c>
      <c r="G2046" s="190">
        <v>10</v>
      </c>
      <c r="H2046" s="193">
        <v>0</v>
      </c>
      <c r="I2046" s="190"/>
    </row>
    <row r="2047" spans="1:9">
      <c r="A2047" s="190" t="s">
        <v>311</v>
      </c>
      <c r="B2047" s="190" t="s">
        <v>854</v>
      </c>
      <c r="C2047" s="190" t="s">
        <v>846</v>
      </c>
      <c r="D2047" s="191">
        <v>40234</v>
      </c>
      <c r="E2047" s="190" t="s">
        <v>862</v>
      </c>
      <c r="F2047" s="190">
        <v>6</v>
      </c>
      <c r="G2047" s="190">
        <v>7</v>
      </c>
      <c r="H2047" s="193">
        <v>0</v>
      </c>
      <c r="I2047" s="190"/>
    </row>
    <row r="2048" spans="1:9">
      <c r="A2048" s="190" t="s">
        <v>311</v>
      </c>
      <c r="B2048" s="190" t="s">
        <v>854</v>
      </c>
      <c r="C2048" s="190" t="s">
        <v>846</v>
      </c>
      <c r="D2048" s="191">
        <v>41673</v>
      </c>
      <c r="E2048" s="190" t="s">
        <v>832</v>
      </c>
      <c r="F2048" s="190">
        <v>55</v>
      </c>
      <c r="G2048" s="190">
        <v>30</v>
      </c>
      <c r="H2048" s="193">
        <v>0</v>
      </c>
      <c r="I2048" s="190"/>
    </row>
    <row r="2049" spans="1:9">
      <c r="A2049" s="190" t="s">
        <v>559</v>
      </c>
      <c r="B2049" s="190" t="s">
        <v>868</v>
      </c>
      <c r="C2049" s="190" t="s">
        <v>878</v>
      </c>
      <c r="D2049" s="191">
        <v>41552</v>
      </c>
      <c r="E2049" s="190" t="s">
        <v>844</v>
      </c>
      <c r="F2049" s="190">
        <v>15</v>
      </c>
      <c r="G2049" s="190">
        <v>4</v>
      </c>
      <c r="H2049" s="193">
        <v>0</v>
      </c>
      <c r="I2049" s="190"/>
    </row>
    <row r="2050" spans="1:9">
      <c r="A2050" s="190" t="s">
        <v>423</v>
      </c>
      <c r="B2050" s="190" t="s">
        <v>817</v>
      </c>
      <c r="C2050" s="190" t="s">
        <v>836</v>
      </c>
      <c r="D2050" s="191">
        <v>40912</v>
      </c>
      <c r="E2050" s="190" t="s">
        <v>855</v>
      </c>
      <c r="F2050" s="190">
        <v>18.399999999999999</v>
      </c>
      <c r="G2050" s="190">
        <v>5</v>
      </c>
      <c r="H2050" s="193">
        <v>0.2</v>
      </c>
      <c r="I2050" s="190"/>
    </row>
    <row r="2051" spans="1:9">
      <c r="A2051" s="190" t="s">
        <v>423</v>
      </c>
      <c r="B2051" s="190" t="s">
        <v>817</v>
      </c>
      <c r="C2051" s="190" t="s">
        <v>836</v>
      </c>
      <c r="D2051" s="191">
        <v>41566</v>
      </c>
      <c r="E2051" s="190" t="s">
        <v>888</v>
      </c>
      <c r="F2051" s="190">
        <v>7</v>
      </c>
      <c r="G2051" s="190">
        <v>2</v>
      </c>
      <c r="H2051" s="193">
        <v>0</v>
      </c>
      <c r="I2051" s="190"/>
    </row>
    <row r="2052" spans="1:9">
      <c r="A2052" s="190" t="s">
        <v>423</v>
      </c>
      <c r="B2052" s="190" t="s">
        <v>817</v>
      </c>
      <c r="C2052" s="190" t="s">
        <v>836</v>
      </c>
      <c r="D2052" s="191">
        <v>41684</v>
      </c>
      <c r="E2052" s="190" t="s">
        <v>860</v>
      </c>
      <c r="F2052" s="190">
        <v>21.5</v>
      </c>
      <c r="G2052" s="190">
        <v>30</v>
      </c>
      <c r="H2052" s="193">
        <v>0</v>
      </c>
      <c r="I2052" s="190"/>
    </row>
    <row r="2053" spans="1:9">
      <c r="A2053" s="190" t="s">
        <v>582</v>
      </c>
      <c r="B2053" s="190" t="s">
        <v>824</v>
      </c>
      <c r="C2053" s="190" t="s">
        <v>814</v>
      </c>
      <c r="D2053" s="191">
        <v>40623</v>
      </c>
      <c r="E2053" s="190" t="s">
        <v>829</v>
      </c>
      <c r="F2053" s="190">
        <v>19</v>
      </c>
      <c r="G2053" s="190">
        <v>30</v>
      </c>
      <c r="H2053" s="193">
        <v>0.2</v>
      </c>
      <c r="I2053" s="190"/>
    </row>
    <row r="2054" spans="1:9">
      <c r="A2054" s="190" t="s">
        <v>582</v>
      </c>
      <c r="B2054" s="190" t="s">
        <v>824</v>
      </c>
      <c r="C2054" s="190" t="s">
        <v>814</v>
      </c>
      <c r="D2054" s="191">
        <v>41273</v>
      </c>
      <c r="E2054" s="190" t="s">
        <v>865</v>
      </c>
      <c r="F2054" s="190">
        <v>43.9</v>
      </c>
      <c r="G2054" s="190">
        <v>30</v>
      </c>
      <c r="H2054" s="193">
        <v>0</v>
      </c>
      <c r="I2054" s="190"/>
    </row>
    <row r="2055" spans="1:9">
      <c r="A2055" s="190" t="s">
        <v>419</v>
      </c>
      <c r="B2055" s="190" t="s">
        <v>806</v>
      </c>
      <c r="C2055" s="190" t="s">
        <v>851</v>
      </c>
      <c r="D2055" s="191">
        <v>40604</v>
      </c>
      <c r="E2055" s="190" t="s">
        <v>864</v>
      </c>
      <c r="F2055" s="190">
        <v>19.45</v>
      </c>
      <c r="G2055" s="190">
        <v>15</v>
      </c>
      <c r="H2055" s="193">
        <v>0</v>
      </c>
      <c r="I2055" s="190"/>
    </row>
    <row r="2056" spans="1:9">
      <c r="A2056" s="190" t="s">
        <v>419</v>
      </c>
      <c r="B2056" s="190" t="s">
        <v>806</v>
      </c>
      <c r="C2056" s="190" t="s">
        <v>851</v>
      </c>
      <c r="D2056" s="191">
        <v>41222</v>
      </c>
      <c r="E2056" s="190" t="s">
        <v>902</v>
      </c>
      <c r="F2056" s="190">
        <v>28.5</v>
      </c>
      <c r="G2056" s="190">
        <v>4</v>
      </c>
      <c r="H2056" s="193">
        <v>0</v>
      </c>
      <c r="I2056" s="190"/>
    </row>
    <row r="2057" spans="1:9">
      <c r="A2057" s="190" t="s">
        <v>488</v>
      </c>
      <c r="B2057" s="190" t="s">
        <v>813</v>
      </c>
      <c r="C2057" s="190" t="s">
        <v>802</v>
      </c>
      <c r="D2057" s="191">
        <v>40265</v>
      </c>
      <c r="E2057" s="190" t="s">
        <v>803</v>
      </c>
      <c r="F2057" s="190">
        <v>21</v>
      </c>
      <c r="G2057" s="190">
        <v>10</v>
      </c>
      <c r="H2057" s="193">
        <v>0</v>
      </c>
      <c r="I2057" s="190"/>
    </row>
    <row r="2058" spans="1:9">
      <c r="A2058" s="190" t="s">
        <v>621</v>
      </c>
      <c r="B2058" s="190" t="s">
        <v>898</v>
      </c>
      <c r="C2058" s="190" t="s">
        <v>810</v>
      </c>
      <c r="D2058" s="191">
        <v>40190</v>
      </c>
      <c r="E2058" s="190" t="s">
        <v>843</v>
      </c>
      <c r="F2058" s="190">
        <v>49.3</v>
      </c>
      <c r="G2058" s="190">
        <v>12</v>
      </c>
      <c r="H2058" s="193">
        <v>0</v>
      </c>
      <c r="I2058" s="190"/>
    </row>
    <row r="2059" spans="1:9">
      <c r="A2059" s="190" t="s">
        <v>673</v>
      </c>
      <c r="B2059" s="190" t="s">
        <v>854</v>
      </c>
      <c r="C2059" s="190" t="s">
        <v>846</v>
      </c>
      <c r="D2059" s="191">
        <v>40314</v>
      </c>
      <c r="E2059" s="190" t="s">
        <v>853</v>
      </c>
      <c r="F2059" s="190">
        <v>38</v>
      </c>
      <c r="G2059" s="190">
        <v>20</v>
      </c>
      <c r="H2059" s="193">
        <v>0.05</v>
      </c>
      <c r="I2059" s="190"/>
    </row>
    <row r="2060" spans="1:9">
      <c r="A2060" s="190" t="s">
        <v>673</v>
      </c>
      <c r="B2060" s="190" t="s">
        <v>854</v>
      </c>
      <c r="C2060" s="190" t="s">
        <v>846</v>
      </c>
      <c r="D2060" s="191">
        <v>41209</v>
      </c>
      <c r="E2060" s="190" t="s">
        <v>838</v>
      </c>
      <c r="F2060" s="190">
        <v>32</v>
      </c>
      <c r="G2060" s="190">
        <v>15</v>
      </c>
      <c r="H2060" s="193">
        <v>0.05</v>
      </c>
      <c r="I2060" s="190"/>
    </row>
    <row r="2061" spans="1:9">
      <c r="A2061" s="190" t="s">
        <v>673</v>
      </c>
      <c r="B2061" s="190" t="s">
        <v>854</v>
      </c>
      <c r="C2061" s="190" t="s">
        <v>846</v>
      </c>
      <c r="D2061" s="191">
        <v>41192</v>
      </c>
      <c r="E2061" s="190" t="s">
        <v>845</v>
      </c>
      <c r="F2061" s="190">
        <v>18</v>
      </c>
      <c r="G2061" s="190">
        <v>18</v>
      </c>
      <c r="H2061" s="193">
        <v>0.05</v>
      </c>
      <c r="I2061" s="190"/>
    </row>
    <row r="2062" spans="1:9">
      <c r="A2062" s="190" t="s">
        <v>324</v>
      </c>
      <c r="B2062" s="190" t="s">
        <v>877</v>
      </c>
      <c r="C2062" s="190" t="s">
        <v>878</v>
      </c>
      <c r="D2062" s="191">
        <v>41458</v>
      </c>
      <c r="E2062" s="190" t="s">
        <v>872</v>
      </c>
      <c r="F2062" s="190">
        <v>18</v>
      </c>
      <c r="G2062" s="190">
        <v>25</v>
      </c>
      <c r="H2062" s="193">
        <v>0.25</v>
      </c>
      <c r="I2062" s="190"/>
    </row>
    <row r="2063" spans="1:9">
      <c r="A2063" s="190" t="s">
        <v>324</v>
      </c>
      <c r="B2063" s="190" t="s">
        <v>877</v>
      </c>
      <c r="C2063" s="190" t="s">
        <v>878</v>
      </c>
      <c r="D2063" s="191">
        <v>40192</v>
      </c>
      <c r="E2063" s="190" t="s">
        <v>837</v>
      </c>
      <c r="F2063" s="190">
        <v>21.35</v>
      </c>
      <c r="G2063" s="190">
        <v>30</v>
      </c>
      <c r="H2063" s="193">
        <v>0.25</v>
      </c>
      <c r="I2063" s="190"/>
    </row>
    <row r="2064" spans="1:9">
      <c r="A2064" s="190" t="s">
        <v>462</v>
      </c>
      <c r="B2064" s="190" t="s">
        <v>892</v>
      </c>
      <c r="C2064" s="190" t="s">
        <v>878</v>
      </c>
      <c r="D2064" s="191">
        <v>41519</v>
      </c>
      <c r="E2064" s="190" t="s">
        <v>876</v>
      </c>
      <c r="F2064" s="190">
        <v>12.5</v>
      </c>
      <c r="G2064" s="190">
        <v>42</v>
      </c>
      <c r="H2064" s="193">
        <v>0</v>
      </c>
      <c r="I2064" s="190"/>
    </row>
    <row r="2065" spans="1:9">
      <c r="A2065" s="190" t="s">
        <v>414</v>
      </c>
      <c r="B2065" s="190" t="s">
        <v>806</v>
      </c>
      <c r="C2065" s="190" t="s">
        <v>814</v>
      </c>
      <c r="D2065" s="191">
        <v>40812</v>
      </c>
      <c r="E2065" s="190" t="s">
        <v>829</v>
      </c>
      <c r="F2065" s="190">
        <v>19</v>
      </c>
      <c r="G2065" s="190">
        <v>10</v>
      </c>
      <c r="H2065" s="193">
        <v>0.2</v>
      </c>
      <c r="I2065" s="190"/>
    </row>
    <row r="2066" spans="1:9">
      <c r="A2066" s="190" t="s">
        <v>414</v>
      </c>
      <c r="B2066" s="190" t="s">
        <v>806</v>
      </c>
      <c r="C2066" s="190" t="s">
        <v>814</v>
      </c>
      <c r="D2066" s="191">
        <v>41427</v>
      </c>
      <c r="E2066" s="190" t="s">
        <v>853</v>
      </c>
      <c r="F2066" s="190">
        <v>38</v>
      </c>
      <c r="G2066" s="190">
        <v>4</v>
      </c>
      <c r="H2066" s="193">
        <v>0.2</v>
      </c>
      <c r="I2066" s="190"/>
    </row>
    <row r="2067" spans="1:9">
      <c r="A2067" s="190" t="s">
        <v>590</v>
      </c>
      <c r="B2067" s="190" t="s">
        <v>850</v>
      </c>
      <c r="C2067" s="190" t="s">
        <v>846</v>
      </c>
      <c r="D2067" s="191">
        <v>40323</v>
      </c>
      <c r="E2067" s="190" t="s">
        <v>856</v>
      </c>
      <c r="F2067" s="190">
        <v>18</v>
      </c>
      <c r="G2067" s="190">
        <v>50</v>
      </c>
      <c r="H2067" s="193">
        <v>0.10000000149011612</v>
      </c>
      <c r="I2067" s="190"/>
    </row>
    <row r="2068" spans="1:9">
      <c r="A2068" s="190" t="s">
        <v>438</v>
      </c>
      <c r="B2068" s="190" t="s">
        <v>806</v>
      </c>
      <c r="C2068" s="190" t="s">
        <v>814</v>
      </c>
      <c r="D2068" s="191">
        <v>40302</v>
      </c>
      <c r="E2068" s="190" t="s">
        <v>858</v>
      </c>
      <c r="F2068" s="190">
        <v>46</v>
      </c>
      <c r="G2068" s="190">
        <v>30</v>
      </c>
      <c r="H2068" s="193">
        <v>0.2</v>
      </c>
      <c r="I2068" s="190"/>
    </row>
    <row r="2069" spans="1:9">
      <c r="A2069" s="190" t="s">
        <v>438</v>
      </c>
      <c r="B2069" s="190" t="s">
        <v>806</v>
      </c>
      <c r="C2069" s="190" t="s">
        <v>814</v>
      </c>
      <c r="D2069" s="191">
        <v>41325</v>
      </c>
      <c r="E2069" s="190" t="s">
        <v>902</v>
      </c>
      <c r="F2069" s="190">
        <v>28.5</v>
      </c>
      <c r="G2069" s="190">
        <v>10</v>
      </c>
      <c r="H2069" s="193">
        <v>0.2</v>
      </c>
      <c r="I2069" s="190"/>
    </row>
    <row r="2070" spans="1:9">
      <c r="A2070" s="190" t="s">
        <v>521</v>
      </c>
      <c r="B2070" s="190" t="s">
        <v>524</v>
      </c>
      <c r="C2070" s="190" t="s">
        <v>851</v>
      </c>
      <c r="D2070" s="191">
        <v>40415</v>
      </c>
      <c r="E2070" s="190" t="s">
        <v>881</v>
      </c>
      <c r="F2070" s="190">
        <v>62.5</v>
      </c>
      <c r="G2070" s="190">
        <v>35</v>
      </c>
      <c r="H2070" s="193">
        <v>0.2</v>
      </c>
      <c r="I2070" s="190"/>
    </row>
    <row r="2071" spans="1:9">
      <c r="A2071" s="190" t="s">
        <v>521</v>
      </c>
      <c r="B2071" s="190" t="s">
        <v>524</v>
      </c>
      <c r="C2071" s="190" t="s">
        <v>851</v>
      </c>
      <c r="D2071" s="191">
        <v>41501</v>
      </c>
      <c r="E2071" s="190" t="s">
        <v>838</v>
      </c>
      <c r="F2071" s="190">
        <v>32</v>
      </c>
      <c r="G2071" s="190">
        <v>20</v>
      </c>
      <c r="H2071" s="193">
        <v>0</v>
      </c>
      <c r="I2071" s="190"/>
    </row>
    <row r="2072" spans="1:9">
      <c r="A2072" s="190" t="s">
        <v>521</v>
      </c>
      <c r="B2072" s="190" t="s">
        <v>524</v>
      </c>
      <c r="C2072" s="190" t="s">
        <v>851</v>
      </c>
      <c r="D2072" s="191">
        <v>40891</v>
      </c>
      <c r="E2072" s="190" t="s">
        <v>880</v>
      </c>
      <c r="F2072" s="190">
        <v>33.25</v>
      </c>
      <c r="G2072" s="190">
        <v>25</v>
      </c>
      <c r="H2072" s="193">
        <v>0.2</v>
      </c>
      <c r="I2072" s="190"/>
    </row>
    <row r="2073" spans="1:9">
      <c r="A2073" s="190" t="s">
        <v>702</v>
      </c>
      <c r="B2073" s="190" t="s">
        <v>444</v>
      </c>
      <c r="C2073" s="190" t="s">
        <v>878</v>
      </c>
      <c r="D2073" s="191">
        <v>40307</v>
      </c>
      <c r="E2073" s="190" t="s">
        <v>825</v>
      </c>
      <c r="F2073" s="190">
        <v>4.5</v>
      </c>
      <c r="G2073" s="190">
        <v>15</v>
      </c>
      <c r="H2073" s="193">
        <v>0</v>
      </c>
      <c r="I2073" s="190"/>
    </row>
    <row r="2074" spans="1:9">
      <c r="A2074" s="190" t="s">
        <v>702</v>
      </c>
      <c r="B2074" s="190" t="s">
        <v>444</v>
      </c>
      <c r="C2074" s="190" t="s">
        <v>878</v>
      </c>
      <c r="D2074" s="191">
        <v>41018</v>
      </c>
      <c r="E2074" s="190" t="s">
        <v>889</v>
      </c>
      <c r="F2074" s="190">
        <v>14</v>
      </c>
      <c r="G2074" s="190">
        <v>15</v>
      </c>
      <c r="H2074" s="193">
        <v>0</v>
      </c>
      <c r="I2074" s="190"/>
    </row>
    <row r="2075" spans="1:9">
      <c r="A2075" s="190" t="s">
        <v>702</v>
      </c>
      <c r="B2075" s="190" t="s">
        <v>444</v>
      </c>
      <c r="C2075" s="190" t="s">
        <v>878</v>
      </c>
      <c r="D2075" s="191">
        <v>40226</v>
      </c>
      <c r="E2075" s="190" t="s">
        <v>809</v>
      </c>
      <c r="F2075" s="190">
        <v>53</v>
      </c>
      <c r="G2075" s="190">
        <v>20</v>
      </c>
      <c r="H2075" s="193">
        <v>0</v>
      </c>
      <c r="I2075" s="190"/>
    </row>
    <row r="2076" spans="1:9">
      <c r="A2076" s="190" t="s">
        <v>702</v>
      </c>
      <c r="B2076" s="190" t="s">
        <v>444</v>
      </c>
      <c r="C2076" s="190" t="s">
        <v>878</v>
      </c>
      <c r="D2076" s="191">
        <v>41504</v>
      </c>
      <c r="E2076" s="190" t="s">
        <v>816</v>
      </c>
      <c r="F2076" s="190">
        <v>19.5</v>
      </c>
      <c r="G2076" s="190">
        <v>20</v>
      </c>
      <c r="H2076" s="193">
        <v>0</v>
      </c>
      <c r="I2076" s="190"/>
    </row>
    <row r="2077" spans="1:9">
      <c r="A2077" s="190" t="s">
        <v>324</v>
      </c>
      <c r="B2077" s="190" t="s">
        <v>877</v>
      </c>
      <c r="C2077" s="190" t="s">
        <v>846</v>
      </c>
      <c r="D2077" s="191">
        <v>40223</v>
      </c>
      <c r="E2077" s="190" t="s">
        <v>847</v>
      </c>
      <c r="F2077" s="190">
        <v>30</v>
      </c>
      <c r="G2077" s="190">
        <v>40</v>
      </c>
      <c r="H2077" s="193">
        <v>0</v>
      </c>
      <c r="I2077" s="190"/>
    </row>
    <row r="2078" spans="1:9">
      <c r="A2078" s="190" t="s">
        <v>324</v>
      </c>
      <c r="B2078" s="190" t="s">
        <v>877</v>
      </c>
      <c r="C2078" s="190" t="s">
        <v>846</v>
      </c>
      <c r="D2078" s="191">
        <v>41042</v>
      </c>
      <c r="E2078" s="190" t="s">
        <v>826</v>
      </c>
      <c r="F2078" s="190">
        <v>24</v>
      </c>
      <c r="G2078" s="190">
        <v>35</v>
      </c>
      <c r="H2078" s="193">
        <v>0</v>
      </c>
      <c r="I2078" s="190"/>
    </row>
    <row r="2079" spans="1:9">
      <c r="A2079" s="190" t="s">
        <v>324</v>
      </c>
      <c r="B2079" s="190" t="s">
        <v>877</v>
      </c>
      <c r="C2079" s="190" t="s">
        <v>846</v>
      </c>
      <c r="D2079" s="191">
        <v>41384</v>
      </c>
      <c r="E2079" s="190" t="s">
        <v>820</v>
      </c>
      <c r="F2079" s="190">
        <v>34</v>
      </c>
      <c r="G2079" s="190">
        <v>50</v>
      </c>
      <c r="H2079" s="193">
        <v>0</v>
      </c>
      <c r="I2079" s="190"/>
    </row>
    <row r="2080" spans="1:9">
      <c r="A2080" s="190" t="s">
        <v>406</v>
      </c>
      <c r="B2080" s="190" t="s">
        <v>877</v>
      </c>
      <c r="C2080" s="190" t="s">
        <v>814</v>
      </c>
      <c r="D2080" s="191">
        <v>40539</v>
      </c>
      <c r="E2080" s="190" t="s">
        <v>844</v>
      </c>
      <c r="F2080" s="190">
        <v>15</v>
      </c>
      <c r="G2080" s="190">
        <v>3</v>
      </c>
      <c r="H2080" s="193">
        <v>0</v>
      </c>
      <c r="I2080" s="190"/>
    </row>
    <row r="2081" spans="1:9">
      <c r="A2081" s="190" t="s">
        <v>662</v>
      </c>
      <c r="B2081" s="190" t="s">
        <v>861</v>
      </c>
      <c r="C2081" s="190" t="s">
        <v>851</v>
      </c>
      <c r="D2081" s="191">
        <v>40968</v>
      </c>
      <c r="E2081" s="190" t="s">
        <v>820</v>
      </c>
      <c r="F2081" s="190">
        <v>34</v>
      </c>
      <c r="G2081" s="190">
        <v>4</v>
      </c>
      <c r="H2081" s="193">
        <v>0</v>
      </c>
      <c r="I2081" s="190"/>
    </row>
    <row r="2082" spans="1:9">
      <c r="A2082" s="190" t="s">
        <v>662</v>
      </c>
      <c r="B2082" s="190" t="s">
        <v>861</v>
      </c>
      <c r="C2082" s="190" t="s">
        <v>851</v>
      </c>
      <c r="D2082" s="191">
        <v>41093</v>
      </c>
      <c r="E2082" s="190" t="s">
        <v>834</v>
      </c>
      <c r="F2082" s="190">
        <v>13</v>
      </c>
      <c r="G2082" s="190">
        <v>10</v>
      </c>
      <c r="H2082" s="193">
        <v>0</v>
      </c>
      <c r="I2082" s="190"/>
    </row>
    <row r="2083" spans="1:9">
      <c r="A2083" s="190" t="s">
        <v>401</v>
      </c>
      <c r="B2083" s="190" t="s">
        <v>883</v>
      </c>
      <c r="C2083" s="190" t="s">
        <v>814</v>
      </c>
      <c r="D2083" s="191">
        <v>41734</v>
      </c>
      <c r="E2083" s="190" t="s">
        <v>873</v>
      </c>
      <c r="F2083" s="190">
        <v>14</v>
      </c>
      <c r="G2083" s="190">
        <v>30</v>
      </c>
      <c r="H2083" s="193">
        <v>0</v>
      </c>
      <c r="I2083" s="190"/>
    </row>
    <row r="2084" spans="1:9">
      <c r="A2084" s="190" t="s">
        <v>401</v>
      </c>
      <c r="B2084" s="190" t="s">
        <v>883</v>
      </c>
      <c r="C2084" s="190" t="s">
        <v>814</v>
      </c>
      <c r="D2084" s="191">
        <v>40203</v>
      </c>
      <c r="E2084" s="190" t="s">
        <v>855</v>
      </c>
      <c r="F2084" s="190">
        <v>18.399999999999999</v>
      </c>
      <c r="G2084" s="190">
        <v>40</v>
      </c>
      <c r="H2084" s="193">
        <v>0.10000000149011612</v>
      </c>
      <c r="I2084" s="190"/>
    </row>
    <row r="2085" spans="1:9">
      <c r="A2085" s="190" t="s">
        <v>401</v>
      </c>
      <c r="B2085" s="190" t="s">
        <v>883</v>
      </c>
      <c r="C2085" s="190" t="s">
        <v>814</v>
      </c>
      <c r="D2085" s="191">
        <v>40866</v>
      </c>
      <c r="E2085" s="190" t="s">
        <v>811</v>
      </c>
      <c r="F2085" s="190">
        <v>9.65</v>
      </c>
      <c r="G2085" s="190">
        <v>30</v>
      </c>
      <c r="H2085" s="193">
        <v>0.10000000149011612</v>
      </c>
      <c r="I2085" s="190"/>
    </row>
    <row r="2086" spans="1:9">
      <c r="A2086" s="190" t="s">
        <v>688</v>
      </c>
      <c r="B2086" s="190" t="s">
        <v>842</v>
      </c>
      <c r="C2086" s="190" t="s">
        <v>836</v>
      </c>
      <c r="D2086" s="191">
        <v>40667</v>
      </c>
      <c r="E2086" s="190" t="s">
        <v>852</v>
      </c>
      <c r="F2086" s="190">
        <v>39</v>
      </c>
      <c r="G2086" s="190">
        <v>77</v>
      </c>
      <c r="H2086" s="193">
        <v>0.10000000149011612</v>
      </c>
      <c r="I2086" s="190"/>
    </row>
    <row r="2087" spans="1:9">
      <c r="A2087" s="190" t="s">
        <v>688</v>
      </c>
      <c r="B2087" s="190" t="s">
        <v>842</v>
      </c>
      <c r="C2087" s="190" t="s">
        <v>836</v>
      </c>
      <c r="D2087" s="191">
        <v>40851</v>
      </c>
      <c r="E2087" s="190" t="s">
        <v>811</v>
      </c>
      <c r="F2087" s="190">
        <v>9.65</v>
      </c>
      <c r="G2087" s="190">
        <v>12</v>
      </c>
      <c r="H2087" s="193">
        <v>0</v>
      </c>
      <c r="I2087" s="190"/>
    </row>
    <row r="2088" spans="1:9">
      <c r="A2088" s="190" t="s">
        <v>688</v>
      </c>
      <c r="B2088" s="190" t="s">
        <v>842</v>
      </c>
      <c r="C2088" s="190" t="s">
        <v>836</v>
      </c>
      <c r="D2088" s="191">
        <v>40687</v>
      </c>
      <c r="E2088" s="190" t="s">
        <v>833</v>
      </c>
      <c r="F2088" s="190">
        <v>32.799999999999997</v>
      </c>
      <c r="G2088" s="190">
        <v>25</v>
      </c>
      <c r="H2088" s="193">
        <v>0.10000000149011612</v>
      </c>
      <c r="I2088" s="190"/>
    </row>
    <row r="2089" spans="1:9">
      <c r="A2089" s="190" t="s">
        <v>688</v>
      </c>
      <c r="B2089" s="190" t="s">
        <v>842</v>
      </c>
      <c r="C2089" s="190" t="s">
        <v>836</v>
      </c>
      <c r="D2089" s="191">
        <v>40793</v>
      </c>
      <c r="E2089" s="190" t="s">
        <v>826</v>
      </c>
      <c r="F2089" s="190">
        <v>24</v>
      </c>
      <c r="G2089" s="190">
        <v>4</v>
      </c>
      <c r="H2089" s="193">
        <v>0.10000000149011612</v>
      </c>
      <c r="I2089" s="190"/>
    </row>
    <row r="2090" spans="1:9">
      <c r="A2090" s="190" t="s">
        <v>688</v>
      </c>
      <c r="B2090" s="190" t="s">
        <v>842</v>
      </c>
      <c r="C2090" s="190" t="s">
        <v>836</v>
      </c>
      <c r="D2090" s="191">
        <v>40654</v>
      </c>
      <c r="E2090" s="190" t="s">
        <v>876</v>
      </c>
      <c r="F2090" s="190">
        <v>12.5</v>
      </c>
      <c r="G2090" s="190">
        <v>55</v>
      </c>
      <c r="H2090" s="193">
        <v>0</v>
      </c>
      <c r="I2090" s="190"/>
    </row>
    <row r="2091" spans="1:9">
      <c r="A2091" s="190" t="s">
        <v>630</v>
      </c>
      <c r="B2091" s="190" t="s">
        <v>842</v>
      </c>
      <c r="C2091" s="190" t="s">
        <v>878</v>
      </c>
      <c r="D2091" s="191">
        <v>41018</v>
      </c>
      <c r="E2091" s="190" t="s">
        <v>830</v>
      </c>
      <c r="F2091" s="190">
        <v>17.45</v>
      </c>
      <c r="G2091" s="190">
        <v>3</v>
      </c>
      <c r="H2091" s="193">
        <v>0</v>
      </c>
      <c r="I2091" s="190"/>
    </row>
    <row r="2092" spans="1:9">
      <c r="A2092" s="190" t="s">
        <v>630</v>
      </c>
      <c r="B2092" s="190" t="s">
        <v>842</v>
      </c>
      <c r="C2092" s="190" t="s">
        <v>878</v>
      </c>
      <c r="D2092" s="191">
        <v>41610</v>
      </c>
      <c r="E2092" s="190" t="s">
        <v>869</v>
      </c>
      <c r="F2092" s="190">
        <v>9.1999999999999993</v>
      </c>
      <c r="G2092" s="190">
        <v>42</v>
      </c>
      <c r="H2092" s="193">
        <v>0</v>
      </c>
      <c r="I2092" s="190"/>
    </row>
    <row r="2093" spans="1:9">
      <c r="A2093" s="190" t="s">
        <v>630</v>
      </c>
      <c r="B2093" s="190" t="s">
        <v>842</v>
      </c>
      <c r="C2093" s="190" t="s">
        <v>878</v>
      </c>
      <c r="D2093" s="191">
        <v>40607</v>
      </c>
      <c r="E2093" s="190" t="s">
        <v>873</v>
      </c>
      <c r="F2093" s="190">
        <v>14</v>
      </c>
      <c r="G2093" s="190">
        <v>35</v>
      </c>
      <c r="H2093" s="193">
        <v>0</v>
      </c>
      <c r="I2093" s="190"/>
    </row>
    <row r="2094" spans="1:9">
      <c r="A2094" s="190" t="s">
        <v>311</v>
      </c>
      <c r="B2094" s="190" t="s">
        <v>854</v>
      </c>
      <c r="C2094" s="190" t="s">
        <v>836</v>
      </c>
      <c r="D2094" s="191">
        <v>41099</v>
      </c>
      <c r="E2094" s="190" t="s">
        <v>811</v>
      </c>
      <c r="F2094" s="190">
        <v>9.65</v>
      </c>
      <c r="G2094" s="190">
        <v>9</v>
      </c>
      <c r="H2094" s="193">
        <v>0</v>
      </c>
      <c r="I2094" s="190"/>
    </row>
    <row r="2095" spans="1:9">
      <c r="A2095" s="190" t="s">
        <v>594</v>
      </c>
      <c r="B2095" s="190" t="s">
        <v>839</v>
      </c>
      <c r="C2095" s="190" t="s">
        <v>836</v>
      </c>
      <c r="D2095" s="191">
        <v>40238</v>
      </c>
      <c r="E2095" s="190" t="s">
        <v>822</v>
      </c>
      <c r="F2095" s="190">
        <v>18</v>
      </c>
      <c r="G2095" s="190">
        <v>20</v>
      </c>
      <c r="H2095" s="193">
        <v>0</v>
      </c>
      <c r="I2095" s="190"/>
    </row>
  </sheetData>
  <mergeCells count="2">
    <mergeCell ref="A1:I2"/>
    <mergeCell ref="A11:I11"/>
  </mergeCells>
  <printOptions horizontalCentered="1"/>
  <pageMargins left="0.23622047244094491" right="0.23622047244094491" top="0.74803149606299213" bottom="0.74803149606299213" header="0.31496062992125984" footer="0.31496062992125984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23"/>
  <sheetViews>
    <sheetView topLeftCell="A4" zoomScale="120" zoomScaleNormal="120" workbookViewId="0">
      <selection activeCell="E22" sqref="E22"/>
    </sheetView>
  </sheetViews>
  <sheetFormatPr baseColWidth="10" defaultRowHeight="15"/>
  <cols>
    <col min="1" max="1" width="17.7109375" customWidth="1"/>
    <col min="2" max="2" width="16.28515625" customWidth="1"/>
    <col min="3" max="3" width="11.5703125" customWidth="1"/>
    <col min="4" max="4" width="19.7109375" customWidth="1"/>
    <col min="5" max="5" width="17.85546875" customWidth="1"/>
    <col min="6" max="6" width="15.7109375" customWidth="1"/>
    <col min="10" max="10" width="11.5703125" customWidth="1"/>
    <col min="11" max="11" width="3" customWidth="1"/>
    <col min="12" max="12" width="4.7109375" customWidth="1"/>
  </cols>
  <sheetData>
    <row r="1" spans="1:12" ht="18.600000000000001" customHeight="1">
      <c r="A1" s="185" t="s">
        <v>792</v>
      </c>
      <c r="B1" s="185"/>
      <c r="C1" s="185"/>
      <c r="D1" s="185"/>
      <c r="E1" s="185"/>
      <c r="F1" s="185"/>
      <c r="G1" s="185"/>
      <c r="H1" s="185"/>
      <c r="I1" s="185"/>
      <c r="J1" s="184"/>
      <c r="K1" s="184"/>
      <c r="L1" s="184"/>
    </row>
    <row r="2" spans="1:12" ht="18.600000000000001" customHeight="1">
      <c r="A2" s="185"/>
      <c r="B2" s="185"/>
      <c r="C2" s="185"/>
      <c r="D2" s="185"/>
      <c r="E2" s="185"/>
      <c r="F2" s="185"/>
      <c r="G2" s="185"/>
      <c r="H2" s="185"/>
      <c r="I2" s="185"/>
      <c r="J2" s="184"/>
      <c r="K2" s="184"/>
      <c r="L2" s="184"/>
    </row>
    <row r="11" spans="1:12">
      <c r="A11" s="183"/>
      <c r="H11" s="182"/>
      <c r="I11" s="182"/>
      <c r="J11" s="182"/>
    </row>
    <row r="12" spans="1:12">
      <c r="A12" s="183" t="s">
        <v>904</v>
      </c>
      <c r="B12" t="s">
        <v>905</v>
      </c>
      <c r="C12" s="182" t="s">
        <v>906</v>
      </c>
      <c r="D12" t="s">
        <v>907</v>
      </c>
      <c r="E12" t="s">
        <v>908</v>
      </c>
    </row>
    <row r="13" spans="1:12">
      <c r="A13" s="183" t="s">
        <v>909</v>
      </c>
      <c r="B13" s="194">
        <v>300</v>
      </c>
      <c r="C13">
        <v>800000</v>
      </c>
      <c r="D13">
        <v>80</v>
      </c>
      <c r="E13" s="194">
        <f>B13*D13</f>
        <v>24000</v>
      </c>
    </row>
    <row r="14" spans="1:12">
      <c r="A14" s="183" t="s">
        <v>910</v>
      </c>
      <c r="B14" s="194">
        <v>400</v>
      </c>
      <c r="C14">
        <v>3200000</v>
      </c>
      <c r="D14">
        <v>50</v>
      </c>
      <c r="E14" s="194">
        <f t="shared" ref="E14:E16" si="0">B14*D14</f>
        <v>20000</v>
      </c>
      <c r="J14" s="183"/>
    </row>
    <row r="15" spans="1:12">
      <c r="A15" s="183" t="s">
        <v>911</v>
      </c>
      <c r="B15" s="194">
        <v>270</v>
      </c>
      <c r="C15">
        <v>2800000</v>
      </c>
      <c r="D15">
        <v>100</v>
      </c>
      <c r="E15" s="194">
        <f t="shared" si="0"/>
        <v>27000</v>
      </c>
      <c r="J15" s="183"/>
    </row>
    <row r="16" spans="1:12">
      <c r="A16" t="s">
        <v>912</v>
      </c>
      <c r="B16" s="194">
        <v>80</v>
      </c>
      <c r="C16">
        <v>2000000</v>
      </c>
      <c r="D16">
        <v>90</v>
      </c>
      <c r="E16" s="194">
        <f t="shared" si="0"/>
        <v>7200</v>
      </c>
    </row>
    <row r="17" spans="1:5">
      <c r="A17" t="s">
        <v>913</v>
      </c>
      <c r="E17" s="194">
        <f>SUM(E13:E16)</f>
        <v>78200</v>
      </c>
    </row>
    <row r="18" spans="1:5" ht="15.75" thickBot="1"/>
    <row r="19" spans="1:5" ht="15.75" thickTop="1">
      <c r="D19" s="195" t="s">
        <v>914</v>
      </c>
      <c r="E19" s="196">
        <v>100000</v>
      </c>
    </row>
    <row r="20" spans="1:5" ht="15.75" thickBot="1">
      <c r="D20" s="46" t="s">
        <v>915</v>
      </c>
      <c r="E20" s="46">
        <f>MIN(C13:C16)</f>
        <v>800000</v>
      </c>
    </row>
    <row r="21" spans="1:5" ht="16.5" thickTop="1">
      <c r="C21" s="197" t="s">
        <v>916</v>
      </c>
      <c r="D21" s="198"/>
      <c r="E21" s="199">
        <f>MIN(D13:D16)</f>
        <v>50</v>
      </c>
    </row>
    <row r="22" spans="1:5" ht="16.5" thickBot="1">
      <c r="C22" s="200" t="s">
        <v>917</v>
      </c>
      <c r="D22" s="201"/>
      <c r="E22" s="202">
        <f>MAX(D13:D16)</f>
        <v>100</v>
      </c>
    </row>
    <row r="23" spans="1:5" ht="15.75" thickTop="1"/>
  </sheetData>
  <mergeCells count="3">
    <mergeCell ref="A1:I2"/>
    <mergeCell ref="C21:D21"/>
    <mergeCell ref="C22:D22"/>
  </mergeCells>
  <printOptions horizontalCentered="1"/>
  <pageMargins left="0.23622047244094491" right="0.23622047244094491" top="0.74803149606299213" bottom="0.74803149606299213" header="0.31496062992125984" footer="0.31496062992125984"/>
  <pageSetup orientation="landscape" r:id="rId1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D21" sqref="D21:D23"/>
    </sheetView>
  </sheetViews>
  <sheetFormatPr baseColWidth="10" defaultRowHeight="15"/>
  <cols>
    <col min="1" max="1" width="14.42578125" customWidth="1"/>
    <col min="4" max="5" width="16.140625" customWidth="1"/>
    <col min="6" max="6" width="13.85546875" customWidth="1"/>
    <col min="7" max="7" width="10.28515625" customWidth="1"/>
    <col min="8" max="8" width="10.5703125" customWidth="1"/>
    <col min="9" max="9" width="12" customWidth="1"/>
    <col min="10" max="10" width="11.42578125" customWidth="1"/>
  </cols>
  <sheetData>
    <row r="1" spans="1:11">
      <c r="A1" s="203" t="s">
        <v>918</v>
      </c>
      <c r="B1" s="203"/>
      <c r="C1" s="203"/>
      <c r="D1" s="203"/>
      <c r="E1" s="203"/>
      <c r="F1" s="203"/>
    </row>
    <row r="2" spans="1:11">
      <c r="A2" s="203"/>
      <c r="B2" s="203"/>
      <c r="C2" s="203"/>
      <c r="D2" s="203"/>
      <c r="E2" s="203"/>
      <c r="F2" s="203"/>
    </row>
    <row r="3" spans="1:11">
      <c r="A3" s="203"/>
      <c r="B3" s="203"/>
      <c r="C3" s="203"/>
      <c r="D3" s="203"/>
      <c r="E3" s="203"/>
      <c r="F3" s="203"/>
    </row>
    <row r="4" spans="1:11">
      <c r="A4" s="204" t="s">
        <v>919</v>
      </c>
    </row>
    <row r="5" spans="1:11">
      <c r="A5" s="204"/>
    </row>
    <row r="6" spans="1:11">
      <c r="D6" s="205">
        <v>6</v>
      </c>
      <c r="E6" s="205">
        <v>7</v>
      </c>
      <c r="F6" s="206"/>
      <c r="G6" s="207">
        <v>0.1</v>
      </c>
      <c r="H6" s="207">
        <v>0.09</v>
      </c>
      <c r="I6" s="205">
        <v>20</v>
      </c>
      <c r="K6" s="205">
        <v>2.77</v>
      </c>
    </row>
    <row r="7" spans="1:11">
      <c r="A7" s="208" t="s">
        <v>920</v>
      </c>
      <c r="B7" s="208" t="s">
        <v>921</v>
      </c>
      <c r="C7" s="208" t="s">
        <v>922</v>
      </c>
      <c r="D7" s="208" t="s">
        <v>923</v>
      </c>
      <c r="E7" s="208" t="s">
        <v>924</v>
      </c>
      <c r="F7" s="208" t="s">
        <v>925</v>
      </c>
      <c r="G7" s="208" t="s">
        <v>926</v>
      </c>
      <c r="H7" s="208" t="s">
        <v>927</v>
      </c>
      <c r="I7" s="208" t="s">
        <v>928</v>
      </c>
      <c r="J7" s="208" t="s">
        <v>929</v>
      </c>
      <c r="K7" s="208" t="s">
        <v>930</v>
      </c>
    </row>
    <row r="8" spans="1:11">
      <c r="A8" s="83" t="s">
        <v>931</v>
      </c>
      <c r="B8" s="40">
        <v>2</v>
      </c>
      <c r="C8" s="81" t="s">
        <v>932</v>
      </c>
      <c r="D8" s="40">
        <v>24</v>
      </c>
      <c r="E8" s="40">
        <v>3</v>
      </c>
      <c r="F8" s="209">
        <f t="shared" ref="F8:F16" si="0">((8*D8)*$D$6)+(E8*$E$6)</f>
        <v>1173</v>
      </c>
      <c r="G8" s="209">
        <f>F8*10%</f>
        <v>117.30000000000001</v>
      </c>
      <c r="H8" s="209">
        <f>F8*9%</f>
        <v>105.57</v>
      </c>
      <c r="I8" s="209">
        <f>B8*$I$6</f>
        <v>40</v>
      </c>
      <c r="J8" s="209">
        <f>(F8-I8)-(G8)-(H8)</f>
        <v>910.13000000000011</v>
      </c>
      <c r="K8" s="44">
        <f>J8/$K$6</f>
        <v>328.56678700361016</v>
      </c>
    </row>
    <row r="9" spans="1:11">
      <c r="A9" s="83" t="s">
        <v>933</v>
      </c>
      <c r="B9" s="40">
        <v>1</v>
      </c>
      <c r="C9" s="81" t="s">
        <v>934</v>
      </c>
      <c r="D9" s="40">
        <v>23</v>
      </c>
      <c r="E9" s="40">
        <v>2</v>
      </c>
      <c r="F9" s="209">
        <f t="shared" si="0"/>
        <v>1118</v>
      </c>
      <c r="G9" s="209">
        <f t="shared" ref="G9:G16" si="1">F9*10%</f>
        <v>111.80000000000001</v>
      </c>
      <c r="H9" s="209">
        <f t="shared" ref="H9:H16" si="2">F9*9%</f>
        <v>100.61999999999999</v>
      </c>
      <c r="I9" s="209">
        <f t="shared" ref="I9:I16" si="3">B9*$I$6</f>
        <v>20</v>
      </c>
      <c r="J9" s="209">
        <f t="shared" ref="J9:J16" si="4">(F9-I9)-(G9)-(H9)</f>
        <v>885.58</v>
      </c>
      <c r="K9" s="44">
        <f t="shared" ref="K9:K16" si="5">J9/$K$6</f>
        <v>319.7039711191336</v>
      </c>
    </row>
    <row r="10" spans="1:11">
      <c r="A10" s="83" t="s">
        <v>935</v>
      </c>
      <c r="B10" s="40">
        <v>0</v>
      </c>
      <c r="C10" s="81" t="s">
        <v>936</v>
      </c>
      <c r="D10" s="40">
        <v>24</v>
      </c>
      <c r="E10" s="40">
        <v>2</v>
      </c>
      <c r="F10" s="209">
        <f t="shared" si="0"/>
        <v>1166</v>
      </c>
      <c r="G10" s="209">
        <f t="shared" si="1"/>
        <v>116.60000000000001</v>
      </c>
      <c r="H10" s="209">
        <f t="shared" si="2"/>
        <v>104.94</v>
      </c>
      <c r="I10" s="209">
        <f t="shared" si="3"/>
        <v>0</v>
      </c>
      <c r="J10" s="209">
        <f t="shared" si="4"/>
        <v>944.46</v>
      </c>
      <c r="K10" s="44">
        <f t="shared" si="5"/>
        <v>340.96028880866425</v>
      </c>
    </row>
    <row r="11" spans="1:11">
      <c r="A11" s="83" t="s">
        <v>937</v>
      </c>
      <c r="B11" s="40">
        <v>2</v>
      </c>
      <c r="C11" s="81" t="s">
        <v>932</v>
      </c>
      <c r="D11" s="40">
        <v>22</v>
      </c>
      <c r="E11" s="40">
        <v>5</v>
      </c>
      <c r="F11" s="209">
        <f t="shared" si="0"/>
        <v>1091</v>
      </c>
      <c r="G11" s="209">
        <f t="shared" si="1"/>
        <v>109.10000000000001</v>
      </c>
      <c r="H11" s="209">
        <f t="shared" si="2"/>
        <v>98.19</v>
      </c>
      <c r="I11" s="209">
        <f t="shared" si="3"/>
        <v>40</v>
      </c>
      <c r="J11" s="209">
        <f t="shared" si="4"/>
        <v>843.71</v>
      </c>
      <c r="K11" s="44">
        <f t="shared" si="5"/>
        <v>304.58844765342963</v>
      </c>
    </row>
    <row r="12" spans="1:11">
      <c r="A12" s="83" t="s">
        <v>938</v>
      </c>
      <c r="B12" s="40">
        <v>2</v>
      </c>
      <c r="C12" s="81" t="s">
        <v>932</v>
      </c>
      <c r="D12" s="40">
        <v>24</v>
      </c>
      <c r="E12" s="40">
        <v>4</v>
      </c>
      <c r="F12" s="209">
        <f t="shared" si="0"/>
        <v>1180</v>
      </c>
      <c r="G12" s="209">
        <f t="shared" si="1"/>
        <v>118</v>
      </c>
      <c r="H12" s="209">
        <f t="shared" si="2"/>
        <v>106.2</v>
      </c>
      <c r="I12" s="209">
        <f t="shared" si="3"/>
        <v>40</v>
      </c>
      <c r="J12" s="209">
        <f t="shared" si="4"/>
        <v>915.8</v>
      </c>
      <c r="K12" s="44">
        <f t="shared" si="5"/>
        <v>330.61371841155233</v>
      </c>
    </row>
    <row r="13" spans="1:11">
      <c r="A13" s="83" t="s">
        <v>939</v>
      </c>
      <c r="B13" s="40">
        <v>1</v>
      </c>
      <c r="C13" s="81" t="s">
        <v>934</v>
      </c>
      <c r="D13" s="40">
        <v>20</v>
      </c>
      <c r="E13" s="40">
        <v>3</v>
      </c>
      <c r="F13" s="209">
        <f t="shared" si="0"/>
        <v>981</v>
      </c>
      <c r="G13" s="209">
        <f t="shared" si="1"/>
        <v>98.100000000000009</v>
      </c>
      <c r="H13" s="209">
        <f t="shared" si="2"/>
        <v>88.289999999999992</v>
      </c>
      <c r="I13" s="209">
        <f t="shared" si="3"/>
        <v>20</v>
      </c>
      <c r="J13" s="209">
        <f t="shared" si="4"/>
        <v>774.61</v>
      </c>
      <c r="K13" s="44">
        <f t="shared" si="5"/>
        <v>279.64259927797832</v>
      </c>
    </row>
    <row r="14" spans="1:11">
      <c r="A14" s="83" t="s">
        <v>940</v>
      </c>
      <c r="B14" s="40">
        <v>0</v>
      </c>
      <c r="C14" s="81" t="s">
        <v>936</v>
      </c>
      <c r="D14" s="40">
        <v>21</v>
      </c>
      <c r="E14" s="40">
        <v>1</v>
      </c>
      <c r="F14" s="209">
        <f t="shared" si="0"/>
        <v>1015</v>
      </c>
      <c r="G14" s="209">
        <f t="shared" si="1"/>
        <v>101.5</v>
      </c>
      <c r="H14" s="209">
        <f t="shared" si="2"/>
        <v>91.35</v>
      </c>
      <c r="I14" s="209">
        <f t="shared" si="3"/>
        <v>0</v>
      </c>
      <c r="J14" s="209">
        <f t="shared" si="4"/>
        <v>822.15</v>
      </c>
      <c r="K14" s="44">
        <f t="shared" si="5"/>
        <v>296.80505415162452</v>
      </c>
    </row>
    <row r="15" spans="1:11">
      <c r="A15" s="83" t="s">
        <v>941</v>
      </c>
      <c r="B15" s="40">
        <v>4</v>
      </c>
      <c r="C15" s="81" t="s">
        <v>934</v>
      </c>
      <c r="D15" s="40">
        <v>23</v>
      </c>
      <c r="E15" s="40">
        <v>2</v>
      </c>
      <c r="F15" s="209">
        <f t="shared" si="0"/>
        <v>1118</v>
      </c>
      <c r="G15" s="209">
        <f t="shared" si="1"/>
        <v>111.80000000000001</v>
      </c>
      <c r="H15" s="209">
        <f t="shared" si="2"/>
        <v>100.61999999999999</v>
      </c>
      <c r="I15" s="209">
        <f t="shared" si="3"/>
        <v>80</v>
      </c>
      <c r="J15" s="209">
        <f t="shared" si="4"/>
        <v>825.58</v>
      </c>
      <c r="K15" s="44">
        <f t="shared" si="5"/>
        <v>298.04332129963899</v>
      </c>
    </row>
    <row r="16" spans="1:11">
      <c r="A16" s="83" t="s">
        <v>942</v>
      </c>
      <c r="B16" s="40">
        <v>1</v>
      </c>
      <c r="C16" s="81" t="s">
        <v>932</v>
      </c>
      <c r="D16" s="40">
        <v>24</v>
      </c>
      <c r="E16" s="40">
        <v>3</v>
      </c>
      <c r="F16" s="209">
        <f t="shared" si="0"/>
        <v>1173</v>
      </c>
      <c r="G16" s="209">
        <f t="shared" si="1"/>
        <v>117.30000000000001</v>
      </c>
      <c r="H16" s="209">
        <f t="shared" si="2"/>
        <v>105.57</v>
      </c>
      <c r="I16" s="209">
        <f t="shared" si="3"/>
        <v>20</v>
      </c>
      <c r="J16" s="209">
        <f t="shared" si="4"/>
        <v>930.13000000000011</v>
      </c>
      <c r="K16" s="44">
        <f t="shared" si="5"/>
        <v>335.78700361010834</v>
      </c>
    </row>
    <row r="17" spans="1:11">
      <c r="A17" s="210"/>
      <c r="B17" s="210"/>
      <c r="C17" s="210"/>
      <c r="D17" s="211"/>
      <c r="E17" s="210"/>
      <c r="F17" s="210"/>
      <c r="G17" s="210"/>
      <c r="H17" s="210"/>
      <c r="I17" s="210"/>
      <c r="J17" s="210"/>
      <c r="K17" s="210"/>
    </row>
    <row r="19" spans="1:11" ht="15.75">
      <c r="A19" s="212" t="s">
        <v>943</v>
      </c>
      <c r="B19" s="213"/>
      <c r="C19" s="213"/>
      <c r="D19" s="214"/>
    </row>
    <row r="20" spans="1:11" ht="15.75">
      <c r="A20" s="215" t="s">
        <v>922</v>
      </c>
      <c r="B20" s="215" t="s">
        <v>925</v>
      </c>
      <c r="C20" s="215" t="s">
        <v>205</v>
      </c>
      <c r="D20" s="215" t="s">
        <v>929</v>
      </c>
      <c r="F20" s="216" t="s">
        <v>944</v>
      </c>
      <c r="G20" s="216"/>
      <c r="H20" s="212"/>
      <c r="I20" s="212"/>
    </row>
    <row r="21" spans="1:11">
      <c r="A21" s="82" t="s">
        <v>932</v>
      </c>
      <c r="B21" s="42">
        <f>SUMIF(C8:C16,A21,F8:F16)</f>
        <v>4617</v>
      </c>
      <c r="C21" s="42">
        <f>SUMIF(C8:C16,A21,I8:I16)</f>
        <v>140</v>
      </c>
      <c r="D21" s="42">
        <f>SUMIF(C8:C16,A21,J8:J16)</f>
        <v>3599.7700000000004</v>
      </c>
      <c r="F21" s="217" t="s">
        <v>932</v>
      </c>
      <c r="G21" s="42">
        <f>COUNTIF(C8:C16,F21)</f>
        <v>4</v>
      </c>
    </row>
    <row r="22" spans="1:11">
      <c r="A22" s="82" t="s">
        <v>934</v>
      </c>
      <c r="B22" s="42">
        <f t="shared" ref="B22:B23" si="6">SUMIF(C9:C17,A22,F9:F17)</f>
        <v>3217</v>
      </c>
      <c r="C22" s="42">
        <f t="shared" ref="C22:C23" si="7">SUMIF(C9:C17,A22,I9:I17)</f>
        <v>120</v>
      </c>
      <c r="D22" s="42">
        <f t="shared" ref="D22:D23" si="8">SUMIF(C9:C17,A22,J9:J17)</f>
        <v>2485.77</v>
      </c>
      <c r="F22" s="217" t="s">
        <v>934</v>
      </c>
      <c r="G22" s="42">
        <f t="shared" ref="G22:G24" si="9">COUNTIF(C9:C17,F22)</f>
        <v>3</v>
      </c>
    </row>
    <row r="23" spans="1:11">
      <c r="A23" s="82" t="s">
        <v>936</v>
      </c>
      <c r="B23" s="42">
        <f t="shared" si="6"/>
        <v>2181</v>
      </c>
      <c r="C23" s="42">
        <f t="shared" si="7"/>
        <v>0</v>
      </c>
      <c r="D23" s="42">
        <f t="shared" si="8"/>
        <v>1766.6100000000001</v>
      </c>
      <c r="F23" s="217" t="s">
        <v>936</v>
      </c>
      <c r="G23" s="42">
        <f t="shared" si="9"/>
        <v>2</v>
      </c>
    </row>
    <row r="24" spans="1:11">
      <c r="G24" s="42">
        <f t="shared" si="9"/>
        <v>0</v>
      </c>
    </row>
  </sheetData>
  <mergeCells count="1">
    <mergeCell ref="A1:F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I96"/>
  <sheetViews>
    <sheetView workbookViewId="0">
      <selection activeCell="A4" sqref="A4"/>
    </sheetView>
  </sheetViews>
  <sheetFormatPr baseColWidth="10" defaultRowHeight="12.75"/>
  <cols>
    <col min="1" max="16384" width="11.42578125" style="130"/>
  </cols>
  <sheetData>
    <row r="1" spans="1:9" ht="32.65" customHeight="1">
      <c r="A1" s="129" t="s">
        <v>301</v>
      </c>
    </row>
    <row r="2" spans="1:9" ht="32.65" customHeight="1">
      <c r="A2" s="131" t="s">
        <v>302</v>
      </c>
    </row>
    <row r="4" spans="1:9" ht="25.5">
      <c r="A4" s="132" t="s">
        <v>184</v>
      </c>
      <c r="B4" s="132" t="s">
        <v>303</v>
      </c>
      <c r="C4" s="132" t="s">
        <v>304</v>
      </c>
      <c r="D4" s="132" t="s">
        <v>305</v>
      </c>
      <c r="E4" s="132" t="s">
        <v>202</v>
      </c>
      <c r="F4" s="132" t="s">
        <v>306</v>
      </c>
      <c r="G4" s="132" t="s">
        <v>307</v>
      </c>
      <c r="H4" s="132" t="s">
        <v>308</v>
      </c>
      <c r="I4" s="132" t="s">
        <v>309</v>
      </c>
    </row>
    <row r="5" spans="1:9" ht="13.35" customHeight="1">
      <c r="A5" s="133" t="s">
        <v>310</v>
      </c>
      <c r="B5" s="133" t="s">
        <v>311</v>
      </c>
      <c r="C5" s="133" t="s">
        <v>312</v>
      </c>
      <c r="D5" s="133" t="s">
        <v>313</v>
      </c>
      <c r="E5" s="133" t="s">
        <v>206</v>
      </c>
      <c r="F5" s="133">
        <v>18</v>
      </c>
      <c r="G5" s="133" t="s">
        <v>314</v>
      </c>
      <c r="H5" s="133" t="s">
        <v>315</v>
      </c>
      <c r="I5" s="133" t="s">
        <v>316</v>
      </c>
    </row>
    <row r="6" spans="1:9" ht="13.35" customHeight="1">
      <c r="A6" s="133" t="s">
        <v>317</v>
      </c>
      <c r="B6" s="133" t="s">
        <v>318</v>
      </c>
      <c r="C6" s="133" t="s">
        <v>319</v>
      </c>
      <c r="D6" s="133" t="s">
        <v>320</v>
      </c>
      <c r="E6" s="133" t="s">
        <v>208</v>
      </c>
      <c r="F6" s="133">
        <v>19</v>
      </c>
      <c r="G6" s="133" t="s">
        <v>314</v>
      </c>
      <c r="H6" s="133" t="s">
        <v>321</v>
      </c>
      <c r="I6" s="133" t="s">
        <v>322</v>
      </c>
    </row>
    <row r="7" spans="1:9" ht="13.35" customHeight="1">
      <c r="A7" s="133" t="s">
        <v>323</v>
      </c>
      <c r="B7" s="133" t="s">
        <v>324</v>
      </c>
      <c r="C7" s="133" t="s">
        <v>319</v>
      </c>
      <c r="D7" s="133" t="s">
        <v>325</v>
      </c>
      <c r="E7" s="133" t="s">
        <v>208</v>
      </c>
      <c r="F7" s="133">
        <v>19</v>
      </c>
      <c r="G7" s="133" t="s">
        <v>326</v>
      </c>
      <c r="H7" s="133" t="s">
        <v>327</v>
      </c>
      <c r="I7" s="133" t="s">
        <v>328</v>
      </c>
    </row>
    <row r="8" spans="1:9" ht="13.35" customHeight="1">
      <c r="A8" s="133" t="s">
        <v>329</v>
      </c>
      <c r="B8" s="133" t="s">
        <v>330</v>
      </c>
      <c r="C8" s="133" t="s">
        <v>312</v>
      </c>
      <c r="D8" s="133" t="s">
        <v>331</v>
      </c>
      <c r="E8" s="133" t="s">
        <v>208</v>
      </c>
      <c r="F8" s="133">
        <v>20</v>
      </c>
      <c r="G8" s="133" t="s">
        <v>326</v>
      </c>
      <c r="H8" s="133" t="s">
        <v>332</v>
      </c>
      <c r="I8" s="133" t="s">
        <v>333</v>
      </c>
    </row>
    <row r="9" spans="1:9" ht="13.35" customHeight="1">
      <c r="A9" s="133" t="s">
        <v>334</v>
      </c>
      <c r="B9" s="133" t="s">
        <v>335</v>
      </c>
      <c r="C9" s="133" t="s">
        <v>336</v>
      </c>
      <c r="D9" s="133" t="s">
        <v>337</v>
      </c>
      <c r="E9" s="133" t="s">
        <v>208</v>
      </c>
      <c r="F9" s="133">
        <v>22</v>
      </c>
      <c r="G9" s="133" t="s">
        <v>326</v>
      </c>
      <c r="H9" s="133" t="s">
        <v>338</v>
      </c>
      <c r="I9" s="133" t="s">
        <v>339</v>
      </c>
    </row>
    <row r="10" spans="1:9" ht="13.35" customHeight="1">
      <c r="A10" s="133" t="s">
        <v>340</v>
      </c>
      <c r="B10" s="133" t="s">
        <v>341</v>
      </c>
      <c r="C10" s="133" t="s">
        <v>342</v>
      </c>
      <c r="D10" s="133" t="s">
        <v>343</v>
      </c>
      <c r="E10" s="133" t="s">
        <v>208</v>
      </c>
      <c r="F10" s="133">
        <v>27</v>
      </c>
      <c r="G10" s="133" t="s">
        <v>326</v>
      </c>
      <c r="H10" s="133" t="s">
        <v>344</v>
      </c>
      <c r="I10" s="133" t="s">
        <v>345</v>
      </c>
    </row>
    <row r="11" spans="1:9" ht="13.35" customHeight="1">
      <c r="A11" s="133" t="s">
        <v>346</v>
      </c>
      <c r="B11" s="133" t="s">
        <v>347</v>
      </c>
      <c r="C11" s="133" t="s">
        <v>312</v>
      </c>
      <c r="D11" s="133" t="s">
        <v>348</v>
      </c>
      <c r="E11" s="133" t="s">
        <v>206</v>
      </c>
      <c r="F11" s="133">
        <v>30</v>
      </c>
      <c r="G11" s="133" t="s">
        <v>326</v>
      </c>
      <c r="H11" s="133" t="s">
        <v>344</v>
      </c>
      <c r="I11" s="133" t="s">
        <v>345</v>
      </c>
    </row>
    <row r="12" spans="1:9" ht="13.35" customHeight="1">
      <c r="A12" s="133" t="s">
        <v>349</v>
      </c>
      <c r="B12" s="133" t="s">
        <v>350</v>
      </c>
      <c r="C12" s="133" t="s">
        <v>351</v>
      </c>
      <c r="D12" s="133" t="s">
        <v>352</v>
      </c>
      <c r="E12" s="133" t="s">
        <v>208</v>
      </c>
      <c r="F12" s="133">
        <v>22</v>
      </c>
      <c r="G12" s="133" t="s">
        <v>353</v>
      </c>
      <c r="H12" s="133" t="s">
        <v>354</v>
      </c>
      <c r="I12" s="133" t="s">
        <v>339</v>
      </c>
    </row>
    <row r="13" spans="1:9" ht="13.35" customHeight="1">
      <c r="A13" s="133" t="s">
        <v>355</v>
      </c>
      <c r="B13" s="133" t="s">
        <v>356</v>
      </c>
      <c r="C13" s="133" t="s">
        <v>342</v>
      </c>
      <c r="D13" s="133" t="s">
        <v>357</v>
      </c>
      <c r="E13" s="133" t="s">
        <v>208</v>
      </c>
      <c r="F13" s="133">
        <v>38</v>
      </c>
      <c r="G13" s="133" t="s">
        <v>353</v>
      </c>
      <c r="H13" s="133" t="s">
        <v>358</v>
      </c>
      <c r="I13" s="133" t="s">
        <v>359</v>
      </c>
    </row>
    <row r="14" spans="1:9" ht="13.35" customHeight="1">
      <c r="A14" s="133" t="s">
        <v>360</v>
      </c>
      <c r="B14" s="133" t="s">
        <v>361</v>
      </c>
      <c r="C14" s="133" t="s">
        <v>362</v>
      </c>
      <c r="D14" s="133" t="s">
        <v>363</v>
      </c>
      <c r="E14" s="133" t="s">
        <v>206</v>
      </c>
      <c r="F14" s="133">
        <v>19</v>
      </c>
      <c r="G14" s="133" t="s">
        <v>364</v>
      </c>
      <c r="H14" s="133" t="s">
        <v>365</v>
      </c>
      <c r="I14" s="133" t="s">
        <v>366</v>
      </c>
    </row>
    <row r="15" spans="1:9" ht="13.35" customHeight="1">
      <c r="A15" s="133" t="s">
        <v>367</v>
      </c>
      <c r="B15" s="133" t="s">
        <v>368</v>
      </c>
      <c r="C15" s="133" t="s">
        <v>369</v>
      </c>
      <c r="D15" s="133" t="s">
        <v>370</v>
      </c>
      <c r="E15" s="133" t="s">
        <v>208</v>
      </c>
      <c r="F15" s="133">
        <v>24</v>
      </c>
      <c r="G15" s="133" t="s">
        <v>364</v>
      </c>
      <c r="H15" s="133" t="s">
        <v>371</v>
      </c>
      <c r="I15" s="133" t="s">
        <v>359</v>
      </c>
    </row>
    <row r="16" spans="1:9" ht="13.35" customHeight="1">
      <c r="A16" s="133" t="s">
        <v>372</v>
      </c>
      <c r="B16" s="133" t="s">
        <v>373</v>
      </c>
      <c r="C16" s="133" t="s">
        <v>369</v>
      </c>
      <c r="D16" s="133" t="s">
        <v>374</v>
      </c>
      <c r="E16" s="133" t="s">
        <v>206</v>
      </c>
      <c r="F16" s="133">
        <v>25</v>
      </c>
      <c r="G16" s="133" t="s">
        <v>364</v>
      </c>
      <c r="H16" s="133" t="s">
        <v>375</v>
      </c>
      <c r="I16" s="133" t="s">
        <v>316</v>
      </c>
    </row>
    <row r="17" spans="1:9" ht="13.35" customHeight="1">
      <c r="A17" s="133" t="s">
        <v>376</v>
      </c>
      <c r="B17" s="133" t="s">
        <v>377</v>
      </c>
      <c r="C17" s="133" t="s">
        <v>378</v>
      </c>
      <c r="D17" s="133" t="s">
        <v>379</v>
      </c>
      <c r="E17" s="133" t="s">
        <v>206</v>
      </c>
      <c r="F17" s="133">
        <v>25</v>
      </c>
      <c r="G17" s="133" t="s">
        <v>364</v>
      </c>
      <c r="H17" s="133" t="s">
        <v>380</v>
      </c>
      <c r="I17" s="133" t="s">
        <v>381</v>
      </c>
    </row>
    <row r="18" spans="1:9" ht="13.35" customHeight="1">
      <c r="A18" s="133" t="s">
        <v>382</v>
      </c>
      <c r="B18" s="133" t="s">
        <v>383</v>
      </c>
      <c r="C18" s="133" t="s">
        <v>378</v>
      </c>
      <c r="D18" s="133" t="s">
        <v>384</v>
      </c>
      <c r="E18" s="133" t="s">
        <v>208</v>
      </c>
      <c r="F18" s="133">
        <v>26</v>
      </c>
      <c r="G18" s="133" t="s">
        <v>364</v>
      </c>
      <c r="H18" s="133" t="s">
        <v>385</v>
      </c>
      <c r="I18" s="133" t="s">
        <v>381</v>
      </c>
    </row>
    <row r="19" spans="1:9" ht="13.35" customHeight="1">
      <c r="A19" s="133" t="s">
        <v>386</v>
      </c>
      <c r="B19" s="133" t="s">
        <v>387</v>
      </c>
      <c r="C19" s="133" t="s">
        <v>388</v>
      </c>
      <c r="D19" s="133" t="s">
        <v>389</v>
      </c>
      <c r="E19" s="133" t="s">
        <v>208</v>
      </c>
      <c r="F19" s="133">
        <v>33</v>
      </c>
      <c r="G19" s="133" t="s">
        <v>364</v>
      </c>
      <c r="H19" s="133" t="s">
        <v>371</v>
      </c>
      <c r="I19" s="133" t="s">
        <v>359</v>
      </c>
    </row>
    <row r="20" spans="1:9" ht="13.35" customHeight="1">
      <c r="A20" s="133" t="s">
        <v>390</v>
      </c>
      <c r="B20" s="133" t="s">
        <v>391</v>
      </c>
      <c r="C20" s="133" t="s">
        <v>312</v>
      </c>
      <c r="D20" s="133" t="s">
        <v>392</v>
      </c>
      <c r="E20" s="133" t="s">
        <v>206</v>
      </c>
      <c r="F20" s="133">
        <v>19</v>
      </c>
      <c r="G20" s="133" t="s">
        <v>393</v>
      </c>
      <c r="H20" s="133" t="s">
        <v>394</v>
      </c>
      <c r="I20" s="133" t="s">
        <v>316</v>
      </c>
    </row>
    <row r="21" spans="1:9" ht="13.35" customHeight="1">
      <c r="A21" s="133" t="s">
        <v>395</v>
      </c>
      <c r="B21" s="133" t="s">
        <v>396</v>
      </c>
      <c r="C21" s="133" t="s">
        <v>319</v>
      </c>
      <c r="D21" s="133" t="s">
        <v>397</v>
      </c>
      <c r="E21" s="133" t="s">
        <v>206</v>
      </c>
      <c r="F21" s="133">
        <v>19</v>
      </c>
      <c r="G21" s="133" t="s">
        <v>393</v>
      </c>
      <c r="H21" s="133" t="s">
        <v>398</v>
      </c>
      <c r="I21" s="133" t="s">
        <v>399</v>
      </c>
    </row>
    <row r="22" spans="1:9" ht="13.35" customHeight="1">
      <c r="A22" s="133" t="s">
        <v>400</v>
      </c>
      <c r="B22" s="133" t="s">
        <v>401</v>
      </c>
      <c r="C22" s="133" t="s">
        <v>336</v>
      </c>
      <c r="D22" s="133" t="s">
        <v>402</v>
      </c>
      <c r="E22" s="133" t="s">
        <v>208</v>
      </c>
      <c r="F22" s="133">
        <v>19</v>
      </c>
      <c r="G22" s="133" t="s">
        <v>393</v>
      </c>
      <c r="H22" s="133" t="s">
        <v>403</v>
      </c>
      <c r="I22" s="133" t="s">
        <v>404</v>
      </c>
    </row>
    <row r="23" spans="1:9" ht="13.35" customHeight="1">
      <c r="A23" s="133" t="s">
        <v>405</v>
      </c>
      <c r="B23" s="133" t="s">
        <v>406</v>
      </c>
      <c r="C23" s="133" t="s">
        <v>319</v>
      </c>
      <c r="D23" s="133" t="s">
        <v>407</v>
      </c>
      <c r="E23" s="133" t="s">
        <v>206</v>
      </c>
      <c r="F23" s="133">
        <v>20</v>
      </c>
      <c r="G23" s="133" t="s">
        <v>393</v>
      </c>
      <c r="H23" s="133" t="s">
        <v>327</v>
      </c>
      <c r="I23" s="133" t="s">
        <v>328</v>
      </c>
    </row>
    <row r="24" spans="1:9" ht="13.35" customHeight="1">
      <c r="A24" s="133" t="s">
        <v>408</v>
      </c>
      <c r="B24" s="133" t="s">
        <v>409</v>
      </c>
      <c r="C24" s="133" t="s">
        <v>410</v>
      </c>
      <c r="D24" s="133" t="s">
        <v>411</v>
      </c>
      <c r="E24" s="133" t="s">
        <v>206</v>
      </c>
      <c r="F24" s="133">
        <v>24</v>
      </c>
      <c r="G24" s="133" t="s">
        <v>393</v>
      </c>
      <c r="H24" s="133" t="s">
        <v>412</v>
      </c>
      <c r="I24" s="133" t="s">
        <v>366</v>
      </c>
    </row>
    <row r="25" spans="1:9" ht="13.35" customHeight="1">
      <c r="A25" s="133" t="s">
        <v>413</v>
      </c>
      <c r="B25" s="133" t="s">
        <v>414</v>
      </c>
      <c r="C25" s="133" t="s">
        <v>415</v>
      </c>
      <c r="D25" s="133" t="s">
        <v>416</v>
      </c>
      <c r="E25" s="133" t="s">
        <v>206</v>
      </c>
      <c r="F25" s="133">
        <v>25</v>
      </c>
      <c r="G25" s="133" t="s">
        <v>393</v>
      </c>
      <c r="H25" s="133" t="s">
        <v>417</v>
      </c>
      <c r="I25" s="133" t="s">
        <v>359</v>
      </c>
    </row>
    <row r="26" spans="1:9" ht="13.35" customHeight="1">
      <c r="A26" s="133" t="s">
        <v>418</v>
      </c>
      <c r="B26" s="133" t="s">
        <v>419</v>
      </c>
      <c r="C26" s="133" t="s">
        <v>312</v>
      </c>
      <c r="D26" s="133" t="s">
        <v>420</v>
      </c>
      <c r="E26" s="133" t="s">
        <v>206</v>
      </c>
      <c r="F26" s="133">
        <v>38</v>
      </c>
      <c r="G26" s="133" t="s">
        <v>393</v>
      </c>
      <c r="H26" s="133" t="s">
        <v>421</v>
      </c>
      <c r="I26" s="133" t="s">
        <v>359</v>
      </c>
    </row>
    <row r="27" spans="1:9" ht="13.35" customHeight="1">
      <c r="A27" s="133" t="s">
        <v>422</v>
      </c>
      <c r="B27" s="133" t="s">
        <v>423</v>
      </c>
      <c r="C27" s="133" t="s">
        <v>312</v>
      </c>
      <c r="D27" s="133" t="s">
        <v>424</v>
      </c>
      <c r="E27" s="133" t="s">
        <v>206</v>
      </c>
      <c r="F27" s="133">
        <v>21</v>
      </c>
      <c r="G27" s="133" t="s">
        <v>425</v>
      </c>
      <c r="H27" s="133" t="s">
        <v>426</v>
      </c>
      <c r="I27" s="133" t="s">
        <v>333</v>
      </c>
    </row>
    <row r="28" spans="1:9" ht="13.35" customHeight="1">
      <c r="A28" s="133" t="s">
        <v>427</v>
      </c>
      <c r="B28" s="133" t="s">
        <v>428</v>
      </c>
      <c r="C28" s="133" t="s">
        <v>429</v>
      </c>
      <c r="D28" s="133" t="s">
        <v>430</v>
      </c>
      <c r="E28" s="133" t="s">
        <v>206</v>
      </c>
      <c r="F28" s="133">
        <v>26</v>
      </c>
      <c r="G28" s="133" t="s">
        <v>425</v>
      </c>
      <c r="H28" s="133" t="s">
        <v>431</v>
      </c>
      <c r="I28" s="133" t="s">
        <v>432</v>
      </c>
    </row>
    <row r="29" spans="1:9" ht="13.35" customHeight="1">
      <c r="A29" s="133" t="s">
        <v>433</v>
      </c>
      <c r="B29" s="133" t="s">
        <v>434</v>
      </c>
      <c r="C29" s="133" t="s">
        <v>319</v>
      </c>
      <c r="D29" s="133" t="s">
        <v>435</v>
      </c>
      <c r="E29" s="133" t="s">
        <v>206</v>
      </c>
      <c r="F29" s="133">
        <v>26</v>
      </c>
      <c r="G29" s="133" t="s">
        <v>425</v>
      </c>
      <c r="H29" s="133" t="s">
        <v>436</v>
      </c>
      <c r="I29" s="133" t="s">
        <v>339</v>
      </c>
    </row>
    <row r="30" spans="1:9" ht="13.35" customHeight="1">
      <c r="A30" s="133" t="s">
        <v>437</v>
      </c>
      <c r="B30" s="133" t="s">
        <v>438</v>
      </c>
      <c r="C30" s="133" t="s">
        <v>415</v>
      </c>
      <c r="D30" s="133" t="s">
        <v>439</v>
      </c>
      <c r="E30" s="133" t="s">
        <v>206</v>
      </c>
      <c r="F30" s="133">
        <v>27</v>
      </c>
      <c r="G30" s="133" t="s">
        <v>425</v>
      </c>
      <c r="H30" s="133" t="s">
        <v>358</v>
      </c>
      <c r="I30" s="133" t="s">
        <v>359</v>
      </c>
    </row>
    <row r="31" spans="1:9" ht="13.35" customHeight="1">
      <c r="A31" s="133" t="s">
        <v>440</v>
      </c>
      <c r="B31" s="133" t="s">
        <v>441</v>
      </c>
      <c r="C31" s="133" t="s">
        <v>362</v>
      </c>
      <c r="D31" s="133" t="s">
        <v>442</v>
      </c>
      <c r="E31" s="133" t="s">
        <v>206</v>
      </c>
      <c r="F31" s="133">
        <v>33</v>
      </c>
      <c r="G31" s="133" t="s">
        <v>425</v>
      </c>
      <c r="H31" s="133" t="s">
        <v>443</v>
      </c>
      <c r="I31" s="133" t="s">
        <v>444</v>
      </c>
    </row>
    <row r="32" spans="1:9" ht="13.35" customHeight="1">
      <c r="A32" s="133" t="s">
        <v>445</v>
      </c>
      <c r="B32" s="133" t="s">
        <v>446</v>
      </c>
      <c r="C32" s="133" t="s">
        <v>319</v>
      </c>
      <c r="D32" s="133" t="s">
        <v>447</v>
      </c>
      <c r="E32" s="133" t="s">
        <v>206</v>
      </c>
      <c r="F32" s="133">
        <v>35</v>
      </c>
      <c r="G32" s="133" t="s">
        <v>425</v>
      </c>
      <c r="H32" s="133" t="s">
        <v>448</v>
      </c>
      <c r="I32" s="133" t="s">
        <v>316</v>
      </c>
    </row>
    <row r="33" spans="1:9" ht="13.35" customHeight="1">
      <c r="A33" s="133" t="s">
        <v>449</v>
      </c>
      <c r="B33" s="133" t="s">
        <v>450</v>
      </c>
      <c r="C33" s="133" t="s">
        <v>342</v>
      </c>
      <c r="D33" s="133" t="s">
        <v>451</v>
      </c>
      <c r="E33" s="133" t="s">
        <v>206</v>
      </c>
      <c r="F33" s="133">
        <v>36</v>
      </c>
      <c r="G33" s="133" t="s">
        <v>425</v>
      </c>
      <c r="H33" s="133" t="s">
        <v>358</v>
      </c>
      <c r="I33" s="133" t="s">
        <v>359</v>
      </c>
    </row>
    <row r="34" spans="1:9" ht="13.35" customHeight="1">
      <c r="A34" s="133" t="s">
        <v>452</v>
      </c>
      <c r="B34" s="133" t="s">
        <v>453</v>
      </c>
      <c r="C34" s="133" t="s">
        <v>454</v>
      </c>
      <c r="D34" s="133" t="s">
        <v>455</v>
      </c>
      <c r="E34" s="133" t="s">
        <v>206</v>
      </c>
      <c r="F34" s="133">
        <v>37</v>
      </c>
      <c r="G34" s="133" t="s">
        <v>425</v>
      </c>
      <c r="H34" s="133" t="s">
        <v>456</v>
      </c>
      <c r="I34" s="133" t="s">
        <v>457</v>
      </c>
    </row>
    <row r="35" spans="1:9" ht="13.35" customHeight="1">
      <c r="A35" s="133" t="s">
        <v>458</v>
      </c>
      <c r="B35" s="133" t="s">
        <v>459</v>
      </c>
      <c r="C35" s="133" t="s">
        <v>454</v>
      </c>
      <c r="D35" s="133" t="s">
        <v>460</v>
      </c>
      <c r="E35" s="133" t="s">
        <v>208</v>
      </c>
      <c r="F35" s="133">
        <v>48</v>
      </c>
      <c r="G35" s="133" t="s">
        <v>425</v>
      </c>
      <c r="H35" s="133" t="s">
        <v>456</v>
      </c>
      <c r="I35" s="133" t="s">
        <v>457</v>
      </c>
    </row>
    <row r="36" spans="1:9" ht="13.35" customHeight="1">
      <c r="A36" s="133" t="s">
        <v>461</v>
      </c>
      <c r="B36" s="133" t="s">
        <v>462</v>
      </c>
      <c r="C36" s="133" t="s">
        <v>312</v>
      </c>
      <c r="D36" s="133" t="s">
        <v>463</v>
      </c>
      <c r="E36" s="133" t="s">
        <v>208</v>
      </c>
      <c r="F36" s="133">
        <v>49</v>
      </c>
      <c r="G36" s="133" t="s">
        <v>425</v>
      </c>
      <c r="H36" s="133" t="s">
        <v>464</v>
      </c>
      <c r="I36" s="133" t="s">
        <v>381</v>
      </c>
    </row>
    <row r="37" spans="1:9" ht="13.35" customHeight="1">
      <c r="A37" s="133" t="s">
        <v>465</v>
      </c>
      <c r="B37" s="133" t="s">
        <v>466</v>
      </c>
      <c r="C37" s="133" t="s">
        <v>362</v>
      </c>
      <c r="D37" s="133" t="s">
        <v>467</v>
      </c>
      <c r="E37" s="133" t="s">
        <v>208</v>
      </c>
      <c r="F37" s="133">
        <v>16</v>
      </c>
      <c r="G37" s="133" t="s">
        <v>468</v>
      </c>
      <c r="H37" s="133" t="s">
        <v>469</v>
      </c>
      <c r="I37" s="133" t="s">
        <v>366</v>
      </c>
    </row>
    <row r="38" spans="1:9" ht="13.35" customHeight="1">
      <c r="A38" s="133" t="s">
        <v>470</v>
      </c>
      <c r="B38" s="133" t="s">
        <v>471</v>
      </c>
      <c r="C38" s="133" t="s">
        <v>454</v>
      </c>
      <c r="D38" s="133" t="s">
        <v>472</v>
      </c>
      <c r="E38" s="133" t="s">
        <v>208</v>
      </c>
      <c r="F38" s="133">
        <v>18</v>
      </c>
      <c r="G38" s="133" t="s">
        <v>468</v>
      </c>
      <c r="H38" s="133" t="s">
        <v>473</v>
      </c>
      <c r="I38" s="133" t="s">
        <v>328</v>
      </c>
    </row>
    <row r="39" spans="1:9" ht="13.35" customHeight="1">
      <c r="A39" s="133" t="s">
        <v>474</v>
      </c>
      <c r="B39" s="133" t="s">
        <v>475</v>
      </c>
      <c r="C39" s="133" t="s">
        <v>319</v>
      </c>
      <c r="D39" s="133" t="s">
        <v>476</v>
      </c>
      <c r="E39" s="133" t="s">
        <v>206</v>
      </c>
      <c r="F39" s="133">
        <v>19</v>
      </c>
      <c r="G39" s="133" t="s">
        <v>468</v>
      </c>
      <c r="H39" s="133" t="s">
        <v>477</v>
      </c>
      <c r="I39" s="133" t="s">
        <v>478</v>
      </c>
    </row>
    <row r="40" spans="1:9" ht="13.35" customHeight="1">
      <c r="A40" s="133" t="s">
        <v>479</v>
      </c>
      <c r="B40" s="133" t="s">
        <v>480</v>
      </c>
      <c r="C40" s="133" t="s">
        <v>369</v>
      </c>
      <c r="D40" s="133" t="s">
        <v>481</v>
      </c>
      <c r="E40" s="133" t="s">
        <v>206</v>
      </c>
      <c r="F40" s="133">
        <v>25</v>
      </c>
      <c r="G40" s="133" t="s">
        <v>468</v>
      </c>
      <c r="H40" s="133" t="s">
        <v>482</v>
      </c>
      <c r="I40" s="133" t="s">
        <v>399</v>
      </c>
    </row>
    <row r="41" spans="1:9" ht="13.35" customHeight="1">
      <c r="A41" s="133" t="s">
        <v>483</v>
      </c>
      <c r="B41" s="133" t="s">
        <v>484</v>
      </c>
      <c r="C41" s="133" t="s">
        <v>378</v>
      </c>
      <c r="D41" s="133" t="s">
        <v>485</v>
      </c>
      <c r="E41" s="133" t="s">
        <v>208</v>
      </c>
      <c r="F41" s="133">
        <v>28</v>
      </c>
      <c r="G41" s="133" t="s">
        <v>468</v>
      </c>
      <c r="H41" s="133" t="s">
        <v>486</v>
      </c>
      <c r="I41" s="133" t="s">
        <v>339</v>
      </c>
    </row>
    <row r="42" spans="1:9" ht="13.35" customHeight="1">
      <c r="A42" s="133" t="s">
        <v>487</v>
      </c>
      <c r="B42" s="133" t="s">
        <v>488</v>
      </c>
      <c r="C42" s="133" t="s">
        <v>369</v>
      </c>
      <c r="D42" s="133" t="s">
        <v>489</v>
      </c>
      <c r="E42" s="133" t="s">
        <v>208</v>
      </c>
      <c r="F42" s="133">
        <v>29</v>
      </c>
      <c r="G42" s="133" t="s">
        <v>468</v>
      </c>
      <c r="H42" s="133" t="s">
        <v>490</v>
      </c>
      <c r="I42" s="133" t="s">
        <v>339</v>
      </c>
    </row>
    <row r="43" spans="1:9" ht="13.35" customHeight="1">
      <c r="A43" s="133" t="s">
        <v>491</v>
      </c>
      <c r="B43" s="133" t="s">
        <v>492</v>
      </c>
      <c r="C43" s="133" t="s">
        <v>415</v>
      </c>
      <c r="D43" s="133" t="s">
        <v>493</v>
      </c>
      <c r="E43" s="133" t="s">
        <v>206</v>
      </c>
      <c r="F43" s="133">
        <v>33</v>
      </c>
      <c r="G43" s="133" t="s">
        <v>468</v>
      </c>
      <c r="H43" s="133" t="s">
        <v>494</v>
      </c>
      <c r="I43" s="133" t="s">
        <v>316</v>
      </c>
    </row>
    <row r="44" spans="1:9" ht="13.35" customHeight="1">
      <c r="A44" s="133" t="s">
        <v>495</v>
      </c>
      <c r="B44" s="133" t="s">
        <v>496</v>
      </c>
      <c r="C44" s="133" t="s">
        <v>319</v>
      </c>
      <c r="D44" s="133" t="s">
        <v>497</v>
      </c>
      <c r="E44" s="133" t="s">
        <v>206</v>
      </c>
      <c r="F44" s="133">
        <v>34</v>
      </c>
      <c r="G44" s="133" t="s">
        <v>468</v>
      </c>
      <c r="H44" s="133" t="s">
        <v>498</v>
      </c>
      <c r="I44" s="133" t="s">
        <v>339</v>
      </c>
    </row>
    <row r="45" spans="1:9" ht="13.35" customHeight="1">
      <c r="A45" s="133" t="s">
        <v>499</v>
      </c>
      <c r="B45" s="133" t="s">
        <v>500</v>
      </c>
      <c r="C45" s="133" t="s">
        <v>501</v>
      </c>
      <c r="D45" s="133" t="s">
        <v>502</v>
      </c>
      <c r="E45" s="133" t="s">
        <v>206</v>
      </c>
      <c r="F45" s="133">
        <v>37</v>
      </c>
      <c r="G45" s="133" t="s">
        <v>468</v>
      </c>
      <c r="H45" s="133" t="s">
        <v>503</v>
      </c>
      <c r="I45" s="133" t="s">
        <v>366</v>
      </c>
    </row>
    <row r="46" spans="1:9" ht="13.35" customHeight="1">
      <c r="A46" s="133" t="s">
        <v>504</v>
      </c>
      <c r="B46" s="133" t="s">
        <v>505</v>
      </c>
      <c r="C46" s="133" t="s">
        <v>429</v>
      </c>
      <c r="D46" s="133" t="s">
        <v>506</v>
      </c>
      <c r="E46" s="133" t="s">
        <v>206</v>
      </c>
      <c r="F46" s="133">
        <v>42</v>
      </c>
      <c r="G46" s="133" t="s">
        <v>468</v>
      </c>
      <c r="H46" s="133" t="s">
        <v>507</v>
      </c>
      <c r="I46" s="133" t="s">
        <v>457</v>
      </c>
    </row>
    <row r="47" spans="1:9" ht="13.35" customHeight="1">
      <c r="A47" s="133" t="s">
        <v>508</v>
      </c>
      <c r="B47" s="133" t="s">
        <v>509</v>
      </c>
      <c r="C47" s="133" t="s">
        <v>429</v>
      </c>
      <c r="D47" s="133" t="s">
        <v>510</v>
      </c>
      <c r="E47" s="133" t="s">
        <v>206</v>
      </c>
      <c r="F47" s="133">
        <v>49</v>
      </c>
      <c r="G47" s="133" t="s">
        <v>468</v>
      </c>
      <c r="H47" s="133" t="s">
        <v>511</v>
      </c>
      <c r="I47" s="133" t="s">
        <v>366</v>
      </c>
    </row>
    <row r="48" spans="1:9" ht="13.35" customHeight="1">
      <c r="A48" s="133" t="s">
        <v>512</v>
      </c>
      <c r="B48" s="133" t="s">
        <v>513</v>
      </c>
      <c r="C48" s="133" t="s">
        <v>369</v>
      </c>
      <c r="D48" s="133" t="s">
        <v>514</v>
      </c>
      <c r="E48" s="133" t="s">
        <v>208</v>
      </c>
      <c r="F48" s="133">
        <v>65</v>
      </c>
      <c r="G48" s="133" t="s">
        <v>468</v>
      </c>
      <c r="H48" s="133" t="s">
        <v>515</v>
      </c>
      <c r="I48" s="133" t="s">
        <v>316</v>
      </c>
    </row>
    <row r="49" spans="1:9" ht="13.35" customHeight="1">
      <c r="A49" s="133" t="s">
        <v>516</v>
      </c>
      <c r="B49" s="133" t="s">
        <v>517</v>
      </c>
      <c r="C49" s="133" t="s">
        <v>336</v>
      </c>
      <c r="D49" s="133" t="s">
        <v>518</v>
      </c>
      <c r="E49" s="133" t="s">
        <v>208</v>
      </c>
      <c r="F49" s="133">
        <v>16</v>
      </c>
      <c r="G49" s="133" t="s">
        <v>519</v>
      </c>
      <c r="H49" s="133" t="s">
        <v>327</v>
      </c>
      <c r="I49" s="133" t="s">
        <v>328</v>
      </c>
    </row>
    <row r="50" spans="1:9" ht="13.35" customHeight="1">
      <c r="A50" s="133" t="s">
        <v>520</v>
      </c>
      <c r="B50" s="133" t="s">
        <v>521</v>
      </c>
      <c r="C50" s="133" t="s">
        <v>319</v>
      </c>
      <c r="D50" s="133" t="s">
        <v>522</v>
      </c>
      <c r="E50" s="133" t="s">
        <v>206</v>
      </c>
      <c r="F50" s="133">
        <v>18</v>
      </c>
      <c r="G50" s="133" t="s">
        <v>519</v>
      </c>
      <c r="H50" s="133" t="s">
        <v>523</v>
      </c>
      <c r="I50" s="133" t="s">
        <v>524</v>
      </c>
    </row>
    <row r="51" spans="1:9" ht="13.35" customHeight="1">
      <c r="A51" s="133" t="s">
        <v>525</v>
      </c>
      <c r="B51" s="133" t="s">
        <v>526</v>
      </c>
      <c r="C51" s="133" t="s">
        <v>410</v>
      </c>
      <c r="D51" s="133" t="s">
        <v>527</v>
      </c>
      <c r="E51" s="133" t="s">
        <v>206</v>
      </c>
      <c r="F51" s="133">
        <v>20</v>
      </c>
      <c r="G51" s="133" t="s">
        <v>519</v>
      </c>
      <c r="H51" s="133" t="s">
        <v>528</v>
      </c>
      <c r="I51" s="133" t="s">
        <v>529</v>
      </c>
    </row>
    <row r="52" spans="1:9" ht="13.35" customHeight="1">
      <c r="A52" s="133" t="s">
        <v>530</v>
      </c>
      <c r="B52" s="133" t="s">
        <v>531</v>
      </c>
      <c r="C52" s="133" t="s">
        <v>319</v>
      </c>
      <c r="D52" s="133" t="s">
        <v>532</v>
      </c>
      <c r="E52" s="133" t="s">
        <v>206</v>
      </c>
      <c r="F52" s="133">
        <v>25</v>
      </c>
      <c r="G52" s="133" t="s">
        <v>519</v>
      </c>
      <c r="H52" s="133" t="s">
        <v>533</v>
      </c>
      <c r="I52" s="133" t="s">
        <v>233</v>
      </c>
    </row>
    <row r="53" spans="1:9" ht="13.35" customHeight="1">
      <c r="A53" s="133" t="s">
        <v>534</v>
      </c>
      <c r="B53" s="133" t="s">
        <v>535</v>
      </c>
      <c r="C53" s="133" t="s">
        <v>351</v>
      </c>
      <c r="D53" s="133" t="s">
        <v>536</v>
      </c>
      <c r="E53" s="133" t="s">
        <v>206</v>
      </c>
      <c r="F53" s="133">
        <v>27</v>
      </c>
      <c r="G53" s="133" t="s">
        <v>519</v>
      </c>
      <c r="H53" s="133" t="s">
        <v>537</v>
      </c>
      <c r="I53" s="133" t="s">
        <v>538</v>
      </c>
    </row>
    <row r="54" spans="1:9" ht="13.35" customHeight="1">
      <c r="A54" s="133" t="s">
        <v>539</v>
      </c>
      <c r="B54" s="133" t="s">
        <v>540</v>
      </c>
      <c r="C54" s="133" t="s">
        <v>388</v>
      </c>
      <c r="D54" s="133" t="s">
        <v>541</v>
      </c>
      <c r="E54" s="133" t="s">
        <v>206</v>
      </c>
      <c r="F54" s="133">
        <v>28</v>
      </c>
      <c r="G54" s="133" t="s">
        <v>519</v>
      </c>
      <c r="H54" s="133" t="s">
        <v>542</v>
      </c>
      <c r="I54" s="133" t="s">
        <v>366</v>
      </c>
    </row>
    <row r="55" spans="1:9" ht="13.35" customHeight="1">
      <c r="A55" s="133" t="s">
        <v>543</v>
      </c>
      <c r="B55" s="133" t="s">
        <v>544</v>
      </c>
      <c r="C55" s="133" t="s">
        <v>415</v>
      </c>
      <c r="D55" s="133" t="s">
        <v>545</v>
      </c>
      <c r="E55" s="133" t="s">
        <v>208</v>
      </c>
      <c r="F55" s="133">
        <v>28</v>
      </c>
      <c r="G55" s="133" t="s">
        <v>519</v>
      </c>
      <c r="H55" s="133" t="s">
        <v>546</v>
      </c>
      <c r="I55" s="133" t="s">
        <v>359</v>
      </c>
    </row>
    <row r="56" spans="1:9" ht="13.35" customHeight="1">
      <c r="A56" s="133" t="s">
        <v>547</v>
      </c>
      <c r="B56" s="133" t="s">
        <v>548</v>
      </c>
      <c r="C56" s="133" t="s">
        <v>351</v>
      </c>
      <c r="D56" s="133" t="s">
        <v>549</v>
      </c>
      <c r="E56" s="133" t="s">
        <v>208</v>
      </c>
      <c r="F56" s="133">
        <v>31</v>
      </c>
      <c r="G56" s="133" t="s">
        <v>519</v>
      </c>
      <c r="H56" s="133" t="s">
        <v>550</v>
      </c>
      <c r="I56" s="133" t="s">
        <v>339</v>
      </c>
    </row>
    <row r="57" spans="1:9" ht="13.35" customHeight="1">
      <c r="A57" s="133" t="s">
        <v>551</v>
      </c>
      <c r="B57" s="133" t="s">
        <v>552</v>
      </c>
      <c r="C57" s="133" t="s">
        <v>454</v>
      </c>
      <c r="D57" s="133" t="s">
        <v>553</v>
      </c>
      <c r="E57" s="133" t="s">
        <v>206</v>
      </c>
      <c r="F57" s="133">
        <v>34</v>
      </c>
      <c r="G57" s="133" t="s">
        <v>519</v>
      </c>
      <c r="H57" s="133" t="s">
        <v>469</v>
      </c>
      <c r="I57" s="133" t="s">
        <v>366</v>
      </c>
    </row>
    <row r="58" spans="1:9" ht="13.35" customHeight="1">
      <c r="A58" s="133" t="s">
        <v>554</v>
      </c>
      <c r="B58" s="133" t="s">
        <v>555</v>
      </c>
      <c r="C58" s="133" t="s">
        <v>369</v>
      </c>
      <c r="D58" s="133" t="s">
        <v>556</v>
      </c>
      <c r="E58" s="133" t="s">
        <v>206</v>
      </c>
      <c r="F58" s="133">
        <v>40</v>
      </c>
      <c r="G58" s="133" t="s">
        <v>519</v>
      </c>
      <c r="H58" s="133" t="s">
        <v>557</v>
      </c>
      <c r="I58" s="133" t="s">
        <v>524</v>
      </c>
    </row>
    <row r="59" spans="1:9" ht="13.35" customHeight="1">
      <c r="A59" s="133" t="s">
        <v>558</v>
      </c>
      <c r="B59" s="133" t="s">
        <v>559</v>
      </c>
      <c r="C59" s="133" t="s">
        <v>501</v>
      </c>
      <c r="D59" s="133" t="s">
        <v>560</v>
      </c>
      <c r="E59" s="133" t="s">
        <v>206</v>
      </c>
      <c r="F59" s="133">
        <v>40</v>
      </c>
      <c r="G59" s="133" t="s">
        <v>519</v>
      </c>
      <c r="H59" s="133" t="s">
        <v>561</v>
      </c>
      <c r="I59" s="133" t="s">
        <v>457</v>
      </c>
    </row>
    <row r="60" spans="1:9" ht="13.35" customHeight="1">
      <c r="A60" s="133" t="s">
        <v>562</v>
      </c>
      <c r="B60" s="133" t="s">
        <v>563</v>
      </c>
      <c r="C60" s="133" t="s">
        <v>378</v>
      </c>
      <c r="D60" s="133" t="s">
        <v>564</v>
      </c>
      <c r="E60" s="133" t="s">
        <v>206</v>
      </c>
      <c r="F60" s="133">
        <v>24</v>
      </c>
      <c r="G60" s="133" t="s">
        <v>565</v>
      </c>
      <c r="H60" s="133" t="s">
        <v>566</v>
      </c>
      <c r="I60" s="133" t="s">
        <v>567</v>
      </c>
    </row>
    <row r="61" spans="1:9" ht="13.35" customHeight="1">
      <c r="A61" s="133" t="s">
        <v>568</v>
      </c>
      <c r="B61" s="133" t="s">
        <v>569</v>
      </c>
      <c r="C61" s="133" t="s">
        <v>501</v>
      </c>
      <c r="D61" s="133" t="s">
        <v>570</v>
      </c>
      <c r="E61" s="133" t="s">
        <v>208</v>
      </c>
      <c r="F61" s="133">
        <v>22</v>
      </c>
      <c r="G61" s="133" t="s">
        <v>571</v>
      </c>
      <c r="H61" s="133" t="s">
        <v>572</v>
      </c>
      <c r="I61" s="133" t="s">
        <v>432</v>
      </c>
    </row>
    <row r="62" spans="1:9" ht="13.35" customHeight="1">
      <c r="A62" s="133" t="s">
        <v>573</v>
      </c>
      <c r="B62" s="133" t="s">
        <v>574</v>
      </c>
      <c r="C62" s="133" t="s">
        <v>362</v>
      </c>
      <c r="D62" s="133" t="s">
        <v>575</v>
      </c>
      <c r="E62" s="133" t="s">
        <v>206</v>
      </c>
      <c r="F62" s="133">
        <v>19</v>
      </c>
      <c r="G62" s="133" t="s">
        <v>576</v>
      </c>
      <c r="H62" s="133" t="s">
        <v>577</v>
      </c>
      <c r="I62" s="133" t="s">
        <v>529</v>
      </c>
    </row>
    <row r="63" spans="1:9" ht="13.35" customHeight="1">
      <c r="A63" s="133" t="s">
        <v>578</v>
      </c>
      <c r="B63" s="133" t="s">
        <v>579</v>
      </c>
      <c r="C63" s="133" t="s">
        <v>312</v>
      </c>
      <c r="D63" s="133" t="s">
        <v>580</v>
      </c>
      <c r="E63" s="133" t="s">
        <v>208</v>
      </c>
      <c r="F63" s="133">
        <v>20</v>
      </c>
      <c r="G63" s="133" t="s">
        <v>576</v>
      </c>
      <c r="H63" s="133" t="s">
        <v>477</v>
      </c>
      <c r="I63" s="133" t="s">
        <v>478</v>
      </c>
    </row>
    <row r="64" spans="1:9" ht="13.35" customHeight="1">
      <c r="A64" s="133" t="s">
        <v>581</v>
      </c>
      <c r="B64" s="133" t="s">
        <v>582</v>
      </c>
      <c r="C64" s="133" t="s">
        <v>312</v>
      </c>
      <c r="D64" s="133" t="s">
        <v>583</v>
      </c>
      <c r="E64" s="133" t="s">
        <v>206</v>
      </c>
      <c r="F64" s="133">
        <v>21</v>
      </c>
      <c r="G64" s="133" t="s">
        <v>576</v>
      </c>
      <c r="H64" s="133" t="s">
        <v>584</v>
      </c>
      <c r="I64" s="133" t="s">
        <v>233</v>
      </c>
    </row>
    <row r="65" spans="1:9" ht="13.35" customHeight="1">
      <c r="A65" s="133" t="s">
        <v>585</v>
      </c>
      <c r="B65" s="133" t="s">
        <v>586</v>
      </c>
      <c r="C65" s="133" t="s">
        <v>369</v>
      </c>
      <c r="D65" s="133" t="s">
        <v>587</v>
      </c>
      <c r="E65" s="133" t="s">
        <v>206</v>
      </c>
      <c r="F65" s="133">
        <v>21</v>
      </c>
      <c r="G65" s="133" t="s">
        <v>576</v>
      </c>
      <c r="H65" s="133" t="s">
        <v>588</v>
      </c>
      <c r="I65" s="133" t="s">
        <v>339</v>
      </c>
    </row>
    <row r="66" spans="1:9" ht="13.35" customHeight="1">
      <c r="A66" s="133" t="s">
        <v>589</v>
      </c>
      <c r="B66" s="133" t="s">
        <v>590</v>
      </c>
      <c r="C66" s="133" t="s">
        <v>501</v>
      </c>
      <c r="D66" s="133" t="s">
        <v>591</v>
      </c>
      <c r="E66" s="133" t="s">
        <v>208</v>
      </c>
      <c r="F66" s="133">
        <v>22</v>
      </c>
      <c r="G66" s="133" t="s">
        <v>576</v>
      </c>
      <c r="H66" s="133" t="s">
        <v>592</v>
      </c>
      <c r="I66" s="133" t="s">
        <v>322</v>
      </c>
    </row>
    <row r="67" spans="1:9" ht="13.35" customHeight="1">
      <c r="A67" s="133" t="s">
        <v>593</v>
      </c>
      <c r="B67" s="133" t="s">
        <v>594</v>
      </c>
      <c r="C67" s="133" t="s">
        <v>454</v>
      </c>
      <c r="D67" s="133" t="s">
        <v>595</v>
      </c>
      <c r="E67" s="133" t="s">
        <v>206</v>
      </c>
      <c r="F67" s="133">
        <v>22</v>
      </c>
      <c r="G67" s="133" t="s">
        <v>576</v>
      </c>
      <c r="H67" s="133" t="s">
        <v>477</v>
      </c>
      <c r="I67" s="133" t="s">
        <v>478</v>
      </c>
    </row>
    <row r="68" spans="1:9" ht="13.35" customHeight="1">
      <c r="A68" s="133" t="s">
        <v>596</v>
      </c>
      <c r="B68" s="133" t="s">
        <v>597</v>
      </c>
      <c r="C68" s="133" t="s">
        <v>312</v>
      </c>
      <c r="D68" s="133" t="s">
        <v>598</v>
      </c>
      <c r="E68" s="133" t="s">
        <v>208</v>
      </c>
      <c r="F68" s="133">
        <v>23</v>
      </c>
      <c r="G68" s="133" t="s">
        <v>576</v>
      </c>
      <c r="H68" s="133" t="s">
        <v>486</v>
      </c>
      <c r="I68" s="133" t="s">
        <v>339</v>
      </c>
    </row>
    <row r="69" spans="1:9" ht="13.35" customHeight="1">
      <c r="A69" s="133" t="s">
        <v>599</v>
      </c>
      <c r="B69" s="133" t="s">
        <v>600</v>
      </c>
      <c r="C69" s="133" t="s">
        <v>312</v>
      </c>
      <c r="D69" s="133" t="s">
        <v>601</v>
      </c>
      <c r="E69" s="133" t="s">
        <v>208</v>
      </c>
      <c r="F69" s="133">
        <v>28</v>
      </c>
      <c r="G69" s="133" t="s">
        <v>576</v>
      </c>
      <c r="H69" s="133" t="s">
        <v>490</v>
      </c>
      <c r="I69" s="133" t="s">
        <v>339</v>
      </c>
    </row>
    <row r="70" spans="1:9" ht="13.35" customHeight="1">
      <c r="A70" s="133" t="s">
        <v>602</v>
      </c>
      <c r="B70" s="133" t="s">
        <v>603</v>
      </c>
      <c r="C70" s="133" t="s">
        <v>351</v>
      </c>
      <c r="D70" s="133" t="s">
        <v>604</v>
      </c>
      <c r="E70" s="133" t="s">
        <v>206</v>
      </c>
      <c r="F70" s="133">
        <v>28</v>
      </c>
      <c r="G70" s="133" t="s">
        <v>576</v>
      </c>
      <c r="H70" s="133" t="s">
        <v>477</v>
      </c>
      <c r="I70" s="133" t="s">
        <v>478</v>
      </c>
    </row>
    <row r="71" spans="1:9" ht="13.35" customHeight="1">
      <c r="A71" s="133" t="s">
        <v>605</v>
      </c>
      <c r="B71" s="133" t="s">
        <v>606</v>
      </c>
      <c r="C71" s="133" t="s">
        <v>454</v>
      </c>
      <c r="D71" s="133" t="s">
        <v>607</v>
      </c>
      <c r="E71" s="133" t="s">
        <v>206</v>
      </c>
      <c r="F71" s="133">
        <v>35</v>
      </c>
      <c r="G71" s="133" t="s">
        <v>576</v>
      </c>
      <c r="H71" s="133" t="s">
        <v>608</v>
      </c>
      <c r="I71" s="133" t="s">
        <v>444</v>
      </c>
    </row>
    <row r="72" spans="1:9" ht="13.35" customHeight="1">
      <c r="A72" s="133" t="s">
        <v>609</v>
      </c>
      <c r="B72" s="133" t="s">
        <v>610</v>
      </c>
      <c r="C72" s="133" t="s">
        <v>388</v>
      </c>
      <c r="D72" s="133" t="s">
        <v>611</v>
      </c>
      <c r="E72" s="133" t="s">
        <v>206</v>
      </c>
      <c r="F72" s="133">
        <v>38</v>
      </c>
      <c r="G72" s="133" t="s">
        <v>576</v>
      </c>
      <c r="H72" s="133" t="s">
        <v>456</v>
      </c>
      <c r="I72" s="133" t="s">
        <v>457</v>
      </c>
    </row>
    <row r="73" spans="1:9" ht="13.35" customHeight="1">
      <c r="A73" s="133" t="s">
        <v>612</v>
      </c>
      <c r="B73" s="133" t="s">
        <v>613</v>
      </c>
      <c r="C73" s="133" t="s">
        <v>454</v>
      </c>
      <c r="D73" s="133" t="s">
        <v>614</v>
      </c>
      <c r="E73" s="133" t="s">
        <v>206</v>
      </c>
      <c r="F73" s="133">
        <v>39</v>
      </c>
      <c r="G73" s="133" t="s">
        <v>576</v>
      </c>
      <c r="H73" s="133" t="s">
        <v>615</v>
      </c>
      <c r="I73" s="133" t="s">
        <v>366</v>
      </c>
    </row>
    <row r="74" spans="1:9" ht="13.35" customHeight="1">
      <c r="A74" s="133" t="s">
        <v>616</v>
      </c>
      <c r="B74" s="133" t="s">
        <v>617</v>
      </c>
      <c r="C74" s="133" t="s">
        <v>369</v>
      </c>
      <c r="D74" s="133" t="s">
        <v>618</v>
      </c>
      <c r="E74" s="133" t="s">
        <v>206</v>
      </c>
      <c r="F74" s="133">
        <v>40</v>
      </c>
      <c r="G74" s="133" t="s">
        <v>576</v>
      </c>
      <c r="H74" s="133" t="s">
        <v>619</v>
      </c>
      <c r="I74" s="133" t="s">
        <v>444</v>
      </c>
    </row>
    <row r="75" spans="1:9" ht="13.35" customHeight="1">
      <c r="A75" s="133" t="s">
        <v>620</v>
      </c>
      <c r="B75" s="133" t="s">
        <v>621</v>
      </c>
      <c r="C75" s="133" t="s">
        <v>342</v>
      </c>
      <c r="D75" s="133" t="s">
        <v>622</v>
      </c>
      <c r="E75" s="133" t="s">
        <v>206</v>
      </c>
      <c r="F75" s="133">
        <v>45</v>
      </c>
      <c r="G75" s="133" t="s">
        <v>576</v>
      </c>
      <c r="H75" s="133" t="s">
        <v>623</v>
      </c>
      <c r="I75" s="133" t="s">
        <v>624</v>
      </c>
    </row>
    <row r="76" spans="1:9" ht="13.35" customHeight="1">
      <c r="A76" s="133" t="s">
        <v>625</v>
      </c>
      <c r="B76" s="133" t="s">
        <v>626</v>
      </c>
      <c r="C76" s="133" t="s">
        <v>351</v>
      </c>
      <c r="D76" s="133" t="s">
        <v>627</v>
      </c>
      <c r="E76" s="133" t="s">
        <v>206</v>
      </c>
      <c r="F76" s="133">
        <v>45</v>
      </c>
      <c r="G76" s="133" t="s">
        <v>576</v>
      </c>
      <c r="H76" s="133" t="s">
        <v>628</v>
      </c>
      <c r="I76" s="133" t="s">
        <v>316</v>
      </c>
    </row>
    <row r="77" spans="1:9" ht="13.35" customHeight="1">
      <c r="A77" s="133" t="s">
        <v>629</v>
      </c>
      <c r="B77" s="133" t="s">
        <v>630</v>
      </c>
      <c r="C77" s="133" t="s">
        <v>388</v>
      </c>
      <c r="D77" s="133" t="s">
        <v>631</v>
      </c>
      <c r="E77" s="133" t="s">
        <v>206</v>
      </c>
      <c r="F77" s="133">
        <v>50</v>
      </c>
      <c r="G77" s="133" t="s">
        <v>576</v>
      </c>
      <c r="H77" s="133" t="s">
        <v>632</v>
      </c>
      <c r="I77" s="133" t="s">
        <v>366</v>
      </c>
    </row>
    <row r="78" spans="1:9" ht="13.35" customHeight="1">
      <c r="A78" s="133" t="s">
        <v>633</v>
      </c>
      <c r="B78" s="133" t="s">
        <v>634</v>
      </c>
      <c r="C78" s="133" t="s">
        <v>388</v>
      </c>
      <c r="D78" s="133" t="s">
        <v>635</v>
      </c>
      <c r="E78" s="133" t="s">
        <v>206</v>
      </c>
      <c r="F78" s="133">
        <v>55</v>
      </c>
      <c r="G78" s="133" t="s">
        <v>576</v>
      </c>
      <c r="H78" s="133" t="s">
        <v>636</v>
      </c>
      <c r="I78" s="133" t="s">
        <v>637</v>
      </c>
    </row>
    <row r="79" spans="1:9" ht="13.35" customHeight="1">
      <c r="A79" s="133" t="s">
        <v>638</v>
      </c>
      <c r="B79" s="133" t="s">
        <v>639</v>
      </c>
      <c r="C79" s="133" t="s">
        <v>410</v>
      </c>
      <c r="D79" s="133" t="s">
        <v>640</v>
      </c>
      <c r="E79" s="133" t="s">
        <v>208</v>
      </c>
      <c r="F79" s="133">
        <v>35</v>
      </c>
      <c r="G79" s="133" t="s">
        <v>641</v>
      </c>
      <c r="H79" s="133" t="s">
        <v>642</v>
      </c>
      <c r="I79" s="133" t="s">
        <v>366</v>
      </c>
    </row>
    <row r="80" spans="1:9" ht="13.35" customHeight="1">
      <c r="A80" s="133" t="s">
        <v>643</v>
      </c>
      <c r="B80" s="133" t="s">
        <v>644</v>
      </c>
      <c r="C80" s="133" t="s">
        <v>388</v>
      </c>
      <c r="D80" s="133" t="s">
        <v>645</v>
      </c>
      <c r="E80" s="133" t="s">
        <v>206</v>
      </c>
      <c r="F80" s="133">
        <v>17</v>
      </c>
      <c r="G80" s="133" t="s">
        <v>646</v>
      </c>
      <c r="H80" s="133" t="s">
        <v>647</v>
      </c>
      <c r="I80" s="133" t="s">
        <v>366</v>
      </c>
    </row>
    <row r="81" spans="1:9" ht="13.35" customHeight="1">
      <c r="A81" s="133" t="s">
        <v>648</v>
      </c>
      <c r="B81" s="133" t="s">
        <v>649</v>
      </c>
      <c r="C81" s="133" t="s">
        <v>312</v>
      </c>
      <c r="D81" s="133" t="s">
        <v>650</v>
      </c>
      <c r="E81" s="133" t="s">
        <v>206</v>
      </c>
      <c r="F81" s="133">
        <v>18</v>
      </c>
      <c r="G81" s="133" t="s">
        <v>646</v>
      </c>
      <c r="H81" s="133" t="s">
        <v>651</v>
      </c>
      <c r="I81" s="133" t="s">
        <v>316</v>
      </c>
    </row>
    <row r="82" spans="1:9" ht="13.35" customHeight="1">
      <c r="A82" s="133" t="s">
        <v>652</v>
      </c>
      <c r="B82" s="133" t="s">
        <v>653</v>
      </c>
      <c r="C82" s="133" t="s">
        <v>336</v>
      </c>
      <c r="D82" s="133" t="s">
        <v>654</v>
      </c>
      <c r="E82" s="133" t="s">
        <v>206</v>
      </c>
      <c r="F82" s="133">
        <v>18</v>
      </c>
      <c r="G82" s="133" t="s">
        <v>646</v>
      </c>
      <c r="H82" s="133" t="s">
        <v>327</v>
      </c>
      <c r="I82" s="133" t="s">
        <v>328</v>
      </c>
    </row>
    <row r="83" spans="1:9" ht="13.35" customHeight="1">
      <c r="A83" s="133" t="s">
        <v>655</v>
      </c>
      <c r="B83" s="133" t="s">
        <v>656</v>
      </c>
      <c r="C83" s="133" t="s">
        <v>351</v>
      </c>
      <c r="D83" s="133" t="s">
        <v>657</v>
      </c>
      <c r="E83" s="133" t="s">
        <v>208</v>
      </c>
      <c r="F83" s="133">
        <v>19</v>
      </c>
      <c r="G83" s="133" t="s">
        <v>646</v>
      </c>
      <c r="H83" s="133" t="s">
        <v>327</v>
      </c>
      <c r="I83" s="133" t="s">
        <v>328</v>
      </c>
    </row>
    <row r="84" spans="1:9" ht="13.35" customHeight="1">
      <c r="A84" s="133" t="s">
        <v>658</v>
      </c>
      <c r="B84" s="133" t="s">
        <v>659</v>
      </c>
      <c r="C84" s="133" t="s">
        <v>351</v>
      </c>
      <c r="D84" s="133" t="s">
        <v>660</v>
      </c>
      <c r="E84" s="133" t="s">
        <v>208</v>
      </c>
      <c r="F84" s="133">
        <v>20</v>
      </c>
      <c r="G84" s="133" t="s">
        <v>646</v>
      </c>
      <c r="H84" s="133" t="s">
        <v>327</v>
      </c>
      <c r="I84" s="133" t="s">
        <v>328</v>
      </c>
    </row>
    <row r="85" spans="1:9" ht="13.35" customHeight="1">
      <c r="A85" s="133" t="s">
        <v>661</v>
      </c>
      <c r="B85" s="133" t="s">
        <v>662</v>
      </c>
      <c r="C85" s="133" t="s">
        <v>342</v>
      </c>
      <c r="D85" s="133" t="s">
        <v>663</v>
      </c>
      <c r="E85" s="133" t="s">
        <v>206</v>
      </c>
      <c r="F85" s="133">
        <v>20</v>
      </c>
      <c r="G85" s="133" t="s">
        <v>646</v>
      </c>
      <c r="H85" s="133" t="s">
        <v>664</v>
      </c>
      <c r="I85" s="133" t="s">
        <v>399</v>
      </c>
    </row>
    <row r="86" spans="1:9" ht="13.35" customHeight="1">
      <c r="A86" s="133" t="s">
        <v>665</v>
      </c>
      <c r="B86" s="133" t="s">
        <v>666</v>
      </c>
      <c r="C86" s="133" t="s">
        <v>312</v>
      </c>
      <c r="D86" s="133" t="s">
        <v>667</v>
      </c>
      <c r="E86" s="133" t="s">
        <v>206</v>
      </c>
      <c r="F86" s="133">
        <v>23</v>
      </c>
      <c r="G86" s="133" t="s">
        <v>646</v>
      </c>
      <c r="H86" s="133" t="s">
        <v>477</v>
      </c>
      <c r="I86" s="133" t="s">
        <v>478</v>
      </c>
    </row>
    <row r="87" spans="1:9" ht="13.35" customHeight="1">
      <c r="A87" s="133" t="s">
        <v>668</v>
      </c>
      <c r="B87" s="133" t="s">
        <v>669</v>
      </c>
      <c r="C87" s="133" t="s">
        <v>319</v>
      </c>
      <c r="D87" s="133" t="s">
        <v>670</v>
      </c>
      <c r="E87" s="133" t="s">
        <v>208</v>
      </c>
      <c r="F87" s="133">
        <v>23</v>
      </c>
      <c r="G87" s="133" t="s">
        <v>646</v>
      </c>
      <c r="H87" s="133" t="s">
        <v>671</v>
      </c>
      <c r="I87" s="133" t="s">
        <v>316</v>
      </c>
    </row>
    <row r="88" spans="1:9" ht="13.35" customHeight="1">
      <c r="A88" s="133" t="s">
        <v>672</v>
      </c>
      <c r="B88" s="133" t="s">
        <v>673</v>
      </c>
      <c r="C88" s="133" t="s">
        <v>342</v>
      </c>
      <c r="D88" s="133" t="s">
        <v>674</v>
      </c>
      <c r="E88" s="133" t="s">
        <v>208</v>
      </c>
      <c r="F88" s="133">
        <v>25</v>
      </c>
      <c r="G88" s="133" t="s">
        <v>646</v>
      </c>
      <c r="H88" s="133" t="s">
        <v>675</v>
      </c>
      <c r="I88" s="133" t="s">
        <v>316</v>
      </c>
    </row>
    <row r="89" spans="1:9" ht="13.35" customHeight="1">
      <c r="A89" s="133" t="s">
        <v>676</v>
      </c>
      <c r="B89" s="133" t="s">
        <v>677</v>
      </c>
      <c r="C89" s="133" t="s">
        <v>388</v>
      </c>
      <c r="D89" s="133" t="s">
        <v>678</v>
      </c>
      <c r="E89" s="133" t="s">
        <v>208</v>
      </c>
      <c r="F89" s="133">
        <v>26</v>
      </c>
      <c r="G89" s="133" t="s">
        <v>646</v>
      </c>
      <c r="H89" s="133" t="s">
        <v>679</v>
      </c>
      <c r="I89" s="133" t="s">
        <v>316</v>
      </c>
    </row>
    <row r="90" spans="1:9" ht="13.35" customHeight="1">
      <c r="A90" s="133" t="s">
        <v>680</v>
      </c>
      <c r="B90" s="133" t="s">
        <v>681</v>
      </c>
      <c r="C90" s="133" t="s">
        <v>319</v>
      </c>
      <c r="D90" s="133" t="s">
        <v>682</v>
      </c>
      <c r="E90" s="133" t="s">
        <v>208</v>
      </c>
      <c r="F90" s="133">
        <v>29</v>
      </c>
      <c r="G90" s="133" t="s">
        <v>646</v>
      </c>
      <c r="H90" s="133" t="s">
        <v>537</v>
      </c>
      <c r="I90" s="133" t="s">
        <v>538</v>
      </c>
    </row>
    <row r="91" spans="1:9" ht="13.35" customHeight="1">
      <c r="A91" s="133" t="s">
        <v>683</v>
      </c>
      <c r="B91" s="133" t="s">
        <v>684</v>
      </c>
      <c r="C91" s="133" t="s">
        <v>415</v>
      </c>
      <c r="D91" s="133" t="s">
        <v>685</v>
      </c>
      <c r="E91" s="133" t="s">
        <v>206</v>
      </c>
      <c r="F91" s="133">
        <v>30</v>
      </c>
      <c r="G91" s="133" t="s">
        <v>646</v>
      </c>
      <c r="H91" s="133" t="s">
        <v>686</v>
      </c>
      <c r="I91" s="133" t="s">
        <v>339</v>
      </c>
    </row>
    <row r="92" spans="1:9" ht="13.35" customHeight="1">
      <c r="A92" s="133" t="s">
        <v>687</v>
      </c>
      <c r="B92" s="133" t="s">
        <v>688</v>
      </c>
      <c r="C92" s="133" t="s">
        <v>362</v>
      </c>
      <c r="D92" s="133" t="s">
        <v>689</v>
      </c>
      <c r="E92" s="133" t="s">
        <v>206</v>
      </c>
      <c r="F92" s="133">
        <v>30</v>
      </c>
      <c r="G92" s="133" t="s">
        <v>646</v>
      </c>
      <c r="H92" s="133" t="s">
        <v>690</v>
      </c>
      <c r="I92" s="133" t="s">
        <v>366</v>
      </c>
    </row>
    <row r="93" spans="1:9" ht="13.35" customHeight="1">
      <c r="A93" s="133" t="s">
        <v>691</v>
      </c>
      <c r="B93" s="133" t="s">
        <v>692</v>
      </c>
      <c r="C93" s="133" t="s">
        <v>351</v>
      </c>
      <c r="D93" s="133" t="s">
        <v>693</v>
      </c>
      <c r="E93" s="133" t="s">
        <v>206</v>
      </c>
      <c r="F93" s="133">
        <v>38</v>
      </c>
      <c r="G93" s="133" t="s">
        <v>646</v>
      </c>
      <c r="H93" s="133" t="s">
        <v>344</v>
      </c>
      <c r="I93" s="133" t="s">
        <v>345</v>
      </c>
    </row>
    <row r="94" spans="1:9" ht="13.35" customHeight="1">
      <c r="A94" s="133" t="s">
        <v>694</v>
      </c>
      <c r="B94" s="133" t="s">
        <v>695</v>
      </c>
      <c r="C94" s="133" t="s">
        <v>415</v>
      </c>
      <c r="D94" s="133" t="s">
        <v>696</v>
      </c>
      <c r="E94" s="133" t="s">
        <v>208</v>
      </c>
      <c r="F94" s="133">
        <v>40</v>
      </c>
      <c r="G94" s="133" t="s">
        <v>646</v>
      </c>
      <c r="H94" s="133" t="s">
        <v>697</v>
      </c>
      <c r="I94" s="133" t="s">
        <v>366</v>
      </c>
    </row>
    <row r="95" spans="1:9" ht="13.35" customHeight="1">
      <c r="A95" s="133" t="s">
        <v>698</v>
      </c>
      <c r="B95" s="133" t="s">
        <v>699</v>
      </c>
      <c r="C95" s="133" t="s">
        <v>415</v>
      </c>
      <c r="D95" s="133" t="s">
        <v>700</v>
      </c>
      <c r="E95" s="133" t="s">
        <v>208</v>
      </c>
      <c r="F95" s="133">
        <v>46</v>
      </c>
      <c r="G95" s="133" t="s">
        <v>646</v>
      </c>
      <c r="H95" s="133" t="s">
        <v>371</v>
      </c>
      <c r="I95" s="133" t="s">
        <v>359</v>
      </c>
    </row>
    <row r="96" spans="1:9" ht="13.35" customHeight="1">
      <c r="A96" s="133" t="s">
        <v>701</v>
      </c>
      <c r="B96" s="133" t="s">
        <v>702</v>
      </c>
      <c r="C96" s="133" t="s">
        <v>362</v>
      </c>
      <c r="D96" s="133" t="s">
        <v>703</v>
      </c>
      <c r="E96" s="133" t="s">
        <v>206</v>
      </c>
      <c r="F96" s="133">
        <v>48</v>
      </c>
      <c r="G96" s="133" t="s">
        <v>646</v>
      </c>
      <c r="H96" s="133" t="s">
        <v>704</v>
      </c>
      <c r="I96" s="133" t="s">
        <v>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17"/>
  <sheetViews>
    <sheetView zoomScale="120" workbookViewId="0">
      <selection activeCell="P9" sqref="P9"/>
    </sheetView>
  </sheetViews>
  <sheetFormatPr baseColWidth="10" defaultColWidth="9.140625" defaultRowHeight="12.75"/>
  <cols>
    <col min="1" max="1" width="16.85546875" style="121" customWidth="1"/>
    <col min="2" max="3" width="9.140625" style="121" customWidth="1"/>
    <col min="4" max="4" width="10.85546875" style="121" customWidth="1"/>
    <col min="5" max="5" width="3" style="121" customWidth="1"/>
    <col min="6" max="6" width="11.42578125" style="121" customWidth="1"/>
    <col min="7" max="16384" width="9.140625" style="121"/>
  </cols>
  <sheetData>
    <row r="1" spans="1:13" ht="21">
      <c r="A1" s="149" t="s">
        <v>283</v>
      </c>
      <c r="B1" s="149"/>
      <c r="C1" s="149"/>
      <c r="D1" s="149"/>
      <c r="E1" s="149"/>
      <c r="F1" s="149"/>
    </row>
    <row r="2" spans="1:13" ht="9.75" customHeight="1"/>
    <row r="3" spans="1:13" ht="9.75" customHeight="1"/>
    <row r="4" spans="1:13" ht="15">
      <c r="B4" s="150" t="s">
        <v>284</v>
      </c>
      <c r="C4" s="151"/>
      <c r="D4" s="152"/>
    </row>
    <row r="5" spans="1:13" ht="15.75">
      <c r="A5" s="122" t="s">
        <v>285</v>
      </c>
      <c r="B5" s="123">
        <v>2008</v>
      </c>
      <c r="C5" s="122">
        <v>2009</v>
      </c>
      <c r="D5" s="122">
        <v>2010</v>
      </c>
      <c r="F5" s="124" t="s">
        <v>286</v>
      </c>
      <c r="G5" s="125"/>
      <c r="H5" s="125"/>
      <c r="I5" s="125"/>
      <c r="J5" s="125"/>
      <c r="K5" s="125"/>
      <c r="L5" s="125"/>
      <c r="M5" s="125"/>
    </row>
    <row r="6" spans="1:13">
      <c r="A6" s="126" t="s">
        <v>287</v>
      </c>
      <c r="B6" s="127">
        <v>300</v>
      </c>
      <c r="C6" s="127">
        <v>200</v>
      </c>
      <c r="D6" s="127">
        <v>150</v>
      </c>
      <c r="F6" s="124" t="s">
        <v>288</v>
      </c>
      <c r="G6" s="125"/>
      <c r="H6" s="125"/>
      <c r="I6" s="125"/>
      <c r="J6" s="125"/>
      <c r="K6" s="125"/>
      <c r="L6" s="125"/>
      <c r="M6" s="125"/>
    </row>
    <row r="7" spans="1:13">
      <c r="A7" s="126" t="s">
        <v>289</v>
      </c>
      <c r="B7" s="127">
        <v>200</v>
      </c>
      <c r="C7" s="127">
        <v>400</v>
      </c>
      <c r="D7" s="127">
        <v>300</v>
      </c>
      <c r="F7" s="125" t="s">
        <v>290</v>
      </c>
      <c r="G7" s="125"/>
      <c r="H7" s="125"/>
      <c r="I7" s="125"/>
      <c r="J7" s="125"/>
      <c r="K7" s="125"/>
      <c r="L7" s="125"/>
      <c r="M7" s="125"/>
    </row>
    <row r="8" spans="1:13">
      <c r="A8" s="126" t="s">
        <v>291</v>
      </c>
      <c r="B8" s="127">
        <v>280</v>
      </c>
      <c r="C8" s="127">
        <v>300</v>
      </c>
      <c r="D8" s="127">
        <v>280</v>
      </c>
      <c r="F8" s="124" t="s">
        <v>292</v>
      </c>
      <c r="G8" s="125"/>
      <c r="H8" s="125"/>
      <c r="I8" s="125"/>
      <c r="J8" s="125"/>
      <c r="K8" s="125"/>
      <c r="L8" s="125"/>
      <c r="M8" s="125"/>
    </row>
    <row r="9" spans="1:13">
      <c r="A9" s="126" t="s">
        <v>293</v>
      </c>
      <c r="B9" s="127">
        <v>400</v>
      </c>
      <c r="C9" s="127">
        <v>500</v>
      </c>
      <c r="D9" s="127">
        <v>400</v>
      </c>
    </row>
    <row r="10" spans="1:13">
      <c r="A10" s="126" t="s">
        <v>294</v>
      </c>
      <c r="B10" s="127">
        <v>460</v>
      </c>
      <c r="C10" s="127">
        <v>250</v>
      </c>
      <c r="D10" s="127">
        <v>200</v>
      </c>
    </row>
    <row r="11" spans="1:13">
      <c r="A11" s="126" t="s">
        <v>295</v>
      </c>
      <c r="B11" s="128">
        <v>645</v>
      </c>
      <c r="C11" s="128">
        <v>546</v>
      </c>
      <c r="D11" s="128">
        <v>597</v>
      </c>
    </row>
    <row r="12" spans="1:13">
      <c r="A12" s="126" t="s">
        <v>170</v>
      </c>
      <c r="B12" s="128">
        <v>454</v>
      </c>
      <c r="C12" s="128">
        <v>466</v>
      </c>
      <c r="D12" s="128">
        <v>767</v>
      </c>
    </row>
    <row r="13" spans="1:13">
      <c r="A13" s="126" t="s">
        <v>296</v>
      </c>
      <c r="B13" s="128">
        <v>146</v>
      </c>
      <c r="C13" s="128">
        <v>424</v>
      </c>
      <c r="D13" s="128">
        <v>672</v>
      </c>
    </row>
    <row r="14" spans="1:13">
      <c r="A14" s="126" t="s">
        <v>297</v>
      </c>
      <c r="B14" s="128">
        <v>464</v>
      </c>
      <c r="C14" s="128">
        <v>411</v>
      </c>
      <c r="D14" s="128">
        <v>677</v>
      </c>
    </row>
    <row r="15" spans="1:13">
      <c r="A15" s="126" t="s">
        <v>298</v>
      </c>
      <c r="B15" s="128">
        <v>677</v>
      </c>
      <c r="C15" s="128">
        <v>465</v>
      </c>
      <c r="D15" s="128">
        <v>216</v>
      </c>
    </row>
    <row r="16" spans="1:13">
      <c r="A16" s="126" t="s">
        <v>299</v>
      </c>
      <c r="B16" s="128">
        <v>479</v>
      </c>
      <c r="C16" s="128">
        <v>465</v>
      </c>
      <c r="D16" s="128">
        <v>424</v>
      </c>
    </row>
    <row r="17" spans="1:4">
      <c r="A17" s="126" t="s">
        <v>300</v>
      </c>
      <c r="B17" s="128">
        <v>126</v>
      </c>
      <c r="C17" s="128">
        <v>641</v>
      </c>
      <c r="D17" s="128">
        <v>467</v>
      </c>
    </row>
  </sheetData>
  <mergeCells count="2">
    <mergeCell ref="A1:F1"/>
    <mergeCell ref="B4:D4"/>
  </mergeCells>
  <pageMargins left="0.75" right="0.75" top="1" bottom="1" header="0" footer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A1:K21"/>
  <sheetViews>
    <sheetView workbookViewId="0">
      <selection activeCell="E13" sqref="E13"/>
    </sheetView>
  </sheetViews>
  <sheetFormatPr baseColWidth="10" defaultRowHeight="15"/>
  <cols>
    <col min="2" max="2" width="17.5703125" customWidth="1"/>
    <col min="3" max="3" width="14" customWidth="1"/>
    <col min="4" max="4" width="13.85546875" customWidth="1"/>
    <col min="5" max="5" width="14.28515625" customWidth="1"/>
    <col min="6" max="6" width="13.7109375" customWidth="1"/>
    <col min="9" max="9" width="12.7109375" customWidth="1"/>
  </cols>
  <sheetData>
    <row r="1" spans="1:11" ht="20.25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1" ht="20.25" customHeight="1">
      <c r="A2" s="95"/>
      <c r="B2" s="120" t="s">
        <v>282</v>
      </c>
      <c r="C2" s="119"/>
      <c r="D2" s="95"/>
      <c r="E2" s="95"/>
      <c r="F2" s="95"/>
      <c r="G2" s="95"/>
      <c r="H2" s="95"/>
      <c r="I2" s="95"/>
      <c r="J2" s="95"/>
      <c r="K2" s="95"/>
    </row>
    <row r="3" spans="1:11" ht="20.25" customHeight="1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</row>
    <row r="4" spans="1:11" ht="20.25" customHeight="1" thickBot="1">
      <c r="A4" s="95"/>
      <c r="B4" s="95"/>
      <c r="C4" s="95"/>
      <c r="D4" s="95"/>
      <c r="E4" s="118" t="s">
        <v>256</v>
      </c>
      <c r="F4" s="118">
        <v>2.77</v>
      </c>
      <c r="G4" s="95"/>
      <c r="H4" s="95"/>
      <c r="I4" s="95"/>
      <c r="J4" s="95"/>
      <c r="K4" s="95"/>
    </row>
    <row r="5" spans="1:11" ht="20.25" customHeight="1" thickBot="1">
      <c r="A5" s="117" t="s">
        <v>96</v>
      </c>
      <c r="B5" s="116" t="s">
        <v>278</v>
      </c>
      <c r="C5" s="116" t="s">
        <v>281</v>
      </c>
      <c r="D5" s="116" t="s">
        <v>277</v>
      </c>
      <c r="E5" s="116" t="s">
        <v>280</v>
      </c>
      <c r="F5" s="115" t="s">
        <v>279</v>
      </c>
      <c r="G5" s="95"/>
      <c r="H5" s="114" t="s">
        <v>96</v>
      </c>
      <c r="I5" s="114" t="s">
        <v>278</v>
      </c>
      <c r="J5" s="114" t="s">
        <v>277</v>
      </c>
    </row>
    <row r="6" spans="1:11" ht="20.25" customHeight="1">
      <c r="A6" s="113" t="s">
        <v>276</v>
      </c>
      <c r="B6" s="108" t="str">
        <f>VLOOKUP(A6,$H$6:$I$10,2,0)</f>
        <v>SOPA</v>
      </c>
      <c r="C6" s="112">
        <v>4</v>
      </c>
      <c r="D6" s="106">
        <f>VLOOKUP(A6,$H$6:$J$10,3,0)</f>
        <v>3</v>
      </c>
      <c r="E6" s="105">
        <f>C6*D6</f>
        <v>12</v>
      </c>
      <c r="F6" s="104">
        <f>E6/$F$4</f>
        <v>4.3321299638989172</v>
      </c>
      <c r="G6" s="95"/>
      <c r="H6" s="103" t="s">
        <v>276</v>
      </c>
      <c r="I6" s="102" t="s">
        <v>275</v>
      </c>
      <c r="J6" s="101">
        <v>3</v>
      </c>
      <c r="K6" s="95"/>
    </row>
    <row r="7" spans="1:11" ht="20.25" customHeight="1">
      <c r="A7" s="111" t="s">
        <v>274</v>
      </c>
      <c r="B7" s="108" t="str">
        <f>VLOOKUP(A7,$H$6:$I$10,2,0)</f>
        <v>CHIFA</v>
      </c>
      <c r="C7" s="110">
        <v>3</v>
      </c>
      <c r="D7" s="106">
        <f>VLOOKUP(A7,$H$6:$J$10,3,0)</f>
        <v>4.5</v>
      </c>
      <c r="E7" s="105">
        <f>C7*D7</f>
        <v>13.5</v>
      </c>
      <c r="F7" s="104">
        <f>E7/$F$4</f>
        <v>4.8736462093862816</v>
      </c>
      <c r="G7" s="95"/>
      <c r="H7" s="103" t="s">
        <v>274</v>
      </c>
      <c r="I7" s="102" t="s">
        <v>273</v>
      </c>
      <c r="J7" s="101">
        <v>4.5</v>
      </c>
      <c r="K7" s="95"/>
    </row>
    <row r="8" spans="1:11" ht="20.25" customHeight="1">
      <c r="A8" s="111" t="s">
        <v>272</v>
      </c>
      <c r="B8" s="108" t="str">
        <f>VLOOKUP(A8,$H$6:$I$10,2,0)</f>
        <v>ENSALADA</v>
      </c>
      <c r="C8" s="110">
        <v>5</v>
      </c>
      <c r="D8" s="106">
        <f>VLOOKUP(A8,$H$6:$J$10,3,0)</f>
        <v>2.5</v>
      </c>
      <c r="E8" s="105">
        <f>C8*D8</f>
        <v>12.5</v>
      </c>
      <c r="F8" s="104">
        <f>E8/$F$4</f>
        <v>4.512635379061372</v>
      </c>
      <c r="G8" s="95"/>
      <c r="H8" s="103" t="s">
        <v>272</v>
      </c>
      <c r="I8" s="102" t="s">
        <v>271</v>
      </c>
      <c r="J8" s="101">
        <v>2.5</v>
      </c>
      <c r="K8" s="95"/>
    </row>
    <row r="9" spans="1:11" ht="20.25" customHeight="1">
      <c r="A9" s="111" t="s">
        <v>206</v>
      </c>
      <c r="B9" s="108" t="str">
        <f>VLOOKUP(A9,$H$6:$I$10,2,0)</f>
        <v>GASEOSA</v>
      </c>
      <c r="C9" s="110">
        <v>2</v>
      </c>
      <c r="D9" s="106">
        <f>VLOOKUP(A9,$H$6:$J$10,3,0)</f>
        <v>2.5</v>
      </c>
      <c r="E9" s="105">
        <f>C9*D9</f>
        <v>5</v>
      </c>
      <c r="F9" s="104">
        <f>E9/$F$4</f>
        <v>1.8050541516245486</v>
      </c>
      <c r="G9" s="95"/>
      <c r="H9" s="103" t="s">
        <v>206</v>
      </c>
      <c r="I9" s="102" t="s">
        <v>270</v>
      </c>
      <c r="J9" s="101">
        <v>2.5</v>
      </c>
      <c r="K9" s="95"/>
    </row>
    <row r="10" spans="1:11" ht="20.25" customHeight="1" thickBot="1">
      <c r="A10" s="109" t="s">
        <v>269</v>
      </c>
      <c r="B10" s="108" t="str">
        <f>VLOOKUP(A10,$H$6:$I$10,2,0)</f>
        <v>HELADO</v>
      </c>
      <c r="C10" s="107">
        <v>5</v>
      </c>
      <c r="D10" s="106">
        <f>VLOOKUP(A10,$H$6:$J$10,3,0)</f>
        <v>3</v>
      </c>
      <c r="E10" s="105">
        <f>C10*D10</f>
        <v>15</v>
      </c>
      <c r="F10" s="104">
        <f>E10/$F$4</f>
        <v>5.4151624548736459</v>
      </c>
      <c r="G10" s="95"/>
      <c r="H10" s="103" t="s">
        <v>269</v>
      </c>
      <c r="I10" s="102" t="s">
        <v>268</v>
      </c>
      <c r="J10" s="101">
        <v>3</v>
      </c>
      <c r="K10" s="95"/>
    </row>
    <row r="11" spans="1:11" ht="20.25" customHeight="1">
      <c r="A11" s="94"/>
      <c r="B11" s="94"/>
      <c r="C11" s="94"/>
      <c r="D11" s="97" t="s">
        <v>267</v>
      </c>
      <c r="E11" s="100">
        <f>SUM(E6:E10)</f>
        <v>58</v>
      </c>
      <c r="F11" s="99">
        <f>SUM(F6:F10)</f>
        <v>20.938628158844764</v>
      </c>
      <c r="G11" s="95"/>
      <c r="H11" s="95"/>
      <c r="I11" s="95"/>
      <c r="J11" s="95"/>
      <c r="K11" s="95"/>
    </row>
    <row r="12" spans="1:11" ht="20.25" customHeight="1">
      <c r="A12" s="94"/>
      <c r="B12" s="94"/>
      <c r="C12" s="94"/>
      <c r="D12" s="97" t="s">
        <v>266</v>
      </c>
      <c r="E12" s="98">
        <f>E11*16%</f>
        <v>9.2799999999999994</v>
      </c>
      <c r="F12" s="98">
        <f>F11*16%</f>
        <v>3.3501805054151625</v>
      </c>
      <c r="G12" s="95"/>
      <c r="H12" s="95"/>
      <c r="I12" s="95"/>
      <c r="J12" s="95"/>
      <c r="K12" s="95"/>
    </row>
    <row r="13" spans="1:11" ht="20.25" customHeight="1" thickBot="1">
      <c r="A13" s="94"/>
      <c r="B13" s="94"/>
      <c r="C13" s="94"/>
      <c r="D13" s="97" t="s">
        <v>265</v>
      </c>
      <c r="E13" s="96"/>
      <c r="F13" s="96">
        <f>F11*F12</f>
        <v>70.148183867898709</v>
      </c>
      <c r="G13" s="95"/>
      <c r="H13" s="95"/>
      <c r="I13" s="95"/>
      <c r="J13" s="95"/>
      <c r="K13" s="95"/>
    </row>
    <row r="14" spans="1:11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</row>
    <row r="15" spans="1:11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</row>
    <row r="16" spans="1:11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</row>
    <row r="17" spans="1:11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</row>
    <row r="18" spans="1:11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4"/>
    </row>
    <row r="19" spans="1:11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</row>
    <row r="20" spans="1:11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</row>
    <row r="21" spans="1:11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</row>
  </sheetData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H32"/>
  <sheetViews>
    <sheetView topLeftCell="A22" workbookViewId="0">
      <selection activeCell="E37" sqref="E37"/>
    </sheetView>
  </sheetViews>
  <sheetFormatPr baseColWidth="10" defaultRowHeight="15"/>
  <cols>
    <col min="1" max="1" width="17.28515625" customWidth="1"/>
    <col min="2" max="2" width="29.140625" customWidth="1"/>
    <col min="4" max="4" width="16.28515625" customWidth="1"/>
    <col min="5" max="5" width="13.5703125" customWidth="1"/>
  </cols>
  <sheetData>
    <row r="1" spans="1:6" ht="18">
      <c r="A1" s="73" t="s">
        <v>234</v>
      </c>
      <c r="B1" s="74"/>
      <c r="C1" s="74"/>
      <c r="D1" s="74"/>
      <c r="E1" s="48"/>
      <c r="F1" s="48"/>
    </row>
    <row r="2" spans="1:6" ht="18">
      <c r="A2" s="75" t="s">
        <v>235</v>
      </c>
      <c r="B2" s="48"/>
      <c r="C2" s="76" t="s">
        <v>236</v>
      </c>
      <c r="D2" s="48"/>
      <c r="E2" s="48"/>
      <c r="F2" s="48"/>
    </row>
    <row r="3" spans="1:6">
      <c r="A3" s="77"/>
      <c r="B3" s="48"/>
      <c r="C3" s="76" t="s">
        <v>237</v>
      </c>
      <c r="D3" s="48"/>
      <c r="E3" s="48"/>
      <c r="F3" s="48"/>
    </row>
    <row r="4" spans="1:6" ht="18">
      <c r="A4" s="78" t="s">
        <v>50</v>
      </c>
      <c r="B4" s="79" t="s">
        <v>238</v>
      </c>
    </row>
    <row r="7" spans="1:6">
      <c r="A7" s="80" t="s">
        <v>239</v>
      </c>
      <c r="B7" s="80" t="s">
        <v>240</v>
      </c>
      <c r="D7" s="153" t="s">
        <v>241</v>
      </c>
      <c r="E7" s="154"/>
    </row>
    <row r="8" spans="1:6">
      <c r="A8" s="81" t="s">
        <v>242</v>
      </c>
      <c r="B8" s="42" t="str">
        <f>VLOOKUP(A8,$D$8:$E$10,2,0)</f>
        <v>GEOGRAFIA</v>
      </c>
      <c r="D8" s="82" t="s">
        <v>242</v>
      </c>
      <c r="E8" s="83" t="s">
        <v>243</v>
      </c>
    </row>
    <row r="9" spans="1:6">
      <c r="A9" s="81" t="s">
        <v>244</v>
      </c>
      <c r="B9" s="42" t="str">
        <f t="shared" ref="B9:B13" si="0">VLOOKUP(A9,$D$8:$E$10,2,0)</f>
        <v>HISTORIA</v>
      </c>
      <c r="D9" s="82" t="s">
        <v>245</v>
      </c>
      <c r="E9" s="83" t="s">
        <v>246</v>
      </c>
    </row>
    <row r="10" spans="1:6">
      <c r="A10" s="81" t="s">
        <v>245</v>
      </c>
      <c r="B10" s="42" t="str">
        <f t="shared" si="0"/>
        <v>ARTE</v>
      </c>
      <c r="D10" s="82" t="s">
        <v>244</v>
      </c>
      <c r="E10" s="83" t="s">
        <v>247</v>
      </c>
    </row>
    <row r="11" spans="1:6">
      <c r="A11" s="81" t="s">
        <v>242</v>
      </c>
      <c r="B11" s="42" t="str">
        <f t="shared" si="0"/>
        <v>GEOGRAFIA</v>
      </c>
    </row>
    <row r="12" spans="1:6">
      <c r="A12" s="81" t="s">
        <v>245</v>
      </c>
      <c r="B12" s="42" t="str">
        <f t="shared" si="0"/>
        <v>ARTE</v>
      </c>
    </row>
    <row r="13" spans="1:6">
      <c r="A13" s="81" t="s">
        <v>244</v>
      </c>
      <c r="B13" s="42" t="str">
        <f t="shared" si="0"/>
        <v>HISTORIA</v>
      </c>
    </row>
    <row r="15" spans="1:6" ht="15.75" thickBot="1"/>
    <row r="16" spans="1:6">
      <c r="A16" s="84" t="s">
        <v>248</v>
      </c>
      <c r="B16" s="84" t="s">
        <v>249</v>
      </c>
      <c r="D16" s="155" t="s">
        <v>250</v>
      </c>
      <c r="E16" s="156"/>
    </row>
    <row r="17" spans="1:8">
      <c r="A17" s="40" t="s">
        <v>207</v>
      </c>
      <c r="B17" s="42" t="str">
        <f>VLOOKUP(A17,$D$17:$E$20,2,0)</f>
        <v>Soltero</v>
      </c>
      <c r="D17" s="85" t="s">
        <v>207</v>
      </c>
      <c r="E17" s="86" t="s">
        <v>251</v>
      </c>
    </row>
    <row r="18" spans="1:8">
      <c r="A18" s="40" t="s">
        <v>209</v>
      </c>
      <c r="B18" s="42" t="str">
        <f t="shared" ref="B18:B20" si="1">VLOOKUP(A18,$D$17:$E$20,2,0)</f>
        <v>Casado</v>
      </c>
      <c r="D18" s="85" t="s">
        <v>209</v>
      </c>
      <c r="E18" s="86" t="s">
        <v>252</v>
      </c>
    </row>
    <row r="19" spans="1:8">
      <c r="A19" s="40" t="s">
        <v>253</v>
      </c>
      <c r="B19" s="42" t="str">
        <f t="shared" si="1"/>
        <v>Viudo</v>
      </c>
      <c r="D19" s="85" t="s">
        <v>253</v>
      </c>
      <c r="E19" s="86" t="s">
        <v>254</v>
      </c>
    </row>
    <row r="20" spans="1:8" ht="15.75" thickBot="1">
      <c r="A20" s="40" t="s">
        <v>189</v>
      </c>
      <c r="B20" s="42" t="str">
        <f t="shared" si="1"/>
        <v>Divorciado</v>
      </c>
      <c r="D20" s="87" t="s">
        <v>189</v>
      </c>
      <c r="E20" s="88" t="s">
        <v>255</v>
      </c>
    </row>
    <row r="23" spans="1:8" ht="15.75" thickBot="1"/>
    <row r="24" spans="1:8" ht="18">
      <c r="C24" s="89" t="s">
        <v>256</v>
      </c>
      <c r="D24" s="89">
        <v>19.3</v>
      </c>
      <c r="F24" s="157" t="s">
        <v>257</v>
      </c>
      <c r="G24" s="158"/>
      <c r="H24" s="159"/>
    </row>
    <row r="25" spans="1:8">
      <c r="A25" s="90" t="s">
        <v>184</v>
      </c>
      <c r="B25" s="90" t="s">
        <v>25</v>
      </c>
      <c r="C25" s="90" t="s">
        <v>183</v>
      </c>
      <c r="D25" s="90" t="s">
        <v>258</v>
      </c>
      <c r="F25" s="90" t="s">
        <v>259</v>
      </c>
      <c r="G25" s="90" t="s">
        <v>183</v>
      </c>
      <c r="H25" s="90" t="s">
        <v>25</v>
      </c>
    </row>
    <row r="26" spans="1:8">
      <c r="A26" s="81" t="s">
        <v>245</v>
      </c>
      <c r="B26" s="91">
        <f>VLOOKUP(A26,$F$26:$H$29,3,0)</f>
        <v>256.25</v>
      </c>
      <c r="C26" s="42" t="str">
        <f>VLOOKUP(A26,$F$26:$H$29,2,0)</f>
        <v>Cámara</v>
      </c>
      <c r="D26" s="92">
        <f>B26/$D$24</f>
        <v>13.277202072538859</v>
      </c>
      <c r="F26" s="81" t="s">
        <v>245</v>
      </c>
      <c r="G26" s="83" t="s">
        <v>260</v>
      </c>
      <c r="H26" s="93">
        <v>256.25</v>
      </c>
    </row>
    <row r="27" spans="1:8">
      <c r="A27" s="81" t="s">
        <v>189</v>
      </c>
      <c r="B27" s="91">
        <f t="shared" ref="B27:B32" si="2">VLOOKUP(A27,$F$26:$H$29,3,0)</f>
        <v>357.14</v>
      </c>
      <c r="C27" s="42" t="str">
        <f t="shared" ref="C27:C32" si="3">VLOOKUP(A27,$F$26:$H$29,2,0)</f>
        <v>Impresora</v>
      </c>
      <c r="D27" s="92">
        <f t="shared" ref="D27:D32" si="4">B27/$D$24</f>
        <v>18.504663212435233</v>
      </c>
      <c r="F27" s="81" t="s">
        <v>187</v>
      </c>
      <c r="G27" s="83" t="s">
        <v>261</v>
      </c>
      <c r="H27" s="93">
        <v>186.99</v>
      </c>
    </row>
    <row r="28" spans="1:8">
      <c r="A28" s="81" t="s">
        <v>187</v>
      </c>
      <c r="B28" s="91">
        <f t="shared" si="2"/>
        <v>186.99</v>
      </c>
      <c r="C28" s="42" t="str">
        <f t="shared" si="3"/>
        <v>Parlantes</v>
      </c>
      <c r="D28" s="92">
        <f t="shared" si="4"/>
        <v>9.6886010362694304</v>
      </c>
      <c r="F28" s="81" t="s">
        <v>262</v>
      </c>
      <c r="G28" s="83" t="s">
        <v>263</v>
      </c>
      <c r="H28" s="93">
        <v>650.23</v>
      </c>
    </row>
    <row r="29" spans="1:8">
      <c r="A29" s="81" t="s">
        <v>262</v>
      </c>
      <c r="B29" s="91">
        <f t="shared" si="2"/>
        <v>650.23</v>
      </c>
      <c r="C29" s="42" t="str">
        <f t="shared" si="3"/>
        <v>Monitor</v>
      </c>
      <c r="D29" s="92">
        <f t="shared" si="4"/>
        <v>33.69067357512953</v>
      </c>
      <c r="F29" s="81" t="s">
        <v>189</v>
      </c>
      <c r="G29" s="83" t="s">
        <v>264</v>
      </c>
      <c r="H29" s="93">
        <v>357.14</v>
      </c>
    </row>
    <row r="30" spans="1:8">
      <c r="A30" s="81" t="s">
        <v>245</v>
      </c>
      <c r="B30" s="91">
        <f t="shared" si="2"/>
        <v>256.25</v>
      </c>
      <c r="C30" s="42" t="str">
        <f t="shared" si="3"/>
        <v>Cámara</v>
      </c>
      <c r="D30" s="92">
        <f t="shared" si="4"/>
        <v>13.277202072538859</v>
      </c>
    </row>
    <row r="31" spans="1:8">
      <c r="A31" s="81" t="s">
        <v>187</v>
      </c>
      <c r="B31" s="91">
        <f t="shared" si="2"/>
        <v>186.99</v>
      </c>
      <c r="C31" s="42" t="str">
        <f t="shared" si="3"/>
        <v>Parlantes</v>
      </c>
      <c r="D31" s="92">
        <f t="shared" si="4"/>
        <v>9.6886010362694304</v>
      </c>
    </row>
    <row r="32" spans="1:8">
      <c r="A32" s="81" t="s">
        <v>189</v>
      </c>
      <c r="B32" s="91">
        <f t="shared" si="2"/>
        <v>357.14</v>
      </c>
      <c r="C32" s="42" t="str">
        <f t="shared" si="3"/>
        <v>Impresora</v>
      </c>
      <c r="D32" s="92">
        <f t="shared" si="4"/>
        <v>18.504663212435233</v>
      </c>
    </row>
  </sheetData>
  <mergeCells count="3">
    <mergeCell ref="D7:E7"/>
    <mergeCell ref="D16:E16"/>
    <mergeCell ref="F24:H24"/>
  </mergeCells>
  <pageMargins left="0.7" right="0.7" top="0.75" bottom="0.75" header="0.3" footer="0.3"/>
  <pageSetup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N12"/>
  <sheetViews>
    <sheetView workbookViewId="0">
      <selection activeCell="C19" sqref="C19"/>
    </sheetView>
  </sheetViews>
  <sheetFormatPr baseColWidth="10" defaultRowHeight="15"/>
  <cols>
    <col min="9" max="9" width="11.85546875" bestFit="1" customWidth="1"/>
  </cols>
  <sheetData>
    <row r="1" spans="1:14">
      <c r="A1">
        <v>1</v>
      </c>
      <c r="B1">
        <v>1</v>
      </c>
      <c r="C1">
        <v>1</v>
      </c>
      <c r="D1">
        <v>2</v>
      </c>
      <c r="E1">
        <v>5</v>
      </c>
      <c r="F1" t="s">
        <v>0</v>
      </c>
      <c r="G1" t="s">
        <v>7</v>
      </c>
      <c r="H1">
        <v>20</v>
      </c>
      <c r="I1">
        <v>2017</v>
      </c>
      <c r="J1">
        <v>27</v>
      </c>
      <c r="K1">
        <v>48</v>
      </c>
      <c r="L1">
        <f>9^2</f>
        <v>81</v>
      </c>
      <c r="M1">
        <f>grupo1+grupo2</f>
        <v>2</v>
      </c>
      <c r="N1">
        <f>AVERAGE(grupo5)</f>
        <v>27.5</v>
      </c>
    </row>
    <row r="2" spans="1:14">
      <c r="A2">
        <v>1</v>
      </c>
      <c r="B2">
        <v>2</v>
      </c>
      <c r="C2">
        <v>3</v>
      </c>
      <c r="D2">
        <v>4</v>
      </c>
      <c r="E2">
        <v>10</v>
      </c>
      <c r="F2" t="s">
        <v>1</v>
      </c>
      <c r="G2" t="s">
        <v>8</v>
      </c>
      <c r="H2">
        <v>63000</v>
      </c>
      <c r="I2">
        <v>1998</v>
      </c>
      <c r="J2">
        <v>22</v>
      </c>
      <c r="K2">
        <v>3</v>
      </c>
    </row>
    <row r="3" spans="1:14">
      <c r="A3">
        <v>1</v>
      </c>
      <c r="B3">
        <v>3</v>
      </c>
      <c r="C3">
        <v>5</v>
      </c>
      <c r="D3">
        <v>6</v>
      </c>
      <c r="E3">
        <v>15</v>
      </c>
      <c r="F3" t="s">
        <v>2</v>
      </c>
      <c r="G3" t="s">
        <v>9</v>
      </c>
      <c r="H3">
        <f>H1+H2</f>
        <v>63020</v>
      </c>
      <c r="I3">
        <f>I1-I2</f>
        <v>19</v>
      </c>
      <c r="J3">
        <f>J1*J2</f>
        <v>594</v>
      </c>
      <c r="K3">
        <f>K1/K2</f>
        <v>16</v>
      </c>
    </row>
    <row r="4" spans="1:14">
      <c r="A4">
        <v>1</v>
      </c>
      <c r="B4">
        <v>4</v>
      </c>
      <c r="C4">
        <v>7</v>
      </c>
      <c r="D4">
        <v>8</v>
      </c>
      <c r="E4">
        <v>20</v>
      </c>
      <c r="F4" t="s">
        <v>3</v>
      </c>
      <c r="G4" t="s">
        <v>10</v>
      </c>
      <c r="H4">
        <f>SUM(H1:H2)</f>
        <v>63020</v>
      </c>
    </row>
    <row r="5" spans="1:14">
      <c r="A5">
        <v>1</v>
      </c>
      <c r="B5">
        <v>5</v>
      </c>
      <c r="C5">
        <v>9</v>
      </c>
      <c r="D5">
        <v>10</v>
      </c>
      <c r="E5">
        <v>25</v>
      </c>
      <c r="F5" t="s">
        <v>4</v>
      </c>
      <c r="G5" t="s">
        <v>11</v>
      </c>
      <c r="H5">
        <f>18+63000</f>
        <v>63018</v>
      </c>
    </row>
    <row r="6" spans="1:14">
      <c r="A6">
        <v>1</v>
      </c>
      <c r="B6">
        <v>6</v>
      </c>
      <c r="C6">
        <v>11</v>
      </c>
      <c r="D6">
        <v>12</v>
      </c>
      <c r="E6">
        <v>30</v>
      </c>
      <c r="F6" t="s">
        <v>5</v>
      </c>
      <c r="G6" t="s">
        <v>12</v>
      </c>
      <c r="H6">
        <f>SUM(H1:H2)</f>
        <v>63020</v>
      </c>
    </row>
    <row r="7" spans="1:14">
      <c r="A7">
        <v>1</v>
      </c>
      <c r="B7">
        <v>7</v>
      </c>
      <c r="C7">
        <v>13</v>
      </c>
      <c r="D7">
        <v>14</v>
      </c>
      <c r="E7">
        <v>35</v>
      </c>
      <c r="F7" t="s">
        <v>6</v>
      </c>
      <c r="G7" t="s">
        <v>13</v>
      </c>
    </row>
    <row r="8" spans="1:14">
      <c r="A8">
        <v>1</v>
      </c>
      <c r="B8">
        <v>8</v>
      </c>
      <c r="C8">
        <v>15</v>
      </c>
      <c r="D8">
        <v>16</v>
      </c>
      <c r="E8">
        <v>40</v>
      </c>
      <c r="G8" t="s">
        <v>14</v>
      </c>
    </row>
    <row r="9" spans="1:14">
      <c r="A9">
        <v>1</v>
      </c>
      <c r="B9">
        <v>9</v>
      </c>
      <c r="C9">
        <v>17</v>
      </c>
      <c r="D9">
        <v>18</v>
      </c>
      <c r="E9">
        <v>45</v>
      </c>
      <c r="G9" t="s">
        <v>15</v>
      </c>
    </row>
    <row r="10" spans="1:14">
      <c r="A10">
        <v>1</v>
      </c>
      <c r="B10">
        <v>10</v>
      </c>
      <c r="C10">
        <v>19</v>
      </c>
      <c r="D10">
        <v>20</v>
      </c>
      <c r="E10">
        <v>50</v>
      </c>
      <c r="G10" t="s">
        <v>16</v>
      </c>
    </row>
    <row r="11" spans="1:14">
      <c r="G11" t="s">
        <v>17</v>
      </c>
    </row>
    <row r="12" spans="1:14">
      <c r="G12" t="s">
        <v>18</v>
      </c>
    </row>
  </sheetData>
  <pageMargins left="0.7" right="0.7" top="0.75" bottom="0.75" header="0.3" footer="0.3"/>
  <pageSetup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H14"/>
  <sheetViews>
    <sheetView showGridLines="0" showRuler="0" showWhiteSpace="0" view="pageLayout" zoomScaleNormal="100" workbookViewId="0">
      <selection activeCell="I7" sqref="I7"/>
    </sheetView>
  </sheetViews>
  <sheetFormatPr baseColWidth="10" defaultRowHeight="15"/>
  <cols>
    <col min="3" max="3" width="25.7109375" customWidth="1"/>
    <col min="4" max="4" width="17.140625" customWidth="1"/>
    <col min="5" max="5" width="14.28515625" customWidth="1"/>
  </cols>
  <sheetData>
    <row r="1" spans="1:8" ht="15.75" thickBot="1">
      <c r="A1" s="161" t="s">
        <v>19</v>
      </c>
      <c r="B1" s="163" t="s">
        <v>20</v>
      </c>
      <c r="C1" s="163"/>
      <c r="D1" s="163"/>
      <c r="E1" s="163" t="s">
        <v>26</v>
      </c>
      <c r="F1" s="165" t="s">
        <v>27</v>
      </c>
      <c r="G1" s="165" t="s">
        <v>22</v>
      </c>
      <c r="H1" s="167" t="s">
        <v>21</v>
      </c>
    </row>
    <row r="2" spans="1:8" ht="60" thickBot="1">
      <c r="A2" s="162"/>
      <c r="B2" s="2" t="s">
        <v>23</v>
      </c>
      <c r="C2" s="2" t="s">
        <v>24</v>
      </c>
      <c r="D2" s="2" t="s">
        <v>25</v>
      </c>
      <c r="E2" s="164"/>
      <c r="F2" s="166"/>
      <c r="G2" s="166"/>
      <c r="H2" s="168"/>
    </row>
    <row r="3" spans="1:8" ht="15.75" thickBot="1">
      <c r="A3" s="3">
        <v>1</v>
      </c>
      <c r="B3" s="3" t="s">
        <v>29</v>
      </c>
      <c r="C3" s="4" t="s">
        <v>28</v>
      </c>
      <c r="D3" s="5">
        <v>5456</v>
      </c>
      <c r="E3" s="3">
        <v>5</v>
      </c>
      <c r="F3" s="5">
        <f>D3*E3</f>
        <v>27280</v>
      </c>
      <c r="G3" s="6">
        <f>F3/$H$3</f>
        <v>1532.5842696629213</v>
      </c>
      <c r="H3" s="160">
        <v>17.8</v>
      </c>
    </row>
    <row r="4" spans="1:8" ht="15.75" thickBot="1">
      <c r="A4" s="3">
        <v>2</v>
      </c>
      <c r="B4" s="3" t="s">
        <v>30</v>
      </c>
      <c r="C4" s="4" t="s">
        <v>31</v>
      </c>
      <c r="D4" s="5">
        <v>9842</v>
      </c>
      <c r="E4" s="3">
        <v>4</v>
      </c>
      <c r="F4" s="5">
        <f t="shared" ref="F4:F9" si="0">D4*E4</f>
        <v>39368</v>
      </c>
      <c r="G4" s="6">
        <f t="shared" ref="G4:G9" si="1">F4/$H$3</f>
        <v>2211.6853932584268</v>
      </c>
      <c r="H4" s="160"/>
    </row>
    <row r="5" spans="1:8" ht="15.75" thickBot="1">
      <c r="A5" s="3">
        <v>3</v>
      </c>
      <c r="B5" s="3" t="s">
        <v>32</v>
      </c>
      <c r="C5" s="4" t="s">
        <v>33</v>
      </c>
      <c r="D5" s="5">
        <v>6549</v>
      </c>
      <c r="E5" s="3">
        <v>4</v>
      </c>
      <c r="F5" s="5">
        <f t="shared" si="0"/>
        <v>26196</v>
      </c>
      <c r="G5" s="6">
        <f t="shared" si="1"/>
        <v>1471.685393258427</v>
      </c>
      <c r="H5" s="160"/>
    </row>
    <row r="6" spans="1:8" ht="15.75" thickBot="1">
      <c r="A6" s="3">
        <v>4</v>
      </c>
      <c r="B6" s="3" t="s">
        <v>34</v>
      </c>
      <c r="C6" s="4" t="s">
        <v>35</v>
      </c>
      <c r="D6" s="5">
        <v>9879</v>
      </c>
      <c r="E6" s="3">
        <v>2</v>
      </c>
      <c r="F6" s="5">
        <f t="shared" si="0"/>
        <v>19758</v>
      </c>
      <c r="G6" s="6">
        <f t="shared" si="1"/>
        <v>1110</v>
      </c>
      <c r="H6" s="160"/>
    </row>
    <row r="7" spans="1:8" ht="15.75" thickBot="1">
      <c r="A7" s="3">
        <v>5</v>
      </c>
      <c r="B7" s="3" t="s">
        <v>36</v>
      </c>
      <c r="C7" s="4" t="s">
        <v>37</v>
      </c>
      <c r="D7" s="5">
        <v>353</v>
      </c>
      <c r="E7" s="3">
        <v>2</v>
      </c>
      <c r="F7" s="5">
        <f t="shared" si="0"/>
        <v>706</v>
      </c>
      <c r="G7" s="6">
        <f t="shared" si="1"/>
        <v>39.662921348314605</v>
      </c>
      <c r="H7" s="160"/>
    </row>
    <row r="8" spans="1:8" ht="15.75" thickBot="1">
      <c r="A8" s="3">
        <v>6</v>
      </c>
      <c r="B8" s="3" t="s">
        <v>38</v>
      </c>
      <c r="C8" s="4" t="s">
        <v>39</v>
      </c>
      <c r="D8" s="5">
        <v>984</v>
      </c>
      <c r="E8" s="3">
        <v>2</v>
      </c>
      <c r="F8" s="5">
        <f t="shared" si="0"/>
        <v>1968</v>
      </c>
      <c r="G8" s="6">
        <f t="shared" si="1"/>
        <v>110.56179775280899</v>
      </c>
      <c r="H8" s="160"/>
    </row>
    <row r="9" spans="1:8" ht="15.75" thickBot="1">
      <c r="A9" s="3">
        <v>7</v>
      </c>
      <c r="B9" s="3" t="s">
        <v>40</v>
      </c>
      <c r="C9" s="4" t="s">
        <v>41</v>
      </c>
      <c r="D9" s="5">
        <v>654</v>
      </c>
      <c r="E9" s="3">
        <v>1</v>
      </c>
      <c r="F9" s="5">
        <f t="shared" si="0"/>
        <v>654</v>
      </c>
      <c r="G9" s="6">
        <f t="shared" si="1"/>
        <v>36.741573033707866</v>
      </c>
      <c r="H9" s="160"/>
    </row>
    <row r="10" spans="1:8">
      <c r="A10" s="1"/>
    </row>
    <row r="11" spans="1:8">
      <c r="A11" s="1"/>
    </row>
    <row r="12" spans="1:8">
      <c r="A12" s="1"/>
    </row>
    <row r="14" spans="1:8">
      <c r="D14" s="7"/>
    </row>
  </sheetData>
  <mergeCells count="7">
    <mergeCell ref="H3:H9"/>
    <mergeCell ref="A1:A2"/>
    <mergeCell ref="B1:D1"/>
    <mergeCell ref="E1:E2"/>
    <mergeCell ref="F1:F2"/>
    <mergeCell ref="G1:G2"/>
    <mergeCell ref="H1:H2"/>
  </mergeCells>
  <pageMargins left="1.47" right="0.7" top="1.66" bottom="0.75" header="0.3" footer="0.3"/>
  <pageSetup paperSize="9" scale="90" orientation="landscape" horizontalDpi="4294967294" r:id="rId1"/>
  <headerFooter>
    <oddHeader xml:space="preserve">&amp;LVIDAL ARUTURO MENDOZA MORALES 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D11"/>
  <sheetViews>
    <sheetView workbookViewId="0">
      <selection activeCell="D7" sqref="D7"/>
    </sheetView>
  </sheetViews>
  <sheetFormatPr baseColWidth="10" defaultRowHeight="15"/>
  <sheetData>
    <row r="1" spans="1:4" ht="30">
      <c r="A1" s="10" t="s">
        <v>42</v>
      </c>
      <c r="B1" s="9" t="s">
        <v>43</v>
      </c>
    </row>
    <row r="2" spans="1:4" ht="45">
      <c r="A2" s="11" t="s">
        <v>44</v>
      </c>
      <c r="B2" s="12" t="s">
        <v>54</v>
      </c>
      <c r="C2" s="8"/>
      <c r="D2" s="8"/>
    </row>
    <row r="3" spans="1:4">
      <c r="A3" s="13" t="s">
        <v>45</v>
      </c>
      <c r="B3" s="14" t="s">
        <v>55</v>
      </c>
    </row>
    <row r="4" spans="1:4">
      <c r="A4" s="11" t="s">
        <v>46</v>
      </c>
      <c r="B4" s="12" t="s">
        <v>56</v>
      </c>
    </row>
    <row r="5" spans="1:4">
      <c r="A5" s="17" t="s">
        <v>48</v>
      </c>
      <c r="B5" s="18" t="s">
        <v>57</v>
      </c>
    </row>
    <row r="6" spans="1:4">
      <c r="A6" s="17" t="s">
        <v>47</v>
      </c>
      <c r="B6" s="18" t="s">
        <v>58</v>
      </c>
    </row>
    <row r="7" spans="1:4">
      <c r="A7" s="13" t="s">
        <v>49</v>
      </c>
      <c r="B7" s="19" t="s">
        <v>59</v>
      </c>
    </row>
    <row r="8" spans="1:4">
      <c r="A8" s="15" t="s">
        <v>50</v>
      </c>
      <c r="B8" s="16" t="s">
        <v>60</v>
      </c>
    </row>
    <row r="9" spans="1:4" ht="30">
      <c r="A9" s="15" t="s">
        <v>51</v>
      </c>
      <c r="B9" s="16" t="s">
        <v>61</v>
      </c>
    </row>
    <row r="10" spans="1:4" ht="30">
      <c r="A10" s="15" t="s">
        <v>52</v>
      </c>
      <c r="B10" s="16" t="s">
        <v>62</v>
      </c>
    </row>
    <row r="11" spans="1:4">
      <c r="A11" s="15" t="s">
        <v>53</v>
      </c>
      <c r="B11" s="16" t="s">
        <v>63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8</vt:i4>
      </vt:variant>
    </vt:vector>
  </HeadingPairs>
  <TitlesOfParts>
    <vt:vector size="30" baseType="lpstr">
      <vt:lpstr>Hoja3</vt:lpstr>
      <vt:lpstr>6</vt:lpstr>
      <vt:lpstr>Ejercicio5</vt:lpstr>
      <vt:lpstr>Graficos</vt:lpstr>
      <vt:lpstr>Hoja1 (4)</vt:lpstr>
      <vt:lpstr>Hoja1 (3)</vt:lpstr>
      <vt:lpstr>Practica 1</vt:lpstr>
      <vt:lpstr>Practica 2</vt:lpstr>
      <vt:lpstr>Operadores </vt:lpstr>
      <vt:lpstr>Ejemplos de operadores </vt:lpstr>
      <vt:lpstr>Concatenar hoja </vt:lpstr>
      <vt:lpstr>Planilla</vt:lpstr>
      <vt:lpstr>Hoja1</vt:lpstr>
      <vt:lpstr>REGISTRO</vt:lpstr>
      <vt:lpstr>Hoja1 (2)</vt:lpstr>
      <vt:lpstr>Ejercicio1</vt:lpstr>
      <vt:lpstr>Instrucciones</vt:lpstr>
      <vt:lpstr>Instrucciones (2)</vt:lpstr>
      <vt:lpstr>Instrucciones (3)</vt:lpstr>
      <vt:lpstr>Instrucciones (4)</vt:lpstr>
      <vt:lpstr>Instrucciones (5)</vt:lpstr>
      <vt:lpstr>Hoja1 (5)</vt:lpstr>
      <vt:lpstr>grupo1</vt:lpstr>
      <vt:lpstr>grupo2</vt:lpstr>
      <vt:lpstr>grupo3</vt:lpstr>
      <vt:lpstr>grupo4</vt:lpstr>
      <vt:lpstr>grupo5</vt:lpstr>
      <vt:lpstr>'Practica 2'!Print_Area</vt:lpstr>
      <vt:lpstr>'Instrucciones (2)'!totales_seguro</vt:lpstr>
      <vt:lpstr>totales_seguro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Ceuni43</dc:creator>
  <cp:lastModifiedBy>Usuario</cp:lastModifiedBy>
  <cp:lastPrinted>2017-06-27T16:51:04Z</cp:lastPrinted>
  <dcterms:created xsi:type="dcterms:W3CDTF">2017-06-27T15:11:46Z</dcterms:created>
  <dcterms:modified xsi:type="dcterms:W3CDTF">2017-08-07T19:32:45Z</dcterms:modified>
</cp:coreProperties>
</file>