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980" windowWidth="25600" windowHeight="14660" tabRatio="500"/>
  </bookViews>
  <sheets>
    <sheet name="EJ2" sheetId="1" r:id="rId1"/>
    <sheet name="EJ3" sheetId="2" r:id="rId2"/>
    <sheet name="Ej4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3" l="1"/>
  <c r="C16" i="3"/>
  <c r="G3" i="3"/>
  <c r="C3" i="3"/>
  <c r="G4" i="3"/>
  <c r="C4" i="3"/>
  <c r="T12" i="3"/>
  <c r="G5" i="3"/>
  <c r="C5" i="3"/>
  <c r="G6" i="3"/>
  <c r="C6" i="3"/>
  <c r="G7" i="3"/>
  <c r="C7" i="3"/>
  <c r="G8" i="3"/>
  <c r="C8" i="3"/>
  <c r="G9" i="3"/>
  <c r="C9" i="3"/>
  <c r="G10" i="3"/>
  <c r="C10" i="3"/>
  <c r="G11" i="3"/>
  <c r="C11" i="3"/>
  <c r="G12" i="3"/>
  <c r="C12" i="3"/>
  <c r="G13" i="3"/>
  <c r="C13" i="3"/>
  <c r="G14" i="3"/>
  <c r="C14" i="3"/>
  <c r="G15" i="3"/>
  <c r="C15" i="3"/>
  <c r="G17" i="3"/>
  <c r="C17" i="3"/>
  <c r="G18" i="3"/>
  <c r="C18" i="3"/>
  <c r="G19" i="3"/>
  <c r="C19" i="3"/>
  <c r="G20" i="3"/>
  <c r="C20" i="3"/>
  <c r="C21" i="3"/>
  <c r="R14" i="3"/>
  <c r="D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S14" i="3"/>
  <c r="E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7" i="3"/>
  <c r="E18" i="3"/>
  <c r="E19" i="3"/>
  <c r="E20" i="3"/>
  <c r="E21" i="3"/>
  <c r="T14" i="3"/>
  <c r="B16" i="3"/>
  <c r="B3" i="3"/>
  <c r="B4" i="3"/>
  <c r="B21" i="3"/>
  <c r="Q14" i="3"/>
  <c r="T7" i="3"/>
  <c r="T9" i="3"/>
  <c r="R9" i="3"/>
  <c r="S9" i="3"/>
  <c r="B14" i="3"/>
  <c r="Q9" i="3"/>
  <c r="K4" i="3"/>
  <c r="T2" i="3"/>
  <c r="R4" i="3"/>
  <c r="L4" i="3"/>
  <c r="S4" i="3"/>
  <c r="M4" i="3"/>
  <c r="T4" i="3"/>
  <c r="J4" i="3"/>
  <c r="Q4" i="3"/>
  <c r="K14" i="3"/>
  <c r="L14" i="3"/>
  <c r="M14" i="3"/>
  <c r="J14" i="3"/>
  <c r="M9" i="3"/>
  <c r="K9" i="3"/>
  <c r="L9" i="3"/>
  <c r="J9" i="3"/>
  <c r="C21" i="2"/>
  <c r="R12" i="2"/>
  <c r="P14" i="2"/>
  <c r="B21" i="2"/>
  <c r="O14" i="2"/>
  <c r="E21" i="2"/>
  <c r="R14" i="2"/>
  <c r="D21" i="2"/>
  <c r="Q14" i="2"/>
  <c r="R7" i="2"/>
  <c r="O9" i="2"/>
  <c r="R9" i="2"/>
  <c r="Q9" i="2"/>
  <c r="P9" i="2"/>
  <c r="R2" i="2"/>
  <c r="P4" i="2"/>
  <c r="Q4" i="2"/>
  <c r="R4" i="2"/>
  <c r="O4" i="2"/>
  <c r="H9" i="2"/>
  <c r="B20" i="3"/>
  <c r="B19" i="3"/>
  <c r="B18" i="3"/>
  <c r="B17" i="3"/>
  <c r="B15" i="3"/>
  <c r="B13" i="3"/>
  <c r="B12" i="3"/>
  <c r="B11" i="3"/>
  <c r="B10" i="3"/>
  <c r="B9" i="3"/>
  <c r="B8" i="3"/>
  <c r="B7" i="3"/>
  <c r="B6" i="3"/>
  <c r="B5" i="3"/>
  <c r="K14" i="2"/>
  <c r="J14" i="2"/>
  <c r="I14" i="2"/>
  <c r="H14" i="2"/>
  <c r="K4" i="2"/>
  <c r="J4" i="2"/>
  <c r="I4" i="2"/>
  <c r="H4" i="2"/>
  <c r="K9" i="2"/>
  <c r="J9" i="2"/>
  <c r="I9" i="2"/>
</calcChain>
</file>

<file path=xl/sharedStrings.xml><?xml version="1.0" encoding="utf-8"?>
<sst xmlns="http://schemas.openxmlformats.org/spreadsheetml/2006/main" count="217" uniqueCount="62">
  <si>
    <t>Termino / Documento</t>
  </si>
  <si>
    <t>Doc1</t>
  </si>
  <si>
    <t>Doc2</t>
  </si>
  <si>
    <t>Doc3</t>
  </si>
  <si>
    <t>Doc4</t>
  </si>
  <si>
    <t>Software</t>
  </si>
  <si>
    <t>papel</t>
  </si>
  <si>
    <t>fundamental</t>
  </si>
  <si>
    <t>crecimiento</t>
  </si>
  <si>
    <t>internet</t>
  </si>
  <si>
    <t>libre</t>
  </si>
  <si>
    <t>software</t>
  </si>
  <si>
    <t>favorecido</t>
  </si>
  <si>
    <t>comunicación</t>
  </si>
  <si>
    <t>desarrolladores</t>
  </si>
  <si>
    <t>mayor</t>
  </si>
  <si>
    <t>riqueza</t>
  </si>
  <si>
    <t>país</t>
  </si>
  <si>
    <t>cultura</t>
  </si>
  <si>
    <t>producción</t>
  </si>
  <si>
    <t>tecnología</t>
  </si>
  <si>
    <t>hardware</t>
  </si>
  <si>
    <t>estado</t>
  </si>
  <si>
    <t>incorpore</t>
  </si>
  <si>
    <t>TF</t>
  </si>
  <si>
    <t>TF*IDF</t>
  </si>
  <si>
    <t>Doc2, Doc3, Doc4</t>
  </si>
  <si>
    <t>fundamental or libre or país</t>
  </si>
  <si>
    <t>Doc1, Doc2, Doc3, Doc4</t>
  </si>
  <si>
    <t>Q1</t>
  </si>
  <si>
    <t>Q2</t>
  </si>
  <si>
    <t>Q3</t>
  </si>
  <si>
    <t>Producto escalar</t>
  </si>
  <si>
    <t>país libre</t>
  </si>
  <si>
    <t>producción software libre</t>
  </si>
  <si>
    <t>NORMA</t>
  </si>
  <si>
    <t>IDF</t>
  </si>
  <si>
    <t>DF</t>
  </si>
  <si>
    <t>Coseno</t>
  </si>
  <si>
    <t>Consulta 1</t>
  </si>
  <si>
    <t>(not software) or (pais and fundamental)</t>
  </si>
  <si>
    <t>Consulta 2</t>
  </si>
  <si>
    <t>Consulta 3</t>
  </si>
  <si>
    <t>producción and (cultura or libre)</t>
  </si>
  <si>
    <t>()</t>
  </si>
  <si>
    <t>(Doc2) or (Doc3,Doc4)</t>
  </si>
  <si>
    <t>(Doc 3) and (Doc1, Doc2, Doc4)</t>
  </si>
  <si>
    <t>(Doc1, Doc3, Doc4) or (Doc1, Doc2, Doc4) or (Doc2, Doc3, Doc4)</t>
  </si>
  <si>
    <t>(Doc1, Doc4, Doc3, Doc2)</t>
  </si>
  <si>
    <t>(Doc4, Doc2, Doc1, Doc3)</t>
  </si>
  <si>
    <t>(Doc4, Doc3, Doc1, Doc2)</t>
  </si>
  <si>
    <t>Peso</t>
  </si>
  <si>
    <t>Doc</t>
  </si>
  <si>
    <t>Ranking</t>
  </si>
  <si>
    <t xml:space="preserve"> Norma</t>
  </si>
  <si>
    <t>Norma</t>
  </si>
  <si>
    <t>(Doc4, Doc1, Doc3, Doc2)</t>
  </si>
  <si>
    <t>(Doc2, Doc4, Doc3, Doc1)</t>
  </si>
  <si>
    <t>(Doc3, Doc2, Doc1, Doc1)</t>
  </si>
  <si>
    <t>(Doc3, Doc4, Doc1, Doc2)</t>
  </si>
  <si>
    <t>(Doc1, Doc4, Doc1, Doc3)</t>
  </si>
  <si>
    <t>(Doc3, Doc1, Doc4, Doc2)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</si>
</sst>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baseColWidth="10" defaultRowHeight="15" x14ac:dyDescent="0"/>
  <cols>
    <col min="1" max="1" width="27.83203125" style="2" customWidth="1"/>
    <col min="2" max="7" width="10.83203125" style="2"/>
    <col min="8" max="8" width="21.6640625" style="2" customWidth="1"/>
    <col min="9" max="14" width="10.83203125" style="2"/>
    <col min="15" max="15" width="27.5" style="2" customWidth="1"/>
    <col min="16" max="16384" width="10.83203125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>
      <c r="A2" s="2" t="s">
        <v>11</v>
      </c>
      <c r="B2" s="2">
        <v>1</v>
      </c>
      <c r="C2" s="2">
        <v>0</v>
      </c>
      <c r="D2" s="2">
        <v>1</v>
      </c>
      <c r="E2" s="2">
        <v>1</v>
      </c>
      <c r="G2" s="2" t="s">
        <v>39</v>
      </c>
    </row>
    <row r="3" spans="1:7">
      <c r="A3" s="2" t="s">
        <v>10</v>
      </c>
      <c r="B3" s="2">
        <v>1</v>
      </c>
      <c r="C3" s="2">
        <v>1</v>
      </c>
      <c r="D3" s="2">
        <v>0</v>
      </c>
      <c r="E3" s="2">
        <v>1</v>
      </c>
      <c r="G3" t="s">
        <v>40</v>
      </c>
    </row>
    <row r="4" spans="1:7">
      <c r="A4" s="2" t="s">
        <v>6</v>
      </c>
      <c r="B4" s="2">
        <v>1</v>
      </c>
      <c r="C4" s="2">
        <v>0</v>
      </c>
      <c r="D4" s="2">
        <v>0</v>
      </c>
      <c r="E4" s="2">
        <v>0</v>
      </c>
      <c r="G4" s="2" t="s">
        <v>45</v>
      </c>
    </row>
    <row r="5" spans="1:7">
      <c r="A5" s="2" t="s">
        <v>7</v>
      </c>
      <c r="B5" s="2">
        <v>1</v>
      </c>
      <c r="C5" s="2">
        <v>0</v>
      </c>
      <c r="D5" s="2">
        <v>1</v>
      </c>
      <c r="E5" s="2">
        <v>1</v>
      </c>
      <c r="G5" s="2" t="s">
        <v>26</v>
      </c>
    </row>
    <row r="6" spans="1:7">
      <c r="A6" s="2" t="s">
        <v>8</v>
      </c>
      <c r="B6" s="2">
        <v>1</v>
      </c>
      <c r="C6" s="2">
        <v>0</v>
      </c>
      <c r="D6" s="2">
        <v>0</v>
      </c>
      <c r="E6" s="2">
        <v>1</v>
      </c>
    </row>
    <row r="7" spans="1:7">
      <c r="A7" s="2" t="s">
        <v>9</v>
      </c>
      <c r="B7" s="2">
        <v>1</v>
      </c>
      <c r="C7" s="2">
        <v>0</v>
      </c>
      <c r="D7" s="2">
        <v>0</v>
      </c>
      <c r="E7" s="2">
        <v>0</v>
      </c>
    </row>
    <row r="8" spans="1:7">
      <c r="A8" s="2" t="s">
        <v>12</v>
      </c>
      <c r="B8" s="2">
        <v>1</v>
      </c>
      <c r="C8" s="2">
        <v>0</v>
      </c>
      <c r="D8" s="2">
        <v>0</v>
      </c>
      <c r="E8" s="2">
        <v>0</v>
      </c>
    </row>
    <row r="9" spans="1:7">
      <c r="A9" s="2" t="s">
        <v>13</v>
      </c>
      <c r="B9" s="2">
        <v>1</v>
      </c>
      <c r="C9" s="2">
        <v>0</v>
      </c>
      <c r="D9" s="2">
        <v>1</v>
      </c>
      <c r="E9" s="2">
        <v>0</v>
      </c>
    </row>
    <row r="10" spans="1:7">
      <c r="A10" s="2" t="s">
        <v>14</v>
      </c>
      <c r="B10" s="2">
        <v>1</v>
      </c>
      <c r="C10" s="2">
        <v>0</v>
      </c>
      <c r="D10" s="2">
        <v>0</v>
      </c>
      <c r="E10" s="2">
        <v>0</v>
      </c>
      <c r="G10" s="2" t="s">
        <v>41</v>
      </c>
    </row>
    <row r="11" spans="1:7">
      <c r="A11" s="2" t="s">
        <v>15</v>
      </c>
      <c r="B11" s="2">
        <v>0</v>
      </c>
      <c r="C11" s="2">
        <v>1</v>
      </c>
      <c r="D11" s="2">
        <v>0</v>
      </c>
      <c r="E11" s="2">
        <v>0</v>
      </c>
      <c r="G11" s="2" t="s">
        <v>43</v>
      </c>
    </row>
    <row r="12" spans="1:7">
      <c r="A12" s="2" t="s">
        <v>16</v>
      </c>
      <c r="B12" s="2">
        <v>0</v>
      </c>
      <c r="C12" s="2">
        <v>1</v>
      </c>
      <c r="D12" s="2">
        <v>0</v>
      </c>
      <c r="E12" s="2">
        <v>0</v>
      </c>
      <c r="G12" s="2" t="s">
        <v>46</v>
      </c>
    </row>
    <row r="13" spans="1:7">
      <c r="A13" s="2" t="s">
        <v>17</v>
      </c>
      <c r="B13" s="2">
        <v>0</v>
      </c>
      <c r="C13" s="2">
        <v>1</v>
      </c>
      <c r="D13" s="2">
        <v>1</v>
      </c>
      <c r="E13" s="2">
        <v>1</v>
      </c>
      <c r="G13" s="2" t="s">
        <v>44</v>
      </c>
    </row>
    <row r="14" spans="1:7">
      <c r="A14" s="2" t="s">
        <v>18</v>
      </c>
      <c r="B14" s="2">
        <v>0</v>
      </c>
      <c r="C14" s="2">
        <v>1</v>
      </c>
      <c r="D14" s="2">
        <v>0</v>
      </c>
      <c r="E14" s="2">
        <v>1</v>
      </c>
    </row>
    <row r="15" spans="1:7">
      <c r="A15" s="2" t="s">
        <v>19</v>
      </c>
      <c r="B15" s="2">
        <v>0</v>
      </c>
      <c r="C15" s="2">
        <v>0</v>
      </c>
      <c r="D15" s="2">
        <v>1</v>
      </c>
      <c r="E15" s="2">
        <v>0</v>
      </c>
    </row>
    <row r="16" spans="1:7">
      <c r="A16" s="2" t="s">
        <v>20</v>
      </c>
      <c r="B16" s="2">
        <v>0</v>
      </c>
      <c r="C16" s="2">
        <v>0</v>
      </c>
      <c r="D16" s="2">
        <v>1</v>
      </c>
      <c r="E16" s="2">
        <v>0</v>
      </c>
    </row>
    <row r="17" spans="1:7">
      <c r="A17" s="2" t="s">
        <v>21</v>
      </c>
      <c r="B17" s="2">
        <v>0</v>
      </c>
      <c r="C17" s="2">
        <v>0</v>
      </c>
      <c r="D17" s="2">
        <v>1</v>
      </c>
      <c r="E17" s="2">
        <v>0</v>
      </c>
    </row>
    <row r="18" spans="1:7">
      <c r="A18" s="2" t="s">
        <v>22</v>
      </c>
      <c r="B18" s="2">
        <v>0</v>
      </c>
      <c r="C18" s="2">
        <v>0</v>
      </c>
      <c r="D18" s="2">
        <v>0</v>
      </c>
      <c r="E18" s="2">
        <v>1</v>
      </c>
    </row>
    <row r="19" spans="1:7">
      <c r="A19" s="2" t="s">
        <v>23</v>
      </c>
      <c r="B19" s="2">
        <v>0</v>
      </c>
      <c r="C19" s="2">
        <v>0</v>
      </c>
      <c r="D19" s="2">
        <v>0</v>
      </c>
      <c r="E19" s="2">
        <v>1</v>
      </c>
      <c r="G19" s="2" t="s">
        <v>42</v>
      </c>
    </row>
    <row r="20" spans="1:7">
      <c r="G20" s="2" t="s">
        <v>27</v>
      </c>
    </row>
    <row r="21" spans="1:7">
      <c r="G21" s="2" t="s">
        <v>47</v>
      </c>
    </row>
    <row r="22" spans="1:7">
      <c r="G22" s="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R7" sqref="R7"/>
    </sheetView>
  </sheetViews>
  <sheetFormatPr baseColWidth="10" defaultRowHeight="15" x14ac:dyDescent="0"/>
  <cols>
    <col min="1" max="1" width="21.5" customWidth="1"/>
    <col min="9" max="9" width="12.83203125" customWidth="1"/>
  </cols>
  <sheetData>
    <row r="1" spans="1:18">
      <c r="A1" s="2" t="s">
        <v>24</v>
      </c>
      <c r="B1" s="2"/>
      <c r="C1" s="2"/>
      <c r="D1" s="2"/>
      <c r="E1" s="2"/>
      <c r="G1" s="1" t="s">
        <v>32</v>
      </c>
      <c r="H1" s="2"/>
      <c r="I1" s="2"/>
      <c r="J1" s="2"/>
      <c r="K1" s="2"/>
      <c r="N1" s="1" t="s">
        <v>38</v>
      </c>
    </row>
    <row r="2" spans="1:1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29</v>
      </c>
      <c r="H2" s="2" t="s">
        <v>5</v>
      </c>
      <c r="N2" s="1" t="s">
        <v>29</v>
      </c>
      <c r="O2" s="2" t="s">
        <v>5</v>
      </c>
      <c r="Q2" s="1" t="s">
        <v>54</v>
      </c>
      <c r="R2">
        <f>SQRT(1)</f>
        <v>1</v>
      </c>
    </row>
    <row r="3" spans="1:18">
      <c r="A3" s="2" t="s">
        <v>11</v>
      </c>
      <c r="B3" s="2">
        <v>2</v>
      </c>
      <c r="C3" s="2">
        <v>0</v>
      </c>
      <c r="D3" s="2">
        <v>1</v>
      </c>
      <c r="E3" s="2">
        <v>2</v>
      </c>
      <c r="G3" s="1" t="s">
        <v>52</v>
      </c>
      <c r="H3" s="2" t="s">
        <v>1</v>
      </c>
      <c r="I3" s="2" t="s">
        <v>2</v>
      </c>
      <c r="J3" s="2" t="s">
        <v>3</v>
      </c>
      <c r="K3" s="2" t="s">
        <v>4</v>
      </c>
      <c r="N3" s="1" t="s">
        <v>52</v>
      </c>
      <c r="O3" s="2" t="s">
        <v>1</v>
      </c>
      <c r="P3" s="2" t="s">
        <v>2</v>
      </c>
      <c r="Q3" s="2" t="s">
        <v>3</v>
      </c>
      <c r="R3" s="2" t="s">
        <v>4</v>
      </c>
    </row>
    <row r="4" spans="1:18">
      <c r="A4" s="2" t="s">
        <v>10</v>
      </c>
      <c r="B4" s="2">
        <v>1</v>
      </c>
      <c r="C4" s="2">
        <v>1</v>
      </c>
      <c r="D4" s="2">
        <v>0</v>
      </c>
      <c r="E4" s="2">
        <v>2</v>
      </c>
      <c r="G4" s="1" t="s">
        <v>51</v>
      </c>
      <c r="H4" s="2">
        <f>1*'EJ3'!B3</f>
        <v>2</v>
      </c>
      <c r="I4" s="2">
        <f>1*'EJ3'!C3</f>
        <v>0</v>
      </c>
      <c r="J4" s="2">
        <f>1*'EJ3'!D3</f>
        <v>1</v>
      </c>
      <c r="K4" s="2">
        <f>1*'EJ3'!E3</f>
        <v>2</v>
      </c>
      <c r="N4" s="1" t="s">
        <v>51</v>
      </c>
      <c r="O4" s="2">
        <f>(1*B3)/B21</f>
        <v>0.5163977794943222</v>
      </c>
      <c r="P4" s="2">
        <f t="shared" ref="P4:R4" si="0">(1*C3)/C21</f>
        <v>0</v>
      </c>
      <c r="Q4" s="2">
        <f t="shared" si="0"/>
        <v>0.31622776601683794</v>
      </c>
      <c r="R4" s="2">
        <f t="shared" si="0"/>
        <v>0.53452248382484879</v>
      </c>
    </row>
    <row r="5" spans="1:18">
      <c r="A5" s="2" t="s">
        <v>6</v>
      </c>
      <c r="B5" s="2">
        <v>1</v>
      </c>
      <c r="C5" s="2">
        <v>0</v>
      </c>
      <c r="D5" s="2">
        <v>0</v>
      </c>
      <c r="E5" s="2">
        <v>0</v>
      </c>
      <c r="G5" s="1" t="s">
        <v>53</v>
      </c>
      <c r="H5" t="s">
        <v>48</v>
      </c>
      <c r="N5" s="1" t="s">
        <v>53</v>
      </c>
      <c r="O5" t="s">
        <v>56</v>
      </c>
    </row>
    <row r="6" spans="1:18">
      <c r="A6" s="2" t="s">
        <v>7</v>
      </c>
      <c r="B6" s="2">
        <v>1</v>
      </c>
      <c r="C6" s="2">
        <v>0</v>
      </c>
      <c r="D6" s="2">
        <v>1</v>
      </c>
      <c r="E6" s="2">
        <v>1</v>
      </c>
      <c r="G6" s="1"/>
      <c r="N6" s="1"/>
    </row>
    <row r="7" spans="1:18">
      <c r="A7" s="2" t="s">
        <v>8</v>
      </c>
      <c r="B7" s="2">
        <v>1</v>
      </c>
      <c r="C7" s="2">
        <v>0</v>
      </c>
      <c r="D7" s="2">
        <v>0</v>
      </c>
      <c r="E7" s="2">
        <v>1</v>
      </c>
      <c r="G7" s="1" t="s">
        <v>30</v>
      </c>
      <c r="H7" t="s">
        <v>33</v>
      </c>
      <c r="N7" s="1" t="s">
        <v>30</v>
      </c>
      <c r="O7" t="s">
        <v>33</v>
      </c>
      <c r="Q7" s="1" t="s">
        <v>55</v>
      </c>
      <c r="R7">
        <f>SQRT(1+1)</f>
        <v>1.4142135623730951</v>
      </c>
    </row>
    <row r="8" spans="1:18">
      <c r="A8" s="2" t="s">
        <v>9</v>
      </c>
      <c r="B8" s="2">
        <v>2</v>
      </c>
      <c r="C8" s="2">
        <v>0</v>
      </c>
      <c r="D8" s="2">
        <v>0</v>
      </c>
      <c r="E8" s="2">
        <v>0</v>
      </c>
      <c r="G8" s="1" t="s">
        <v>52</v>
      </c>
      <c r="H8" s="2" t="s">
        <v>1</v>
      </c>
      <c r="I8" s="2" t="s">
        <v>2</v>
      </c>
      <c r="J8" s="2" t="s">
        <v>3</v>
      </c>
      <c r="K8" s="2" t="s">
        <v>4</v>
      </c>
      <c r="N8" s="1" t="s">
        <v>52</v>
      </c>
      <c r="O8" s="2" t="s">
        <v>1</v>
      </c>
      <c r="P8" s="2" t="s">
        <v>2</v>
      </c>
      <c r="Q8" s="2" t="s">
        <v>3</v>
      </c>
      <c r="R8" s="2" t="s">
        <v>4</v>
      </c>
    </row>
    <row r="9" spans="1:18">
      <c r="A9" s="2" t="s">
        <v>12</v>
      </c>
      <c r="B9" s="2">
        <v>1</v>
      </c>
      <c r="C9" s="2">
        <v>0</v>
      </c>
      <c r="D9" s="2">
        <v>0</v>
      </c>
      <c r="E9" s="2">
        <v>0</v>
      </c>
      <c r="G9" s="1" t="s">
        <v>51</v>
      </c>
      <c r="H9" s="2">
        <f>(1*'EJ3'!B14)+('EJ3'!B4*1)</f>
        <v>1</v>
      </c>
      <c r="I9" s="2">
        <f>(1*'EJ3'!C14)+('EJ3'!C4*1)</f>
        <v>2</v>
      </c>
      <c r="J9" s="2">
        <f>(1*'EJ3'!D14)+('EJ3'!D4*1)</f>
        <v>1</v>
      </c>
      <c r="K9" s="2">
        <f>(1*'EJ3'!E14)+('EJ3'!E4*1)</f>
        <v>3</v>
      </c>
      <c r="N9" s="1" t="s">
        <v>51</v>
      </c>
      <c r="O9" s="2">
        <f>(1*B14+1*B4)/(B21*R7)</f>
        <v>0.18257418583505533</v>
      </c>
      <c r="P9" s="2">
        <f>(1*C14+1*C4)/(C21*R7)</f>
        <v>0.63245553203367588</v>
      </c>
      <c r="Q9" s="2">
        <f>(1*D14+1*D4)/(D21*R7)</f>
        <v>0.22360679774997896</v>
      </c>
      <c r="R9" s="2">
        <f>(1*E14+1*E4)/(E21*R7)</f>
        <v>0.56694670951384085</v>
      </c>
    </row>
    <row r="10" spans="1:18">
      <c r="A10" s="2" t="s">
        <v>13</v>
      </c>
      <c r="B10" s="2">
        <v>1</v>
      </c>
      <c r="C10" s="2">
        <v>0</v>
      </c>
      <c r="D10" s="2">
        <v>1</v>
      </c>
      <c r="E10" s="2">
        <v>0</v>
      </c>
      <c r="G10" s="1" t="s">
        <v>53</v>
      </c>
      <c r="H10" t="s">
        <v>49</v>
      </c>
      <c r="N10" s="1" t="s">
        <v>53</v>
      </c>
      <c r="O10" t="s">
        <v>57</v>
      </c>
    </row>
    <row r="11" spans="1:18">
      <c r="A11" s="2" t="s">
        <v>14</v>
      </c>
      <c r="B11" s="2">
        <v>1</v>
      </c>
      <c r="C11" s="2">
        <v>0</v>
      </c>
      <c r="D11" s="2">
        <v>0</v>
      </c>
      <c r="E11" s="2">
        <v>0</v>
      </c>
      <c r="G11" s="1"/>
      <c r="N11" s="1"/>
    </row>
    <row r="12" spans="1:18">
      <c r="A12" s="2" t="s">
        <v>15</v>
      </c>
      <c r="B12" s="2">
        <v>0</v>
      </c>
      <c r="C12" s="2">
        <v>1</v>
      </c>
      <c r="D12" s="2">
        <v>0</v>
      </c>
      <c r="E12" s="2">
        <v>0</v>
      </c>
      <c r="G12" s="1" t="s">
        <v>31</v>
      </c>
      <c r="H12" t="s">
        <v>34</v>
      </c>
      <c r="N12" s="1" t="s">
        <v>31</v>
      </c>
      <c r="O12" t="s">
        <v>34</v>
      </c>
      <c r="Q12" s="1" t="s">
        <v>55</v>
      </c>
      <c r="R12">
        <f>SQRT(1+1+1)</f>
        <v>1.7320508075688772</v>
      </c>
    </row>
    <row r="13" spans="1:18">
      <c r="A13" s="2" t="s">
        <v>16</v>
      </c>
      <c r="B13" s="2">
        <v>0</v>
      </c>
      <c r="C13" s="2">
        <v>1</v>
      </c>
      <c r="D13" s="2">
        <v>0</v>
      </c>
      <c r="E13" s="2">
        <v>0</v>
      </c>
      <c r="G13" s="1" t="s">
        <v>52</v>
      </c>
      <c r="H13" s="2" t="s">
        <v>1</v>
      </c>
      <c r="I13" s="2" t="s">
        <v>2</v>
      </c>
      <c r="J13" s="2" t="s">
        <v>3</v>
      </c>
      <c r="K13" s="2" t="s">
        <v>4</v>
      </c>
      <c r="N13" s="1" t="s">
        <v>52</v>
      </c>
      <c r="O13" s="2" t="s">
        <v>1</v>
      </c>
      <c r="P13" s="2" t="s">
        <v>2</v>
      </c>
      <c r="Q13" s="2" t="s">
        <v>3</v>
      </c>
      <c r="R13" s="2" t="s">
        <v>4</v>
      </c>
    </row>
    <row r="14" spans="1:18">
      <c r="A14" s="2" t="s">
        <v>17</v>
      </c>
      <c r="B14" s="2">
        <v>0</v>
      </c>
      <c r="C14" s="2">
        <v>1</v>
      </c>
      <c r="D14" s="2">
        <v>1</v>
      </c>
      <c r="E14" s="2">
        <v>1</v>
      </c>
      <c r="G14" s="1" t="s">
        <v>51</v>
      </c>
      <c r="H14" s="2">
        <f>(1*'EJ3'!B16)+(1*'EJ3'!B3)+(1*'EJ3'!B4)</f>
        <v>3</v>
      </c>
      <c r="I14" s="2">
        <f>(1*'EJ3'!C16)+(1*'EJ3'!C3)+(1*'EJ3'!C4)</f>
        <v>1</v>
      </c>
      <c r="J14" s="2">
        <f>(1*'EJ3'!D16)+(1*'EJ3'!D3)+(1*'EJ3'!D4)</f>
        <v>3</v>
      </c>
      <c r="K14" s="2">
        <f>(1*'EJ3'!E16)+(1*'EJ3'!E3)+(1*'EJ3'!E4)</f>
        <v>4</v>
      </c>
      <c r="N14" s="1" t="s">
        <v>51</v>
      </c>
      <c r="O14" s="2">
        <f>(1*B16+1*B3+1*B4)/(B21*R12)</f>
        <v>0.44721359549995798</v>
      </c>
      <c r="P14" s="2">
        <f>(1*C16+1*C3+1*C4)/(C21*R12)</f>
        <v>0.2581988897471611</v>
      </c>
      <c r="Q14" s="2">
        <f>(1*D16+1*D3+1*D4)/(D21*R12)</f>
        <v>0.54772255750516607</v>
      </c>
      <c r="R14" s="2">
        <f>(1*E16+1*E3+1*E4)/(E21*R12)</f>
        <v>0.61721339984836776</v>
      </c>
    </row>
    <row r="15" spans="1:18">
      <c r="A15" s="2" t="s">
        <v>18</v>
      </c>
      <c r="B15" s="2">
        <v>0</v>
      </c>
      <c r="C15" s="2">
        <v>1</v>
      </c>
      <c r="D15" s="2">
        <v>0</v>
      </c>
      <c r="E15" s="2">
        <v>1</v>
      </c>
      <c r="G15" s="1" t="s">
        <v>53</v>
      </c>
      <c r="H15" t="s">
        <v>50</v>
      </c>
      <c r="N15" s="1" t="s">
        <v>53</v>
      </c>
      <c r="O15" t="s">
        <v>50</v>
      </c>
    </row>
    <row r="16" spans="1:18">
      <c r="A16" s="2" t="s">
        <v>19</v>
      </c>
      <c r="B16" s="2">
        <v>0</v>
      </c>
      <c r="C16" s="2">
        <v>0</v>
      </c>
      <c r="D16" s="2">
        <v>2</v>
      </c>
      <c r="E16" s="2">
        <v>0</v>
      </c>
    </row>
    <row r="17" spans="1:17">
      <c r="A17" s="2" t="s">
        <v>20</v>
      </c>
      <c r="B17" s="2">
        <v>0</v>
      </c>
      <c r="C17" s="2">
        <v>0</v>
      </c>
      <c r="D17" s="2">
        <v>1</v>
      </c>
      <c r="E17" s="2">
        <v>0</v>
      </c>
    </row>
    <row r="18" spans="1:17">
      <c r="A18" s="2" t="s">
        <v>21</v>
      </c>
      <c r="B18" s="2">
        <v>0</v>
      </c>
      <c r="C18" s="2">
        <v>0</v>
      </c>
      <c r="D18" s="2">
        <v>1</v>
      </c>
      <c r="E18" s="2">
        <v>0</v>
      </c>
    </row>
    <row r="19" spans="1:17">
      <c r="A19" s="2" t="s">
        <v>22</v>
      </c>
      <c r="B19" s="2">
        <v>0</v>
      </c>
      <c r="C19" s="2">
        <v>0</v>
      </c>
      <c r="D19" s="2">
        <v>0</v>
      </c>
      <c r="E19" s="2">
        <v>1</v>
      </c>
    </row>
    <row r="20" spans="1:17">
      <c r="A20" s="2" t="s">
        <v>23</v>
      </c>
      <c r="B20" s="2">
        <v>0</v>
      </c>
      <c r="C20" s="2">
        <v>0</v>
      </c>
      <c r="D20" s="2">
        <v>0</v>
      </c>
      <c r="E20" s="2">
        <v>1</v>
      </c>
    </row>
    <row r="21" spans="1:17">
      <c r="A21" s="1" t="s">
        <v>35</v>
      </c>
      <c r="B21" s="1">
        <f>SQRT(SUMSQ(B3:B20))</f>
        <v>3.872983346207417</v>
      </c>
      <c r="C21" s="1">
        <f>SQRT(SUMSQ(C3:C20))</f>
        <v>2.2360679774997898</v>
      </c>
      <c r="D21" s="1">
        <f>SQRT(SUMSQ(D3:D20))</f>
        <v>3.1622776601683795</v>
      </c>
      <c r="E21" s="1">
        <f>SQRT(SUMSQ(E3:E20))</f>
        <v>3.7416573867739413</v>
      </c>
    </row>
    <row r="22" spans="1:17">
      <c r="A22" s="2"/>
      <c r="B22" s="2"/>
      <c r="C22" s="2"/>
      <c r="D22" s="2"/>
      <c r="E22" s="2"/>
    </row>
    <row r="23" spans="1:17">
      <c r="A23" s="1"/>
      <c r="B23" s="2"/>
      <c r="C23" s="2"/>
      <c r="D23" s="2"/>
      <c r="E23" s="2"/>
    </row>
    <row r="24" spans="1:17">
      <c r="A24" s="2"/>
      <c r="B24" s="2"/>
      <c r="C24" s="2"/>
      <c r="D24" s="2"/>
      <c r="E24" s="2"/>
      <c r="N24" s="2"/>
      <c r="O24" s="2"/>
      <c r="P24" s="2"/>
      <c r="Q24" s="2"/>
    </row>
    <row r="25" spans="1:17">
      <c r="A25" s="2"/>
      <c r="B25" s="2"/>
      <c r="C25" s="2"/>
      <c r="D25" s="2"/>
      <c r="E25" s="2"/>
      <c r="G25" s="2"/>
      <c r="H25" s="2"/>
      <c r="I25" s="2"/>
      <c r="J25" s="2"/>
      <c r="K25" s="2"/>
      <c r="N25" s="2"/>
      <c r="O25" s="2"/>
      <c r="P25" s="2"/>
      <c r="Q25" s="2"/>
    </row>
    <row r="26" spans="1:17">
      <c r="A26" s="2"/>
      <c r="B26" s="2"/>
      <c r="C26" s="2"/>
      <c r="D26" s="2"/>
      <c r="E26" s="2"/>
      <c r="G26" s="2"/>
      <c r="H26" s="2"/>
      <c r="I26" s="2"/>
      <c r="J26" s="2"/>
      <c r="K26" s="2"/>
      <c r="N26" s="2"/>
      <c r="O26" s="2"/>
      <c r="P26" s="2"/>
      <c r="Q26" s="2"/>
    </row>
    <row r="27" spans="1:17">
      <c r="G27" s="2"/>
      <c r="H27" s="2"/>
      <c r="I27" s="2"/>
      <c r="J27" s="2"/>
      <c r="K27" s="2"/>
      <c r="N27" s="2"/>
      <c r="O27" s="2"/>
      <c r="P27" s="2"/>
      <c r="Q27" s="2"/>
    </row>
    <row r="28" spans="1:17">
      <c r="G28" s="2"/>
      <c r="H28" s="2"/>
      <c r="I28" s="2"/>
      <c r="J28" s="2"/>
      <c r="K28" s="2"/>
      <c r="N28" s="2"/>
      <c r="O28" s="2"/>
      <c r="P28" s="2"/>
      <c r="Q28" s="2"/>
    </row>
    <row r="29" spans="1:17">
      <c r="G29" s="2"/>
      <c r="H29" s="2"/>
      <c r="I29" s="2"/>
      <c r="J29" s="2"/>
      <c r="K29" s="2"/>
      <c r="N29" s="2"/>
      <c r="O29" s="2"/>
      <c r="P29" s="2"/>
      <c r="Q29" s="2"/>
    </row>
    <row r="30" spans="1:17">
      <c r="G30" s="2"/>
      <c r="H30" s="2"/>
      <c r="I30" s="2"/>
      <c r="J30" s="2"/>
      <c r="K30" s="2"/>
      <c r="N30" s="2"/>
      <c r="O30" s="2"/>
      <c r="P30" s="2"/>
      <c r="Q30" s="2"/>
    </row>
    <row r="31" spans="1:17">
      <c r="G31" s="2"/>
      <c r="H31" s="2"/>
      <c r="I31" s="2"/>
      <c r="J31" s="2"/>
      <c r="K31" s="2"/>
      <c r="L31" s="3"/>
      <c r="M31" s="3"/>
      <c r="N31" s="2"/>
      <c r="O31" s="2"/>
      <c r="P31" s="2"/>
      <c r="Q31" s="2"/>
    </row>
    <row r="32" spans="1:17">
      <c r="N32" s="2"/>
      <c r="O32" s="2"/>
      <c r="P32" s="2"/>
      <c r="Q32" s="2"/>
    </row>
    <row r="33" spans="14:17">
      <c r="N33" s="2"/>
      <c r="O33" s="2"/>
      <c r="P33" s="2"/>
      <c r="Q33" s="2"/>
    </row>
    <row r="34" spans="14:17">
      <c r="N34" s="2"/>
      <c r="O34" s="2"/>
      <c r="P34" s="2"/>
      <c r="Q34" s="2"/>
    </row>
    <row r="35" spans="14:17">
      <c r="N35" s="2"/>
      <c r="O35" s="2"/>
      <c r="P35" s="2"/>
      <c r="Q35" s="2"/>
    </row>
    <row r="36" spans="14:17">
      <c r="N36" s="2"/>
      <c r="O36" s="2"/>
      <c r="P36" s="2"/>
      <c r="Q36" s="2"/>
    </row>
    <row r="37" spans="14:17">
      <c r="N37" s="2"/>
      <c r="O37" s="2"/>
      <c r="P37" s="2"/>
      <c r="Q37" s="2"/>
    </row>
    <row r="38" spans="14:17">
      <c r="N38" s="2"/>
      <c r="O38" s="2"/>
      <c r="P38" s="2"/>
      <c r="Q3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J23" sqref="J23"/>
    </sheetView>
  </sheetViews>
  <sheetFormatPr baseColWidth="10" defaultRowHeight="15" x14ac:dyDescent="0"/>
  <cols>
    <col min="1" max="1" width="24.5" customWidth="1"/>
  </cols>
  <sheetData>
    <row r="1" spans="1:21">
      <c r="A1" s="3" t="s">
        <v>25</v>
      </c>
      <c r="B1" s="3"/>
      <c r="C1" s="3"/>
      <c r="D1" s="3"/>
      <c r="E1" s="3"/>
      <c r="F1" s="2"/>
      <c r="G1" s="2"/>
      <c r="I1" s="1" t="s">
        <v>32</v>
      </c>
      <c r="J1" s="2"/>
      <c r="K1" s="2"/>
      <c r="L1" s="2"/>
      <c r="M1" s="2"/>
      <c r="P1" s="1" t="s">
        <v>38</v>
      </c>
    </row>
    <row r="2" spans="1:21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37</v>
      </c>
      <c r="G2" s="4" t="s">
        <v>36</v>
      </c>
      <c r="I2" s="1" t="s">
        <v>29</v>
      </c>
      <c r="J2" s="2" t="s">
        <v>5</v>
      </c>
      <c r="P2" s="1" t="s">
        <v>29</v>
      </c>
      <c r="Q2" s="2" t="s">
        <v>5</v>
      </c>
      <c r="S2" s="1" t="s">
        <v>54</v>
      </c>
      <c r="T2">
        <f>SQRT(POWER(G3,2))</f>
        <v>0.12493873660829993</v>
      </c>
    </row>
    <row r="3" spans="1:21">
      <c r="A3" s="3" t="s">
        <v>11</v>
      </c>
      <c r="B3" s="2">
        <f>$G3*'EJ3'!B3</f>
        <v>0.24987747321659987</v>
      </c>
      <c r="C3" s="2">
        <f>$G3*'EJ3'!C3</f>
        <v>0</v>
      </c>
      <c r="D3" s="2">
        <f>$G3*'EJ3'!D3</f>
        <v>0.12493873660829993</v>
      </c>
      <c r="E3" s="2">
        <f>$G3*'EJ3'!E3</f>
        <v>0.24987747321659987</v>
      </c>
      <c r="F3" s="4">
        <v>3</v>
      </c>
      <c r="G3" s="1">
        <f t="shared" ref="G3:G20" si="0">LOG(4/F3)</f>
        <v>0.12493873660829993</v>
      </c>
      <c r="I3" s="1" t="s">
        <v>52</v>
      </c>
      <c r="J3" s="2" t="s">
        <v>1</v>
      </c>
      <c r="K3" s="2" t="s">
        <v>2</v>
      </c>
      <c r="L3" s="2" t="s">
        <v>3</v>
      </c>
      <c r="M3" s="2" t="s">
        <v>4</v>
      </c>
      <c r="P3" s="1" t="s">
        <v>52</v>
      </c>
      <c r="Q3" s="2" t="s">
        <v>1</v>
      </c>
      <c r="R3" s="2" t="s">
        <v>2</v>
      </c>
      <c r="S3" s="2" t="s">
        <v>3</v>
      </c>
      <c r="T3" s="2" t="s">
        <v>4</v>
      </c>
    </row>
    <row r="4" spans="1:21">
      <c r="A4" s="3" t="s">
        <v>10</v>
      </c>
      <c r="B4" s="2">
        <f>$G4*'EJ3'!B4</f>
        <v>0.12493873660829993</v>
      </c>
      <c r="C4" s="2">
        <f>$G4*'EJ3'!C4</f>
        <v>0.12493873660829993</v>
      </c>
      <c r="D4" s="2">
        <f>$G4*'EJ3'!D4</f>
        <v>0</v>
      </c>
      <c r="E4" s="2">
        <f>$G4*'EJ3'!E4</f>
        <v>0.24987747321659987</v>
      </c>
      <c r="F4" s="4">
        <v>3</v>
      </c>
      <c r="G4" s="1">
        <f t="shared" si="0"/>
        <v>0.12493873660829993</v>
      </c>
      <c r="I4" s="1" t="s">
        <v>51</v>
      </c>
      <c r="J4" s="2">
        <f>($G3*B3)</f>
        <v>3.1219375810556293E-2</v>
      </c>
      <c r="K4" s="2">
        <f t="shared" ref="K4:M4" si="1">($G3*C3)</f>
        <v>0</v>
      </c>
      <c r="L4" s="2">
        <f t="shared" si="1"/>
        <v>1.5609687905278146E-2</v>
      </c>
      <c r="M4" s="2">
        <f t="shared" si="1"/>
        <v>3.1219375810556293E-2</v>
      </c>
      <c r="P4" s="1" t="s">
        <v>51</v>
      </c>
      <c r="Q4" s="2">
        <f>(J4)/(B21*$T$2)</f>
        <v>2</v>
      </c>
      <c r="R4" s="2">
        <f t="shared" ref="R4:T4" si="2">(K4)/(C21*$T$2)</f>
        <v>0</v>
      </c>
      <c r="S4" s="2">
        <f t="shared" si="2"/>
        <v>8.2162662067919889E-2</v>
      </c>
      <c r="T4" s="2">
        <f t="shared" si="2"/>
        <v>0.24244100625115889</v>
      </c>
    </row>
    <row r="5" spans="1:21">
      <c r="A5" s="3" t="s">
        <v>6</v>
      </c>
      <c r="B5" s="2">
        <f>$G5*'EJ3'!B5</f>
        <v>0.6020599913279624</v>
      </c>
      <c r="C5" s="2">
        <f>$G5*'EJ3'!C5</f>
        <v>0</v>
      </c>
      <c r="D5" s="2">
        <f>$G5*'EJ3'!D5</f>
        <v>0</v>
      </c>
      <c r="E5" s="2">
        <f>$G5*'EJ3'!E5</f>
        <v>0</v>
      </c>
      <c r="F5" s="4">
        <v>1</v>
      </c>
      <c r="G5" s="1">
        <f t="shared" si="0"/>
        <v>0.6020599913279624</v>
      </c>
      <c r="I5" s="1" t="s">
        <v>53</v>
      </c>
      <c r="J5" t="s">
        <v>58</v>
      </c>
      <c r="P5" s="1" t="s">
        <v>53</v>
      </c>
      <c r="Q5" t="s">
        <v>48</v>
      </c>
      <c r="U5" s="1"/>
    </row>
    <row r="6" spans="1:21">
      <c r="A6" s="3" t="s">
        <v>7</v>
      </c>
      <c r="B6" s="2">
        <f>$G6*'EJ3'!B6</f>
        <v>0.12493873660829993</v>
      </c>
      <c r="C6" s="2">
        <f>$G6*'EJ3'!C6</f>
        <v>0</v>
      </c>
      <c r="D6" s="2">
        <f>$G6*'EJ3'!D6</f>
        <v>0.12493873660829993</v>
      </c>
      <c r="E6" s="2">
        <f>$G6*'EJ3'!E6</f>
        <v>0.12493873660829993</v>
      </c>
      <c r="F6" s="4">
        <v>3</v>
      </c>
      <c r="G6" s="1">
        <f t="shared" si="0"/>
        <v>0.12493873660829993</v>
      </c>
      <c r="I6" s="1"/>
      <c r="P6" s="1"/>
    </row>
    <row r="7" spans="1:21">
      <c r="A7" s="3" t="s">
        <v>8</v>
      </c>
      <c r="B7" s="2">
        <f>$G7*'EJ3'!B7</f>
        <v>0.3010299956639812</v>
      </c>
      <c r="C7" s="2">
        <f>$G7*'EJ3'!C7</f>
        <v>0</v>
      </c>
      <c r="D7" s="2">
        <f>$G7*'EJ3'!D7</f>
        <v>0</v>
      </c>
      <c r="E7" s="2">
        <f>$G7*'EJ3'!E7</f>
        <v>0.3010299956639812</v>
      </c>
      <c r="F7" s="4">
        <v>2</v>
      </c>
      <c r="G7" s="1">
        <f t="shared" si="0"/>
        <v>0.3010299956639812</v>
      </c>
      <c r="I7" s="1" t="s">
        <v>30</v>
      </c>
      <c r="J7" t="s">
        <v>33</v>
      </c>
      <c r="P7" s="1" t="s">
        <v>30</v>
      </c>
      <c r="Q7" t="s">
        <v>33</v>
      </c>
      <c r="S7" s="1" t="s">
        <v>55</v>
      </c>
      <c r="T7">
        <f>SQRT(POWER(G14,2)+POWER(G4,2))</f>
        <v>0.17669005577721766</v>
      </c>
    </row>
    <row r="8" spans="1:21">
      <c r="A8" s="3" t="s">
        <v>9</v>
      </c>
      <c r="B8" s="2">
        <f>$G8*'EJ3'!B8</f>
        <v>1.2041199826559248</v>
      </c>
      <c r="C8" s="2">
        <f>$G8*'EJ3'!C8</f>
        <v>0</v>
      </c>
      <c r="D8" s="2">
        <f>$G8*'EJ3'!D8</f>
        <v>0</v>
      </c>
      <c r="E8" s="2">
        <f>$G8*'EJ3'!E8</f>
        <v>0</v>
      </c>
      <c r="F8" s="4">
        <v>1</v>
      </c>
      <c r="G8" s="1">
        <f t="shared" si="0"/>
        <v>0.6020599913279624</v>
      </c>
      <c r="I8" s="1" t="s">
        <v>52</v>
      </c>
      <c r="J8" s="2" t="s">
        <v>1</v>
      </c>
      <c r="K8" s="2" t="s">
        <v>2</v>
      </c>
      <c r="L8" s="2" t="s">
        <v>3</v>
      </c>
      <c r="M8" s="2" t="s">
        <v>4</v>
      </c>
      <c r="P8" s="1" t="s">
        <v>52</v>
      </c>
      <c r="Q8" s="2" t="s">
        <v>1</v>
      </c>
      <c r="R8" s="2" t="s">
        <v>2</v>
      </c>
      <c r="S8" s="2" t="s">
        <v>3</v>
      </c>
      <c r="T8" s="2" t="s">
        <v>4</v>
      </c>
    </row>
    <row r="9" spans="1:21">
      <c r="A9" s="3" t="s">
        <v>12</v>
      </c>
      <c r="B9" s="2">
        <f>$G9*'EJ3'!B9</f>
        <v>0.6020599913279624</v>
      </c>
      <c r="C9" s="2">
        <f>$G9*'EJ3'!C9</f>
        <v>0</v>
      </c>
      <c r="D9" s="2">
        <f>$G9*'EJ3'!D9</f>
        <v>0</v>
      </c>
      <c r="E9" s="2">
        <f>$G9*'EJ3'!E9</f>
        <v>0</v>
      </c>
      <c r="F9" s="4">
        <v>1</v>
      </c>
      <c r="G9" s="1">
        <f t="shared" si="0"/>
        <v>0.6020599913279624</v>
      </c>
      <c r="I9" s="1" t="s">
        <v>51</v>
      </c>
      <c r="J9" s="2">
        <f>($G$14*B14)+(B4*$G$4)</f>
        <v>1.5609687905278146E-2</v>
      </c>
      <c r="K9" s="2">
        <f t="shared" ref="K9:L9" si="3">($G$14*C14)+(C4*$G$4)</f>
        <v>3.1219375810556293E-2</v>
      </c>
      <c r="L9" s="2">
        <f t="shared" si="3"/>
        <v>1.5609687905278146E-2</v>
      </c>
      <c r="M9" s="2">
        <f>($G$14*E14)+(E4*$G$4)</f>
        <v>4.6829063715834437E-2</v>
      </c>
      <c r="P9" s="1" t="s">
        <v>51</v>
      </c>
      <c r="Q9" s="2">
        <f>(($G4*B4)+($G14*B14))/(B21*$T$7)</f>
        <v>0.70710678118654757</v>
      </c>
      <c r="R9" s="2">
        <f t="shared" ref="R9:S9" si="4">(($G4*C4)+($G14*C14))/(C21*$T$7)</f>
        <v>0.19201007471414294</v>
      </c>
      <c r="S9" s="2">
        <f t="shared" si="4"/>
        <v>5.8097775508564882E-2</v>
      </c>
      <c r="T9" s="2">
        <f>(($G4*E4)+($G14*E14))/(E21*$T$7)</f>
        <v>0.25714751933682689</v>
      </c>
    </row>
    <row r="10" spans="1:21">
      <c r="A10" s="3" t="s">
        <v>13</v>
      </c>
      <c r="B10" s="2">
        <f>$G10*'EJ3'!B10</f>
        <v>0.3010299956639812</v>
      </c>
      <c r="C10" s="2">
        <f>$G10*'EJ3'!C10</f>
        <v>0</v>
      </c>
      <c r="D10" s="2">
        <f>$G10*'EJ3'!D10</f>
        <v>0.3010299956639812</v>
      </c>
      <c r="E10" s="2">
        <f>$G10*'EJ3'!E10</f>
        <v>0</v>
      </c>
      <c r="F10" s="4">
        <v>2</v>
      </c>
      <c r="G10" s="1">
        <f t="shared" si="0"/>
        <v>0.3010299956639812</v>
      </c>
      <c r="I10" s="1" t="s">
        <v>53</v>
      </c>
      <c r="J10" t="s">
        <v>49</v>
      </c>
      <c r="P10" s="1" t="s">
        <v>53</v>
      </c>
      <c r="Q10" t="s">
        <v>60</v>
      </c>
      <c r="U10" s="1"/>
    </row>
    <row r="11" spans="1:21">
      <c r="A11" s="3" t="s">
        <v>14</v>
      </c>
      <c r="B11" s="2">
        <f>$G11*'EJ3'!B11</f>
        <v>0.6020599913279624</v>
      </c>
      <c r="C11" s="2">
        <f>$G11*'EJ3'!C11</f>
        <v>0</v>
      </c>
      <c r="D11" s="2">
        <f>$G11*'EJ3'!D11</f>
        <v>0</v>
      </c>
      <c r="E11" s="2">
        <f>$G11*'EJ3'!E11</f>
        <v>0</v>
      </c>
      <c r="F11" s="4">
        <v>1</v>
      </c>
      <c r="G11" s="1">
        <f t="shared" si="0"/>
        <v>0.6020599913279624</v>
      </c>
      <c r="I11" s="1"/>
      <c r="P11" s="1"/>
    </row>
    <row r="12" spans="1:21">
      <c r="A12" s="3" t="s">
        <v>15</v>
      </c>
      <c r="B12" s="2">
        <f>$G12*'EJ3'!B12</f>
        <v>0</v>
      </c>
      <c r="C12" s="2">
        <f>$G12*'EJ3'!C12</f>
        <v>0.6020599913279624</v>
      </c>
      <c r="D12" s="2">
        <f>$G12*'EJ3'!D12</f>
        <v>0</v>
      </c>
      <c r="E12" s="2">
        <f>$G12*'EJ3'!E12</f>
        <v>0</v>
      </c>
      <c r="F12" s="4">
        <v>1</v>
      </c>
      <c r="G12" s="1">
        <f t="shared" si="0"/>
        <v>0.6020599913279624</v>
      </c>
      <c r="I12" s="1" t="s">
        <v>31</v>
      </c>
      <c r="J12" t="s">
        <v>34</v>
      </c>
      <c r="P12" s="1" t="s">
        <v>31</v>
      </c>
      <c r="Q12" t="s">
        <v>34</v>
      </c>
      <c r="S12" s="1" t="s">
        <v>55</v>
      </c>
      <c r="T12">
        <f>SQRT(POWER(G16,2)+POWER(G3,2)+POWER(G4,2))</f>
        <v>0.62745167859236983</v>
      </c>
    </row>
    <row r="13" spans="1:21">
      <c r="A13" s="3" t="s">
        <v>16</v>
      </c>
      <c r="B13" s="2">
        <f>$G13*'EJ3'!B13</f>
        <v>0</v>
      </c>
      <c r="C13" s="2">
        <f>$G13*'EJ3'!C13</f>
        <v>0.6020599913279624</v>
      </c>
      <c r="D13" s="2">
        <f>$G13*'EJ3'!D13</f>
        <v>0</v>
      </c>
      <c r="E13" s="2">
        <f>$G13*'EJ3'!E13</f>
        <v>0</v>
      </c>
      <c r="F13" s="4">
        <v>1</v>
      </c>
      <c r="G13" s="1">
        <f t="shared" si="0"/>
        <v>0.6020599913279624</v>
      </c>
      <c r="I13" s="1" t="s">
        <v>52</v>
      </c>
      <c r="J13" s="2" t="s">
        <v>1</v>
      </c>
      <c r="K13" s="2" t="s">
        <v>2</v>
      </c>
      <c r="L13" s="2" t="s">
        <v>3</v>
      </c>
      <c r="M13" s="2" t="s">
        <v>4</v>
      </c>
      <c r="P13" s="1" t="s">
        <v>52</v>
      </c>
      <c r="Q13" s="2" t="s">
        <v>1</v>
      </c>
      <c r="R13" s="2" t="s">
        <v>2</v>
      </c>
      <c r="S13" s="2" t="s">
        <v>3</v>
      </c>
      <c r="T13" s="2" t="s">
        <v>4</v>
      </c>
    </row>
    <row r="14" spans="1:21">
      <c r="A14" s="3" t="s">
        <v>17</v>
      </c>
      <c r="B14" s="2">
        <f>$G14*'EJ3'!B14</f>
        <v>0</v>
      </c>
      <c r="C14" s="2">
        <f>$G14*'EJ3'!C14</f>
        <v>0.12493873660829993</v>
      </c>
      <c r="D14" s="2">
        <f>$G14*'EJ3'!D14</f>
        <v>0.12493873660829993</v>
      </c>
      <c r="E14" s="2">
        <f>$G14*'EJ3'!E14</f>
        <v>0.12493873660829993</v>
      </c>
      <c r="F14" s="4">
        <v>3</v>
      </c>
      <c r="G14" s="1">
        <f t="shared" si="0"/>
        <v>0.12493873660829993</v>
      </c>
      <c r="I14" s="1" t="s">
        <v>51</v>
      </c>
      <c r="J14" s="2">
        <f>(B16*$G$16)+(B3*$G$3)+(B4*$G$4)</f>
        <v>4.6829063715834437E-2</v>
      </c>
      <c r="K14" s="2">
        <f t="shared" ref="K14:M14" si="5">(C16*$G$16)+(C3*$G$3)+(C4*$G$4)</f>
        <v>1.5609687905278146E-2</v>
      </c>
      <c r="L14" s="2">
        <f t="shared" si="5"/>
        <v>0.74056215422093052</v>
      </c>
      <c r="M14" s="2">
        <f t="shared" si="5"/>
        <v>6.2438751621112586E-2</v>
      </c>
      <c r="P14" s="1" t="s">
        <v>51</v>
      </c>
      <c r="Q14" s="2">
        <f>((B16*$G$16)+(B3*$G$3)+(B4*$G$4))/($T$12*B21)</f>
        <v>0.59736266968918705</v>
      </c>
      <c r="R14" s="2">
        <f t="shared" ref="R14:T14" si="6">((C16*$G$16)+(C3*$G$3)+(C4*$G$4))/($T$12*C21)</f>
        <v>2.7034966969201608E-2</v>
      </c>
      <c r="S14" s="2">
        <f t="shared" si="6"/>
        <v>0.77617315945756304</v>
      </c>
      <c r="T14" s="2">
        <f t="shared" si="6"/>
        <v>9.6550137824216786E-2</v>
      </c>
    </row>
    <row r="15" spans="1:21">
      <c r="A15" s="3" t="s">
        <v>18</v>
      </c>
      <c r="B15" s="2">
        <f>$G15*'EJ3'!B15</f>
        <v>0</v>
      </c>
      <c r="C15" s="2">
        <f>$G15*'EJ3'!C15</f>
        <v>0.3010299956639812</v>
      </c>
      <c r="D15" s="2">
        <f>$G15*'EJ3'!D15</f>
        <v>0</v>
      </c>
      <c r="E15" s="2">
        <f>$G15*'EJ3'!E15</f>
        <v>0.3010299956639812</v>
      </c>
      <c r="F15" s="4">
        <v>2</v>
      </c>
      <c r="G15" s="1">
        <f t="shared" si="0"/>
        <v>0.3010299956639812</v>
      </c>
      <c r="I15" s="1" t="s">
        <v>53</v>
      </c>
      <c r="J15" t="s">
        <v>59</v>
      </c>
      <c r="P15" s="1" t="s">
        <v>53</v>
      </c>
      <c r="Q15" t="s">
        <v>61</v>
      </c>
    </row>
    <row r="16" spans="1:21">
      <c r="A16" s="3" t="s">
        <v>19</v>
      </c>
      <c r="B16" s="2">
        <f>$G16*'EJ3'!B16</f>
        <v>0</v>
      </c>
      <c r="C16" s="2">
        <f>$G16*'EJ3'!C16</f>
        <v>0</v>
      </c>
      <c r="D16" s="2">
        <f>$G16*'EJ3'!D16</f>
        <v>1.2041199826559248</v>
      </c>
      <c r="E16" s="2">
        <f>$G16*'EJ3'!E16</f>
        <v>0</v>
      </c>
      <c r="F16" s="4">
        <v>1</v>
      </c>
      <c r="G16" s="1">
        <f t="shared" si="0"/>
        <v>0.6020599913279624</v>
      </c>
    </row>
    <row r="17" spans="1:10">
      <c r="A17" s="3" t="s">
        <v>20</v>
      </c>
      <c r="B17" s="2">
        <f>$G17*'EJ3'!B17</f>
        <v>0</v>
      </c>
      <c r="C17" s="2">
        <f>$G17*'EJ3'!C17</f>
        <v>0</v>
      </c>
      <c r="D17" s="2">
        <f>$G17*'EJ3'!D17</f>
        <v>0.6020599913279624</v>
      </c>
      <c r="E17" s="2">
        <f>$G17*'EJ3'!E17</f>
        <v>0</v>
      </c>
      <c r="F17" s="4">
        <v>1</v>
      </c>
      <c r="G17" s="1">
        <f t="shared" si="0"/>
        <v>0.6020599913279624</v>
      </c>
    </row>
    <row r="18" spans="1:10">
      <c r="A18" s="3" t="s">
        <v>21</v>
      </c>
      <c r="B18" s="2">
        <f>$G18*'EJ3'!B18</f>
        <v>0</v>
      </c>
      <c r="C18" s="2">
        <f>$G18*'EJ3'!C18</f>
        <v>0</v>
      </c>
      <c r="D18" s="2">
        <f>$G18*'EJ3'!D18</f>
        <v>0.6020599913279624</v>
      </c>
      <c r="E18" s="2">
        <f>$G18*'EJ3'!E18</f>
        <v>0</v>
      </c>
      <c r="F18" s="4">
        <v>1</v>
      </c>
      <c r="G18" s="1">
        <f t="shared" si="0"/>
        <v>0.6020599913279624</v>
      </c>
      <c r="J18" s="1"/>
    </row>
    <row r="19" spans="1:10">
      <c r="A19" s="3" t="s">
        <v>22</v>
      </c>
      <c r="B19" s="2">
        <f>$G19*'EJ3'!B19</f>
        <v>0</v>
      </c>
      <c r="C19" s="2">
        <f>$G19*'EJ3'!C19</f>
        <v>0</v>
      </c>
      <c r="D19" s="2">
        <f>$G19*'EJ3'!D19</f>
        <v>0</v>
      </c>
      <c r="E19" s="2">
        <f>$G19*'EJ3'!E19</f>
        <v>0.6020599913279624</v>
      </c>
      <c r="F19" s="4">
        <v>1</v>
      </c>
      <c r="G19" s="1">
        <f t="shared" si="0"/>
        <v>0.6020599913279624</v>
      </c>
    </row>
    <row r="20" spans="1:10">
      <c r="A20" s="3" t="s">
        <v>23</v>
      </c>
      <c r="B20" s="2">
        <f>$G20*'EJ3'!B20</f>
        <v>0</v>
      </c>
      <c r="C20" s="2">
        <f>$G20*'EJ3'!C20</f>
        <v>0</v>
      </c>
      <c r="D20" s="2">
        <f>$G20*'EJ3'!D20</f>
        <v>0</v>
      </c>
      <c r="E20" s="2">
        <f>$G20*'EJ3'!E20</f>
        <v>0.6020599913279624</v>
      </c>
      <c r="F20" s="4">
        <v>1</v>
      </c>
      <c r="G20" s="1">
        <f t="shared" si="0"/>
        <v>0.6020599913279624</v>
      </c>
    </row>
    <row r="21" spans="1:10">
      <c r="A21" s="1" t="s">
        <v>35</v>
      </c>
      <c r="B21" s="1">
        <f>SQRT(POWER(G3,2))</f>
        <v>0.12493873660829993</v>
      </c>
      <c r="C21" s="1">
        <f>SQRT(SUMSQ(C3:C20))</f>
        <v>0.92021242135480075</v>
      </c>
      <c r="D21" s="1">
        <f>SQRT(SUMSQ(D3:D20))</f>
        <v>1.5206266869130791</v>
      </c>
      <c r="E21" s="1">
        <f>SQRT(SUMSQ(E3:E20))</f>
        <v>1.0306733051492829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EJ2</vt:lpstr>
      <vt:lpstr>EJ3</vt:lpstr>
      <vt:lpstr>Ej4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MacbookPro</dc:creator>
  <cp:lastModifiedBy>MacbookPro</cp:lastModifiedBy>
  <dcterms:created xsi:type="dcterms:W3CDTF">2018-03-28T19:48:41Z</dcterms:created>
  <dcterms:modified xsi:type="dcterms:W3CDTF">2018-04-16T21:54:46Z</dcterms:modified>
</cp:coreProperties>
</file>