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Лист1" sheetId="1" state="visible" r:id="rId1"/>
  </sheets>
  <calcPr/>
</workbook>
</file>

<file path=xl/sharedStrings.xml><?xml version="1.0" encoding="utf-8"?>
<sst xmlns="http://schemas.openxmlformats.org/spreadsheetml/2006/main" count="22" uniqueCount="22">
  <si>
    <t xml:space="preserve">144-50 -&gt; 10000</t>
  </si>
  <si>
    <t xml:space="preserve">CPU frequency</t>
  </si>
  <si>
    <t xml:space="preserve">144-100 -&gt; 5000</t>
  </si>
  <si>
    <t xml:space="preserve">Tim3 prescaler</t>
  </si>
  <si>
    <t xml:space="preserve">225-100 -&gt; 3200</t>
  </si>
  <si>
    <t xml:space="preserve">Tim3 counter</t>
  </si>
  <si>
    <t>Freq</t>
  </si>
  <si>
    <t>Period</t>
  </si>
  <si>
    <t xml:space="preserve">Periods N</t>
  </si>
  <si>
    <t xml:space="preserve">Samples in period</t>
  </si>
  <si>
    <t xml:space="preserve">Samples N periods</t>
  </si>
  <si>
    <t xml:space="preserve">Sample freq, Hz</t>
  </si>
  <si>
    <t>Hz</t>
  </si>
  <si>
    <t>s</t>
  </si>
  <si>
    <t>us</t>
  </si>
  <si>
    <t xml:space="preserve">Clock, Hz</t>
  </si>
  <si>
    <t>x</t>
  </si>
  <si>
    <t>width</t>
  </si>
  <si>
    <t>Cycles</t>
  </si>
  <si>
    <t xml:space="preserve">Sample time, us</t>
  </si>
  <si>
    <t>Decimate</t>
  </si>
  <si>
    <t xml:space="preserve">ms on disp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</si>
</sst>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6">
    <numFmt numFmtId="160" formatCode="_-* #,##0.00_-;\-* #,##0.00_-;_-* &quot;-&quot;??_-;_-@_-"/>
    <numFmt numFmtId="161" formatCode="0.0000"/>
    <numFmt numFmtId="162" formatCode="_-* #,##0&quot; &quot;_₽_-;&quot;-&quot;* #,##0&quot; &quot;_₽_-;_-* &quot;-&quot;???????????\ _₽_-;_-@_-"/>
    <numFmt numFmtId="163" formatCode="_-* #,##0.00000000000000_-;\-* #,##0.00000000000000_-;_-* &quot;-&quot;??_-;_-@_-"/>
    <numFmt numFmtId="164" formatCode="_-* #,##0.00000_-;\-* #,##0.00000_-;_-* &quot;-&quot;??_-;_-@_-"/>
    <numFmt numFmtId="165" formatCode="_-* #,##0.00000\ _₽_-;\-* #,##0.00000\ _₽_-;_-* &quot;-&quot;?????\ _₽_-;_-@_-"/>
  </numFmts>
  <fonts count="2">
    <font>
      <name val="Calibri"/>
      <color theme="1"/>
      <sz val="11.000000"/>
      <scheme val="minor"/>
    </font>
    <font>
      <name val="Calibri"/>
      <color theme="1" tint="0.049989318521683403"/>
      <sz val="11.000000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4" tint="0.39997558519241921"/>
        <bgColor theme="4" tint="0.39997558519241921"/>
      </patternFill>
    </fill>
  </fills>
  <borders count="1">
    <border>
      <left/>
      <right/>
      <top/>
      <bottom/>
      <diagonal/>
    </border>
  </borders>
  <cellStyleXfs count="2">
    <xf fontId="0" fillId="0" borderId="0" numFmtId="0" applyNumberFormat="1" applyFont="1" applyFill="1" applyBorder="1"/>
    <xf fontId="0" fillId="0" borderId="0" numFmtId="160" applyNumberFormat="1" applyFont="0" applyFill="0" applyBorder="0" applyProtection="0"/>
  </cellStyleXfs>
  <cellXfs count="19">
    <xf fontId="0" fillId="0" borderId="0" numFmtId="0" xfId="0"/>
    <xf fontId="0" fillId="0" borderId="0" numFmtId="0" xfId="0" applyAlignment="1">
      <alignment horizontal="center"/>
    </xf>
    <xf fontId="0" fillId="2" borderId="0" numFmtId="0" xfId="0" applyFill="1" applyAlignment="1">
      <alignment horizontal="center"/>
    </xf>
    <xf fontId="1" fillId="2" borderId="0" numFmtId="0" xfId="0" applyFont="1" applyFill="1"/>
    <xf fontId="0" fillId="0" borderId="0" numFmtId="0" xfId="0">
      <protection hidden="0" locked="1"/>
    </xf>
    <xf fontId="0" fillId="0" borderId="0" numFmtId="0" xfId="0" applyAlignment="1">
      <alignment horizontal="center"/>
    </xf>
    <xf fontId="0" fillId="3" borderId="0" numFmtId="0" xfId="0" applyFill="1" applyAlignment="1">
      <alignment horizontal="center"/>
    </xf>
    <xf fontId="0" fillId="4" borderId="0" numFmtId="0" xfId="0" applyFill="1"/>
    <xf fontId="0" fillId="0" borderId="0" numFmtId="161" xfId="0" applyNumberFormat="1" applyAlignment="1">
      <alignment horizontal="center"/>
    </xf>
    <xf fontId="0" fillId="0" borderId="0" numFmtId="1" xfId="0" applyNumberFormat="1" applyAlignment="1">
      <alignment horizontal="center"/>
    </xf>
    <xf fontId="0" fillId="0" borderId="0" numFmtId="162" xfId="0" applyNumberFormat="1" applyAlignment="1">
      <alignment horizontal="center"/>
    </xf>
    <xf fontId="0" fillId="5" borderId="0" numFmtId="0" xfId="0" applyFill="1" applyAlignment="1">
      <alignment horizontal="center"/>
    </xf>
    <xf fontId="0" fillId="6" borderId="0" numFmtId="0" xfId="0" applyFill="1" applyAlignment="1">
      <alignment horizontal="center"/>
    </xf>
    <xf fontId="0" fillId="6" borderId="0" numFmtId="0" xfId="0" applyFill="1"/>
    <xf fontId="0" fillId="5" borderId="0" numFmtId="163" xfId="1" applyNumberFormat="1" applyFill="1" applyAlignment="1">
      <alignment horizontal="center"/>
    </xf>
    <xf fontId="0" fillId="7" borderId="0" numFmtId="0" xfId="0" applyFill="1" applyAlignment="1">
      <alignment horizontal="center"/>
    </xf>
    <xf fontId="0" fillId="7" borderId="0" numFmtId="0" xfId="0" applyFill="1"/>
    <xf fontId="0" fillId="0" borderId="0" numFmtId="164" xfId="1" applyNumberFormat="1"/>
    <xf fontId="0" fillId="0" borderId="0" numFmtId="165" xfId="0" applyNumberForma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85" workbookViewId="0">
      <selection activeCell="D18" activeCellId="0" sqref="D18"/>
    </sheetView>
  </sheetViews>
  <sheetFormatPr defaultRowHeight="14.25"/>
  <cols>
    <col bestFit="1" min="2" max="2" style="1" width="4.5703125"/>
    <col customWidth="1" min="3" max="3" style="1" width="12.28515625"/>
    <col customWidth="1" min="4" max="4" style="1" width="11"/>
    <col customWidth="1" min="5" max="6" style="1" width="18.85546875"/>
    <col customWidth="1" min="7" max="7" style="1" width="14.00390625"/>
    <col bestFit="1" customWidth="1" min="8" max="8" width="18.28515625"/>
    <col bestFit="1" customWidth="1" min="9" max="9" width="6.7109375"/>
    <col bestFit="1" customWidth="1" min="10" max="10" width="16.140625"/>
    <col bestFit="1" customWidth="1" min="11" max="11" width="18"/>
    <col bestFit="1" customWidth="1" min="13" max="13" width="18.28515625"/>
    <col bestFit="1" customWidth="1" min="14" max="14" width="15.28515625"/>
    <col bestFit="1" customWidth="1" min="15" max="15" width="17.7109375"/>
  </cols>
  <sheetData>
    <row r="1" ht="14.25">
      <c r="J1" t="s">
        <v>0</v>
      </c>
    </row>
    <row r="2">
      <c r="G2" s="2" t="s">
        <v>1</v>
      </c>
      <c r="H2" s="3">
        <v>72000000</v>
      </c>
      <c r="J2" s="4" t="s">
        <v>2</v>
      </c>
    </row>
    <row r="3">
      <c r="G3" s="2" t="s">
        <v>3</v>
      </c>
      <c r="H3" s="3">
        <v>144</v>
      </c>
      <c r="J3" t="s">
        <v>4</v>
      </c>
    </row>
    <row r="4">
      <c r="G4" s="2" t="s">
        <v>5</v>
      </c>
      <c r="H4" s="3">
        <v>100</v>
      </c>
    </row>
    <row r="5">
      <c r="G5" s="1"/>
    </row>
    <row r="6">
      <c r="B6" s="1" t="s">
        <v>6</v>
      </c>
      <c r="C6" s="1" t="s">
        <v>7</v>
      </c>
      <c r="D6" s="1" t="s">
        <v>8</v>
      </c>
      <c r="E6" s="1" t="s">
        <v>9</v>
      </c>
      <c r="F6" s="1" t="s">
        <v>10</v>
      </c>
      <c r="G6" s="5"/>
      <c r="H6" t="s">
        <v>11</v>
      </c>
    </row>
    <row r="7">
      <c r="B7" s="1" t="s">
        <v>12</v>
      </c>
      <c r="C7" s="1" t="s">
        <v>13</v>
      </c>
      <c r="D7" s="6">
        <v>4</v>
      </c>
      <c r="E7" s="1"/>
      <c r="F7" s="1"/>
      <c r="H7" s="7">
        <f>H2/H3/H4</f>
        <v>5000</v>
      </c>
    </row>
    <row r="8">
      <c r="B8" s="1">
        <v>5</v>
      </c>
      <c r="C8" s="8">
        <f>1/B8</f>
        <v>0.20000000000000001</v>
      </c>
      <c r="D8" s="8">
        <f>C8*$D$7</f>
        <v>0.80000000000000004</v>
      </c>
      <c r="E8" s="9">
        <f>ROUNDDOWN(C8/$H$9,0)</f>
        <v>1000</v>
      </c>
      <c r="F8" s="10">
        <f>E8*$D$7</f>
        <v>4000</v>
      </c>
      <c r="H8" t="s">
        <v>7</v>
      </c>
    </row>
    <row r="9">
      <c r="B9" s="1">
        <v>10</v>
      </c>
      <c r="C9" s="8">
        <f>1/B9</f>
        <v>0.10000000000000001</v>
      </c>
      <c r="D9" s="8">
        <f>C9*$D$7</f>
        <v>0.40000000000000002</v>
      </c>
      <c r="E9" s="9">
        <f>ROUNDDOWN(C9/$H$9,0)</f>
        <v>500</v>
      </c>
      <c r="F9" s="10">
        <f>E9*$D$7</f>
        <v>2000</v>
      </c>
      <c r="H9" s="7">
        <f>1/H7</f>
        <v>2.0000000000000001e-004</v>
      </c>
      <c r="I9" t="s">
        <v>13</v>
      </c>
      <c r="J9" s="7">
        <f>1000000*H9</f>
        <v>200</v>
      </c>
      <c r="K9" t="s">
        <v>14</v>
      </c>
    </row>
    <row r="10">
      <c r="B10" s="1">
        <v>50</v>
      </c>
      <c r="C10" s="8">
        <f>1/B10</f>
        <v>2.e-002</v>
      </c>
      <c r="D10" s="8">
        <f>C10*$D$7</f>
        <v>8.0000000000000002e-002</v>
      </c>
      <c r="E10" s="9">
        <f>ROUNDDOWN(C10/$H$9,0)</f>
        <v>100</v>
      </c>
      <c r="F10" s="10">
        <f>E10*$D$7</f>
        <v>400</v>
      </c>
    </row>
    <row r="11">
      <c r="B11" s="1">
        <v>100</v>
      </c>
      <c r="C11" s="8">
        <f>1/B11</f>
        <v>1.e-002</v>
      </c>
      <c r="D11" s="8">
        <f>C11*$D$7</f>
        <v>4.0000000000000001e-002</v>
      </c>
      <c r="E11" s="9">
        <f>ROUNDDOWN(C11/$H$9,0)</f>
        <v>50</v>
      </c>
      <c r="F11" s="10">
        <f>E11*$D$7</f>
        <v>200</v>
      </c>
    </row>
    <row r="12">
      <c r="B12" s="1">
        <v>200</v>
      </c>
      <c r="C12" s="8">
        <f>1/B12</f>
        <v>5.0000000000000001e-003</v>
      </c>
      <c r="D12" s="8">
        <f>C12*$D$7</f>
        <v>2.e-002</v>
      </c>
      <c r="E12" s="9">
        <f>ROUNDDOWN(C12/$H$9,0)</f>
        <v>25</v>
      </c>
      <c r="F12" s="10">
        <f>E12*$D$7</f>
        <v>100</v>
      </c>
    </row>
    <row r="13">
      <c r="B13" s="1">
        <v>300</v>
      </c>
      <c r="C13" s="8">
        <f>1/B13</f>
        <v>3.3333333333333335e-003</v>
      </c>
      <c r="D13" s="8">
        <f>C13*$D$7</f>
        <v>1.3333333333333334e-002</v>
      </c>
      <c r="E13" s="9">
        <f>ROUNDDOWN(C13/$H$9,0)</f>
        <v>16</v>
      </c>
      <c r="F13" s="10">
        <f>E13*$D$7</f>
        <v>64</v>
      </c>
    </row>
    <row r="14" ht="14.25">
      <c r="B14" s="1">
        <v>500</v>
      </c>
      <c r="C14" s="8">
        <f>1/B14</f>
        <v>2.e-003</v>
      </c>
      <c r="D14" s="8">
        <f>C14*$D$7</f>
        <v>8.0000000000000002e-003</v>
      </c>
      <c r="E14" s="9">
        <f>ROUNDDOWN(C14/$H$9,0)</f>
        <v>10</v>
      </c>
      <c r="F14" s="10">
        <f>E14*$D$7</f>
        <v>40</v>
      </c>
    </row>
    <row r="16">
      <c r="D16" s="1"/>
      <c r="E16" s="1"/>
    </row>
    <row r="17">
      <c r="C17" s="1"/>
      <c r="I17" s="11"/>
      <c r="J17" s="12">
        <v>9000000</v>
      </c>
      <c r="K17" s="13" t="s">
        <v>15</v>
      </c>
      <c r="L17" t="s">
        <v>16</v>
      </c>
    </row>
    <row r="18">
      <c r="C18" s="1"/>
      <c r="D18" s="1"/>
      <c r="E18" s="1"/>
      <c r="I18" s="14"/>
      <c r="J18" s="15"/>
      <c r="K18" s="16"/>
    </row>
    <row r="19">
      <c r="C19" s="1"/>
      <c r="D19" s="5" t="s">
        <v>17</v>
      </c>
      <c r="E19" s="1">
        <v>128</v>
      </c>
    </row>
    <row r="20">
      <c r="C20" s="1"/>
      <c r="D20" s="5"/>
      <c r="E20" s="1"/>
      <c r="I20" t="s">
        <v>18</v>
      </c>
      <c r="J20" t="s">
        <v>19</v>
      </c>
      <c r="K20" t="s">
        <v>6</v>
      </c>
    </row>
    <row r="21">
      <c r="C21" s="5" t="s">
        <v>20</v>
      </c>
      <c r="D21" s="5" t="s">
        <v>21</v>
      </c>
      <c r="I21">
        <v>1.5</v>
      </c>
      <c r="J21" s="17">
        <f>(1/$J$17)*I21*1000000</f>
        <v>0.16666666666666669</v>
      </c>
      <c r="K21" s="18">
        <f>1/(J21/1000000)</f>
        <v>6000000</v>
      </c>
    </row>
    <row r="22">
      <c r="C22" s="1">
        <v>1</v>
      </c>
      <c r="D22" s="1">
        <f>(C22*$E$19*$J$9)/1000</f>
        <v>25.600000000000001</v>
      </c>
      <c r="I22">
        <v>7.5</v>
      </c>
      <c r="J22" s="17">
        <f>(1/$J$17)*I22*1000000</f>
        <v>0.83333333333333337</v>
      </c>
      <c r="K22" s="18">
        <f>1/(J22/1000000)</f>
        <v>1200000</v>
      </c>
    </row>
    <row r="23">
      <c r="C23" s="1">
        <v>2</v>
      </c>
      <c r="D23" s="1">
        <f>(C23*$E$19*$J$9)/1000</f>
        <v>51.200000000000003</v>
      </c>
      <c r="I23">
        <v>13.5</v>
      </c>
      <c r="J23" s="17">
        <f>(1/$J$17)*I23*1000000</f>
        <v>1.5</v>
      </c>
      <c r="K23" s="18">
        <f>1/(J23/1000000)</f>
        <v>666666.66666666663</v>
      </c>
    </row>
    <row r="24">
      <c r="C24" s="1">
        <v>4</v>
      </c>
      <c r="D24" s="1">
        <f>(C24*$E$19*$J$9)/1000</f>
        <v>102.40000000000001</v>
      </c>
      <c r="I24">
        <v>28.5</v>
      </c>
      <c r="J24" s="17">
        <f>(1/$J$17)*I24*1000000</f>
        <v>3.1666666666666665</v>
      </c>
      <c r="K24" s="18">
        <f>1/(J24/1000000)</f>
        <v>315789.4736842105</v>
      </c>
    </row>
    <row r="25">
      <c r="C25" s="1">
        <v>8</v>
      </c>
      <c r="D25" s="1">
        <f>(C25*$E$19*$J$9)/1000</f>
        <v>204.80000000000001</v>
      </c>
      <c r="I25">
        <v>41.5</v>
      </c>
      <c r="J25" s="17">
        <f>(1/$J$17)*I25*1000000</f>
        <v>4.6111111111111116</v>
      </c>
      <c r="K25" s="18">
        <f>1/(J25/1000000)</f>
        <v>216867.46987951806</v>
      </c>
      <c r="L25" t="s">
        <v>16</v>
      </c>
    </row>
    <row r="26">
      <c r="C26" s="1">
        <v>16</v>
      </c>
      <c r="D26" s="1">
        <f>(C26*$E$19*$J$9)/1000</f>
        <v>409.60000000000002</v>
      </c>
      <c r="I26">
        <v>55.5</v>
      </c>
      <c r="J26" s="17">
        <f>(1/$J$17)*I26*1000000</f>
        <v>6.1666666666666661</v>
      </c>
      <c r="K26" s="18">
        <f>1/(J26/1000000)</f>
        <v>162162.16216216216</v>
      </c>
    </row>
    <row r="27">
      <c r="C27" s="1">
        <v>32</v>
      </c>
      <c r="D27" s="1">
        <f>(C27*$E$19*$J$9)/1000</f>
        <v>819.20000000000005</v>
      </c>
      <c r="I27">
        <v>71.5</v>
      </c>
      <c r="J27" s="17">
        <f>(1/$J$17)*I27*1000000</f>
        <v>7.9444444444444438</v>
      </c>
      <c r="K27" s="18">
        <f>1/(J27/1000000)</f>
        <v>125874.12587412589</v>
      </c>
    </row>
    <row r="28" ht="14.25">
      <c r="C28" s="1">
        <v>64</v>
      </c>
      <c r="D28" s="1">
        <f>(C28*$E$19*$J$9)/1000</f>
        <v>1638.4000000000001</v>
      </c>
      <c r="I28">
        <v>239.5</v>
      </c>
      <c r="J28" s="17">
        <f>(1/$J$17)*I28*1000000</f>
        <v>26.611111111111107</v>
      </c>
      <c r="K28" s="18">
        <f>1/(J28/1000000)</f>
        <v>37578.288100208774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 B</dc:creator>
  <cp:revision>9</cp:revision>
  <dcterms:created xsi:type="dcterms:W3CDTF">2022-03-27T20:30:42Z</dcterms:created>
  <dcterms:modified xsi:type="dcterms:W3CDTF">2023-01-19T17:57:41Z</dcterms:modified>
</cp:coreProperties>
</file>