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https://hardmanandco.sharepoint.com/sites/TaxEnhanced/Shared Documents/VCTs/Aggregate stuff/"/>
    </mc:Choice>
  </mc:AlternateContent>
  <xr:revisionPtr revIDLastSave="93" documentId="14_{ECADC572-960A-4008-AB94-2306E318945A}" xr6:coauthVersionLast="45" xr6:coauthVersionMax="45" xr10:uidLastSave="{BCC6D0AA-7989-4D60-A6F7-0B15FB199F1B}"/>
  <bookViews>
    <workbookView xWindow="-108" yWindow="-108" windowWidth="23256" windowHeight="12576" activeTab="4" xr2:uid="{BF44C372-5590-164E-9D63-ACC70B6474C5}"/>
  </bookViews>
  <sheets>
    <sheet name="VCTs" sheetId="2" r:id="rId1"/>
    <sheet name="Sheet2" sheetId="5" r:id="rId2"/>
    <sheet name="Sheet1" sheetId="3" r:id="rId3"/>
    <sheet name="rankings 5 yr" sheetId="4" r:id="rId4"/>
    <sheet name="Sheet3" sheetId="6" r:id="rId5"/>
  </sheets>
  <definedNames>
    <definedName name="TRNR_af86ca01febb49caa9affa3bd59ee29d_19_2" hidden="1">Sheet2!$A$3</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W11" i="6" l="1"/>
  <c r="AC11" i="6"/>
  <c r="V48" i="6" l="1"/>
  <c r="V47" i="6"/>
  <c r="V46" i="6"/>
  <c r="V49" i="6" s="1"/>
  <c r="R48" i="6"/>
  <c r="R47" i="6"/>
  <c r="R46" i="6"/>
  <c r="N46" i="6"/>
  <c r="N48" i="6"/>
  <c r="N47" i="6"/>
  <c r="J48" i="6"/>
  <c r="J47" i="6"/>
  <c r="J46" i="6"/>
  <c r="J49" i="6" s="1"/>
  <c r="F48" i="6"/>
  <c r="F47" i="6"/>
  <c r="F46" i="6"/>
  <c r="F49" i="6" s="1"/>
  <c r="N49" i="6" l="1"/>
  <c r="R49" i="6"/>
  <c r="X49" i="6" s="1"/>
  <c r="J25" i="5"/>
  <c r="J4" i="5"/>
  <c r="G23" i="5"/>
  <c r="J23" i="5"/>
  <c r="A3" i="5"/>
  <c r="B3" i="4" l="1"/>
  <c r="C4" i="4"/>
  <c r="D4" i="4"/>
  <c r="E4" i="4"/>
  <c r="F4" i="4"/>
  <c r="L83"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Marcus laptop</author>
  </authors>
  <commentList>
    <comment ref="A3" authorId="0" shapeId="0" xr:uid="{29C9227B-8F33-4ADB-B3EB-293AE45095BD}">
      <text>
        <r>
          <rPr>
            <b/>
            <sz val="9"/>
            <color indexed="81"/>
            <rFont val="Tahoma"/>
            <charset val="1"/>
          </rPr>
          <t>=DSGRID("PEMB ","P;RI","2015-12-31","2020-06-30","Q","RowHeader=true;ColHeader=true;DispSeriesDescription=false;YearlyTSFormat=false;QuarterlyTSFormat=false","")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Marcus laptop</author>
  </authors>
  <commentList>
    <comment ref="U7" authorId="0" shapeId="0" xr:uid="{23F0008F-968E-4EC6-AAD7-E6A0D13AAC78}">
      <text>
        <r>
          <rPr>
            <b/>
            <sz val="9"/>
            <color indexed="81"/>
            <rFont val="Tahoma"/>
            <family val="2"/>
          </rPr>
          <t>Marcus laptop:</t>
        </r>
        <r>
          <rPr>
            <sz val="9"/>
            <color indexed="81"/>
            <rFont val="Tahoma"/>
            <family val="2"/>
          </rPr>
          <t xml:space="preserve">
20% of the dividends paid in the year in excess of a target rate comprising firstly an annual dividend paid in a year which started a</t>
        </r>
        <r>
          <rPr>
            <b/>
            <sz val="9"/>
            <color indexed="81"/>
            <rFont val="Tahoma"/>
            <family val="2"/>
          </rPr>
          <t xml:space="preserve">t 6p per MIG2 share on launch indexed to the RPI and </t>
        </r>
        <r>
          <rPr>
            <sz val="9"/>
            <color indexed="81"/>
            <rFont val="Tahoma"/>
            <family val="2"/>
          </rPr>
          <t xml:space="preserve">secondly a requirement any shortfall of cumulative dividends paid in each year beneath the cumulative annual dividend target is carried forward and added to the target rate for the next accounting period. </t>
        </r>
      </text>
    </comment>
    <comment ref="U8" authorId="0" shapeId="0" xr:uid="{7A962FE2-3E81-4A60-8B20-D20602F02695}">
      <text>
        <r>
          <rPr>
            <b/>
            <sz val="9"/>
            <color indexed="81"/>
            <rFont val="Tahoma"/>
            <family val="2"/>
          </rPr>
          <t>Marcus laptop:</t>
        </r>
        <r>
          <rPr>
            <sz val="9"/>
            <color indexed="81"/>
            <rFont val="Tahoma"/>
            <family val="2"/>
          </rPr>
          <t xml:space="preserve">
20% of the dividends paid in the year in excess of a target rate comprising firstly an annual dividend paid in a year which started a</t>
        </r>
        <r>
          <rPr>
            <b/>
            <sz val="9"/>
            <color indexed="81"/>
            <rFont val="Tahoma"/>
            <family val="2"/>
          </rPr>
          <t xml:space="preserve">t 8.95p per MIG4 share on launch indexed to the RPI and </t>
        </r>
        <r>
          <rPr>
            <sz val="9"/>
            <color indexed="81"/>
            <rFont val="Tahoma"/>
            <family val="2"/>
          </rPr>
          <t>secondly a requirement any shortfall of cumulative dividends paid in each year beneath the cumulative annual dividend target is carried forward and added to the target rate for the next accounting period. 
And 
NAV Above base NAV</t>
        </r>
      </text>
    </comment>
    <comment ref="T9" authorId="0" shapeId="0" xr:uid="{36650EA6-3058-453E-9C43-14E61E2D37CA}">
      <text>
        <r>
          <rPr>
            <b/>
            <sz val="9"/>
            <color indexed="81"/>
            <rFont val="Tahoma"/>
            <family val="2"/>
          </rPr>
          <t>Marcus laptop:</t>
        </r>
        <r>
          <rPr>
            <sz val="9"/>
            <color indexed="81"/>
            <rFont val="Tahoma"/>
            <family val="2"/>
          </rPr>
          <t xml:space="preserve">
</t>
        </r>
      </text>
    </comment>
    <comment ref="U9" authorId="0" shapeId="0" xr:uid="{BEB1E10D-F651-489A-ACD3-962C7DAC3EBF}">
      <text>
        <r>
          <rPr>
            <b/>
            <sz val="9"/>
            <color indexed="81"/>
            <rFont val="Tahoma"/>
            <family val="2"/>
          </rPr>
          <t>Marcus laptop:</t>
        </r>
        <r>
          <rPr>
            <sz val="9"/>
            <color indexed="81"/>
            <rFont val="Tahoma"/>
            <family val="2"/>
          </rPr>
          <t xml:space="preserve">
20% of the dividends paid in the year in excess of a target rate comprising firstly an annual dividend paid in a year which started a</t>
        </r>
        <r>
          <rPr>
            <b/>
            <sz val="9"/>
            <color indexed="81"/>
            <rFont val="Tahoma"/>
            <family val="2"/>
          </rPr>
          <t xml:space="preserve">t 6p per MIG share on launch indexed to the RPI and </t>
        </r>
        <r>
          <rPr>
            <sz val="9"/>
            <color indexed="81"/>
            <rFont val="Tahoma"/>
            <family val="2"/>
          </rPr>
          <t xml:space="preserve">secondly a requirement any shortfall of cumulative dividends paid in each year beneath the cumulative annual dividend target is carried forward and added to the target rate for the next accounting period. </t>
        </r>
      </text>
    </comment>
    <comment ref="U17" authorId="0" shapeId="0" xr:uid="{567A106F-9DBA-472F-94CC-24D7E65FC3ED}">
      <text>
        <r>
          <rPr>
            <b/>
            <sz val="9"/>
            <color indexed="81"/>
            <rFont val="Tahoma"/>
            <family val="2"/>
          </rPr>
          <t>Marcus laptop:</t>
        </r>
        <r>
          <rPr>
            <sz val="9"/>
            <color indexed="81"/>
            <rFont val="Tahoma"/>
            <family val="2"/>
          </rPr>
          <t xml:space="preserve">
Maven is also entitled to a performance incentive fee, for each six month period ending 31 May and 30 November, of an amount equal
to 15% of any increase in the total return (before applying any performance incentive fee) as at the end of the relevant six month period
to the total return (after accruing for the performance incentive fee payable for that period) compared to the end of the last six month
period on which a performance incentive fee was paid. Payments in relation to any performance incentive fee shall not exceed
£890,000 in relation to any rolling twelve-month period ending on the date of the proposed payment. Total return for these purposes
means net asset value, adjusted for dividends, share buybacks and share issues since the period in which the last performance
incentive fee was paid. The performance incentive fee will be exclusive of VAT (if any)
</t>
        </r>
      </text>
    </comment>
    <comment ref="U18" authorId="0" shapeId="0" xr:uid="{80C38006-8E7B-44F4-B3F3-79D37439E758}">
      <text>
        <r>
          <rPr>
            <b/>
            <sz val="9"/>
            <color indexed="81"/>
            <rFont val="Tahoma"/>
            <family val="2"/>
          </rPr>
          <t>Marcus laptop:</t>
        </r>
        <r>
          <rPr>
            <sz val="9"/>
            <color indexed="81"/>
            <rFont val="Tahoma"/>
            <family val="2"/>
          </rPr>
          <t xml:space="preserve">
Maven is also entitled to a performance incentive fee for each six month period ending 30 June and 31 December of an amount equal
to 20% of any increase in the total return (before applying any performance incentive fee) as at the end of the relevant six month period
to the total return (after accruing for the performance incentive fee payable for that period) compared to the end of the last six month
period on which a performance incentive fee was paid. Total return for these purposes means net asset value, adjusted for dividends,
share buybacks and share issues since the period in which the last performance incentive fee was paid. The performance incentive fee
will be exclusive of VAT (if any).
</t>
        </r>
      </text>
    </comment>
    <comment ref="U19" authorId="0" shapeId="0" xr:uid="{378A9D71-DE85-4993-B456-BE13F8767298}">
      <text>
        <r>
          <rPr>
            <b/>
            <sz val="9"/>
            <color indexed="81"/>
            <rFont val="Tahoma"/>
            <family val="2"/>
          </rPr>
          <t>Marcus laptop:</t>
        </r>
        <r>
          <rPr>
            <sz val="9"/>
            <color indexed="81"/>
            <rFont val="Tahoma"/>
            <family val="2"/>
          </rPr>
          <t xml:space="preserve">
see paste 
12.5 over 4 on new private equity, 
7.5% over nothing on inherited portfolio. </t>
        </r>
      </text>
    </comment>
    <comment ref="N35" authorId="0" shapeId="0" xr:uid="{CB40A8FF-88F7-4149-B251-FF927BC1C260}">
      <text>
        <r>
          <rPr>
            <b/>
            <sz val="9"/>
            <color indexed="81"/>
            <rFont val="Tahoma"/>
            <charset val="1"/>
          </rPr>
          <t>Marcus laptop:
Offer Doc</t>
        </r>
        <r>
          <rPr>
            <sz val="9"/>
            <color indexed="81"/>
            <rFont val="Tahoma"/>
            <charset val="1"/>
          </rPr>
          <t xml:space="preserve">
ALBION DEVELOPMENT VCT
Annual management fee
Albion is paid an annual management fee equal to</t>
        </r>
        <r>
          <rPr>
            <b/>
            <sz val="9"/>
            <color indexed="81"/>
            <rFont val="Tahoma"/>
            <family val="2"/>
          </rPr>
          <t xml:space="preserve"> 2.25 pe</t>
        </r>
        <r>
          <rPr>
            <sz val="9"/>
            <color indexed="81"/>
            <rFont val="Tahoma"/>
            <charset val="1"/>
          </rPr>
          <t>r cent. of the Company’s net assets which is paid
quarterly in arrears. The total annual running costs of the Company, including fees payable to Albion, Directors’
fees, professional fees and the costs incurred by the Company in the ordinary course of business (but excluding
any exceptional items and performance fees payable to Albion) ar</t>
        </r>
        <r>
          <rPr>
            <b/>
            <sz val="9"/>
            <color indexed="81"/>
            <rFont val="Tahoma"/>
            <family val="2"/>
          </rPr>
          <t>e capped at an amount equal to 2.5 per cen</t>
        </r>
        <r>
          <rPr>
            <sz val="9"/>
            <color indexed="81"/>
            <rFont val="Tahoma"/>
            <charset val="1"/>
          </rPr>
          <t xml:space="preserve">t.
of the Company’s net assets, with any excess being met by Albion by way of a reduction in management fees.
</t>
        </r>
        <r>
          <rPr>
            <b/>
            <sz val="9"/>
            <color indexed="81"/>
            <rFont val="Tahoma"/>
            <family val="2"/>
          </rPr>
          <t>Performance fee</t>
        </r>
        <r>
          <rPr>
            <sz val="9"/>
            <color indexed="81"/>
            <rFont val="Tahoma"/>
            <charset val="1"/>
          </rPr>
          <t xml:space="preserve">
Albion is also entitled to a performance fee. No performance fee is payable to the Manager until the total return
exceeds </t>
        </r>
        <r>
          <rPr>
            <b/>
            <sz val="9"/>
            <color indexed="81"/>
            <rFont val="Tahoma"/>
            <family val="2"/>
          </rPr>
          <t>RPI plus 2 per cent. per annum per Share from a base on 1 January 2019 of 84.7 p</t>
        </r>
        <r>
          <rPr>
            <sz val="9"/>
            <color indexed="81"/>
            <rFont val="Tahoma"/>
            <charset val="1"/>
          </rPr>
          <t xml:space="preserve">ence. If the target
return is not achieved in a period, the cumulative shortfall is carried forward to the next accounting period and
has to be made up before an incentive fee becomes payable. To the extent that the total return exceeds the
threshold over the relevant period, a performance fee will be paid to the Manager of an amount </t>
        </r>
        <r>
          <rPr>
            <b/>
            <sz val="9"/>
            <color indexed="81"/>
            <rFont val="Tahoma"/>
            <family val="2"/>
          </rPr>
          <t>equal to 20 per</t>
        </r>
        <r>
          <rPr>
            <sz val="9"/>
            <color indexed="81"/>
            <rFont val="Tahoma"/>
            <charset val="1"/>
          </rPr>
          <t xml:space="preserve">
cent. of the excess. As at 30 June 2019, the unaudited total return since 1 January 2019 was 87.53 pence and
the management hurdle was 86.73 pence.
Administration and secretarial fee
There </t>
        </r>
        <r>
          <rPr>
            <b/>
            <sz val="9"/>
            <color indexed="81"/>
            <rFont val="Tahoma"/>
            <family val="2"/>
          </rPr>
          <t>is no additional administration and secretarial fee payable by</t>
        </r>
        <r>
          <rPr>
            <sz val="9"/>
            <color indexed="81"/>
            <rFont val="Tahoma"/>
            <charset val="1"/>
          </rPr>
          <t xml:space="preserve"> Albion Development VCT</t>
        </r>
      </text>
    </comment>
    <comment ref="T35" authorId="0" shapeId="0" xr:uid="{DEE00D04-3B80-4491-A0CF-838FF732CFFB}">
      <text>
        <r>
          <rPr>
            <b/>
            <sz val="9"/>
            <color indexed="81"/>
            <rFont val="Tahoma"/>
            <family val="2"/>
          </rPr>
          <t>Marcus laptop:</t>
        </r>
        <r>
          <rPr>
            <sz val="9"/>
            <color indexed="81"/>
            <rFont val="Tahoma"/>
            <family val="2"/>
          </rPr>
          <t xml:space="preserve">
Albion is also entitled to a performance fee. No performance fee is payable to the Manager until the </t>
        </r>
        <r>
          <rPr>
            <b/>
            <sz val="9"/>
            <color indexed="81"/>
            <rFont val="Tahoma"/>
            <family val="2"/>
          </rPr>
          <t>total return exceeds 6.5</t>
        </r>
        <r>
          <rPr>
            <sz val="9"/>
            <color indexed="81"/>
            <rFont val="Tahoma"/>
            <family val="2"/>
          </rPr>
          <t xml:space="preserve"> pence per Share per annum from a base on 1 January 2007 of 98.7 pence for the Ordinary Shares and 100 pence for the D Shares from 6 April 2010. If the target return is not achieved in a period, the cumulative shortfall is carried forward to the next accounting period and has to be made up before an incentive fee becomes payable. To the extent that the total return exceeds the threshold over the relevant period, a perfo</t>
        </r>
        <r>
          <rPr>
            <b/>
            <sz val="9"/>
            <color indexed="81"/>
            <rFont val="Tahoma"/>
            <family val="2"/>
          </rPr>
          <t>rmance fee will be paid to the Manager of an amount equal to 20 per cent. of the excess.</t>
        </r>
      </text>
    </comment>
    <comment ref="Z35" authorId="0" shapeId="0" xr:uid="{C9551BC3-6049-4A52-8DD4-A24BEB0D97F5}">
      <text>
        <r>
          <rPr>
            <b/>
            <sz val="9"/>
            <color indexed="81"/>
            <rFont val="Tahoma"/>
            <charset val="1"/>
          </rPr>
          <t>Marcus laptop:</t>
        </r>
        <r>
          <rPr>
            <sz val="9"/>
            <color indexed="81"/>
            <rFont val="Tahoma"/>
            <charset val="1"/>
          </rPr>
          <t xml:space="preserve">
2019/20 offer doc pg 26/27</t>
        </r>
      </text>
    </comment>
    <comment ref="N36" authorId="0" shapeId="0" xr:uid="{4FFBE70E-5E29-49C3-9C97-10F196BC3A49}">
      <text>
        <r>
          <rPr>
            <b/>
            <sz val="9"/>
            <color indexed="81"/>
            <rFont val="Tahoma"/>
            <family val="2"/>
          </rPr>
          <t>Marcus laptop:
Offer doc</t>
        </r>
        <r>
          <rPr>
            <sz val="9"/>
            <color indexed="81"/>
            <rFont val="Tahoma"/>
            <family val="2"/>
          </rPr>
          <t xml:space="preserve">
ALBION ENTERPRISE VCT
Annual management fee
Albion is currently paid an annual management fee equal to </t>
        </r>
        <r>
          <rPr>
            <b/>
            <sz val="9"/>
            <color indexed="81"/>
            <rFont val="Tahoma"/>
            <family val="2"/>
          </rPr>
          <t>2.5 per cent.</t>
        </r>
        <r>
          <rPr>
            <sz val="9"/>
            <color indexed="81"/>
            <rFont val="Tahoma"/>
            <family val="2"/>
          </rPr>
          <t xml:space="preserve"> of the Company’s net assets which
is paid quarterly in arrears. The total annual running costs of the Company, including fees payable to Albion,
Directors’ fees, professional fees and the costs incurred by the Company in the ordinary course of business (but
excluding any exceptional items and performance fees payable to Albion) are c</t>
        </r>
        <r>
          <rPr>
            <b/>
            <sz val="9"/>
            <color indexed="81"/>
            <rFont val="Tahoma"/>
            <family val="2"/>
          </rPr>
          <t xml:space="preserve">urrently capped at an amount
equal to 3.0 per cent. </t>
        </r>
        <r>
          <rPr>
            <sz val="9"/>
            <color indexed="81"/>
            <rFont val="Tahoma"/>
            <family val="2"/>
          </rPr>
          <t xml:space="preserve">of the Company’s net assets, with any excess being met by Albion by way of a reduction
in management fees.
Performance fee
Albion is also entitled to a performance fee. Currently, no performance fee is payable to the Manager until the total
return exceeds </t>
        </r>
        <r>
          <rPr>
            <b/>
            <sz val="9"/>
            <color indexed="81"/>
            <rFont val="Tahoma"/>
            <family val="2"/>
          </rPr>
          <t>base rate plus 2 per cent. per annum per Share.</t>
        </r>
        <r>
          <rPr>
            <sz val="9"/>
            <color indexed="81"/>
            <rFont val="Tahoma"/>
            <family val="2"/>
          </rPr>
          <t xml:space="preserve"> If the target return is not achieved in a period, the
cumulative shortfall is carried forward to the next accounting period and has to be made up before an incentive fee
becomes payable. To the extent that the total return exceeds the threshold over the relevant period, a performance
fee will be paid to the Manager of an </t>
        </r>
        <r>
          <rPr>
            <b/>
            <sz val="9"/>
            <color indexed="81"/>
            <rFont val="Tahoma"/>
            <family val="2"/>
          </rPr>
          <t>amount equal to 20 per cent. of th</t>
        </r>
        <r>
          <rPr>
            <sz val="9"/>
            <color indexed="81"/>
            <rFont val="Tahoma"/>
            <family val="2"/>
          </rPr>
          <t xml:space="preserve">e excess. For the year ended 31 March 2019
a performance fee of £1,332,000 (2018: £1,100,000) was paid. As at 30 June 2019, the total return since launch
was 163.27 pence and the management hurdle was 163.29 pence
Administration and secretarial fee
</t>
        </r>
        <r>
          <rPr>
            <b/>
            <sz val="9"/>
            <color indexed="81"/>
            <rFont val="Tahoma"/>
            <family val="2"/>
          </rPr>
          <t>No additional administration and secretarial fee is currently paid.</t>
        </r>
        <r>
          <rPr>
            <sz val="9"/>
            <color indexed="81"/>
            <rFont val="Tahoma"/>
            <family val="2"/>
          </rPr>
          <t xml:space="preserve">
The board is currently reviewing the management arrangements in </t>
        </r>
      </text>
    </comment>
    <comment ref="T36" authorId="0" shapeId="0" xr:uid="{32713E1D-56E9-4D0F-AFD3-9FE49770E716}">
      <text>
        <r>
          <rPr>
            <b/>
            <sz val="9"/>
            <color indexed="81"/>
            <rFont val="Tahoma"/>
            <family val="2"/>
          </rPr>
          <t>Marcus laptop:</t>
        </r>
        <r>
          <rPr>
            <sz val="9"/>
            <color indexed="81"/>
            <rFont val="Tahoma"/>
            <family val="2"/>
          </rPr>
          <t xml:space="preserve">
Albion is also entitled to a performance fee. No performance fee is payable to the Manager until the total return exceeds base rate plus 2 per cent. per annum per Share from the original subscription price of £1. If the target return is not achieved in a period, the cumulative shortfall is carried forward to the next accounting period and has to be made up before an incentive fee becomes payable. To the extent that the total return exceeds the threshold over the relevant period, a performance fee will be paid to the Manager of an amount equal to 20 per cent. of the excess</t>
        </r>
      </text>
    </comment>
    <comment ref="Z36" authorId="0" shapeId="0" xr:uid="{D6698E6B-9ADF-4168-BDA5-785EAF6594D3}">
      <text>
        <r>
          <rPr>
            <b/>
            <sz val="9"/>
            <color indexed="81"/>
            <rFont val="Tahoma"/>
            <charset val="1"/>
          </rPr>
          <t>Marcus laptop:</t>
        </r>
        <r>
          <rPr>
            <sz val="9"/>
            <color indexed="81"/>
            <rFont val="Tahoma"/>
            <charset val="1"/>
          </rPr>
          <t xml:space="preserve">
2019/20 offer doc pg 26/27</t>
        </r>
      </text>
    </comment>
    <comment ref="N37" authorId="0" shapeId="0" xr:uid="{37B0199F-F60F-499F-8191-E2EFBFEAC436}">
      <text>
        <r>
          <rPr>
            <b/>
            <sz val="9"/>
            <color indexed="81"/>
            <rFont val="Tahoma"/>
            <family val="2"/>
          </rPr>
          <t>Marcus laptop: R&amp;A 2020</t>
        </r>
        <r>
          <rPr>
            <sz val="9"/>
            <color indexed="81"/>
            <rFont val="Tahoma"/>
            <family val="2"/>
          </rPr>
          <t xml:space="preserve">
Management agreement
Under the Management agreement, the Manager provides investment management, secretarial and administrative services 
to the Company. The Management agreement can be terminated by either party on 12 months’ notice and is subject to earlier
termination in the event of certain breaches or on the insolvency of either party.</t>
        </r>
        <r>
          <rPr>
            <b/>
            <sz val="9"/>
            <color indexed="81"/>
            <rFont val="Tahoma"/>
            <family val="2"/>
          </rPr>
          <t xml:space="preserve"> The Manager is paid an annual fee equal to 2.5</t>
        </r>
        <r>
          <rPr>
            <sz val="9"/>
            <color indexed="81"/>
            <rFont val="Tahoma"/>
            <family val="2"/>
          </rPr>
          <t xml:space="preserve">
per cent. of the net asset value of the Company, payable quarterly in arrears. The total annual running costs of the Company,
including fees payable to Albion, Directors’ fees, professional fees and the costs incurred by the Company in the ordinary course of
business (but excluding any exceptional items and performance fees payable to Albion)</t>
        </r>
        <r>
          <rPr>
            <b/>
            <sz val="9"/>
            <color indexed="81"/>
            <rFont val="Tahoma"/>
            <family val="2"/>
          </rPr>
          <t xml:space="preserve"> are capped at an amount equal to 2.75</t>
        </r>
        <r>
          <rPr>
            <sz val="9"/>
            <color indexed="81"/>
            <rFont val="Tahoma"/>
            <family val="2"/>
          </rPr>
          <t xml:space="preserve">
per cent. of the Company’s net assets, with any excess being met by Albion by way of a reduction in management fees. 
The Manager is also entitled to an</t>
        </r>
        <r>
          <rPr>
            <b/>
            <sz val="9"/>
            <color indexed="81"/>
            <rFont val="Tahoma"/>
            <family val="2"/>
          </rPr>
          <t xml:space="preserve"> arrangement fee on investment,
payable by each portfolio company, of approximately 2 per cent.</t>
        </r>
        <r>
          <rPr>
            <sz val="9"/>
            <color indexed="81"/>
            <rFont val="Tahoma"/>
            <family val="2"/>
          </rPr>
          <t xml:space="preserve">
of each investment made and monitoring fees where the Manager
has a representative on the portfolio company’s board. Further
details of the Manager’s fee can be found in note 5. 
Management performance incentive
In order to provide the Manager with an incentive to maximise the return to investors, the Manager is entitled to charge an
incentive fee in the event that the returns exceed minimum target levels per share.
Under the incentive arrangement, if the net asset value per share at the end of a financial period, when added to the aggregate dividends
per share (both revenue and capital) paid to that date, exceeds £1 </t>
        </r>
        <r>
          <rPr>
            <b/>
            <sz val="9"/>
            <color indexed="81"/>
            <rFont val="Tahoma"/>
            <family val="2"/>
          </rPr>
          <t>as increased at the rate of RPI plus 2 per cent</t>
        </r>
        <r>
          <rPr>
            <sz val="9"/>
            <color indexed="81"/>
            <rFont val="Tahoma"/>
            <family val="2"/>
          </rPr>
          <t>. per annum
uncompounded from the date of first admission to the Official List of the relevant class of share, then the Manager will be entitled to
an i</t>
        </r>
        <r>
          <rPr>
            <b/>
            <sz val="9"/>
            <color indexed="81"/>
            <rFont val="Tahoma"/>
            <family val="2"/>
          </rPr>
          <t>ncentive fee equal to 15 per cent. of such excess</t>
        </r>
        <r>
          <rPr>
            <sz val="9"/>
            <color indexed="81"/>
            <rFont val="Tahoma"/>
            <family val="2"/>
          </rPr>
          <t xml:space="preserve">. In the event
that the performance of the Company falls short of the target in any
period, such shortfall must be made up in future periods before the
Manager is entitled to any incentive in respect of such future periods.
The fee if applicable, will be payable annually. No performance
fee has arisen during the year (2018: £nil). The performance 
threshold at 31 December 2019 was 199.72 pence for the
Ordinary shares, 172.92 pence for the former C shares and
178.72 pence for the former Income &amp; Growth shares which
compare to total returns of 185.58 pence, 108.41 pence and
112.32 pence respectively, based on the latest NAV. </t>
        </r>
      </text>
    </comment>
    <comment ref="T37" authorId="0" shapeId="0" xr:uid="{A61767CC-BBBC-46A2-A030-A463B324D604}">
      <text>
        <r>
          <rPr>
            <b/>
            <sz val="9"/>
            <color indexed="81"/>
            <rFont val="Tahoma"/>
            <family val="2"/>
          </rPr>
          <t>Marcus laptop:</t>
        </r>
        <r>
          <rPr>
            <sz val="9"/>
            <color indexed="81"/>
            <rFont val="Tahoma"/>
            <family val="2"/>
          </rPr>
          <t xml:space="preserve">
Albion is also entitled to a performance fee. No performance fee is payable to the Manager until the total return exceeds </t>
        </r>
        <r>
          <rPr>
            <b/>
            <sz val="9"/>
            <color indexed="81"/>
            <rFont val="Tahoma"/>
            <family val="2"/>
          </rPr>
          <t>£1 as increased at the rate of RPI plus 2 per cent</t>
        </r>
        <r>
          <rPr>
            <sz val="9"/>
            <color indexed="81"/>
            <rFont val="Tahoma"/>
            <family val="2"/>
          </rPr>
          <t xml:space="preserve">. per annum per Share from the date of first admission to the Official List of the Ordinary Shares, former C Shares and former Albion Income &amp; Growth VCT Shares. If the target return is not achieved in a period, the cumulative shortfall is carried forward to the next accounting period and has to be made up before an incentive fee becomes payable. To the extent that the total return exceeds the threshold over the relevant period, a performance fee will </t>
        </r>
        <r>
          <rPr>
            <b/>
            <sz val="9"/>
            <color indexed="81"/>
            <rFont val="Tahoma"/>
            <family val="2"/>
          </rPr>
          <t>be paid to the Manager of an amount equal to 15 per cent. of the excess</t>
        </r>
        <r>
          <rPr>
            <sz val="9"/>
            <color indexed="81"/>
            <rFont val="Tahoma"/>
            <family val="2"/>
          </rPr>
          <t>.</t>
        </r>
      </text>
    </comment>
    <comment ref="Z37" authorId="0" shapeId="0" xr:uid="{1C749EE5-B52C-4D8A-9245-FF59589FFB5B}">
      <text>
        <r>
          <rPr>
            <b/>
            <sz val="9"/>
            <color indexed="81"/>
            <rFont val="Tahoma"/>
            <charset val="1"/>
          </rPr>
          <t>Marcus laptop:</t>
        </r>
        <r>
          <rPr>
            <sz val="9"/>
            <color indexed="81"/>
            <rFont val="Tahoma"/>
            <charset val="1"/>
          </rPr>
          <t xml:space="preserve">
2018/2019 offer 
pg 26
</t>
        </r>
      </text>
    </comment>
    <comment ref="N38" authorId="0" shapeId="0" xr:uid="{2869B076-4461-48C5-A8EE-66852DE0FB68}">
      <text>
        <r>
          <rPr>
            <b/>
            <sz val="9"/>
            <color indexed="81"/>
            <rFont val="Tahoma"/>
            <family val="2"/>
          </rPr>
          <t>Marcus laptop:
Later reduced to 15% 
Offer Doc</t>
        </r>
        <r>
          <rPr>
            <sz val="9"/>
            <color indexed="81"/>
            <rFont val="Tahoma"/>
            <family val="2"/>
          </rPr>
          <t xml:space="preserve">
ALBION VENTURE CAPITAL TRUST 
Annual management fee
Albion is paid an annual </t>
        </r>
        <r>
          <rPr>
            <b/>
            <sz val="9"/>
            <color indexed="81"/>
            <rFont val="Tahoma"/>
            <family val="2"/>
          </rPr>
          <t>management fee equal to 1.9 per cen</t>
        </r>
        <r>
          <rPr>
            <sz val="9"/>
            <color indexed="81"/>
            <rFont val="Tahoma"/>
            <family val="2"/>
          </rPr>
          <t>t. of the Company’s net assets which is paid
quarterly in arrears. The total annual running costs of the Company, including fees payable to Albion, Directors’
fees, professional fees and the costs incurred by the Company in the ordinary course of business (but excluding
any exceptional items and performance fees payable to Albion) are</t>
        </r>
        <r>
          <rPr>
            <b/>
            <sz val="9"/>
            <color indexed="81"/>
            <rFont val="Tahoma"/>
            <family val="2"/>
          </rPr>
          <t xml:space="preserve"> capped at an amount equal to 2.5 per c</t>
        </r>
        <r>
          <rPr>
            <sz val="9"/>
            <color indexed="81"/>
            <rFont val="Tahoma"/>
            <family val="2"/>
          </rPr>
          <t xml:space="preserve">ent.
of the Company’s net assets, with any excess being met by Albion by way of a reduction in management fees.
Performance fee
Albion is also entitled to a performance fee. No performance fee is payable to the Manager until the total return
</t>
        </r>
        <r>
          <rPr>
            <b/>
            <sz val="9"/>
            <color indexed="81"/>
            <rFont val="Tahoma"/>
            <family val="2"/>
          </rPr>
          <t>exceeds RPI plus 2 per cent. per annum per Share from a base of 79.00 p</t>
        </r>
        <r>
          <rPr>
            <sz val="9"/>
            <color indexed="81"/>
            <rFont val="Tahoma"/>
            <family val="2"/>
          </rPr>
          <t xml:space="preserve">ence at 1 April 2019. If the target return
is not achieved in a period, the cumulative shortfall is carried forward to the next accounting period and has to
be made up before an incentive fee becomes payable. To the extent that the total return exceeds the threshold
over the relevant period, a performance fee will be paid to </t>
        </r>
        <r>
          <rPr>
            <b/>
            <sz val="9"/>
            <color indexed="81"/>
            <rFont val="Tahoma"/>
            <family val="2"/>
          </rPr>
          <t>the Manager of an amount equal to 20 per cent.</t>
        </r>
        <r>
          <rPr>
            <sz val="9"/>
            <color indexed="81"/>
            <rFont val="Tahoma"/>
            <family val="2"/>
          </rPr>
          <t xml:space="preserve"> of
the excess. As at 30 June 2019, the total return since 1 April 2019 was 79.37 pence and the management hurdle
was 80.64 pence.
Administration and secretarial fee
Albion is also paid an annual secretarial and administrative fee which a</t>
        </r>
        <r>
          <rPr>
            <b/>
            <sz val="9"/>
            <color indexed="81"/>
            <rFont val="Tahoma"/>
            <family val="2"/>
          </rPr>
          <t>mounted to £52,000 in</t>
        </r>
        <r>
          <rPr>
            <sz val="9"/>
            <color indexed="81"/>
            <rFont val="Tahoma"/>
            <family val="2"/>
          </rPr>
          <t xml:space="preserve"> the year to
31 March 2019 and is increased annually by RPI.</t>
        </r>
      </text>
    </comment>
    <comment ref="T38" authorId="0" shapeId="0" xr:uid="{24F07BE0-84E3-4533-B675-D89F0E9976A7}">
      <text>
        <r>
          <rPr>
            <b/>
            <sz val="9"/>
            <color indexed="81"/>
            <rFont val="Tahoma"/>
            <family val="2"/>
          </rPr>
          <t xml:space="preserve">Marcus laptop: (not sure where i sourced this )
</t>
        </r>
        <r>
          <rPr>
            <sz val="9"/>
            <color indexed="81"/>
            <rFont val="Tahoma"/>
            <family val="2"/>
          </rPr>
          <t xml:space="preserve">
Albion is also entitled to a performance fee. No performance fee is payable to the Manager until the total r</t>
        </r>
        <r>
          <rPr>
            <b/>
            <sz val="9"/>
            <color indexed="81"/>
            <rFont val="Tahoma"/>
            <family val="2"/>
          </rPr>
          <t>eturn exceeds 5 per cent</t>
        </r>
        <r>
          <rPr>
            <sz val="9"/>
            <color indexed="81"/>
            <rFont val="Tahoma"/>
            <family val="2"/>
          </rPr>
          <t xml:space="preserve">. per annum per Share from a base of 113.1 pence at 31 March 2004. If the target return is not achieved in a period, the cumulative shortfall is carried forward to the next accounting period and has to be made up before an incentive fee becomes payable. To the extent that the total return exceeds the threshold </t>
        </r>
        <r>
          <rPr>
            <b/>
            <sz val="9"/>
            <color indexed="81"/>
            <rFont val="Tahoma"/>
            <family val="2"/>
          </rPr>
          <t>over the relevant period, a performance fee will be paid to the Manager of an amount equal to 8 per cent.</t>
        </r>
      </text>
    </comment>
    <comment ref="Z38" authorId="0" shapeId="0" xr:uid="{87325B76-C792-4307-A737-EF4D5DDD1F89}">
      <text>
        <r>
          <rPr>
            <b/>
            <sz val="9"/>
            <color indexed="81"/>
            <rFont val="Tahoma"/>
            <charset val="1"/>
          </rPr>
          <t>Marcus laptop:</t>
        </r>
        <r>
          <rPr>
            <sz val="9"/>
            <color indexed="81"/>
            <rFont val="Tahoma"/>
            <charset val="1"/>
          </rPr>
          <t xml:space="preserve">
2019/20 offer doc pg 26/27
</t>
        </r>
      </text>
    </comment>
    <comment ref="N39" authorId="0" shapeId="0" xr:uid="{C574003E-1521-47FF-8AA2-EE8319588B9D}">
      <text>
        <r>
          <rPr>
            <b/>
            <sz val="9"/>
            <color indexed="81"/>
            <rFont val="Tahoma"/>
            <family val="2"/>
          </rPr>
          <t>Marcus laptop:
Offer doc</t>
        </r>
        <r>
          <rPr>
            <sz val="9"/>
            <color indexed="81"/>
            <rFont val="Tahoma"/>
            <family val="2"/>
          </rPr>
          <t xml:space="preserve">
CROWN PLACE VCT
Annual management fee
Albion is paid an </t>
        </r>
        <r>
          <rPr>
            <b/>
            <sz val="9"/>
            <color indexed="81"/>
            <rFont val="Tahoma"/>
            <family val="2"/>
          </rPr>
          <t>annual management fee equal to 1.75 per cent</t>
        </r>
        <r>
          <rPr>
            <sz val="9"/>
            <color indexed="81"/>
            <rFont val="Tahoma"/>
            <family val="2"/>
          </rPr>
          <t>. of the Company’s net assets which is paid
quarterly in arrears. The total annual running costs of the Company, including fees payable to Albion, Directors’
fees, professional fees and the costs incurred by the Company in the ordinary course of business (but excluding
any exceptional items and performance fees payable to Albion)</t>
        </r>
        <r>
          <rPr>
            <b/>
            <sz val="9"/>
            <color indexed="81"/>
            <rFont val="Tahoma"/>
            <family val="2"/>
          </rPr>
          <t xml:space="preserve"> are capped at an amount equal to 3.0 per cent</t>
        </r>
        <r>
          <rPr>
            <sz val="9"/>
            <color indexed="81"/>
            <rFont val="Tahoma"/>
            <family val="2"/>
          </rPr>
          <t>.
of the Company’s net assets, with any excess being met by Albion by way of a reduction in management fees.
Performance fee
Albion is also entitled to a</t>
        </r>
        <r>
          <rPr>
            <b/>
            <sz val="9"/>
            <color indexed="81"/>
            <rFont val="Tahoma"/>
            <family val="2"/>
          </rPr>
          <t xml:space="preserve"> performance fee</t>
        </r>
        <r>
          <rPr>
            <sz val="9"/>
            <color indexed="81"/>
            <rFont val="Tahoma"/>
            <family val="2"/>
          </rPr>
          <t xml:space="preserve">. No performance fee is payable to the Manager until the total return
exceeds </t>
        </r>
        <r>
          <rPr>
            <b/>
            <sz val="9"/>
            <color indexed="81"/>
            <rFont val="Tahoma"/>
            <family val="2"/>
          </rPr>
          <t>base rate plus 2 per cent</t>
        </r>
        <r>
          <rPr>
            <sz val="9"/>
            <color indexed="81"/>
            <rFont val="Tahoma"/>
            <family val="2"/>
          </rPr>
          <t>. per annum per Share from the latest accounting reference date in respect of
which a performance fee was paid. If the target return is not achieved in a period, the cumulative shortfall is
carried forward to the next accounting period and has to be made up before an incentive fee becomes payable.
To the extent that the total return exceeds the threshold over the relevant period, a performance fee will be paid
to the Manager of an a</t>
        </r>
        <r>
          <rPr>
            <b/>
            <sz val="9"/>
            <color indexed="81"/>
            <rFont val="Tahoma"/>
            <family val="2"/>
          </rPr>
          <t>mount equal to 20 per cent.</t>
        </r>
        <r>
          <rPr>
            <sz val="9"/>
            <color indexed="81"/>
            <rFont val="Tahoma"/>
            <family val="2"/>
          </rPr>
          <t xml:space="preserve"> of the excess. As at 30 June 2019, the total return (comprising
NAV per Share and dividends paid since Albion took over management) was 63.79 pence and the management
hurdle was 64.39 pence.
Administration and secretarial fee
Albion is also paid an </t>
        </r>
        <r>
          <rPr>
            <b/>
            <sz val="9"/>
            <color indexed="81"/>
            <rFont val="Tahoma"/>
            <family val="2"/>
          </rPr>
          <t>administration and secretarial fee of £50,000 per annum</t>
        </r>
      </text>
    </comment>
    <comment ref="T39" authorId="0" shapeId="0" xr:uid="{65C9511F-5DF4-4BA9-8A32-04AF8ECEF7A9}">
      <text>
        <r>
          <rPr>
            <b/>
            <sz val="9"/>
            <color indexed="81"/>
            <rFont val="Tahoma"/>
            <family val="2"/>
          </rPr>
          <t>Marcus laptop:</t>
        </r>
        <r>
          <rPr>
            <sz val="9"/>
            <color indexed="81"/>
            <rFont val="Tahoma"/>
            <family val="2"/>
          </rPr>
          <t xml:space="preserve">
Albion is also entitled to a performance fee. No performance fee is payable to the Manager until the</t>
        </r>
        <r>
          <rPr>
            <b/>
            <sz val="9"/>
            <color indexed="81"/>
            <rFont val="Tahoma"/>
            <family val="2"/>
          </rPr>
          <t xml:space="preserve"> total return exceeds base rate plus 2 per cent. per annum per Sha</t>
        </r>
        <r>
          <rPr>
            <sz val="9"/>
            <color indexed="81"/>
            <rFont val="Tahoma"/>
            <family val="2"/>
          </rPr>
          <t xml:space="preserve">re from the latest accounting reference date in respect of which a performance fee was paid. If the target return is not achieved in a period, the cumulative shortfall is carried forward to the next accounting period and has to be made up before an incentive fee becomes payable. To the extent that the total return exceeds the threshold over the relevant period, a </t>
        </r>
        <r>
          <rPr>
            <b/>
            <sz val="9"/>
            <color indexed="81"/>
            <rFont val="Tahoma"/>
            <family val="2"/>
          </rPr>
          <t>performance fee will be paid to the Manager of an amount equal to 20 per cent.</t>
        </r>
      </text>
    </comment>
    <comment ref="Z39" authorId="0" shapeId="0" xr:uid="{A7550601-AD0F-413F-9C29-ABD00B1E0A5B}">
      <text>
        <r>
          <rPr>
            <b/>
            <sz val="9"/>
            <color indexed="81"/>
            <rFont val="Tahoma"/>
            <charset val="1"/>
          </rPr>
          <t>Marcus laptop:</t>
        </r>
        <r>
          <rPr>
            <sz val="9"/>
            <color indexed="81"/>
            <rFont val="Tahoma"/>
            <charset val="1"/>
          </rPr>
          <t xml:space="preserve">
2019/20 offer doc pg 26/27</t>
        </r>
      </text>
    </comment>
    <comment ref="N40" authorId="0" shapeId="0" xr:uid="{80BE2F2E-1E1A-4D58-865B-7D4CE01F6897}">
      <text>
        <r>
          <rPr>
            <b/>
            <sz val="9"/>
            <color indexed="81"/>
            <rFont val="Tahoma"/>
            <family val="2"/>
          </rPr>
          <t>Marcus laptop:
Offer doc</t>
        </r>
        <r>
          <rPr>
            <sz val="9"/>
            <color indexed="81"/>
            <rFont val="Tahoma"/>
            <family val="2"/>
          </rPr>
          <t xml:space="preserve">
KINGS ARMS YARD VCT
Annual management fee
Albion is paid an</t>
        </r>
        <r>
          <rPr>
            <b/>
            <sz val="9"/>
            <color indexed="81"/>
            <rFont val="Tahoma"/>
            <family val="2"/>
          </rPr>
          <t xml:space="preserve"> annual management fee equal to 2 per cen</t>
        </r>
        <r>
          <rPr>
            <sz val="9"/>
            <color indexed="81"/>
            <rFont val="Tahoma"/>
            <family val="2"/>
          </rPr>
          <t>t. of the Company’s net assets which is paid
quarterly in arrears. The total annual running costs of the Company, including fees payable to Albion, Directors’
fees, professional fees and the costs incurred by the Company in the ordinary course of business (but excluding
any exceptional items and performance fees payable to Albion)</t>
        </r>
        <r>
          <rPr>
            <b/>
            <sz val="9"/>
            <color indexed="81"/>
            <rFont val="Tahoma"/>
            <family val="2"/>
          </rPr>
          <t xml:space="preserve"> are capped at an amount equal to 3.0 per cent</t>
        </r>
        <r>
          <rPr>
            <sz val="9"/>
            <color indexed="81"/>
            <rFont val="Tahoma"/>
            <family val="2"/>
          </rPr>
          <t>.
of the Company’s net assets, with any excess being met by Albion by way of a reduction in management fees.
Performance fee
Albion is also entitled to a performance fee. The performance hurdle is equal to the greater of the starting NAV of
20 pence per share, increased by th</t>
        </r>
        <r>
          <rPr>
            <b/>
            <sz val="9"/>
            <color indexed="81"/>
            <rFont val="Tahoma"/>
            <family val="2"/>
          </rPr>
          <t>e increase in RPI plus 2 per cent per annum f</t>
        </r>
        <r>
          <rPr>
            <sz val="9"/>
            <color indexed="81"/>
            <rFont val="Tahoma"/>
            <family val="2"/>
          </rPr>
          <t>rom 1 January 2014 (calculated
on a simple and not compound basis) and the highest total return for any earlier period after 1 January 2014
(the ‘high watermark’). An annual fee (in respect of each share in issue) of an</t>
        </r>
        <r>
          <rPr>
            <b/>
            <sz val="9"/>
            <color indexed="81"/>
            <rFont val="Tahoma"/>
            <family val="2"/>
          </rPr>
          <t xml:space="preserve"> amount equal to 15 per cent</t>
        </r>
        <r>
          <rPr>
            <sz val="9"/>
            <color indexed="81"/>
            <rFont val="Tahoma"/>
            <family val="2"/>
          </rPr>
          <t xml:space="preserve">
of any excess of the total return (this being NAV per share plus dividends paid after 1 January 2014) as at the
end of the relevant accounting period over the performance hurdle will be due to Albion. For the year ended 31
December 2018 a performance fee of £637,000 was paid (2017: nil). As at 30 June 2019, the total return since
31 December 2013 was 28.33 pence and the management hurdle was 28.46 pence.
Administration and secretarial fee
</t>
        </r>
        <r>
          <rPr>
            <b/>
            <sz val="9"/>
            <color indexed="81"/>
            <rFont val="Tahoma"/>
            <family val="2"/>
          </rPr>
          <t>Albion is also paid an administration and secretarial fee of £50,000 per annum.</t>
        </r>
      </text>
    </comment>
    <comment ref="T40" authorId="0" shapeId="0" xr:uid="{295CCD40-A284-4837-AF97-11AD94018760}">
      <text>
        <r>
          <rPr>
            <b/>
            <sz val="9"/>
            <color indexed="81"/>
            <rFont val="Tahoma"/>
            <family val="2"/>
          </rPr>
          <t>Marcus laptop:</t>
        </r>
        <r>
          <rPr>
            <sz val="9"/>
            <color indexed="81"/>
            <rFont val="Tahoma"/>
            <family val="2"/>
          </rPr>
          <t xml:space="preserve">
Albion is also entitled to a performance fee. The performance hurdle is equal to the </t>
        </r>
        <r>
          <rPr>
            <b/>
            <sz val="9"/>
            <color indexed="81"/>
            <rFont val="Tahoma"/>
            <family val="2"/>
          </rPr>
          <t>greater of the Starting NAV of 20 pence per share, increased by the increase in RPI plus 2 per</t>
        </r>
        <r>
          <rPr>
            <sz val="9"/>
            <color indexed="81"/>
            <rFont val="Tahoma"/>
            <family val="2"/>
          </rPr>
          <t xml:space="preserve"> cent per annum from 1 January 2014 (calculated on a simple and not compound basis) and the </t>
        </r>
        <r>
          <rPr>
            <b/>
            <sz val="9"/>
            <color indexed="81"/>
            <rFont val="Tahoma"/>
            <family val="2"/>
          </rPr>
          <t xml:space="preserve">highest total return for any earlier period after 1 January 2014 </t>
        </r>
        <r>
          <rPr>
            <sz val="9"/>
            <color indexed="81"/>
            <rFont val="Tahoma"/>
            <family val="2"/>
          </rPr>
          <t xml:space="preserve">(the ‘high watermark’). An annual fee (in respect of each share in issue) of an </t>
        </r>
        <r>
          <rPr>
            <b/>
            <sz val="9"/>
            <color indexed="81"/>
            <rFont val="Tahoma"/>
            <family val="2"/>
          </rPr>
          <t>amount equal to 15 per cent</t>
        </r>
        <r>
          <rPr>
            <sz val="9"/>
            <color indexed="81"/>
            <rFont val="Tahoma"/>
            <family val="2"/>
          </rPr>
          <t xml:space="preserve"> of any excess of the total return (this being NAV per share plus dividends paid after 1 January 2014)</t>
        </r>
      </text>
    </comment>
    <comment ref="Z40" authorId="0" shapeId="0" xr:uid="{3D64ABF0-274B-41F1-BBC3-8395ED66E07E}">
      <text>
        <r>
          <rPr>
            <b/>
            <sz val="9"/>
            <color indexed="81"/>
            <rFont val="Tahoma"/>
            <charset val="1"/>
          </rPr>
          <t>Marcus laptop:</t>
        </r>
        <r>
          <rPr>
            <sz val="9"/>
            <color indexed="81"/>
            <rFont val="Tahoma"/>
            <charset val="1"/>
          </rPr>
          <t xml:space="preserve">
2019/20 offer doc pg 26/27
</t>
        </r>
      </text>
    </comment>
  </commentList>
</comments>
</file>

<file path=xl/sharedStrings.xml><?xml version="1.0" encoding="utf-8"?>
<sst xmlns="http://schemas.openxmlformats.org/spreadsheetml/2006/main" count="1432" uniqueCount="451">
  <si>
    <t>Basic Financials</t>
  </si>
  <si>
    <t xml:space="preserve">Share Price Total Return </t>
  </si>
  <si>
    <t>Offer Information</t>
  </si>
  <si>
    <t>Name</t>
  </si>
  <si>
    <t>Identifier (ticker, etc.)</t>
  </si>
  <si>
    <t>Fund Manager</t>
  </si>
  <si>
    <t xml:space="preserve">Website </t>
  </si>
  <si>
    <t>NAV</t>
  </si>
  <si>
    <t>NAV per share</t>
  </si>
  <si>
    <t>Dividend (Final) Pay Date</t>
  </si>
  <si>
    <t>Dividends per share (most recent)</t>
  </si>
  <si>
    <t>Share Price</t>
  </si>
  <si>
    <t xml:space="preserve">Div. Yield </t>
  </si>
  <si>
    <t xml:space="preserve">5 Yr Div. Growth </t>
  </si>
  <si>
    <t>AIC Expense Ratio</t>
  </si>
  <si>
    <t>Discount/Premium</t>
  </si>
  <si>
    <t>Net Asset Value Total Return (NAVTR) 1 yr. (%)</t>
  </si>
  <si>
    <t>Net Asset Value Total Return (NAVTR) 3 yr. (%)</t>
  </si>
  <si>
    <t>Cash (£m)</t>
  </si>
  <si>
    <t>1 Yr</t>
  </si>
  <si>
    <t>5 Yr</t>
  </si>
  <si>
    <t>10 Yr</t>
  </si>
  <si>
    <t>Open Offer? (Y/N)</t>
  </si>
  <si>
    <t xml:space="preserve">Offer Size </t>
  </si>
  <si>
    <t>Offer Closing Date</t>
  </si>
  <si>
    <t>Buyback Policy</t>
  </si>
  <si>
    <t>Note*</t>
  </si>
  <si>
    <t xml:space="preserve">Albion Development VCT </t>
  </si>
  <si>
    <t>AADV</t>
  </si>
  <si>
    <t xml:space="preserve">Albion Capital </t>
  </si>
  <si>
    <t>www.albion.capital</t>
  </si>
  <si>
    <t>Y</t>
  </si>
  <si>
    <t xml:space="preserve">April </t>
  </si>
  <si>
    <t xml:space="preserve">Buyback expected until September 2020 limited to £500,000 at around a 5% discount to NAV. </t>
  </si>
  <si>
    <t>Albion Enterprise VCT</t>
  </si>
  <si>
    <t>AAEV</t>
  </si>
  <si>
    <t>(expect to release statement in June 2020)</t>
  </si>
  <si>
    <t>Albion Technology&amp; General VCT</t>
  </si>
  <si>
    <t>AATG</t>
  </si>
  <si>
    <t xml:space="preserve">Resumed buybacks in April 2020 until September 2020 with a limit of £1.25m at around a 5% discount to NAV. </t>
  </si>
  <si>
    <t xml:space="preserve">Albion VCT </t>
  </si>
  <si>
    <t>AAVC</t>
  </si>
  <si>
    <t>Amati AIM VCT</t>
  </si>
  <si>
    <t>AMAT</t>
  </si>
  <si>
    <t xml:space="preserve">Amati Global Investors </t>
  </si>
  <si>
    <t>www.amatiglobal.com</t>
  </si>
  <si>
    <t>Price of share buyback cannot be more than the higher of (i) the amount equal to 105% of the average of the middle market quotations for the five business days immediately preceding the date on which the Ordinary Shares are purchased; (ii) the price of the last independent trade; and (iii) the highest then current independent bid on the London Stock Exchange</t>
  </si>
  <si>
    <t>Artemis VCT</t>
  </si>
  <si>
    <t>AAM</t>
  </si>
  <si>
    <t>Artemis Investments Management</t>
  </si>
  <si>
    <t>https://www.artemisfunds.com/en/gbr/adviser/funds/explorer/artemis-vct-plc/ordinary-shares</t>
  </si>
  <si>
    <t>N</t>
  </si>
  <si>
    <t xml:space="preserve">Baronsmead Second Venture trust </t>
  </si>
  <si>
    <t>BMD</t>
  </si>
  <si>
    <t xml:space="preserve">Baronsmead </t>
  </si>
  <si>
    <t>http://www.baronsmeadvcts.co.uk/</t>
  </si>
  <si>
    <t>February</t>
  </si>
  <si>
    <t xml:space="preserve">May offer share price discount of approximately 5% to NAV - may change due to price volatility. </t>
  </si>
  <si>
    <t>Baronsmead Venture Trust</t>
  </si>
  <si>
    <t>BVT</t>
  </si>
  <si>
    <t xml:space="preserve">Blackfinch Spring VCT </t>
  </si>
  <si>
    <t>BFSP</t>
  </si>
  <si>
    <t>Blackfinch</t>
  </si>
  <si>
    <t>https://blackfinch.com/ventures/service/springvct/</t>
  </si>
  <si>
    <t>New</t>
  </si>
  <si>
    <t>May offer share price discount between 5-10% of NAV.</t>
  </si>
  <si>
    <t>British Smaller Companies VCT</t>
  </si>
  <si>
    <t>BSV</t>
  </si>
  <si>
    <t>YFM Equity Partners</t>
  </si>
  <si>
    <t>https://yfmep.com/</t>
  </si>
  <si>
    <t>Y*</t>
  </si>
  <si>
    <t xml:space="preserve">February </t>
  </si>
  <si>
    <t xml:space="preserve">Company is unable to buyback shares. </t>
  </si>
  <si>
    <t xml:space="preserve">*Offer not available every year </t>
  </si>
  <si>
    <t xml:space="preserve">British Smaller Companies VCT 2 </t>
  </si>
  <si>
    <t>BSC</t>
  </si>
  <si>
    <t>Calculus VCT</t>
  </si>
  <si>
    <t>CLC</t>
  </si>
  <si>
    <t>Calculus Capital</t>
  </si>
  <si>
    <t>https://www.calculuscapital.com/calculus-vct/</t>
  </si>
  <si>
    <t>May offer share price discount no greater than 5% discount to NAV.</t>
  </si>
  <si>
    <t>Chrysalis VCT</t>
  </si>
  <si>
    <t>CYS</t>
  </si>
  <si>
    <t>Chrysalis VCT Management</t>
  </si>
  <si>
    <t>www.chrysalisvct.co.uk</t>
  </si>
  <si>
    <t>Crown Place VCT</t>
  </si>
  <si>
    <t>CRWN</t>
  </si>
  <si>
    <t>Downing Four VCT D Shares</t>
  </si>
  <si>
    <t>DO1D</t>
  </si>
  <si>
    <t>Downing</t>
  </si>
  <si>
    <t>www.downing.co.uk</t>
  </si>
  <si>
    <t xml:space="preserve">Downing Four VCT DP67 Shares </t>
  </si>
  <si>
    <t>D467</t>
  </si>
  <si>
    <t>Downing Four VCT Generalist shares</t>
  </si>
  <si>
    <t>D4G</t>
  </si>
  <si>
    <t xml:space="preserve">Buyback price  for the Shares cannot be more than the higher of: (i) the amount equal to 105% of the average of the middle market quotations for the five Business Days immediately preceding the date on which the Shares are purchased; (ii) the price of the last independent trade; and (iii) the highest then current independent bid on the London Stock Exchange. </t>
  </si>
  <si>
    <t>Downing Four VCT Healthcare shares</t>
  </si>
  <si>
    <t>D4H</t>
  </si>
  <si>
    <t>Downing ONE VCT</t>
  </si>
  <si>
    <t>DDV1</t>
  </si>
  <si>
    <t>May offer share price discount of 5% to NAV</t>
  </si>
  <si>
    <t>Downing THREE VCT F Shares</t>
  </si>
  <si>
    <t>DP3F</t>
  </si>
  <si>
    <t>Downing THREE VCT H Shares</t>
  </si>
  <si>
    <t>DP3H</t>
  </si>
  <si>
    <t>Downing THREE VCT J Shares</t>
  </si>
  <si>
    <t>DP3J</t>
  </si>
  <si>
    <t>Downing TWO VCT F Shares</t>
  </si>
  <si>
    <t>DP2F</t>
  </si>
  <si>
    <t>Downing TWO VCT G Shares</t>
  </si>
  <si>
    <t>DP2G</t>
  </si>
  <si>
    <t>Downing TWO VCT K Shares</t>
  </si>
  <si>
    <t>DP2K</t>
  </si>
  <si>
    <t>Draper Esprit VCT</t>
  </si>
  <si>
    <t>DEVC</t>
  </si>
  <si>
    <t>Draper</t>
  </si>
  <si>
    <t>https://draperesprit.com/</t>
  </si>
  <si>
    <t>Edge Performance VCT H Shares</t>
  </si>
  <si>
    <t>EDGH</t>
  </si>
  <si>
    <t>Edge Performance VCT</t>
  </si>
  <si>
    <t>https://edge.uk.com/edge-performance-funds/</t>
  </si>
  <si>
    <t>Edge Performance VCT I Shares</t>
  </si>
  <si>
    <t>EDGI</t>
  </si>
  <si>
    <t xml:space="preserve">Foresight 4 Shares </t>
  </si>
  <si>
    <t>FTF</t>
  </si>
  <si>
    <t xml:space="preserve">Foresight Group </t>
  </si>
  <si>
    <t>www.foresightgroup.eu</t>
  </si>
  <si>
    <t>May offer share price discount of 10-15% to NAV</t>
  </si>
  <si>
    <t>Foresight Solar &amp; Technology VCT</t>
  </si>
  <si>
    <t>FTSV</t>
  </si>
  <si>
    <t xml:space="preserve">May offer share price discount of 10% to NAV. Target reduction to 5% in 2025. </t>
  </si>
  <si>
    <t>Foresight VCT</t>
  </si>
  <si>
    <t>FTV</t>
  </si>
  <si>
    <t>Gresham House Renewable Energy VCT 1</t>
  </si>
  <si>
    <t>GV1O</t>
  </si>
  <si>
    <t>Gresham House Asset Management</t>
  </si>
  <si>
    <t>www.greshamhouse.com</t>
  </si>
  <si>
    <t>No Buyback offered</t>
  </si>
  <si>
    <t>Gresham House Renewable Energy VCT 2</t>
  </si>
  <si>
    <t>GV2O</t>
  </si>
  <si>
    <t>Hargreave Hale AIM VCT</t>
  </si>
  <si>
    <t>HHV</t>
  </si>
  <si>
    <t>Hargreave Hale Limited</t>
  </si>
  <si>
    <t>https://www.hargreaveaimvcts.co.uk/</t>
  </si>
  <si>
    <t xml:space="preserve">January </t>
  </si>
  <si>
    <t>Kings Arms Yard VCT</t>
  </si>
  <si>
    <t>KAY</t>
  </si>
  <si>
    <t xml:space="preserve">Buyback expected until August 2020 limited to £500,000 at around a 5% discount to NAV. </t>
  </si>
  <si>
    <t>Maven Income and Growth VCT</t>
  </si>
  <si>
    <t>MIG1</t>
  </si>
  <si>
    <t>Maven Capital Partners</t>
  </si>
  <si>
    <t>www.mavencp.com</t>
  </si>
  <si>
    <t>Maven Income and Growth VCT 3</t>
  </si>
  <si>
    <t>MIG3</t>
  </si>
  <si>
    <t>May offer share price discount of 5-10% to NAV</t>
  </si>
  <si>
    <t>Maven Income and Growth VCT 4</t>
  </si>
  <si>
    <t>MAV4</t>
  </si>
  <si>
    <t xml:space="preserve"> May offer share price discount of 15% to NAV </t>
  </si>
  <si>
    <t>Maven Income and Growth VCT 5</t>
  </si>
  <si>
    <t>MIG5</t>
  </si>
  <si>
    <t>Mobeus Income &amp; Growth 2 VCT</t>
  </si>
  <si>
    <t>MIG</t>
  </si>
  <si>
    <t>Mobeus Equity Partners</t>
  </si>
  <si>
    <t>www.mobeusequity.co.uk</t>
  </si>
  <si>
    <t>Mobeus Income &amp; Growth 4 VCT</t>
  </si>
  <si>
    <t>MIG4</t>
  </si>
  <si>
    <t>Mobeus Income &amp; Growth VCT</t>
  </si>
  <si>
    <t>MIX</t>
  </si>
  <si>
    <t>New Century AIM VCT</t>
  </si>
  <si>
    <t>NCA</t>
  </si>
  <si>
    <t>New Century VCT</t>
  </si>
  <si>
    <t>New Century AIM VCT 2</t>
  </si>
  <si>
    <t>NCA2</t>
  </si>
  <si>
    <t>Northern 2 VCT</t>
  </si>
  <si>
    <t>NTV</t>
  </si>
  <si>
    <t xml:space="preserve">Northern Venture Trust </t>
  </si>
  <si>
    <t>https://nvm.co.uk/investor-area/vcts/nvt/</t>
  </si>
  <si>
    <t xml:space="preserve"> May offer share price discount of 5% to NAV </t>
  </si>
  <si>
    <t>Northern 3 VCT</t>
  </si>
  <si>
    <t>NTN</t>
  </si>
  <si>
    <t>Northern Venture Trust</t>
  </si>
  <si>
    <t>NVT</t>
  </si>
  <si>
    <t>Octopus AIM VCT</t>
  </si>
  <si>
    <t>OOA</t>
  </si>
  <si>
    <t>Octopus Investments</t>
  </si>
  <si>
    <t>www.octopusinvestments.com</t>
  </si>
  <si>
    <t xml:space="preserve">Raised  £30,000,000.00 in aggregate with Octopus AIM VCT 2. </t>
  </si>
  <si>
    <t>Octopus AIM VCT 2</t>
  </si>
  <si>
    <t>OSEC</t>
  </si>
  <si>
    <t xml:space="preserve">Raised  £30,000,000.00 in aggregate with Octopus AIM VCT. </t>
  </si>
  <si>
    <t>Octopus Apollo VCT</t>
  </si>
  <si>
    <t>OAP3</t>
  </si>
  <si>
    <t>Octopus Titan VCT</t>
  </si>
  <si>
    <t>OTV2</t>
  </si>
  <si>
    <t>Oxford Technology 2 VCT</t>
  </si>
  <si>
    <t>OXH</t>
  </si>
  <si>
    <t>Oxford Technology VCT Managers</t>
  </si>
  <si>
    <t>www.oxfordtechnology.com/indexb9a9.html?id=18</t>
  </si>
  <si>
    <t>Oxford Technology 3 VCT</t>
  </si>
  <si>
    <t>OTT</t>
  </si>
  <si>
    <t>Oxford Technology 4 VCT</t>
  </si>
  <si>
    <t>OXF</t>
  </si>
  <si>
    <t>Oxford Technology VCT</t>
  </si>
  <si>
    <t>OXT</t>
  </si>
  <si>
    <t>Pembroke VCT</t>
  </si>
  <si>
    <t>PEMV</t>
  </si>
  <si>
    <t xml:space="preserve">Pembroke VCT </t>
  </si>
  <si>
    <t>https://www.pembrokevct.com/</t>
  </si>
  <si>
    <t>N/A</t>
  </si>
  <si>
    <t xml:space="preserve">Raised  £40,000,000.00 in aggregate with Pembroke VCT B Shares. </t>
  </si>
  <si>
    <t xml:space="preserve">Pembroke VCT B Shares </t>
  </si>
  <si>
    <t>PEMB</t>
  </si>
  <si>
    <t xml:space="preserve">ProVen Growth and Income VCT </t>
  </si>
  <si>
    <t>PGOO</t>
  </si>
  <si>
    <t>ProVen VCT</t>
  </si>
  <si>
    <t>https://www.provenvcts.co.uk/</t>
  </si>
  <si>
    <t>PVN</t>
  </si>
  <si>
    <t>Puma Alpha VCT</t>
  </si>
  <si>
    <t>PUAL</t>
  </si>
  <si>
    <t>Puma Investments</t>
  </si>
  <si>
    <t>www.pumainvestments.co.uk</t>
  </si>
  <si>
    <t>Offer closes June 12, 2020 for tax year 2020/21.</t>
  </si>
  <si>
    <t>Puma VCT 11</t>
  </si>
  <si>
    <t>PU11</t>
  </si>
  <si>
    <t>Puma VCT 12</t>
  </si>
  <si>
    <t>PU12</t>
  </si>
  <si>
    <t>Puma VCT 13</t>
  </si>
  <si>
    <t>PU13</t>
  </si>
  <si>
    <t>Seneca Growth Capital VCT</t>
  </si>
  <si>
    <t>HYG</t>
  </si>
  <si>
    <t>Seneca Partners</t>
  </si>
  <si>
    <t>https://investing.senecapartners.co.uk/our-services/vct-offer/</t>
  </si>
  <si>
    <t>Seneca Growth Capital VCT B Shares</t>
  </si>
  <si>
    <t>SVCT</t>
  </si>
  <si>
    <t>Offer closes July 9, 2020 for tax year 2020/21.</t>
  </si>
  <si>
    <t>The Income &amp; Growth VCT</t>
  </si>
  <si>
    <t>IGV</t>
  </si>
  <si>
    <t>Triple Point Income VCT C Shares</t>
  </si>
  <si>
    <t>TPVC</t>
  </si>
  <si>
    <t>Triple Point Investment Management</t>
  </si>
  <si>
    <t>www.triplepoint.co.uk</t>
  </si>
  <si>
    <t>Triple Point Income VCT D Shares</t>
  </si>
  <si>
    <t>TPVD</t>
  </si>
  <si>
    <t>Triple Point Income VCT E Shares</t>
  </si>
  <si>
    <t>TPVE</t>
  </si>
  <si>
    <t>Triple Point VCT 2011 A Shares</t>
  </si>
  <si>
    <t>TPOA</t>
  </si>
  <si>
    <t>https://www.triplepoint.co.uk/current-vcts/triple-point-vct-2011-plc/s2539/</t>
  </si>
  <si>
    <t xml:space="preserve">Triple Point VCT 2011 B Shares </t>
  </si>
  <si>
    <t>TPOB</t>
  </si>
  <si>
    <t>Triple Point VCT 2011 Venture Shares</t>
  </si>
  <si>
    <t>TPON</t>
  </si>
  <si>
    <t>Unicorn AIM VCT</t>
  </si>
  <si>
    <t>UAV</t>
  </si>
  <si>
    <t>http://www.unicornaimvct.co.uk/investor-area/unicorn-aim-vct</t>
  </si>
  <si>
    <t>May offer share price discount to NAV.</t>
  </si>
  <si>
    <t>Ventus 2 VCT</t>
  </si>
  <si>
    <t>VEN2</t>
  </si>
  <si>
    <t>Ventus Capital</t>
  </si>
  <si>
    <t>https://www.ventusvct.com/</t>
  </si>
  <si>
    <t>Ventus 2 VCT C Shares</t>
  </si>
  <si>
    <t>VNC</t>
  </si>
  <si>
    <t>Ventus 2 VCT D Shares</t>
  </si>
  <si>
    <t>VND</t>
  </si>
  <si>
    <t>Ventus VCT</t>
  </si>
  <si>
    <t>VEN</t>
  </si>
  <si>
    <t>Ventus VCT C Shares</t>
  </si>
  <si>
    <t>VENC</t>
  </si>
  <si>
    <t>Ventus VCT D Shares</t>
  </si>
  <si>
    <t>VEND</t>
  </si>
  <si>
    <t>Company name</t>
  </si>
  <si>
    <t>Management group</t>
  </si>
  <si>
    <t>AIC sector</t>
  </si>
  <si>
    <t>Traded currency</t>
  </si>
  <si>
    <t>Total assets (m)</t>
  </si>
  <si>
    <t>Last close price</t>
  </si>
  <si>
    <t>Discount / premium (%)</t>
  </si>
  <si>
    <t>Gearing (%)</t>
  </si>
  <si>
    <t>SPTR 1yr (%)</t>
  </si>
  <si>
    <t>SPTR 3yr (%)</t>
  </si>
  <si>
    <t>SPTR 5yr (%)</t>
  </si>
  <si>
    <t>SPTR 10yr (%)</t>
  </si>
  <si>
    <t>NAVTR 1yr (%)</t>
  </si>
  <si>
    <t>NAVTR 3yr (%)</t>
  </si>
  <si>
    <t>NAVTR 5yr (%)</t>
  </si>
  <si>
    <t>NAVTR 10yr (%)</t>
  </si>
  <si>
    <t>5yr div grth (%pa)</t>
  </si>
  <si>
    <t>Div yld (%)</t>
  </si>
  <si>
    <t>Industry average Ex 3i</t>
  </si>
  <si>
    <t>-</t>
  </si>
  <si>
    <t>Industry average ex VCTs ex 3i</t>
  </si>
  <si>
    <t>Industry average VCTs only</t>
  </si>
  <si>
    <t>VCT AIM Quoted</t>
  </si>
  <si>
    <t>Weighted average</t>
  </si>
  <si>
    <t>Artemis Investment Management</t>
  </si>
  <si>
    <t>GBX</t>
  </si>
  <si>
    <t>Amati Global Investors</t>
  </si>
  <si>
    <t>Unicorn Asset Management</t>
  </si>
  <si>
    <t>Canaccord Genuity</t>
  </si>
  <si>
    <t>MD Barnard and Co</t>
  </si>
  <si>
    <t>VCT Generalist</t>
  </si>
  <si>
    <t>Triple Point Income VCT C shares</t>
  </si>
  <si>
    <t>Albion Capital</t>
  </si>
  <si>
    <t>Albion Development VCT</t>
  </si>
  <si>
    <t>Albion VCT</t>
  </si>
  <si>
    <t>Oakley Capital Investments</t>
  </si>
  <si>
    <t>Triple Point Income VCT D shares</t>
  </si>
  <si>
    <t>Triple Point VCT 2011 A shares</t>
  </si>
  <si>
    <t>Albion Technology &amp; General VCT</t>
  </si>
  <si>
    <t>Downing FOUR VCT DP67 shares</t>
  </si>
  <si>
    <t>Pembroke VCT B shares</t>
  </si>
  <si>
    <t>YFM Private Equity</t>
  </si>
  <si>
    <t>Downing TWO VCT G shares</t>
  </si>
  <si>
    <t>Baronsmead Second Venture Trust</t>
  </si>
  <si>
    <t>Downing FOUR VCT D shares</t>
  </si>
  <si>
    <t>British Smaller Companies VCT 2</t>
  </si>
  <si>
    <t>Beringea</t>
  </si>
  <si>
    <t>Mercia Asset Management</t>
  </si>
  <si>
    <t>Elderstreet Investments</t>
  </si>
  <si>
    <t>Downing THREE VCT F shares</t>
  </si>
  <si>
    <t>VCT Generalist Pre Qualifying</t>
  </si>
  <si>
    <t>Triple Point VCT 2011 B shares</t>
  </si>
  <si>
    <t>Downing TWO VCT K shares</t>
  </si>
  <si>
    <t>ProVen Growth and Income VCT</t>
  </si>
  <si>
    <t>Foresight Group</t>
  </si>
  <si>
    <t>Downing TWO VCT F shares</t>
  </si>
  <si>
    <t>Foresight 4 VCT</t>
  </si>
  <si>
    <t>Downing THREE VCT J shares</t>
  </si>
  <si>
    <t>Downing THREE VCT H shares</t>
  </si>
  <si>
    <t>Triple Point Income VCT E shares</t>
  </si>
  <si>
    <t>Downing FOUR VCT Generalist shares</t>
  </si>
  <si>
    <t>Seneca Growth Capital VCT B shares</t>
  </si>
  <si>
    <t>Seneca Partners Limited</t>
  </si>
  <si>
    <t>VCT Specialist: Environmental</t>
  </si>
  <si>
    <t>Ventus 2 VCT D shares</t>
  </si>
  <si>
    <t>Temporis Capital</t>
  </si>
  <si>
    <t>Ventus VCT D shares</t>
  </si>
  <si>
    <t>Ventus 2 VCT C shares</t>
  </si>
  <si>
    <t>Ventus VCT C shares</t>
  </si>
  <si>
    <t>VCT Specialist: Healthcare &amp; Biotechnology</t>
  </si>
  <si>
    <t>VCT Specialist: Healthcare &amp; Biotechnology Pre Qualifying</t>
  </si>
  <si>
    <t>Downing FOUR VCT Healthcare shares</t>
  </si>
  <si>
    <t>VCT Specialist: Media, Leisure &amp; Events</t>
  </si>
  <si>
    <t>Edge Performance VCT H shares</t>
  </si>
  <si>
    <t>Edge Investment Management</t>
  </si>
  <si>
    <t>Edge Performance VCT I shares</t>
  </si>
  <si>
    <t>VCT Specialist: Technology</t>
  </si>
  <si>
    <t>Oxford Technology 2 VCT Managers</t>
  </si>
  <si>
    <t>Oxford Technology 3 VCT Managers</t>
  </si>
  <si>
    <t>Oxford Technology 4 VCT Managers</t>
  </si>
  <si>
    <t>BlackFinch Spring VCT</t>
  </si>
  <si>
    <t>Blackfinch Investments</t>
  </si>
  <si>
    <t>https://www.theaic.co.uk/aic/find-compare-investment-companies?sector=VCT+Generalist&amp;name=&amp;region=&amp;manager=&amp;country=&amp;objective=&amp;op=Filter&amp;sort=&amp;form_build_id=form-95yuSY72Z3ugJjoILjAftu2hkAbpj-4_k7cM94Xka0w&amp;form_id=aic_data_search_form</t>
  </si>
  <si>
    <t>Updated 10/8/2020</t>
  </si>
  <si>
    <t>no of comp</t>
  </si>
  <si>
    <t>missing</t>
  </si>
  <si>
    <t>NAVTR 1 year (FairCum) (%)</t>
  </si>
  <si>
    <t>NAVTR 3 year (FairCum) %</t>
  </si>
  <si>
    <t>NAVTR 5 year (FairCum) (%)</t>
  </si>
  <si>
    <t>NAVTR 10 year (FairCum) (%)</t>
  </si>
  <si>
    <t>Downing Two VCT Plc 'K'</t>
  </si>
  <si>
    <t>Triple Point Income VCT Plc C</t>
  </si>
  <si>
    <t>Albion Development VCT plc</t>
  </si>
  <si>
    <t>Albion Enterprise VCT Plc</t>
  </si>
  <si>
    <t>Albion VCT plc</t>
  </si>
  <si>
    <t>Kings Arms Yard VCT Plc</t>
  </si>
  <si>
    <t>Triple Point Income VCT Plc D</t>
  </si>
  <si>
    <t>Mobeus Income &amp; Growth VCT plc</t>
  </si>
  <si>
    <t>Albion Technology &amp; General VCT Plc</t>
  </si>
  <si>
    <t>Maven Income &amp; Growth VCT</t>
  </si>
  <si>
    <t>Downing Four VCT DSO 1 D</t>
  </si>
  <si>
    <t>Mobeus Income &amp; Growth 2 VCT plc</t>
  </si>
  <si>
    <t>Downing Two VCT Plc 'G'</t>
  </si>
  <si>
    <t>Chrysalis VCT Plc</t>
  </si>
  <si>
    <t>Triple Point VCT 2011 A Plc</t>
  </si>
  <si>
    <t>Mobeus Income &amp; Growth 4 VCT plc</t>
  </si>
  <si>
    <t>Baronsmead Second Venture Trust Plc</t>
  </si>
  <si>
    <t>Baronsmead Venture Trust Plc</t>
  </si>
  <si>
    <t>Maven Income &amp; Growth VCT 3</t>
  </si>
  <si>
    <t>Downing Three VCT Plc 'F'</t>
  </si>
  <si>
    <t>Maven Income &amp; Growth VCT 4</t>
  </si>
  <si>
    <t>Downing Two VCT Plc 'F'</t>
  </si>
  <si>
    <t>Draper Esprit VCT plc</t>
  </si>
  <si>
    <t>Downing ONE VCT Plc</t>
  </si>
  <si>
    <t>Downing Four VCT DP67</t>
  </si>
  <si>
    <t>Downing Three VCT plc 'H'</t>
  </si>
  <si>
    <t>Downing Three VCT Plc 'J'</t>
  </si>
  <si>
    <t xml:space="preserve"> </t>
  </si>
  <si>
    <t>PEMBROKE VCT B</t>
  </si>
  <si>
    <t>PEMBROKE VCT B - TOT RETURN IND</t>
  </si>
  <si>
    <t>Q4 2018</t>
  </si>
  <si>
    <t>Q1 2019</t>
  </si>
  <si>
    <t>Q2 2019</t>
  </si>
  <si>
    <t>Q3 2019</t>
  </si>
  <si>
    <t>Q4 2019</t>
  </si>
  <si>
    <t>Q1 2020</t>
  </si>
  <si>
    <t>Q2 2020</t>
  </si>
  <si>
    <t>Q4 2015</t>
  </si>
  <si>
    <t>Q1 2016</t>
  </si>
  <si>
    <t>Q2 2016</t>
  </si>
  <si>
    <t>Q3 2016</t>
  </si>
  <si>
    <t>Q4 2016</t>
  </si>
  <si>
    <t>Q1 2017</t>
  </si>
  <si>
    <t>Q2 2017</t>
  </si>
  <si>
    <t>Q3 2017</t>
  </si>
  <si>
    <t>Q4 2017</t>
  </si>
  <si>
    <t>Q1 2018</t>
  </si>
  <si>
    <t>Q2 2018</t>
  </si>
  <si>
    <t>Q3 2018</t>
  </si>
  <si>
    <t>1 yr</t>
  </si>
  <si>
    <t>since inception</t>
  </si>
  <si>
    <t>Company</t>
  </si>
  <si>
    <t>Share type</t>
  </si>
  <si>
    <t>Price (last close)</t>
  </si>
  <si>
    <r>
      <t>Discount</t>
    </r>
    <r>
      <rPr>
        <sz val="10.15"/>
        <color rgb="FFFFFFFF"/>
        <rFont val="Calibri"/>
        <family val="2"/>
        <scheme val="minor"/>
      </rPr>
      <t>/ </t>
    </r>
    <r>
      <rPr>
        <b/>
        <sz val="10.15"/>
        <color rgb="FFFFFFFF"/>
        <rFont val="Calibri"/>
        <family val="2"/>
        <scheme val="minor"/>
      </rPr>
      <t>premium (%)</t>
    </r>
  </si>
  <si>
    <t>Share price total return (%)</t>
  </si>
  <si>
    <t>AIC ongoing charge (%)</t>
  </si>
  <si>
    <t>AIC ongoing charge plus perf fee (%)</t>
  </si>
  <si>
    <t>5yr dividend growth (%) p.a.</t>
  </si>
  <si>
    <t>Dividend yield (%)</t>
  </si>
  <si>
    <t>1yr</t>
  </si>
  <si>
    <t>5yr</t>
  </si>
  <si>
    <t>10yr</t>
  </si>
  <si>
    <t>Sector average</t>
  </si>
  <si>
    <t>Ordinary Share</t>
  </si>
  <si>
    <r>
      <t>Discount</t>
    </r>
    <r>
      <rPr>
        <sz val="10.15"/>
        <color rgb="FFFFFFFF"/>
        <rFont val="Arial"/>
        <family val="2"/>
      </rPr>
      <t>/ </t>
    </r>
    <r>
      <rPr>
        <b/>
        <sz val="10.15"/>
        <color rgb="FFFFFFFF"/>
        <rFont val="Arial"/>
        <family val="2"/>
      </rPr>
      <t>premium (%)</t>
    </r>
  </si>
  <si>
    <r>
      <t>Discount</t>
    </r>
    <r>
      <rPr>
        <sz val="10.15"/>
        <color rgb="FFFFFFFF"/>
        <rFont val="Arial"/>
        <family val="2"/>
      </rPr>
      <t>/ </t>
    </r>
    <r>
      <rPr>
        <b/>
        <sz val="10.15"/>
        <color rgb="FFFFFFFF"/>
        <rFont val="Arial"/>
        <family val="2"/>
      </rPr>
      <t>premium (%)</t>
    </r>
  </si>
  <si>
    <t>NAVTR 5yr (%) </t>
  </si>
  <si>
    <t>The total net proceeds receivable by the Company for this allotment is approximately £3.7m</t>
  </si>
  <si>
    <t>The total net proceeds receivable by the Company for this allotment is approximately £5.6m.</t>
  </si>
  <si>
    <t>The total net proceeds receivable by the Company for this allotment is approximately £9.4m.</t>
  </si>
  <si>
    <t>The total net proceeds receivable by the Company for this allotment is approximately £5.2m.</t>
  </si>
  <si>
    <t>The total net proceeds receivable by the Company for this allotment is approximately £7.6m.</t>
  </si>
  <si>
    <t>Crown place</t>
  </si>
  <si>
    <t>Amt targeted</t>
  </si>
  <si>
    <t>Costs</t>
  </si>
  <si>
    <t>Intermediary commissionsThe Manager has agreed to pay a trail commission to execution-only intermediaries, normally of 0.4 per cent. per annum for five years until 31 March 2025.</t>
  </si>
  <si>
    <t>Perf fee</t>
  </si>
  <si>
    <t>hurdle</t>
  </si>
  <si>
    <t>BR+2.%</t>
  </si>
  <si>
    <t>RPI+2%</t>
  </si>
  <si>
    <t>raised</t>
  </si>
  <si>
    <t>Inc offer size</t>
  </si>
  <si>
    <t>6p inc RPI</t>
  </si>
  <si>
    <t>8.95p inc RPI</t>
  </si>
  <si>
    <t>6% NAV (CPI +1 floor)</t>
  </si>
  <si>
    <t xml:space="preserve">Inconsistent 8% over 5 or 20 over RPI +2 </t>
  </si>
  <si>
    <t xml:space="preserve">Inconsistent 20% over 6.5% or 20 over RPI +2 </t>
  </si>
  <si>
    <t>AMC %</t>
  </si>
  <si>
    <t>Fee cap</t>
  </si>
  <si>
    <t xml:space="preserve">Admin Secretarial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</si>
</sst>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0.00_);_(&quot;$&quot;* \(#,##0.00\);_(&quot;$&quot;* &quot;-&quot;??_);_(@_)"/>
    <numFmt numFmtId="165" formatCode="_-[$£-809]* #,##0.00_-;\-[$£-809]* #,##0.00_-;_-[$£-809]* &quot;-&quot;??_-;_-@_-"/>
    <numFmt numFmtId="166" formatCode="[$-409]d\-mmm\-yy;@"/>
    <numFmt numFmtId="167" formatCode="0.0%"/>
  </numFmts>
  <fonts count="29">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i/>
      <sz val="12"/>
      <color theme="1"/>
      <name val="Calibri"/>
      <family val="2"/>
      <scheme val="minor"/>
    </font>
    <font>
      <sz val="12"/>
      <color rgb="FF2F75B5"/>
      <name val="Calibri"/>
      <family val="2"/>
      <scheme val="minor"/>
    </font>
    <font>
      <b/>
      <i/>
      <sz val="12"/>
      <color theme="1"/>
      <name val="Calibri"/>
      <family val="2"/>
      <scheme val="minor"/>
    </font>
    <font>
      <b/>
      <sz val="10"/>
      <color theme="1"/>
      <name val="Calibri"/>
      <family val="2"/>
      <scheme val="minor"/>
    </font>
    <font>
      <sz val="10"/>
      <color theme="1"/>
      <name val="Calibri"/>
      <family val="2"/>
      <scheme val="minor"/>
    </font>
    <font>
      <i/>
      <sz val="12"/>
      <color rgb="FFFF0000"/>
      <name val="Calibri"/>
      <family val="2"/>
      <scheme val="minor"/>
    </font>
    <font>
      <sz val="12"/>
      <color rgb="FFFF0000"/>
      <name val="Calibri"/>
      <family val="2"/>
      <scheme val="minor"/>
    </font>
    <font>
      <b/>
      <sz val="9"/>
      <color indexed="81"/>
      <name val="Tahoma"/>
      <charset val="1"/>
    </font>
    <font>
      <sz val="10.15"/>
      <color rgb="FFFFFFFF"/>
      <name val="Calibri"/>
      <family val="2"/>
      <scheme val="minor"/>
    </font>
    <font>
      <b/>
      <sz val="10.15"/>
      <color rgb="FFFFFFFF"/>
      <name val="Calibri"/>
      <family val="2"/>
      <scheme val="minor"/>
    </font>
    <font>
      <b/>
      <sz val="10.15"/>
      <color theme="1"/>
      <name val="Calibri"/>
      <family val="2"/>
      <scheme val="minor"/>
    </font>
    <font>
      <sz val="10.15"/>
      <color theme="1"/>
      <name val="Calibri"/>
      <family val="2"/>
      <scheme val="minor"/>
    </font>
    <font>
      <b/>
      <sz val="10.15"/>
      <color rgb="FFD02433"/>
      <name val="Calibri"/>
      <family val="2"/>
      <scheme val="minor"/>
    </font>
    <font>
      <sz val="10.15"/>
      <color rgb="FFFFFFFF"/>
      <name val="Arial"/>
      <family val="2"/>
    </font>
    <font>
      <b/>
      <sz val="10.15"/>
      <color rgb="FFFFFFFF"/>
      <name val="Arial"/>
      <family val="2"/>
    </font>
    <font>
      <b/>
      <sz val="10.15"/>
      <color rgb="FF575454"/>
      <name val="Arial"/>
      <family val="2"/>
    </font>
    <font>
      <sz val="10.15"/>
      <color rgb="FF575454"/>
      <name val="Arial"/>
      <family val="2"/>
    </font>
    <font>
      <b/>
      <sz val="10.15"/>
      <color rgb="FFD02433"/>
      <name val="Arial"/>
      <family val="2"/>
    </font>
    <font>
      <sz val="10.15"/>
      <color rgb="FFFFFFFF"/>
      <name val="Arial"/>
      <family val="2"/>
    </font>
    <font>
      <b/>
      <sz val="8"/>
      <color rgb="FFFF0000"/>
      <name val="Arial"/>
      <family val="2"/>
    </font>
    <font>
      <sz val="12"/>
      <color rgb="FF16202C"/>
      <name val="Calibri"/>
      <family val="2"/>
      <scheme val="minor"/>
    </font>
    <font>
      <sz val="9"/>
      <color theme="1"/>
      <name val="Arial"/>
      <family val="2"/>
    </font>
    <font>
      <sz val="9"/>
      <color indexed="81"/>
      <name val="Tahoma"/>
      <family val="2"/>
    </font>
    <font>
      <b/>
      <sz val="9"/>
      <color indexed="81"/>
      <name val="Tahoma"/>
      <family val="2"/>
    </font>
    <font>
      <sz val="9"/>
      <color indexed="81"/>
      <name val="Tahoma"/>
      <charset val="1"/>
    </font>
  </fonts>
  <fills count="15">
    <fill>
      <patternFill patternType="none"/>
    </fill>
    <fill>
      <patternFill patternType="gray125"/>
    </fill>
    <fill>
      <patternFill patternType="solid">
        <fgColor theme="4" tint="0.79998168889431442"/>
        <bgColor indexed="64"/>
      </patternFill>
    </fill>
    <fill>
      <patternFill patternType="solid">
        <fgColor theme="4" tint="0.59999389629810485"/>
        <bgColor indexed="64"/>
      </patternFill>
    </fill>
    <fill>
      <patternFill patternType="solid">
        <fgColor theme="2"/>
        <bgColor indexed="64"/>
      </patternFill>
    </fill>
    <fill>
      <patternFill patternType="solid">
        <fgColor rgb="FFFFFF00"/>
        <bgColor indexed="64"/>
      </patternFill>
    </fill>
    <fill>
      <patternFill patternType="solid">
        <fgColor rgb="FFFFC000"/>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rgb="FFD02433"/>
        <bgColor indexed="64"/>
      </patternFill>
    </fill>
    <fill>
      <patternFill patternType="solid">
        <fgColor rgb="FF7A7A7A"/>
        <bgColor indexed="64"/>
      </patternFill>
    </fill>
    <fill>
      <patternFill patternType="solid">
        <fgColor rgb="FFC0C0C0"/>
        <bgColor indexed="64"/>
      </patternFill>
    </fill>
    <fill>
      <patternFill patternType="solid">
        <fgColor rgb="FFE8E8E8"/>
        <bgColor indexed="64"/>
      </patternFill>
    </fill>
    <fill>
      <patternFill patternType="solid">
        <fgColor rgb="FFF7F7F7"/>
        <bgColor indexed="64"/>
      </patternFill>
    </fill>
    <fill>
      <patternFill patternType="solid">
        <fgColor rgb="FFFFFEEE"/>
        <bgColor indexed="64"/>
      </patternFill>
    </fill>
  </fills>
  <borders count="10">
    <border>
      <left/>
      <right/>
      <top/>
      <bottom/>
      <diagonal/>
    </border>
    <border>
      <left/>
      <right style="thin">
        <color indexed="64"/>
      </right>
      <top/>
      <bottom/>
      <diagonal/>
    </border>
    <border>
      <left style="thin">
        <color indexed="64"/>
      </left>
      <right/>
      <top/>
      <bottom/>
      <diagonal/>
    </border>
    <border>
      <left style="medium">
        <color rgb="FFFFFFFF"/>
      </left>
      <right style="medium">
        <color rgb="FFFFFFFF"/>
      </right>
      <top style="medium">
        <color rgb="FFFFFFFF"/>
      </top>
      <bottom style="medium">
        <color rgb="FFFFFFFF"/>
      </bottom>
      <diagonal/>
    </border>
    <border>
      <left style="medium">
        <color rgb="FFFFFFFF"/>
      </left>
      <right style="medium">
        <color rgb="FFFFFFFF"/>
      </right>
      <top style="medium">
        <color rgb="FFFFFFFF"/>
      </top>
      <bottom/>
      <diagonal/>
    </border>
    <border>
      <left style="medium">
        <color rgb="FFFFFFFF"/>
      </left>
      <right style="medium">
        <color rgb="FFFFFFFF"/>
      </right>
      <top/>
      <bottom style="medium">
        <color rgb="FFFFFFFF"/>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right style="medium">
        <color rgb="FFFFFFFF"/>
      </right>
      <top style="medium">
        <color rgb="FFFFFFFF"/>
      </top>
      <bottom style="medium">
        <color rgb="FFFFFFFF"/>
      </bottom>
      <diagonal/>
    </border>
    <border>
      <left style="medium">
        <color rgb="FFFFFFFF"/>
      </left>
      <right/>
      <top/>
      <bottom/>
      <diagonal/>
    </border>
  </borders>
  <cellStyleXfs count="4">
    <xf numFmtId="0" fontId="0" fillId="0" borderId="0"/>
    <xf numFmtId="164"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cellStyleXfs>
  <cellXfs count="111">
    <xf numFmtId="0" fontId="0" fillId="0" borderId="0" xfId="0"/>
    <xf numFmtId="0" fontId="2" fillId="3" borderId="0" xfId="0" applyFont="1" applyFill="1"/>
    <xf numFmtId="0" fontId="2" fillId="3" borderId="2" xfId="0" applyFont="1" applyFill="1" applyBorder="1"/>
    <xf numFmtId="165" fontId="2" fillId="3" borderId="0" xfId="1" applyNumberFormat="1" applyFont="1" applyFill="1" applyBorder="1"/>
    <xf numFmtId="0" fontId="3" fillId="0" borderId="0" xfId="3"/>
    <xf numFmtId="165" fontId="2" fillId="3" borderId="2" xfId="0" applyNumberFormat="1" applyFont="1" applyFill="1" applyBorder="1"/>
    <xf numFmtId="165" fontId="2" fillId="3" borderId="0" xfId="0" applyNumberFormat="1" applyFont="1" applyFill="1" applyBorder="1"/>
    <xf numFmtId="0" fontId="0" fillId="0" borderId="2" xfId="0" applyBorder="1"/>
    <xf numFmtId="165" fontId="0" fillId="0" borderId="0" xfId="1" applyNumberFormat="1" applyFont="1" applyBorder="1"/>
    <xf numFmtId="165" fontId="0" fillId="0" borderId="2" xfId="0" applyNumberFormat="1" applyBorder="1"/>
    <xf numFmtId="165" fontId="0" fillId="0" borderId="0" xfId="0" applyNumberFormat="1" applyBorder="1"/>
    <xf numFmtId="165" fontId="2" fillId="3" borderId="0" xfId="0" applyNumberFormat="1" applyFont="1" applyFill="1" applyBorder="1" applyAlignment="1">
      <alignment wrapText="1"/>
    </xf>
    <xf numFmtId="0" fontId="4" fillId="0" borderId="0" xfId="0" applyFont="1"/>
    <xf numFmtId="167" fontId="2" fillId="3" borderId="0" xfId="2" applyNumberFormat="1" applyFont="1" applyFill="1" applyBorder="1" applyAlignment="1">
      <alignment wrapText="1"/>
    </xf>
    <xf numFmtId="167" fontId="0" fillId="0" borderId="0" xfId="2" applyNumberFormat="1" applyFont="1" applyBorder="1"/>
    <xf numFmtId="167" fontId="2" fillId="3" borderId="0" xfId="2" applyNumberFormat="1" applyFont="1" applyFill="1" applyBorder="1"/>
    <xf numFmtId="0" fontId="0" fillId="0" borderId="0" xfId="2" applyNumberFormat="1" applyFont="1" applyBorder="1"/>
    <xf numFmtId="0" fontId="0" fillId="2" borderId="2" xfId="0" applyFont="1" applyFill="1" applyBorder="1" applyAlignment="1"/>
    <xf numFmtId="0" fontId="0" fillId="2" borderId="0" xfId="0" applyFont="1" applyFill="1" applyBorder="1" applyAlignment="1"/>
    <xf numFmtId="166" fontId="2" fillId="3" borderId="0" xfId="0" applyNumberFormat="1" applyFont="1" applyFill="1" applyBorder="1"/>
    <xf numFmtId="166" fontId="0" fillId="0" borderId="0" xfId="0" applyNumberFormat="1" applyBorder="1"/>
    <xf numFmtId="165" fontId="0" fillId="0" borderId="0" xfId="0" applyNumberFormat="1" applyBorder="1" applyAlignment="1">
      <alignment wrapText="1"/>
    </xf>
    <xf numFmtId="166" fontId="0" fillId="2" borderId="0" xfId="0" applyNumberFormat="1" applyFont="1" applyFill="1" applyBorder="1" applyAlignment="1"/>
    <xf numFmtId="166" fontId="2" fillId="3" borderId="0" xfId="0" applyNumberFormat="1" applyFont="1" applyFill="1" applyBorder="1" applyAlignment="1">
      <alignment wrapText="1"/>
    </xf>
    <xf numFmtId="165" fontId="0" fillId="2" borderId="1" xfId="0" applyNumberFormat="1" applyFont="1" applyFill="1" applyBorder="1" applyAlignment="1"/>
    <xf numFmtId="165" fontId="0" fillId="0" borderId="1" xfId="2" applyNumberFormat="1" applyFont="1" applyBorder="1"/>
    <xf numFmtId="165" fontId="2" fillId="3" borderId="1" xfId="2" applyNumberFormat="1" applyFont="1" applyFill="1" applyBorder="1" applyAlignment="1">
      <alignment wrapText="1"/>
    </xf>
    <xf numFmtId="0" fontId="0" fillId="2" borderId="0" xfId="0" applyFont="1" applyFill="1" applyAlignment="1"/>
    <xf numFmtId="165" fontId="5" fillId="0" borderId="0" xfId="0" applyNumberFormat="1" applyFont="1"/>
    <xf numFmtId="0" fontId="6" fillId="0" borderId="0" xfId="0" applyFont="1"/>
    <xf numFmtId="0" fontId="0" fillId="0" borderId="0" xfId="0" applyFont="1"/>
    <xf numFmtId="10" fontId="0" fillId="2" borderId="0" xfId="2" applyNumberFormat="1" applyFont="1" applyFill="1" applyBorder="1" applyAlignment="1"/>
    <xf numFmtId="10" fontId="2" fillId="3" borderId="0" xfId="2" applyNumberFormat="1" applyFont="1" applyFill="1" applyBorder="1" applyAlignment="1">
      <alignment wrapText="1"/>
    </xf>
    <xf numFmtId="10" fontId="0" fillId="0" borderId="0" xfId="2" applyNumberFormat="1" applyFont="1" applyBorder="1"/>
    <xf numFmtId="0" fontId="7" fillId="0" borderId="0" xfId="0" applyFont="1"/>
    <xf numFmtId="0" fontId="8" fillId="0" borderId="0" xfId="0" applyFont="1"/>
    <xf numFmtId="0" fontId="8" fillId="4" borderId="0" xfId="0" applyFont="1" applyFill="1"/>
    <xf numFmtId="0" fontId="0" fillId="4" borderId="0" xfId="0" applyFill="1"/>
    <xf numFmtId="0" fontId="9" fillId="0" borderId="0" xfId="0" applyFont="1"/>
    <xf numFmtId="0" fontId="10" fillId="0" borderId="0" xfId="0" applyFont="1"/>
    <xf numFmtId="0" fontId="0" fillId="5" borderId="0" xfId="0" applyFill="1"/>
    <xf numFmtId="0" fontId="0" fillId="0" borderId="0" xfId="0" applyNumberFormat="1"/>
    <xf numFmtId="0" fontId="0" fillId="6" borderId="0" xfId="0" applyFill="1"/>
    <xf numFmtId="0" fontId="0" fillId="7" borderId="0" xfId="0" applyFill="1"/>
    <xf numFmtId="0" fontId="0" fillId="8" borderId="0" xfId="0" applyFill="1"/>
    <xf numFmtId="0" fontId="3" fillId="9" borderId="3" xfId="3" applyFill="1" applyBorder="1" applyAlignment="1">
      <alignment horizontal="center" vertical="top" wrapText="1"/>
    </xf>
    <xf numFmtId="0" fontId="3" fillId="10" borderId="3" xfId="3" applyFill="1" applyBorder="1" applyAlignment="1">
      <alignment horizontal="left" vertical="center" wrapText="1"/>
    </xf>
    <xf numFmtId="0" fontId="14" fillId="11" borderId="3" xfId="0" applyFont="1" applyFill="1" applyBorder="1" applyAlignment="1">
      <alignment horizontal="left" vertical="center" wrapText="1"/>
    </xf>
    <xf numFmtId="0" fontId="14" fillId="11" borderId="3" xfId="0" applyFont="1" applyFill="1" applyBorder="1" applyAlignment="1">
      <alignment horizontal="center" vertical="center" wrapText="1"/>
    </xf>
    <xf numFmtId="0" fontId="16" fillId="12" borderId="3" xfId="0" applyFont="1" applyFill="1" applyBorder="1" applyAlignment="1">
      <alignment horizontal="left" vertical="center" wrapText="1"/>
    </xf>
    <xf numFmtId="0" fontId="15" fillId="12" borderId="3" xfId="0" applyFont="1" applyFill="1" applyBorder="1" applyAlignment="1">
      <alignment horizontal="left" vertical="center" wrapText="1"/>
    </xf>
    <xf numFmtId="0" fontId="15" fillId="12" borderId="3" xfId="0" applyFont="1" applyFill="1" applyBorder="1" applyAlignment="1">
      <alignment horizontal="center" vertical="center" wrapText="1"/>
    </xf>
    <xf numFmtId="0" fontId="16" fillId="13" borderId="3" xfId="0" applyFont="1" applyFill="1" applyBorder="1" applyAlignment="1">
      <alignment horizontal="left" vertical="center" wrapText="1"/>
    </xf>
    <xf numFmtId="0" fontId="15" fillId="13" borderId="3" xfId="0" applyFont="1" applyFill="1" applyBorder="1" applyAlignment="1">
      <alignment horizontal="left" vertical="center" wrapText="1"/>
    </xf>
    <xf numFmtId="0" fontId="15" fillId="13" borderId="3" xfId="0" applyFont="1" applyFill="1" applyBorder="1" applyAlignment="1">
      <alignment horizontal="center" vertical="center" wrapText="1"/>
    </xf>
    <xf numFmtId="0" fontId="15" fillId="12" borderId="9" xfId="0" applyFont="1" applyFill="1" applyBorder="1" applyAlignment="1">
      <alignment horizontal="center" vertical="center" wrapText="1"/>
    </xf>
    <xf numFmtId="0" fontId="15" fillId="13" borderId="9" xfId="0" applyFont="1" applyFill="1" applyBorder="1" applyAlignment="1">
      <alignment horizontal="center" vertical="center" wrapText="1"/>
    </xf>
    <xf numFmtId="0" fontId="19" fillId="11" borderId="3" xfId="0" applyFont="1" applyFill="1" applyBorder="1" applyAlignment="1">
      <alignment horizontal="left" vertical="center" wrapText="1"/>
    </xf>
    <xf numFmtId="0" fontId="19" fillId="11" borderId="3" xfId="0" applyFont="1" applyFill="1" applyBorder="1" applyAlignment="1">
      <alignment horizontal="center" vertical="center" wrapText="1"/>
    </xf>
    <xf numFmtId="0" fontId="21" fillId="12" borderId="3" xfId="0" applyFont="1" applyFill="1" applyBorder="1" applyAlignment="1">
      <alignment horizontal="left" vertical="center" wrapText="1"/>
    </xf>
    <xf numFmtId="0" fontId="20" fillId="12" borderId="3" xfId="0" applyFont="1" applyFill="1" applyBorder="1" applyAlignment="1">
      <alignment horizontal="left" vertical="center" wrapText="1"/>
    </xf>
    <xf numFmtId="0" fontId="20" fillId="12" borderId="3" xfId="0" applyFont="1" applyFill="1" applyBorder="1" applyAlignment="1">
      <alignment horizontal="center" vertical="center" wrapText="1"/>
    </xf>
    <xf numFmtId="0" fontId="21" fillId="13" borderId="3" xfId="0" applyFont="1" applyFill="1" applyBorder="1" applyAlignment="1">
      <alignment horizontal="left" vertical="center" wrapText="1"/>
    </xf>
    <xf numFmtId="0" fontId="20" fillId="13" borderId="3" xfId="0" applyFont="1" applyFill="1" applyBorder="1" applyAlignment="1">
      <alignment horizontal="left" vertical="center" wrapText="1"/>
    </xf>
    <xf numFmtId="0" fontId="20" fillId="13" borderId="3" xfId="0" applyFont="1" applyFill="1" applyBorder="1" applyAlignment="1">
      <alignment horizontal="center" vertical="center" wrapText="1"/>
    </xf>
    <xf numFmtId="0" fontId="20" fillId="12" borderId="9" xfId="0" applyFont="1" applyFill="1" applyBorder="1" applyAlignment="1">
      <alignment horizontal="center" vertical="center" wrapText="1"/>
    </xf>
    <xf numFmtId="0" fontId="20" fillId="13" borderId="9" xfId="0" applyFont="1" applyFill="1" applyBorder="1" applyAlignment="1">
      <alignment horizontal="center" vertical="center" wrapText="1"/>
    </xf>
    <xf numFmtId="0" fontId="21" fillId="14" borderId="3" xfId="0" applyFont="1" applyFill="1" applyBorder="1" applyAlignment="1">
      <alignment horizontal="left" vertical="center" wrapText="1"/>
    </xf>
    <xf numFmtId="0" fontId="20" fillId="14" borderId="3" xfId="0" applyFont="1" applyFill="1" applyBorder="1" applyAlignment="1">
      <alignment horizontal="left" vertical="center" wrapText="1"/>
    </xf>
    <xf numFmtId="0" fontId="20" fillId="14" borderId="3" xfId="0" applyFont="1" applyFill="1" applyBorder="1" applyAlignment="1">
      <alignment horizontal="center" vertical="center" wrapText="1"/>
    </xf>
    <xf numFmtId="0" fontId="23" fillId="0" borderId="0" xfId="0" applyFont="1"/>
    <xf numFmtId="0" fontId="20" fillId="14" borderId="9" xfId="0" applyFont="1" applyFill="1" applyBorder="1" applyAlignment="1">
      <alignment horizontal="center" vertical="center" wrapText="1"/>
    </xf>
    <xf numFmtId="0" fontId="24" fillId="0" borderId="0" xfId="0" applyFont="1"/>
    <xf numFmtId="3" fontId="24" fillId="0" borderId="0" xfId="0" applyNumberFormat="1" applyFont="1"/>
    <xf numFmtId="0" fontId="20" fillId="12" borderId="0" xfId="0" applyFont="1" applyFill="1" applyBorder="1" applyAlignment="1">
      <alignment horizontal="center" vertical="center" wrapText="1"/>
    </xf>
    <xf numFmtId="0" fontId="20" fillId="13" borderId="0" xfId="0" applyFont="1" applyFill="1" applyBorder="1" applyAlignment="1">
      <alignment horizontal="center" vertical="center" wrapText="1"/>
    </xf>
    <xf numFmtId="0" fontId="25" fillId="0" borderId="0" xfId="0" applyFont="1"/>
    <xf numFmtId="9" fontId="0" fillId="0" borderId="0" xfId="0" applyNumberFormat="1"/>
    <xf numFmtId="0" fontId="0" fillId="2" borderId="0" xfId="0" applyFont="1" applyFill="1" applyAlignment="1">
      <alignment horizontal="center" wrapText="1"/>
    </xf>
    <xf numFmtId="167" fontId="0" fillId="2" borderId="2" xfId="2" applyNumberFormat="1" applyFont="1" applyFill="1" applyBorder="1" applyAlignment="1">
      <alignment horizontal="center"/>
    </xf>
    <xf numFmtId="167" fontId="0" fillId="2" borderId="0" xfId="2" applyNumberFormat="1" applyFont="1" applyFill="1" applyBorder="1" applyAlignment="1">
      <alignment horizontal="center"/>
    </xf>
    <xf numFmtId="167" fontId="0" fillId="2" borderId="1" xfId="2" applyNumberFormat="1" applyFont="1" applyFill="1" applyBorder="1" applyAlignment="1">
      <alignment horizontal="center"/>
    </xf>
    <xf numFmtId="0" fontId="18" fillId="9" borderId="4" xfId="0" applyFont="1" applyFill="1" applyBorder="1" applyAlignment="1">
      <alignment horizontal="center" vertical="top" wrapText="1"/>
    </xf>
    <xf numFmtId="0" fontId="18" fillId="9" borderId="5" xfId="0" applyFont="1" applyFill="1" applyBorder="1" applyAlignment="1">
      <alignment horizontal="center" vertical="top" wrapText="1"/>
    </xf>
    <xf numFmtId="0" fontId="3" fillId="9" borderId="4" xfId="3" applyFill="1" applyBorder="1" applyAlignment="1">
      <alignment horizontal="center" vertical="top" wrapText="1"/>
    </xf>
    <xf numFmtId="0" fontId="3" fillId="9" borderId="5" xfId="3" applyFill="1" applyBorder="1" applyAlignment="1">
      <alignment horizontal="center" vertical="top" wrapText="1"/>
    </xf>
    <xf numFmtId="0" fontId="3" fillId="9" borderId="4" xfId="3" applyFill="1" applyBorder="1" applyAlignment="1">
      <alignment horizontal="left" vertical="top" wrapText="1"/>
    </xf>
    <xf numFmtId="0" fontId="3" fillId="9" borderId="5" xfId="3" applyFill="1" applyBorder="1" applyAlignment="1">
      <alignment horizontal="left" vertical="top" wrapText="1"/>
    </xf>
    <xf numFmtId="0" fontId="22" fillId="9" borderId="4" xfId="0" applyFont="1" applyFill="1" applyBorder="1" applyAlignment="1">
      <alignment horizontal="left" vertical="top" wrapText="1"/>
    </xf>
    <xf numFmtId="0" fontId="22" fillId="9" borderId="5" xfId="0" applyFont="1" applyFill="1" applyBorder="1" applyAlignment="1">
      <alignment horizontal="left" vertical="top" wrapText="1"/>
    </xf>
    <xf numFmtId="0" fontId="22" fillId="9" borderId="4" xfId="0" applyFont="1" applyFill="1" applyBorder="1" applyAlignment="1">
      <alignment horizontal="center" vertical="top" wrapText="1"/>
    </xf>
    <xf numFmtId="0" fontId="22" fillId="9" borderId="5" xfId="0" applyFont="1" applyFill="1" applyBorder="1" applyAlignment="1">
      <alignment horizontal="center" vertical="top" wrapText="1"/>
    </xf>
    <xf numFmtId="0" fontId="22" fillId="9" borderId="6" xfId="0" applyFont="1" applyFill="1" applyBorder="1" applyAlignment="1">
      <alignment horizontal="center" vertical="top" wrapText="1"/>
    </xf>
    <xf numFmtId="0" fontId="22" fillId="9" borderId="7" xfId="0" applyFont="1" applyFill="1" applyBorder="1" applyAlignment="1">
      <alignment horizontal="center" vertical="top" wrapText="1"/>
    </xf>
    <xf numFmtId="0" fontId="22" fillId="9" borderId="8" xfId="0" applyFont="1" applyFill="1" applyBorder="1" applyAlignment="1">
      <alignment horizontal="center" vertical="top" wrapText="1"/>
    </xf>
    <xf numFmtId="0" fontId="12" fillId="9" borderId="4" xfId="0" applyFont="1" applyFill="1" applyBorder="1" applyAlignment="1">
      <alignment horizontal="left" vertical="top" wrapText="1"/>
    </xf>
    <xf numFmtId="0" fontId="12" fillId="9" borderId="5" xfId="0" applyFont="1" applyFill="1" applyBorder="1" applyAlignment="1">
      <alignment horizontal="left" vertical="top" wrapText="1"/>
    </xf>
    <xf numFmtId="0" fontId="12" fillId="9" borderId="4" xfId="0" applyFont="1" applyFill="1" applyBorder="1" applyAlignment="1">
      <alignment horizontal="center" vertical="top" wrapText="1"/>
    </xf>
    <xf numFmtId="0" fontId="12" fillId="9" borderId="5" xfId="0" applyFont="1" applyFill="1" applyBorder="1" applyAlignment="1">
      <alignment horizontal="center" vertical="top" wrapText="1"/>
    </xf>
    <xf numFmtId="0" fontId="13" fillId="9" borderId="4" xfId="0" applyFont="1" applyFill="1" applyBorder="1" applyAlignment="1">
      <alignment horizontal="center" vertical="top" wrapText="1"/>
    </xf>
    <xf numFmtId="0" fontId="13" fillId="9" borderId="5" xfId="0" applyFont="1" applyFill="1" applyBorder="1" applyAlignment="1">
      <alignment horizontal="center" vertical="top" wrapText="1"/>
    </xf>
    <xf numFmtId="0" fontId="17" fillId="9" borderId="4" xfId="0" applyFont="1" applyFill="1" applyBorder="1" applyAlignment="1">
      <alignment horizontal="left" vertical="top" wrapText="1"/>
    </xf>
    <xf numFmtId="0" fontId="17" fillId="9" borderId="5" xfId="0" applyFont="1" applyFill="1" applyBorder="1" applyAlignment="1">
      <alignment horizontal="left" vertical="top" wrapText="1"/>
    </xf>
    <xf numFmtId="0" fontId="17" fillId="9" borderId="4" xfId="0" applyFont="1" applyFill="1" applyBorder="1" applyAlignment="1">
      <alignment horizontal="center" vertical="top" wrapText="1"/>
    </xf>
    <xf numFmtId="0" fontId="17" fillId="9" borderId="5" xfId="0" applyFont="1" applyFill="1" applyBorder="1" applyAlignment="1">
      <alignment horizontal="center" vertical="top" wrapText="1"/>
    </xf>
    <xf numFmtId="0" fontId="12" fillId="9" borderId="6" xfId="0" applyFont="1" applyFill="1" applyBorder="1" applyAlignment="1">
      <alignment horizontal="center" vertical="top" wrapText="1"/>
    </xf>
    <xf numFmtId="0" fontId="12" fillId="9" borderId="7" xfId="0" applyFont="1" applyFill="1" applyBorder="1" applyAlignment="1">
      <alignment horizontal="center" vertical="top" wrapText="1"/>
    </xf>
    <xf numFmtId="0" fontId="12" fillId="9" borderId="8" xfId="0" applyFont="1" applyFill="1" applyBorder="1" applyAlignment="1">
      <alignment horizontal="center" vertical="top" wrapText="1"/>
    </xf>
    <xf numFmtId="0" fontId="17" fillId="9" borderId="6" xfId="0" applyFont="1" applyFill="1" applyBorder="1" applyAlignment="1">
      <alignment horizontal="center" vertical="top" wrapText="1"/>
    </xf>
    <xf numFmtId="0" fontId="17" fillId="9" borderId="7" xfId="0" applyFont="1" applyFill="1" applyBorder="1" applyAlignment="1">
      <alignment horizontal="center" vertical="top" wrapText="1"/>
    </xf>
    <xf numFmtId="0" fontId="17" fillId="9" borderId="8" xfId="0" applyFont="1" applyFill="1" applyBorder="1" applyAlignment="1">
      <alignment horizontal="center" vertical="top" wrapText="1"/>
    </xf>
  </cellXfs>
  <cellStyles count="4">
    <cellStyle name="Currency" xfId="1" builtinId="4"/>
    <cellStyle name="Hyperlink" xfId="3" builtinId="8"/>
    <cellStyle name="Normal" xfId="0" builtinId="0"/>
    <cellStyle name="Percent" xfId="2" builtinId="5"/>
  </cellStyles>
  <dxfs count="19">
    <dxf>
      <font>
        <b val="0"/>
        <i val="0"/>
        <strike val="0"/>
        <condense val="0"/>
        <extend val="0"/>
        <outline val="0"/>
        <shadow val="0"/>
        <u val="none"/>
        <vertAlign val="baseline"/>
        <sz val="12"/>
        <color theme="1"/>
        <name val="Calibri"/>
        <family val="2"/>
        <scheme val="minor"/>
      </font>
      <numFmt numFmtId="165" formatCode="_-[$£-809]* #,##0.00_-;\-[$£-809]* #,##0.00_-;_-[$£-809]* &quot;-&quot;??_-;_-@_-"/>
    </dxf>
    <dxf>
      <font>
        <b val="0"/>
        <i val="0"/>
        <strike val="0"/>
        <condense val="0"/>
        <extend val="0"/>
        <outline val="0"/>
        <shadow val="0"/>
        <u val="none"/>
        <vertAlign val="baseline"/>
        <sz val="12"/>
        <color theme="1"/>
        <name val="Calibri"/>
        <family val="2"/>
        <scheme val="minor"/>
      </font>
      <numFmt numFmtId="166" formatCode="[$-409]d\-mmm\-yy;@"/>
    </dxf>
    <dxf>
      <font>
        <b val="0"/>
        <i val="0"/>
        <strike val="0"/>
        <condense val="0"/>
        <extend val="0"/>
        <outline val="0"/>
        <shadow val="0"/>
        <u val="none"/>
        <vertAlign val="baseline"/>
        <sz val="12"/>
        <color theme="1"/>
        <name val="Calibri"/>
        <family val="2"/>
        <scheme val="minor"/>
      </font>
      <numFmt numFmtId="165" formatCode="_-[$£-809]* #,##0.00_-;\-[$£-809]* #,##0.00_-;_-[$£-809]* &quot;-&quot;??_-;_-@_-"/>
    </dxf>
    <dxf>
      <border diagonalUp="0" diagonalDown="0" outline="0">
        <left style="thin">
          <color indexed="64"/>
        </left>
        <right/>
        <top/>
        <bottom/>
      </border>
    </dxf>
    <dxf>
      <numFmt numFmtId="167" formatCode="0.0%"/>
    </dxf>
    <dxf>
      <numFmt numFmtId="167" formatCode="0.0%"/>
    </dxf>
    <dxf>
      <numFmt numFmtId="167" formatCode="0.0%"/>
      <border outline="0">
        <left style="thin">
          <color indexed="64"/>
        </left>
      </border>
    </dxf>
    <dxf>
      <font>
        <b val="0"/>
        <i val="0"/>
        <strike val="0"/>
        <condense val="0"/>
        <extend val="0"/>
        <outline val="0"/>
        <shadow val="0"/>
        <u val="none"/>
        <vertAlign val="baseline"/>
        <sz val="12"/>
        <color theme="1"/>
        <name val="Calibri"/>
        <family val="2"/>
        <scheme val="minor"/>
      </font>
      <numFmt numFmtId="165" formatCode="_-[$£-809]* #,##0.00_-;\-[$£-809]* #,##0.00_-;_-[$£-809]* &quot;-&quot;??_-;_-@_-"/>
      <border diagonalUp="0" diagonalDown="0" outline="0">
        <left/>
        <right style="thin">
          <color indexed="64"/>
        </right>
        <top/>
        <bottom/>
      </border>
    </dxf>
    <dxf>
      <numFmt numFmtId="14" formatCode="0.00%"/>
    </dxf>
    <dxf>
      <font>
        <b val="0"/>
        <i val="0"/>
        <strike val="0"/>
        <condense val="0"/>
        <extend val="0"/>
        <outline val="0"/>
        <shadow val="0"/>
        <u val="none"/>
        <vertAlign val="baseline"/>
        <sz val="12"/>
        <color theme="1"/>
        <name val="Calibri"/>
        <family val="2"/>
        <scheme val="minor"/>
      </font>
      <numFmt numFmtId="14" formatCode="0.00%"/>
    </dxf>
    <dxf>
      <font>
        <b val="0"/>
        <i val="0"/>
        <strike val="0"/>
        <condense val="0"/>
        <extend val="0"/>
        <outline val="0"/>
        <shadow val="0"/>
        <u val="none"/>
        <vertAlign val="baseline"/>
        <sz val="12"/>
        <color theme="1"/>
        <name val="Calibri"/>
        <family val="2"/>
        <scheme val="minor"/>
      </font>
      <numFmt numFmtId="167" formatCode="0.0%"/>
    </dxf>
    <dxf>
      <font>
        <b val="0"/>
        <i val="0"/>
        <strike val="0"/>
        <condense val="0"/>
        <extend val="0"/>
        <outline val="0"/>
        <shadow val="0"/>
        <u val="none"/>
        <vertAlign val="baseline"/>
        <sz val="12"/>
        <color theme="1"/>
        <name val="Calibri"/>
        <family val="2"/>
        <scheme val="minor"/>
      </font>
      <numFmt numFmtId="167" formatCode="0.0%"/>
    </dxf>
    <dxf>
      <numFmt numFmtId="167" formatCode="0.0%"/>
    </dxf>
    <dxf>
      <numFmt numFmtId="167" formatCode="0.0%"/>
    </dxf>
    <dxf>
      <numFmt numFmtId="165" formatCode="_-[$£-809]* #,##0.00_-;\-[$£-809]* #,##0.00_-;_-[$£-809]* &quot;-&quot;??_-;_-@_-"/>
    </dxf>
    <dxf>
      <numFmt numFmtId="165" formatCode="_-[$£-809]* #,##0.00_-;\-[$£-809]* #,##0.00_-;_-[$£-809]* &quot;-&quot;??_-;_-@_-"/>
      <alignment horizontal="general" vertical="bottom" textRotation="0" wrapText="1" indent="0" justifyLastLine="0" shrinkToFit="0" readingOrder="0"/>
    </dxf>
    <dxf>
      <numFmt numFmtId="166" formatCode="[$-409]d\-mmm\-yy;@"/>
    </dxf>
    <dxf>
      <numFmt numFmtId="165" formatCode="_-[$£-809]* #,##0.00_-;\-[$£-809]* #,##0.00_-;_-[$£-809]* &quot;-&quot;??_-;_-@_-"/>
    </dxf>
    <dxf>
      <numFmt numFmtId="165" formatCode="_-[$£-809]* #,##0.00_-;\-[$£-809]* #,##0.00_-;_-[$£-809]* &quot;-&quot;??_-;_-@_-"/>
      <border diagonalUp="0" diagonalDown="0">
        <left style="thin">
          <color indexed="64"/>
        </left>
        <right/>
        <top/>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realTimeData">
    <main first="thomsonreutersshim.dfortdformula">
      <tp t="e">
        <v>#N/A</v>
        <stp/>
        <stp>cb188460-9a9d-4e9d-a2a8-1809733ee44b</stp>
        <tr r="A3" s="5"/>
      </tp>
    </main>
  </volType>
</volType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volatileDependencies" Target="volatileDependencie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hyperlink" Target="https://www.theaic.co.uk/watchlist/view?destination=aic/find-compare-investment-companies%3Fsector%3DVCT%2520Generalist%26name%3D%26region%3D%26manager%3DMaven%2520Capital%2520Partners%26country%3D%26objective%3D%26op%3DFilter%26sort%3D%26form_build_id%3Dform-MT5mo1LpOcikouAxkFfcLoTFT4YZkJUqF5eIqs7DHcU%26form_id%3Daic_data_search_form%26type%3DFilter" TargetMode="External"/><Relationship Id="rId7"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theaic.co.uk/watchlist/view?destination=aic/find-compare-investment-companies%3Fsector%3DVCT%2520Generalist%26name%3D%26region%3D%26manager%3DMobeus%2520Equity%2520Partners%26country%3D%26objective%3D%26op%3DFilter%26sort%3D%26form_build_id%3Dform-orReVwvZTp_f5KQXJDJD-hU0Cdlcoi_Fz69UQoPTxUI%26form_id%3Daic_data_search_form%26type%3DFilter" TargetMode="External"/><Relationship Id="rId6" Type="http://schemas.openxmlformats.org/officeDocument/2006/relationships/image" Target="../media/image2.png"/><Relationship Id="rId5" Type="http://schemas.openxmlformats.org/officeDocument/2006/relationships/hyperlink" Target="https://www.theaic.co.uk/watchlist/view?destination=aic/find-compare-investment-companies%3Fsector%3DVCT%2520Generalist%26name%3D%26region%3D%26manager%3DAlbion%2520Capital%26country%3D%26objective%3D%26op%3DFilter%26sort%3D%26form_build_id%3Dform-FB0_8Z7lBWNHC0htKplqOwPhCnRW3SJTEecCnsH3RWg%26form_id%3Daic_data_search_form%26type%3DFilter" TargetMode="External"/><Relationship Id="rId4" Type="http://schemas.openxmlformats.org/officeDocument/2006/relationships/hyperlink" Target="https://www.theaic.co.uk/watchlist/view?destination=aic/find-compare-investment-companies%3Fsector%3DVCT%2520Generalist%26name%3D%26region%3D%26manager%3DOakley%2520Capital%2520Investments%26country%3D%26objective%3D%26op%3DFilter%26sort%3D%26form_build_id%3Dform-0WBIdgpYhCFds_xIvRm_q4XByoF0xA6kGIrYUwPOCtk%26form_id%3Daic_data_search_form%26type%3DFilter"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6</xdr:row>
      <xdr:rowOff>0</xdr:rowOff>
    </xdr:from>
    <xdr:to>
      <xdr:col>1</xdr:col>
      <xdr:colOff>245745</xdr:colOff>
      <xdr:row>6</xdr:row>
      <xdr:rowOff>152400</xdr:rowOff>
    </xdr:to>
    <xdr:pic>
      <xdr:nvPicPr>
        <xdr:cNvPr id="2" name="Picture 1" descr="Add to watchlist">
          <a:hlinkClick xmlns:r="http://schemas.openxmlformats.org/officeDocument/2006/relationships" r:id="rId1" tooltip="Add to watchlist"/>
          <a:extLst>
            <a:ext uri="{FF2B5EF4-FFF2-40B4-BE49-F238E27FC236}">
              <a16:creationId xmlns:a16="http://schemas.microsoft.com/office/drawing/2014/main" id="{B044AAD2-0CE5-48A7-92A9-3415B964553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5800" y="2019300"/>
          <a:ext cx="2571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xdr:row>
      <xdr:rowOff>0</xdr:rowOff>
    </xdr:from>
    <xdr:to>
      <xdr:col>1</xdr:col>
      <xdr:colOff>245745</xdr:colOff>
      <xdr:row>7</xdr:row>
      <xdr:rowOff>152400</xdr:rowOff>
    </xdr:to>
    <xdr:pic>
      <xdr:nvPicPr>
        <xdr:cNvPr id="3" name="Picture 2" descr="Add to watchlist">
          <a:hlinkClick xmlns:r="http://schemas.openxmlformats.org/officeDocument/2006/relationships" r:id="rId1" tooltip="Add to watchlist"/>
          <a:extLst>
            <a:ext uri="{FF2B5EF4-FFF2-40B4-BE49-F238E27FC236}">
              <a16:creationId xmlns:a16="http://schemas.microsoft.com/office/drawing/2014/main" id="{1BFE04DC-AC04-428E-A838-1F98AA96538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5800" y="2752725"/>
          <a:ext cx="2571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xdr:row>
      <xdr:rowOff>0</xdr:rowOff>
    </xdr:from>
    <xdr:to>
      <xdr:col>1</xdr:col>
      <xdr:colOff>245745</xdr:colOff>
      <xdr:row>8</xdr:row>
      <xdr:rowOff>152400</xdr:rowOff>
    </xdr:to>
    <xdr:pic>
      <xdr:nvPicPr>
        <xdr:cNvPr id="4" name="Picture 3" descr="Add to watchlist">
          <a:hlinkClick xmlns:r="http://schemas.openxmlformats.org/officeDocument/2006/relationships" r:id="rId1" tooltip="Add to watchlist"/>
          <a:extLst>
            <a:ext uri="{FF2B5EF4-FFF2-40B4-BE49-F238E27FC236}">
              <a16:creationId xmlns:a16="http://schemas.microsoft.com/office/drawing/2014/main" id="{11EACE39-1E1B-44FC-BFFF-DE79F3457B6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5800" y="3486150"/>
          <a:ext cx="2571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xdr:row>
      <xdr:rowOff>0</xdr:rowOff>
    </xdr:from>
    <xdr:to>
      <xdr:col>1</xdr:col>
      <xdr:colOff>245745</xdr:colOff>
      <xdr:row>9</xdr:row>
      <xdr:rowOff>152400</xdr:rowOff>
    </xdr:to>
    <xdr:pic>
      <xdr:nvPicPr>
        <xdr:cNvPr id="5" name="Picture 4" descr="Add to watchlist">
          <a:hlinkClick xmlns:r="http://schemas.openxmlformats.org/officeDocument/2006/relationships" r:id="rId1" tooltip="Add to watchlist"/>
          <a:extLst>
            <a:ext uri="{FF2B5EF4-FFF2-40B4-BE49-F238E27FC236}">
              <a16:creationId xmlns:a16="http://schemas.microsoft.com/office/drawing/2014/main" id="{412775E9-0E1A-48A4-82C3-C5F0A3FA1CA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5800" y="4219575"/>
          <a:ext cx="2571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xdr:row>
      <xdr:rowOff>0</xdr:rowOff>
    </xdr:from>
    <xdr:to>
      <xdr:col>1</xdr:col>
      <xdr:colOff>245745</xdr:colOff>
      <xdr:row>15</xdr:row>
      <xdr:rowOff>152400</xdr:rowOff>
    </xdr:to>
    <xdr:pic>
      <xdr:nvPicPr>
        <xdr:cNvPr id="10" name="Picture 9" descr="Add to watchlist">
          <a:hlinkClick xmlns:r="http://schemas.openxmlformats.org/officeDocument/2006/relationships" r:id="rId3" tooltip="Add to watchlist"/>
          <a:extLst>
            <a:ext uri="{FF2B5EF4-FFF2-40B4-BE49-F238E27FC236}">
              <a16:creationId xmlns:a16="http://schemas.microsoft.com/office/drawing/2014/main" id="{89AAAC94-1E36-427F-B443-BEC0AB4E573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5800" y="6772275"/>
          <a:ext cx="2571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16</xdr:row>
      <xdr:rowOff>0</xdr:rowOff>
    </xdr:from>
    <xdr:to>
      <xdr:col>1</xdr:col>
      <xdr:colOff>245745</xdr:colOff>
      <xdr:row>16</xdr:row>
      <xdr:rowOff>152400</xdr:rowOff>
    </xdr:to>
    <xdr:pic>
      <xdr:nvPicPr>
        <xdr:cNvPr id="11" name="Picture 10" descr="Add to watchlist">
          <a:hlinkClick xmlns:r="http://schemas.openxmlformats.org/officeDocument/2006/relationships" r:id="rId3" tooltip="Add to watchlist"/>
          <a:extLst>
            <a:ext uri="{FF2B5EF4-FFF2-40B4-BE49-F238E27FC236}">
              <a16:creationId xmlns:a16="http://schemas.microsoft.com/office/drawing/2014/main" id="{CF7C753E-8F65-462C-840C-F79E7B12152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5800" y="7639050"/>
          <a:ext cx="2571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17</xdr:row>
      <xdr:rowOff>0</xdr:rowOff>
    </xdr:from>
    <xdr:to>
      <xdr:col>1</xdr:col>
      <xdr:colOff>245745</xdr:colOff>
      <xdr:row>17</xdr:row>
      <xdr:rowOff>152400</xdr:rowOff>
    </xdr:to>
    <xdr:pic>
      <xdr:nvPicPr>
        <xdr:cNvPr id="12" name="Picture 11" descr="Add to watchlist">
          <a:hlinkClick xmlns:r="http://schemas.openxmlformats.org/officeDocument/2006/relationships" r:id="rId3" tooltip="Add to watchlist"/>
          <a:extLst>
            <a:ext uri="{FF2B5EF4-FFF2-40B4-BE49-F238E27FC236}">
              <a16:creationId xmlns:a16="http://schemas.microsoft.com/office/drawing/2014/main" id="{1AE124FD-BDC1-45AA-87F3-094EE5F15C3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5800" y="8505825"/>
          <a:ext cx="2571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18</xdr:row>
      <xdr:rowOff>0</xdr:rowOff>
    </xdr:from>
    <xdr:to>
      <xdr:col>1</xdr:col>
      <xdr:colOff>245745</xdr:colOff>
      <xdr:row>18</xdr:row>
      <xdr:rowOff>152400</xdr:rowOff>
    </xdr:to>
    <xdr:pic>
      <xdr:nvPicPr>
        <xdr:cNvPr id="13" name="Picture 12" descr="Add to watchlist">
          <a:hlinkClick xmlns:r="http://schemas.openxmlformats.org/officeDocument/2006/relationships" r:id="rId3" tooltip="Add to watchlist"/>
          <a:extLst>
            <a:ext uri="{FF2B5EF4-FFF2-40B4-BE49-F238E27FC236}">
              <a16:creationId xmlns:a16="http://schemas.microsoft.com/office/drawing/2014/main" id="{BAC83D58-B361-4AFB-83BC-63530BCB964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5800" y="9372600"/>
          <a:ext cx="2571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27</xdr:row>
      <xdr:rowOff>0</xdr:rowOff>
    </xdr:from>
    <xdr:to>
      <xdr:col>1</xdr:col>
      <xdr:colOff>245745</xdr:colOff>
      <xdr:row>27</xdr:row>
      <xdr:rowOff>152400</xdr:rowOff>
    </xdr:to>
    <xdr:pic>
      <xdr:nvPicPr>
        <xdr:cNvPr id="14" name="Picture 13" descr="Add to watchlist">
          <a:hlinkClick xmlns:r="http://schemas.openxmlformats.org/officeDocument/2006/relationships" r:id="rId4" tooltip="Add to watchlist"/>
          <a:extLst>
            <a:ext uri="{FF2B5EF4-FFF2-40B4-BE49-F238E27FC236}">
              <a16:creationId xmlns:a16="http://schemas.microsoft.com/office/drawing/2014/main" id="{CDE5659D-763D-49C8-9F90-24FDE36E284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5800" y="12658725"/>
          <a:ext cx="2571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28</xdr:row>
      <xdr:rowOff>0</xdr:rowOff>
    </xdr:from>
    <xdr:to>
      <xdr:col>1</xdr:col>
      <xdr:colOff>245745</xdr:colOff>
      <xdr:row>28</xdr:row>
      <xdr:rowOff>152400</xdr:rowOff>
    </xdr:to>
    <xdr:pic>
      <xdr:nvPicPr>
        <xdr:cNvPr id="15" name="Picture 14" descr="Add to watchlist">
          <a:hlinkClick xmlns:r="http://schemas.openxmlformats.org/officeDocument/2006/relationships" r:id="rId4" tooltip="Add to watchlist"/>
          <a:extLst>
            <a:ext uri="{FF2B5EF4-FFF2-40B4-BE49-F238E27FC236}">
              <a16:creationId xmlns:a16="http://schemas.microsoft.com/office/drawing/2014/main" id="{4016B41F-6DEA-4F3D-B051-C8FC0B0AE7F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5800" y="13011150"/>
          <a:ext cx="2571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34</xdr:row>
      <xdr:rowOff>0</xdr:rowOff>
    </xdr:from>
    <xdr:to>
      <xdr:col>1</xdr:col>
      <xdr:colOff>245745</xdr:colOff>
      <xdr:row>34</xdr:row>
      <xdr:rowOff>152400</xdr:rowOff>
    </xdr:to>
    <xdr:pic>
      <xdr:nvPicPr>
        <xdr:cNvPr id="16" name="Picture 15" descr="Add to watchlist">
          <a:hlinkClick xmlns:r="http://schemas.openxmlformats.org/officeDocument/2006/relationships" r:id="rId5" tooltip="Add to watchlist"/>
          <a:extLst>
            <a:ext uri="{FF2B5EF4-FFF2-40B4-BE49-F238E27FC236}">
              <a16:creationId xmlns:a16="http://schemas.microsoft.com/office/drawing/2014/main" id="{A5FB23C9-C9E5-4755-B088-E8D1F2BDAFD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5800" y="15354300"/>
          <a:ext cx="2571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35</xdr:row>
      <xdr:rowOff>0</xdr:rowOff>
    </xdr:from>
    <xdr:to>
      <xdr:col>1</xdr:col>
      <xdr:colOff>245745</xdr:colOff>
      <xdr:row>35</xdr:row>
      <xdr:rowOff>152400</xdr:rowOff>
    </xdr:to>
    <xdr:pic>
      <xdr:nvPicPr>
        <xdr:cNvPr id="17" name="Picture 16" descr="Add to watchlist">
          <a:hlinkClick xmlns:r="http://schemas.openxmlformats.org/officeDocument/2006/relationships" r:id="rId5" tooltip="Add to watchlist"/>
          <a:extLst>
            <a:ext uri="{FF2B5EF4-FFF2-40B4-BE49-F238E27FC236}">
              <a16:creationId xmlns:a16="http://schemas.microsoft.com/office/drawing/2014/main" id="{8AF23B42-276F-476D-8325-12C6788A6ED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5800" y="16049625"/>
          <a:ext cx="2571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36</xdr:row>
      <xdr:rowOff>0</xdr:rowOff>
    </xdr:from>
    <xdr:to>
      <xdr:col>1</xdr:col>
      <xdr:colOff>245745</xdr:colOff>
      <xdr:row>36</xdr:row>
      <xdr:rowOff>152400</xdr:rowOff>
    </xdr:to>
    <xdr:pic>
      <xdr:nvPicPr>
        <xdr:cNvPr id="18" name="Picture 17" descr="Add to watchlist">
          <a:hlinkClick xmlns:r="http://schemas.openxmlformats.org/officeDocument/2006/relationships" r:id="rId5" tooltip="Add to watchlist"/>
          <a:extLst>
            <a:ext uri="{FF2B5EF4-FFF2-40B4-BE49-F238E27FC236}">
              <a16:creationId xmlns:a16="http://schemas.microsoft.com/office/drawing/2014/main" id="{3B77428A-77FA-4362-B67C-1456FCE1369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5800" y="16573500"/>
          <a:ext cx="2571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37</xdr:row>
      <xdr:rowOff>0</xdr:rowOff>
    </xdr:from>
    <xdr:to>
      <xdr:col>1</xdr:col>
      <xdr:colOff>245745</xdr:colOff>
      <xdr:row>37</xdr:row>
      <xdr:rowOff>152400</xdr:rowOff>
    </xdr:to>
    <xdr:pic>
      <xdr:nvPicPr>
        <xdr:cNvPr id="19" name="Picture 18" descr="Add to watchlist">
          <a:hlinkClick xmlns:r="http://schemas.openxmlformats.org/officeDocument/2006/relationships" r:id="rId5" tooltip="Add to watchlist"/>
          <a:extLst>
            <a:ext uri="{FF2B5EF4-FFF2-40B4-BE49-F238E27FC236}">
              <a16:creationId xmlns:a16="http://schemas.microsoft.com/office/drawing/2014/main" id="{112596B0-13AF-49B2-9586-084E79B3D14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5800" y="17440275"/>
          <a:ext cx="2571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38</xdr:row>
      <xdr:rowOff>0</xdr:rowOff>
    </xdr:from>
    <xdr:to>
      <xdr:col>1</xdr:col>
      <xdr:colOff>245745</xdr:colOff>
      <xdr:row>38</xdr:row>
      <xdr:rowOff>152400</xdr:rowOff>
    </xdr:to>
    <xdr:pic>
      <xdr:nvPicPr>
        <xdr:cNvPr id="20" name="Picture 19" descr="Add to watchlist">
          <a:hlinkClick xmlns:r="http://schemas.openxmlformats.org/officeDocument/2006/relationships" r:id="rId5" tooltip="Add to watchlist"/>
          <a:extLst>
            <a:ext uri="{FF2B5EF4-FFF2-40B4-BE49-F238E27FC236}">
              <a16:creationId xmlns:a16="http://schemas.microsoft.com/office/drawing/2014/main" id="{5B499F7C-ACC2-4260-B690-B71F6D0E466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5800" y="17792700"/>
          <a:ext cx="2571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39</xdr:row>
      <xdr:rowOff>0</xdr:rowOff>
    </xdr:from>
    <xdr:to>
      <xdr:col>1</xdr:col>
      <xdr:colOff>245745</xdr:colOff>
      <xdr:row>39</xdr:row>
      <xdr:rowOff>152400</xdr:rowOff>
    </xdr:to>
    <xdr:pic>
      <xdr:nvPicPr>
        <xdr:cNvPr id="21" name="Picture 20" descr="Add to watchlist">
          <a:hlinkClick xmlns:r="http://schemas.openxmlformats.org/officeDocument/2006/relationships" r:id="rId5" tooltip="Add to watchlist"/>
          <a:extLst>
            <a:ext uri="{FF2B5EF4-FFF2-40B4-BE49-F238E27FC236}">
              <a16:creationId xmlns:a16="http://schemas.microsoft.com/office/drawing/2014/main" id="{8C8A5DC4-A55C-469E-BA32-155C0BE1876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5800" y="18316575"/>
          <a:ext cx="2571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32</xdr:col>
      <xdr:colOff>304800</xdr:colOff>
      <xdr:row>12</xdr:row>
      <xdr:rowOff>48113</xdr:rowOff>
    </xdr:from>
    <xdr:to>
      <xdr:col>42</xdr:col>
      <xdr:colOff>513374</xdr:colOff>
      <xdr:row>21</xdr:row>
      <xdr:rowOff>94799</xdr:rowOff>
    </xdr:to>
    <xdr:pic>
      <xdr:nvPicPr>
        <xdr:cNvPr id="6" name="Picture 5">
          <a:extLst>
            <a:ext uri="{FF2B5EF4-FFF2-40B4-BE49-F238E27FC236}">
              <a16:creationId xmlns:a16="http://schemas.microsoft.com/office/drawing/2014/main" id="{663A2DF7-AF7E-42A6-A1D3-7994DD058C9A}"/>
            </a:ext>
          </a:extLst>
        </xdr:cNvPr>
        <xdr:cNvPicPr>
          <a:picLocks noChangeAspect="1"/>
        </xdr:cNvPicPr>
      </xdr:nvPicPr>
      <xdr:blipFill>
        <a:blip xmlns:r="http://schemas.openxmlformats.org/officeDocument/2006/relationships" r:embed="rId6"/>
        <a:stretch>
          <a:fillRect/>
        </a:stretch>
      </xdr:blipFill>
      <xdr:spPr>
        <a:xfrm>
          <a:off x="21593175" y="4324838"/>
          <a:ext cx="7066574" cy="3266136"/>
        </a:xfrm>
        <a:prstGeom prst="rect">
          <a:avLst/>
        </a:prstGeom>
      </xdr:spPr>
    </xdr:pic>
    <xdr:clientData/>
  </xdr:twoCellAnchor>
  <xdr:twoCellAnchor editAs="oneCell">
    <xdr:from>
      <xdr:col>43</xdr:col>
      <xdr:colOff>657226</xdr:colOff>
      <xdr:row>11</xdr:row>
      <xdr:rowOff>200026</xdr:rowOff>
    </xdr:from>
    <xdr:to>
      <xdr:col>51</xdr:col>
      <xdr:colOff>243841</xdr:colOff>
      <xdr:row>23</xdr:row>
      <xdr:rowOff>96478</xdr:rowOff>
    </xdr:to>
    <xdr:pic>
      <xdr:nvPicPr>
        <xdr:cNvPr id="7" name="Picture 6">
          <a:extLst>
            <a:ext uri="{FF2B5EF4-FFF2-40B4-BE49-F238E27FC236}">
              <a16:creationId xmlns:a16="http://schemas.microsoft.com/office/drawing/2014/main" id="{FF8931BE-2E6C-4A5A-BC99-0A58B647B21C}"/>
            </a:ext>
          </a:extLst>
        </xdr:cNvPr>
        <xdr:cNvPicPr>
          <a:picLocks noChangeAspect="1"/>
        </xdr:cNvPicPr>
      </xdr:nvPicPr>
      <xdr:blipFill>
        <a:blip xmlns:r="http://schemas.openxmlformats.org/officeDocument/2006/relationships" r:embed="rId7"/>
        <a:stretch>
          <a:fillRect/>
        </a:stretch>
      </xdr:blipFill>
      <xdr:spPr>
        <a:xfrm>
          <a:off x="29489401" y="4267201"/>
          <a:ext cx="5067300" cy="371788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F76F9F0-5792-214C-9931-FF79687E0802}" name="Table2" displayName="Table2" ref="A2:X81" totalsRowShown="0">
  <autoFilter ref="A2:X81" xr:uid="{EF227C8F-8B46-5743-B4CD-53B5128A3062}"/>
  <tableColumns count="24">
    <tableColumn id="1" xr3:uid="{FFD21061-4977-154E-B8E8-6FAE0FDC6DE3}" name="Name"/>
    <tableColumn id="11" xr3:uid="{A6C71CA5-A493-1949-BF6B-C90E0D235CAD}" name="Identifier (ticker, etc.)"/>
    <tableColumn id="2" xr3:uid="{4D1412AA-C1F2-0141-942A-439A6EAB98A1}" name="Fund Manager"/>
    <tableColumn id="3" xr3:uid="{F1A4B4FB-1CF2-7848-99DD-AA1F1A9650F8}" name="Website "/>
    <tableColumn id="4" xr3:uid="{CA8CE59A-065C-D548-AC46-5776DA8B28A9}" name="NAV" dataDxfId="18"/>
    <tableColumn id="5" xr3:uid="{6FFAAF1D-1587-CD40-BB0B-FB697B08720A}" name="NAV per share" dataDxfId="17"/>
    <tableColumn id="8" xr3:uid="{B7ADBB13-CE10-174A-8EC7-45C2D1CCD95C}" name="Dividend (Final) Pay Date" dataDxfId="16"/>
    <tableColumn id="6" xr3:uid="{6B1F6E19-9361-674D-9E33-69FDAF118B41}" name="Dividends per share (most recent)" dataDxfId="15"/>
    <tableColumn id="22" xr3:uid="{D422B51D-00FF-864F-AD28-1AD269C5068C}" name="Share Price" dataDxfId="14"/>
    <tableColumn id="17" xr3:uid="{9BDC1EC9-76CF-D045-943A-64C4FD1BDA5E}" name="Div. Yield " dataDxfId="13"/>
    <tableColumn id="18" xr3:uid="{145FE8F0-C98F-9C4A-B6E2-9271FA33B270}" name="5 Yr Div. Growth " dataDxfId="12"/>
    <tableColumn id="7" xr3:uid="{CB573129-54E5-F449-9B21-8E87DC4D18A7}" name="AIC Expense Ratio" dataDxfId="11"/>
    <tableColumn id="16" xr3:uid="{3DE55788-840E-E24B-89D3-FDCFE429E6ED}" name="Discount/Premium" dataDxfId="10"/>
    <tableColumn id="20" xr3:uid="{9CAA7C8A-B1A8-9049-A5DA-CAC5A4BB4EC0}" name="Net Asset Value Total Return (NAVTR) 1 yr. (%)" dataDxfId="9"/>
    <tableColumn id="24" xr3:uid="{7E64766E-68DF-A34C-BF83-C70EE857FED3}" name="Net Asset Value Total Return (NAVTR) 3 yr. (%)" dataDxfId="8"/>
    <tableColumn id="21" xr3:uid="{902A02C2-C73F-A74F-B70D-5C88E9C18695}" name="Cash (£m)" dataDxfId="7"/>
    <tableColumn id="13" xr3:uid="{24FD3FB7-450E-DF4B-B229-1E1264EC80BB}" name="1 Yr" dataDxfId="6"/>
    <tableColumn id="14" xr3:uid="{CB590F0F-C4C0-B647-BAAC-F5730E24940A}" name="5 Yr" dataDxfId="5"/>
    <tableColumn id="15" xr3:uid="{BAC95C20-BB18-984C-B67D-D006FAEB4F10}" name="10 Yr" dataDxfId="4"/>
    <tableColumn id="9" xr3:uid="{FFC01293-2A50-6048-98F3-0F3F72CE09CF}" name="Open Offer? (Y/N)" dataDxfId="3"/>
    <tableColumn id="10" xr3:uid="{476A947D-7A05-6845-AD5B-35A71A2640BC}" name="Offer Size " dataDxfId="2" dataCellStyle="Currency"/>
    <tableColumn id="19" xr3:uid="{DB40104C-BEA3-5142-9DA6-89379A3A2006}" name="Offer Closing Date" dataDxfId="1" dataCellStyle="Currency"/>
    <tableColumn id="12" xr3:uid="{412589F3-67F6-A142-A9B0-98A685FAC22F}" name="Buyback Policy" dataDxfId="0" dataCellStyle="Currency"/>
    <tableColumn id="23" xr3:uid="{E08AF654-9F8F-2442-8FBA-75000A3B59C8}" name="Note*"/>
  </tableColumns>
  <tableStyleInfo name="TableStyleLight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www.mavencp.com/" TargetMode="External"/><Relationship Id="rId21" Type="http://schemas.openxmlformats.org/officeDocument/2006/relationships/hyperlink" Target="http://www.foresightgroup.eu/" TargetMode="External"/><Relationship Id="rId42" Type="http://schemas.openxmlformats.org/officeDocument/2006/relationships/hyperlink" Target="http://www.pumainvestments.co.uk/" TargetMode="External"/><Relationship Id="rId47" Type="http://schemas.openxmlformats.org/officeDocument/2006/relationships/hyperlink" Target="http://www.triplepoint.co.uk/" TargetMode="External"/><Relationship Id="rId63" Type="http://schemas.openxmlformats.org/officeDocument/2006/relationships/hyperlink" Target="https://draperesprit.com/" TargetMode="External"/><Relationship Id="rId68" Type="http://schemas.openxmlformats.org/officeDocument/2006/relationships/hyperlink" Target="http://www.baronsmeadvcts.co.uk/" TargetMode="External"/><Relationship Id="rId7" Type="http://schemas.openxmlformats.org/officeDocument/2006/relationships/hyperlink" Target="https://www.calculuscapital.com/calculus-vct/" TargetMode="External"/><Relationship Id="rId71" Type="http://schemas.openxmlformats.org/officeDocument/2006/relationships/table" Target="../tables/table1.xml"/><Relationship Id="rId2" Type="http://schemas.openxmlformats.org/officeDocument/2006/relationships/hyperlink" Target="https://www.triplepoint.co.uk/current-vcts/triple-point-vct-2011-plc/s2539/" TargetMode="External"/><Relationship Id="rId16" Type="http://schemas.openxmlformats.org/officeDocument/2006/relationships/hyperlink" Target="http://www.downing.co.uk/" TargetMode="External"/><Relationship Id="rId29" Type="http://schemas.openxmlformats.org/officeDocument/2006/relationships/hyperlink" Target="http://www.mavencp.com/" TargetMode="External"/><Relationship Id="rId11" Type="http://schemas.openxmlformats.org/officeDocument/2006/relationships/hyperlink" Target="http://www.downing.co.uk/" TargetMode="External"/><Relationship Id="rId24" Type="http://schemas.openxmlformats.org/officeDocument/2006/relationships/hyperlink" Target="http://www.greshamhouse.com/" TargetMode="External"/><Relationship Id="rId32" Type="http://schemas.openxmlformats.org/officeDocument/2006/relationships/hyperlink" Target="http://www.mobeusequity.co.uk/" TargetMode="External"/><Relationship Id="rId37" Type="http://schemas.openxmlformats.org/officeDocument/2006/relationships/hyperlink" Target="http://www.oxfordtechnology.com/indexb9a9.html?id=18" TargetMode="External"/><Relationship Id="rId40" Type="http://schemas.openxmlformats.org/officeDocument/2006/relationships/hyperlink" Target="http://www.oxfordtechnology.com/indexb9a9.html?id=18" TargetMode="External"/><Relationship Id="rId45" Type="http://schemas.openxmlformats.org/officeDocument/2006/relationships/hyperlink" Target="http://www.mobeusequity.co.uk/" TargetMode="External"/><Relationship Id="rId53" Type="http://schemas.openxmlformats.org/officeDocument/2006/relationships/hyperlink" Target="https://www.ventusvct.com/" TargetMode="External"/><Relationship Id="rId58" Type="http://schemas.openxmlformats.org/officeDocument/2006/relationships/hyperlink" Target="https://www.provenvcts.co.uk/" TargetMode="External"/><Relationship Id="rId66" Type="http://schemas.openxmlformats.org/officeDocument/2006/relationships/hyperlink" Target="https://yfmep.com/" TargetMode="External"/><Relationship Id="rId5" Type="http://schemas.openxmlformats.org/officeDocument/2006/relationships/hyperlink" Target="https://investing.senecapartners.co.uk/our-services/vct-offer/" TargetMode="External"/><Relationship Id="rId61" Type="http://schemas.openxmlformats.org/officeDocument/2006/relationships/hyperlink" Target="https://nvm.co.uk/investor-area/vcts/nvt/" TargetMode="External"/><Relationship Id="rId19" Type="http://schemas.openxmlformats.org/officeDocument/2006/relationships/hyperlink" Target="http://www.downing.co.uk/" TargetMode="External"/><Relationship Id="rId14" Type="http://schemas.openxmlformats.org/officeDocument/2006/relationships/hyperlink" Target="http://www.downing.co.uk/" TargetMode="External"/><Relationship Id="rId22" Type="http://schemas.openxmlformats.org/officeDocument/2006/relationships/hyperlink" Target="http://www.foresightgroup.eu/" TargetMode="External"/><Relationship Id="rId27" Type="http://schemas.openxmlformats.org/officeDocument/2006/relationships/hyperlink" Target="http://www.mavencp.com/" TargetMode="External"/><Relationship Id="rId30" Type="http://schemas.openxmlformats.org/officeDocument/2006/relationships/hyperlink" Target="http://www.mobeusequity.co.uk/" TargetMode="External"/><Relationship Id="rId35" Type="http://schemas.openxmlformats.org/officeDocument/2006/relationships/hyperlink" Target="http://www.octopusinvestments.com/" TargetMode="External"/><Relationship Id="rId43" Type="http://schemas.openxmlformats.org/officeDocument/2006/relationships/hyperlink" Target="http://www.pumainvestments.co.uk/" TargetMode="External"/><Relationship Id="rId48" Type="http://schemas.openxmlformats.org/officeDocument/2006/relationships/hyperlink" Target="http://www.triplepoint.co.uk/" TargetMode="External"/><Relationship Id="rId56" Type="http://schemas.openxmlformats.org/officeDocument/2006/relationships/hyperlink" Target="https://www.pembrokevct.com/" TargetMode="External"/><Relationship Id="rId64" Type="http://schemas.openxmlformats.org/officeDocument/2006/relationships/hyperlink" Target="https://edge.uk.com/edge-performance-funds/" TargetMode="External"/><Relationship Id="rId69" Type="http://schemas.openxmlformats.org/officeDocument/2006/relationships/hyperlink" Target="http://www.baronsmeadvcts.co.uk/" TargetMode="External"/><Relationship Id="rId8" Type="http://schemas.openxmlformats.org/officeDocument/2006/relationships/hyperlink" Target="http://www.unicornaimvct.co.uk/investor-area/unicorn-aim-vct" TargetMode="External"/><Relationship Id="rId51" Type="http://schemas.openxmlformats.org/officeDocument/2006/relationships/hyperlink" Target="https://www.ventusvct.com/" TargetMode="External"/><Relationship Id="rId3" Type="http://schemas.openxmlformats.org/officeDocument/2006/relationships/hyperlink" Target="https://www.triplepoint.co.uk/current-vcts/triple-point-vct-2011-plc/s2539/" TargetMode="External"/><Relationship Id="rId12" Type="http://schemas.openxmlformats.org/officeDocument/2006/relationships/hyperlink" Target="http://www.downing.co.uk/" TargetMode="External"/><Relationship Id="rId17" Type="http://schemas.openxmlformats.org/officeDocument/2006/relationships/hyperlink" Target="http://www.downing.co.uk/" TargetMode="External"/><Relationship Id="rId25" Type="http://schemas.openxmlformats.org/officeDocument/2006/relationships/hyperlink" Target="http://www.greshamhouse.com/" TargetMode="External"/><Relationship Id="rId33" Type="http://schemas.openxmlformats.org/officeDocument/2006/relationships/hyperlink" Target="http://www.octopusinvestments.com/" TargetMode="External"/><Relationship Id="rId38" Type="http://schemas.openxmlformats.org/officeDocument/2006/relationships/hyperlink" Target="http://www.oxfordtechnology.com/indexb9a9.html?id=18" TargetMode="External"/><Relationship Id="rId46" Type="http://schemas.openxmlformats.org/officeDocument/2006/relationships/hyperlink" Target="http://www.triplepoint.co.uk/" TargetMode="External"/><Relationship Id="rId59" Type="http://schemas.openxmlformats.org/officeDocument/2006/relationships/hyperlink" Target="https://nvm.co.uk/investor-area/vcts/nvt/" TargetMode="External"/><Relationship Id="rId67" Type="http://schemas.openxmlformats.org/officeDocument/2006/relationships/hyperlink" Target="https://yfmep.com/" TargetMode="External"/><Relationship Id="rId20" Type="http://schemas.openxmlformats.org/officeDocument/2006/relationships/hyperlink" Target="http://www.downing.co.uk/" TargetMode="External"/><Relationship Id="rId41" Type="http://schemas.openxmlformats.org/officeDocument/2006/relationships/hyperlink" Target="http://www.pumainvestments.co.uk/" TargetMode="External"/><Relationship Id="rId54" Type="http://schemas.openxmlformats.org/officeDocument/2006/relationships/hyperlink" Target="https://www.ventusvct.com/" TargetMode="External"/><Relationship Id="rId62" Type="http://schemas.openxmlformats.org/officeDocument/2006/relationships/hyperlink" Target="https://www.hargreaveaimvcts.co.uk/" TargetMode="External"/><Relationship Id="rId70" Type="http://schemas.openxmlformats.org/officeDocument/2006/relationships/hyperlink" Target="https://www.artemisfunds.com/en/gbr/adviser/funds/explorer/artemis-vct-plc/ordinary-shares" TargetMode="External"/><Relationship Id="rId1" Type="http://schemas.openxmlformats.org/officeDocument/2006/relationships/hyperlink" Target="https://investing.senecapartners.co.uk/our-services/vct-offer/" TargetMode="External"/><Relationship Id="rId6" Type="http://schemas.openxmlformats.org/officeDocument/2006/relationships/hyperlink" Target="https://blackfinch.com/ventures/service/springvct/" TargetMode="External"/><Relationship Id="rId15" Type="http://schemas.openxmlformats.org/officeDocument/2006/relationships/hyperlink" Target="http://www.downing.co.uk/" TargetMode="External"/><Relationship Id="rId23" Type="http://schemas.openxmlformats.org/officeDocument/2006/relationships/hyperlink" Target="http://www.foresightgroup.eu/" TargetMode="External"/><Relationship Id="rId28" Type="http://schemas.openxmlformats.org/officeDocument/2006/relationships/hyperlink" Target="http://www.mavencp.com/" TargetMode="External"/><Relationship Id="rId36" Type="http://schemas.openxmlformats.org/officeDocument/2006/relationships/hyperlink" Target="http://www.octopusinvestments.com/" TargetMode="External"/><Relationship Id="rId49" Type="http://schemas.openxmlformats.org/officeDocument/2006/relationships/hyperlink" Target="https://www.ventusvct.com/" TargetMode="External"/><Relationship Id="rId57" Type="http://schemas.openxmlformats.org/officeDocument/2006/relationships/hyperlink" Target="https://www.provenvcts.co.uk/" TargetMode="External"/><Relationship Id="rId10" Type="http://schemas.openxmlformats.org/officeDocument/2006/relationships/hyperlink" Target="http://www.downing.co.uk/" TargetMode="External"/><Relationship Id="rId31" Type="http://schemas.openxmlformats.org/officeDocument/2006/relationships/hyperlink" Target="http://www.mobeusequity.co.uk/" TargetMode="External"/><Relationship Id="rId44" Type="http://schemas.openxmlformats.org/officeDocument/2006/relationships/hyperlink" Target="http://www.pumainvestments.co.uk/" TargetMode="External"/><Relationship Id="rId52" Type="http://schemas.openxmlformats.org/officeDocument/2006/relationships/hyperlink" Target="https://www.ventusvct.com/" TargetMode="External"/><Relationship Id="rId60" Type="http://schemas.openxmlformats.org/officeDocument/2006/relationships/hyperlink" Target="https://nvm.co.uk/investor-area/vcts/nvt/" TargetMode="External"/><Relationship Id="rId65" Type="http://schemas.openxmlformats.org/officeDocument/2006/relationships/hyperlink" Target="https://edge.uk.com/edge-performance-funds/" TargetMode="External"/><Relationship Id="rId4" Type="http://schemas.openxmlformats.org/officeDocument/2006/relationships/hyperlink" Target="https://www.triplepoint.co.uk/current-vcts/triple-point-vct-2011-plc/s2539/" TargetMode="External"/><Relationship Id="rId9" Type="http://schemas.openxmlformats.org/officeDocument/2006/relationships/hyperlink" Target="http://www.chrysalisvct.co.uk/" TargetMode="External"/><Relationship Id="rId13" Type="http://schemas.openxmlformats.org/officeDocument/2006/relationships/hyperlink" Target="http://www.downing.co.uk/" TargetMode="External"/><Relationship Id="rId18" Type="http://schemas.openxmlformats.org/officeDocument/2006/relationships/hyperlink" Target="http://www.downing.co.uk/" TargetMode="External"/><Relationship Id="rId39" Type="http://schemas.openxmlformats.org/officeDocument/2006/relationships/hyperlink" Target="http://www.oxfordtechnology.com/indexb9a9.html?id=18" TargetMode="External"/><Relationship Id="rId34" Type="http://schemas.openxmlformats.org/officeDocument/2006/relationships/hyperlink" Target="http://www.octopusinvestments.com/" TargetMode="External"/><Relationship Id="rId50" Type="http://schemas.openxmlformats.org/officeDocument/2006/relationships/hyperlink" Target="https://www.ventusvct.com/" TargetMode="External"/><Relationship Id="rId55" Type="http://schemas.openxmlformats.org/officeDocument/2006/relationships/hyperlink" Target="https://www.pembrokevct.com/"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hyperlink" Target="https://www.theaic.co.uk/aic/find-compare-investment-companies?sector=VCT+Generalist&amp;name=&amp;region=&amp;manager=&amp;country=&amp;objective=&amp;op=Filter&amp;sort=&amp;form_build_id=form-95yuSY72Z3ugJjoILjAftu2hkAbpj-4_k7cM94Xka0w&amp;form_id=aic_data_search_form"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www.theaic.co.uk/aic/find-compare-investment-companies?type=Filter&amp;sort=1sptr&amp;az=&amp;country=&amp;region=&amp;objective=&amp;sector=VCT%20Generalist&amp;manager=Maven%20Capital%20Partners" TargetMode="External"/><Relationship Id="rId18" Type="http://schemas.openxmlformats.org/officeDocument/2006/relationships/hyperlink" Target="https://www.theaic.co.uk/aic/find-compare-investment-companies?type=Filter&amp;sort=sector&amp;az=&amp;country=&amp;region=&amp;objective=&amp;sector=VCT%20Generalist&amp;manager=Oakley%20Capital%20Investments" TargetMode="External"/><Relationship Id="rId26" Type="http://schemas.openxmlformats.org/officeDocument/2006/relationships/hyperlink" Target="https://www.theaic.co.uk/aic/find-compare-investment-companies?type=Filter&amp;sort=sector&amp;az=&amp;country=&amp;region=&amp;objective=&amp;sector=VCT%20Generalist&amp;manager=Albion%20Capital" TargetMode="External"/><Relationship Id="rId3" Type="http://schemas.openxmlformats.org/officeDocument/2006/relationships/hyperlink" Target="https://www.theaic.co.uk/aic/glossary/N?item=1036" TargetMode="External"/><Relationship Id="rId21" Type="http://schemas.openxmlformats.org/officeDocument/2006/relationships/hyperlink" Target="https://www.theaic.co.uk/aic/find-compare-investment-companies?type=Filter&amp;sort=1sptr&amp;az=&amp;country=&amp;region=&amp;objective=&amp;sector=VCT%20Generalist&amp;manager=Oakley%20Capital%20Investments" TargetMode="External"/><Relationship Id="rId34" Type="http://schemas.openxmlformats.org/officeDocument/2006/relationships/drawing" Target="../drawings/drawing1.xml"/><Relationship Id="rId7" Type="http://schemas.openxmlformats.org/officeDocument/2006/relationships/hyperlink" Target="https://www.theaic.co.uk/aic/find-compare-investment-companies?type=Filter&amp;sort=10sptr&amp;az=&amp;country=&amp;region=&amp;objective=&amp;sector=VCT%20Generalist&amp;manager=Mobeus%20Equity%20Partners" TargetMode="External"/><Relationship Id="rId12" Type="http://schemas.openxmlformats.org/officeDocument/2006/relationships/hyperlink" Target="https://www.theaic.co.uk/aic/find-compare-investment-companies?type=Filter&amp;sort=ongoingipf&amp;az=&amp;country=&amp;region=&amp;objective=&amp;sector=VCT%20Generalist&amp;manager=Maven%20Capital%20Partners" TargetMode="External"/><Relationship Id="rId17" Type="http://schemas.openxmlformats.org/officeDocument/2006/relationships/hyperlink" Target="https://www.theaic.co.uk/aic/find-compare-investment-companies?type=Filter&amp;sort=company-watcher-links&amp;az=&amp;country=&amp;region=&amp;objective=&amp;sector=VCT%20Generalist&amp;manager=Oakley%20Capital%20Investments" TargetMode="External"/><Relationship Id="rId25" Type="http://schemas.openxmlformats.org/officeDocument/2006/relationships/hyperlink" Target="https://www.theaic.co.uk/aic/find-compare-investment-companies?type=Filter&amp;sort=company-watcher-links&amp;az=&amp;country=&amp;region=&amp;objective=&amp;sector=VCT%20Generalist&amp;manager=Albion%20Capital" TargetMode="External"/><Relationship Id="rId33" Type="http://schemas.openxmlformats.org/officeDocument/2006/relationships/printerSettings" Target="../printerSettings/printerSettings1.bin"/><Relationship Id="rId2" Type="http://schemas.openxmlformats.org/officeDocument/2006/relationships/hyperlink" Target="https://www.theaic.co.uk/aic/find-compare-investment-companies?type=Filter&amp;sort=sector&amp;az=&amp;country=&amp;region=&amp;objective=&amp;sector=VCT%20Generalist&amp;manager=Mobeus%20Equity%20Partners" TargetMode="External"/><Relationship Id="rId16" Type="http://schemas.openxmlformats.org/officeDocument/2006/relationships/hyperlink" Target="https://www.theaic.co.uk/aic/find-compare-investment-companies?sector=VCT+Generalist&amp;name=&amp;region=&amp;manager=Maven+Capital+Partners&amp;country=&amp;objective=&amp;op=Filter&amp;sort=&amp;form_build_id=form-MT5mo1LpOcikouAxkFfcLoTFT4YZkJUqF5eIqs7DHcU&amp;form_id=aic_data_search_form" TargetMode="External"/><Relationship Id="rId20" Type="http://schemas.openxmlformats.org/officeDocument/2006/relationships/hyperlink" Target="https://www.theaic.co.uk/aic/find-compare-investment-companies?type=Filter&amp;sort=ongoingipf&amp;az=&amp;country=&amp;region=&amp;objective=&amp;sector=VCT%20Generalist&amp;manager=Oakley%20Capital%20Investments" TargetMode="External"/><Relationship Id="rId29" Type="http://schemas.openxmlformats.org/officeDocument/2006/relationships/hyperlink" Target="https://www.theaic.co.uk/aic/find-compare-investment-companies?type=Filter&amp;sort=1sptr&amp;az=&amp;country=&amp;region=&amp;objective=&amp;sector=VCT%20Generalist&amp;manager=Albion%20Capital" TargetMode="External"/><Relationship Id="rId1" Type="http://schemas.openxmlformats.org/officeDocument/2006/relationships/hyperlink" Target="https://www.theaic.co.uk/aic/find-compare-investment-companies?type=Filter&amp;sort=company-watcher-links&amp;az=&amp;country=&amp;region=&amp;objective=&amp;sector=VCT%20Generalist&amp;manager=Mobeus%20Equity%20Partners" TargetMode="External"/><Relationship Id="rId6" Type="http://schemas.openxmlformats.org/officeDocument/2006/relationships/hyperlink" Target="https://www.theaic.co.uk/aic/find-compare-investment-companies?type=Filter&amp;sort=5sptr&amp;az=&amp;country=&amp;region=&amp;objective=&amp;sector=VCT%20Generalist&amp;manager=Mobeus%20Equity%20Partners" TargetMode="External"/><Relationship Id="rId11" Type="http://schemas.openxmlformats.org/officeDocument/2006/relationships/hyperlink" Target="https://www.theaic.co.uk/aic/glossary/N?item=1036" TargetMode="External"/><Relationship Id="rId24" Type="http://schemas.openxmlformats.org/officeDocument/2006/relationships/hyperlink" Target="https://www.theaic.co.uk/aic/find-compare-investment-companies?sector=VCT+Generalist&amp;name=&amp;region=&amp;manager=Oakley+Capital+Investments&amp;country=&amp;objective=&amp;op=Filter&amp;sort=&amp;form_build_id=form-0WBIdgpYhCFds_xIvRm_q4XByoF0xA6kGIrYUwPOCtk&amp;form_id=aic_data_search_form" TargetMode="External"/><Relationship Id="rId32" Type="http://schemas.openxmlformats.org/officeDocument/2006/relationships/hyperlink" Target="https://www.theaic.co.uk/aic/find-compare-investment-companies?sector=VCT+Generalist&amp;name=&amp;region=&amp;manager=Albion+Capital&amp;country=&amp;objective=&amp;op=Filter&amp;sort=&amp;form_build_id=form-FB0_8Z7lBWNHC0htKplqOwPhCnRW3SJTEecCnsH3RWg&amp;form_id=aic_data_search_form" TargetMode="External"/><Relationship Id="rId5" Type="http://schemas.openxmlformats.org/officeDocument/2006/relationships/hyperlink" Target="https://www.theaic.co.uk/aic/find-compare-investment-companies?type=Filter&amp;sort=1sptr&amp;az=&amp;country=&amp;region=&amp;objective=&amp;sector=VCT%20Generalist&amp;manager=Mobeus%20Equity%20Partners" TargetMode="External"/><Relationship Id="rId15" Type="http://schemas.openxmlformats.org/officeDocument/2006/relationships/hyperlink" Target="https://www.theaic.co.uk/aic/find-compare-investment-companies?type=Filter&amp;sort=10sptr&amp;az=&amp;country=&amp;region=&amp;objective=&amp;sector=VCT%20Generalist&amp;manager=Maven%20Capital%20Partners" TargetMode="External"/><Relationship Id="rId23" Type="http://schemas.openxmlformats.org/officeDocument/2006/relationships/hyperlink" Target="https://www.theaic.co.uk/aic/find-compare-investment-companies?type=Filter&amp;sort=10sptr&amp;az=&amp;country=&amp;region=&amp;objective=&amp;sector=VCT%20Generalist&amp;manager=Oakley%20Capital%20Investments" TargetMode="External"/><Relationship Id="rId28" Type="http://schemas.openxmlformats.org/officeDocument/2006/relationships/hyperlink" Target="https://www.theaic.co.uk/aic/find-compare-investment-companies?type=Filter&amp;sort=ongoingipf&amp;az=&amp;country=&amp;region=&amp;objective=&amp;sector=VCT%20Generalist&amp;manager=Albion%20Capital" TargetMode="External"/><Relationship Id="rId36" Type="http://schemas.openxmlformats.org/officeDocument/2006/relationships/comments" Target="../comments2.xml"/><Relationship Id="rId10" Type="http://schemas.openxmlformats.org/officeDocument/2006/relationships/hyperlink" Target="https://www.theaic.co.uk/aic/find-compare-investment-companies?type=Filter&amp;sort=sector&amp;az=&amp;country=&amp;region=&amp;objective=&amp;sector=VCT%20Generalist&amp;manager=Maven%20Capital%20Partners" TargetMode="External"/><Relationship Id="rId19" Type="http://schemas.openxmlformats.org/officeDocument/2006/relationships/hyperlink" Target="https://www.theaic.co.uk/aic/glossary/N?item=1036" TargetMode="External"/><Relationship Id="rId31" Type="http://schemas.openxmlformats.org/officeDocument/2006/relationships/hyperlink" Target="https://www.theaic.co.uk/aic/find-compare-investment-companies?type=Filter&amp;sort=10sptr&amp;az=&amp;country=&amp;region=&amp;objective=&amp;sector=VCT%20Generalist&amp;manager=Albion%20Capital" TargetMode="External"/><Relationship Id="rId4" Type="http://schemas.openxmlformats.org/officeDocument/2006/relationships/hyperlink" Target="https://www.theaic.co.uk/aic/find-compare-investment-companies?type=Filter&amp;sort=ongoingipf&amp;az=&amp;country=&amp;region=&amp;objective=&amp;sector=VCT%20Generalist&amp;manager=Mobeus%20Equity%20Partners" TargetMode="External"/><Relationship Id="rId9" Type="http://schemas.openxmlformats.org/officeDocument/2006/relationships/hyperlink" Target="https://www.theaic.co.uk/aic/find-compare-investment-companies?type=Filter&amp;sort=company-watcher-links&amp;az=&amp;country=&amp;region=&amp;objective=&amp;sector=VCT%20Generalist&amp;manager=Maven%20Capital%20Partners" TargetMode="External"/><Relationship Id="rId14" Type="http://schemas.openxmlformats.org/officeDocument/2006/relationships/hyperlink" Target="https://www.theaic.co.uk/aic/find-compare-investment-companies?type=Filter&amp;sort=5sptr&amp;az=&amp;country=&amp;region=&amp;objective=&amp;sector=VCT%20Generalist&amp;manager=Maven%20Capital%20Partners" TargetMode="External"/><Relationship Id="rId22" Type="http://schemas.openxmlformats.org/officeDocument/2006/relationships/hyperlink" Target="https://www.theaic.co.uk/aic/find-compare-investment-companies?type=Filter&amp;sort=5sptr&amp;az=&amp;country=&amp;region=&amp;objective=&amp;sector=VCT%20Generalist&amp;manager=Oakley%20Capital%20Investments" TargetMode="External"/><Relationship Id="rId27" Type="http://schemas.openxmlformats.org/officeDocument/2006/relationships/hyperlink" Target="https://www.theaic.co.uk/aic/glossary/N?item=1036" TargetMode="External"/><Relationship Id="rId30" Type="http://schemas.openxmlformats.org/officeDocument/2006/relationships/hyperlink" Target="https://www.theaic.co.uk/aic/find-compare-investment-companies?type=Filter&amp;sort=5sptr&amp;az=&amp;country=&amp;region=&amp;objective=&amp;sector=VCT%20Generalist&amp;manager=Albion%20Capital" TargetMode="External"/><Relationship Id="rId35" Type="http://schemas.openxmlformats.org/officeDocument/2006/relationships/vmlDrawing" Target="../drawings/vmlDrawing2.vml"/><Relationship Id="rId8" Type="http://schemas.openxmlformats.org/officeDocument/2006/relationships/hyperlink" Target="https://www.theaic.co.uk/aic/find-compare-investment-companies?sector=VCT+Generalist&amp;name=&amp;region=&amp;manager=Mobeus+Equity+Partners&amp;country=&amp;objective=&amp;op=Filter&amp;sort=&amp;form_build_id=form-orReVwvZTp_f5KQXJDJD-hU0Cdlcoi_Fz69UQoPTxUI&amp;form_id=aic_data_search_for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C5C45-C2C0-8F43-825C-8F5FC9ECC644}">
  <dimension ref="A1:X83"/>
  <sheetViews>
    <sheetView workbookViewId="0">
      <pane xSplit="2" ySplit="2" topLeftCell="R38" activePane="bottomRight" state="frozen"/>
      <selection pane="topRight" activeCell="C1" sqref="C1"/>
      <selection pane="bottomLeft" activeCell="A3" sqref="A3"/>
      <selection pane="bottomRight" activeCell="A42" sqref="A42:X44"/>
    </sheetView>
  </sheetViews>
  <sheetFormatPr defaultColWidth="11" defaultRowHeight="15.6"/>
  <cols>
    <col min="1" max="1" width="39.5" customWidth="1"/>
    <col min="2" max="2" width="19.59765625" customWidth="1"/>
    <col min="3" max="3" width="21.59765625" customWidth="1"/>
    <col min="4" max="4" width="23.8984375" customWidth="1"/>
    <col min="5" max="5" width="22.3984375" style="9" customWidth="1"/>
    <col min="6" max="6" width="16.3984375" style="10" customWidth="1"/>
    <col min="7" max="7" width="17.59765625" style="20" customWidth="1"/>
    <col min="8" max="8" width="18.8984375" style="10" customWidth="1"/>
    <col min="9" max="9" width="13.8984375" style="10" customWidth="1"/>
    <col min="10" max="10" width="12.09765625" style="14" customWidth="1"/>
    <col min="11" max="11" width="15.8984375" style="14" customWidth="1"/>
    <col min="12" max="12" width="18.3984375" style="14" customWidth="1"/>
    <col min="13" max="13" width="15.8984375" style="14" customWidth="1"/>
    <col min="14" max="15" width="15.8984375" style="33" customWidth="1"/>
    <col min="16" max="16" width="15.8984375" style="25" customWidth="1"/>
    <col min="17" max="19" width="15.8984375" style="14" customWidth="1"/>
    <col min="20" max="20" width="18.59765625" style="7" customWidth="1"/>
    <col min="21" max="21" width="17.8984375" style="8" customWidth="1"/>
    <col min="22" max="22" width="18.59765625" style="20" customWidth="1"/>
    <col min="23" max="23" width="45.8984375" style="8" customWidth="1"/>
  </cols>
  <sheetData>
    <row r="1" spans="1:24">
      <c r="A1" s="78"/>
      <c r="B1" s="78"/>
      <c r="C1" s="78"/>
      <c r="D1" s="78"/>
      <c r="E1" s="17" t="s">
        <v>0</v>
      </c>
      <c r="F1" s="18"/>
      <c r="G1" s="22"/>
      <c r="H1" s="18"/>
      <c r="I1" s="18"/>
      <c r="J1" s="18"/>
      <c r="K1" s="18"/>
      <c r="L1" s="18"/>
      <c r="M1" s="18"/>
      <c r="N1" s="31"/>
      <c r="O1" s="31"/>
      <c r="P1" s="24"/>
      <c r="Q1" s="79" t="s">
        <v>1</v>
      </c>
      <c r="R1" s="80"/>
      <c r="S1" s="81"/>
      <c r="T1" s="17" t="s">
        <v>2</v>
      </c>
      <c r="U1" s="18"/>
      <c r="V1" s="18"/>
      <c r="W1" s="18"/>
      <c r="X1" s="27"/>
    </row>
    <row r="2" spans="1:24" ht="46.8">
      <c r="A2" s="1" t="s">
        <v>3</v>
      </c>
      <c r="B2" s="1" t="s">
        <v>4</v>
      </c>
      <c r="C2" s="1" t="s">
        <v>5</v>
      </c>
      <c r="D2" s="1" t="s">
        <v>6</v>
      </c>
      <c r="E2" s="5" t="s">
        <v>7</v>
      </c>
      <c r="F2" s="6" t="s">
        <v>8</v>
      </c>
      <c r="G2" s="23" t="s">
        <v>9</v>
      </c>
      <c r="H2" s="11" t="s">
        <v>10</v>
      </c>
      <c r="I2" s="11" t="s">
        <v>11</v>
      </c>
      <c r="J2" s="13" t="s">
        <v>12</v>
      </c>
      <c r="K2" s="13" t="s">
        <v>13</v>
      </c>
      <c r="L2" s="15" t="s">
        <v>14</v>
      </c>
      <c r="M2" s="15" t="s">
        <v>15</v>
      </c>
      <c r="N2" s="32" t="s">
        <v>16</v>
      </c>
      <c r="O2" s="32" t="s">
        <v>17</v>
      </c>
      <c r="P2" s="26" t="s">
        <v>18</v>
      </c>
      <c r="Q2" s="15" t="s">
        <v>19</v>
      </c>
      <c r="R2" s="15" t="s">
        <v>20</v>
      </c>
      <c r="S2" s="15" t="s">
        <v>21</v>
      </c>
      <c r="T2" s="2" t="s">
        <v>22</v>
      </c>
      <c r="U2" s="3" t="s">
        <v>23</v>
      </c>
      <c r="V2" s="19" t="s">
        <v>24</v>
      </c>
      <c r="W2" s="3" t="s">
        <v>25</v>
      </c>
      <c r="X2" s="1" t="s">
        <v>26</v>
      </c>
    </row>
    <row r="3" spans="1:24">
      <c r="A3" t="s">
        <v>27</v>
      </c>
      <c r="B3" t="s">
        <v>28</v>
      </c>
      <c r="C3" t="s">
        <v>29</v>
      </c>
      <c r="D3" t="s">
        <v>30</v>
      </c>
      <c r="E3" s="9">
        <v>69900000</v>
      </c>
      <c r="F3" s="10">
        <v>0.75409999999999999</v>
      </c>
      <c r="G3" s="20">
        <v>43979</v>
      </c>
      <c r="H3" s="21">
        <v>4.4999999999999998E-2</v>
      </c>
      <c r="I3" s="10">
        <v>0.72</v>
      </c>
      <c r="J3" s="14">
        <v>6.3E-2</v>
      </c>
      <c r="K3" s="14">
        <v>-2.1000000000000001E-2</v>
      </c>
      <c r="L3" s="14">
        <v>2.4E-2</v>
      </c>
      <c r="M3" s="14">
        <v>-4.4999999999999998E-2</v>
      </c>
      <c r="N3" s="33">
        <v>-3.2599999999999997E-2</v>
      </c>
      <c r="O3" s="33">
        <v>0.24210000000000001</v>
      </c>
      <c r="P3" s="25">
        <v>18.399999999999999</v>
      </c>
      <c r="Q3" s="14">
        <v>-4.4999999999999998E-2</v>
      </c>
      <c r="R3" s="14">
        <v>0.42299999999999999</v>
      </c>
      <c r="S3" s="14">
        <v>1.163</v>
      </c>
      <c r="T3" s="7" t="s">
        <v>31</v>
      </c>
      <c r="U3" s="8">
        <v>25000000</v>
      </c>
      <c r="V3" s="20" t="s">
        <v>32</v>
      </c>
      <c r="W3" s="8" t="s">
        <v>33</v>
      </c>
    </row>
    <row r="4" spans="1:24">
      <c r="A4" t="s">
        <v>34</v>
      </c>
      <c r="B4" t="s">
        <v>35</v>
      </c>
      <c r="C4" t="s">
        <v>29</v>
      </c>
      <c r="D4" t="s">
        <v>30</v>
      </c>
      <c r="E4" s="9">
        <v>72800000</v>
      </c>
      <c r="F4" s="10">
        <v>1.0653999999999999</v>
      </c>
      <c r="G4" s="20">
        <v>43888</v>
      </c>
      <c r="H4" s="21">
        <v>0.06</v>
      </c>
      <c r="I4" s="10">
        <v>1.0049999999999999</v>
      </c>
      <c r="J4" s="14">
        <v>6.2E-2</v>
      </c>
      <c r="K4" s="14">
        <v>3.6999999999999998E-2</v>
      </c>
      <c r="L4" s="14">
        <v>2.8299999999999999E-2</v>
      </c>
      <c r="M4" s="14">
        <v>-0.09</v>
      </c>
      <c r="N4" s="33">
        <v>-4.7600000000000003E-2</v>
      </c>
      <c r="O4" s="33">
        <v>0.23019999999999999</v>
      </c>
      <c r="P4" s="25">
        <v>8.52</v>
      </c>
      <c r="Q4" s="14">
        <v>-6.9000000000000006E-2</v>
      </c>
      <c r="R4" s="14">
        <v>0.45300000000000001</v>
      </c>
      <c r="S4" s="14">
        <v>1.1419999999999999</v>
      </c>
      <c r="T4" s="7" t="s">
        <v>31</v>
      </c>
      <c r="V4" s="20" t="s">
        <v>32</v>
      </c>
      <c r="W4" s="8" t="s">
        <v>36</v>
      </c>
    </row>
    <row r="5" spans="1:24">
      <c r="A5" t="s">
        <v>37</v>
      </c>
      <c r="B5" t="s">
        <v>38</v>
      </c>
      <c r="C5" t="s">
        <v>29</v>
      </c>
      <c r="D5" t="s">
        <v>30</v>
      </c>
      <c r="E5" s="9">
        <v>85200000</v>
      </c>
      <c r="F5" s="10">
        <v>0.77370000000000005</v>
      </c>
      <c r="G5" s="20">
        <v>43645</v>
      </c>
      <c r="H5" s="21">
        <v>0.04</v>
      </c>
      <c r="I5" s="10">
        <v>0.71750000000000003</v>
      </c>
      <c r="J5" s="14">
        <v>5.6000000000000001E-2</v>
      </c>
      <c r="K5" s="14">
        <v>-4.3999999999999997E-2</v>
      </c>
      <c r="L5" s="14">
        <v>2.5700000000000001E-2</v>
      </c>
      <c r="M5" s="14">
        <v>-7.2999999999999995E-2</v>
      </c>
      <c r="N5" s="33">
        <v>5.0799999999999998E-2</v>
      </c>
      <c r="O5" s="33">
        <v>0.2571</v>
      </c>
      <c r="P5" s="25">
        <v>34.700000000000003</v>
      </c>
      <c r="Q5" s="14">
        <v>8.0000000000000002E-3</v>
      </c>
      <c r="R5" s="14">
        <v>0.216</v>
      </c>
      <c r="S5" s="14">
        <v>0.71199999999999997</v>
      </c>
      <c r="T5" s="7" t="s">
        <v>31</v>
      </c>
      <c r="W5" s="8" t="s">
        <v>39</v>
      </c>
    </row>
    <row r="6" spans="1:24">
      <c r="A6" t="s">
        <v>40</v>
      </c>
      <c r="B6" t="s">
        <v>41</v>
      </c>
      <c r="C6" t="s">
        <v>29</v>
      </c>
      <c r="D6" t="s">
        <v>30</v>
      </c>
      <c r="E6" s="9">
        <v>72500000</v>
      </c>
      <c r="F6" s="10">
        <v>0.71319999999999995</v>
      </c>
      <c r="G6" s="20">
        <v>43860</v>
      </c>
      <c r="H6" s="21">
        <v>0.05</v>
      </c>
      <c r="I6" s="10">
        <v>0.67500000000000004</v>
      </c>
      <c r="J6" s="14">
        <v>0.08</v>
      </c>
      <c r="K6" s="14">
        <v>0</v>
      </c>
      <c r="L6" s="14">
        <v>2.4400000000000002E-2</v>
      </c>
      <c r="M6" s="14">
        <v>-0.124</v>
      </c>
      <c r="N6" s="33">
        <v>-3.6799999999999999E-2</v>
      </c>
      <c r="O6" s="33">
        <v>0.1628</v>
      </c>
      <c r="P6" s="25">
        <v>6.65</v>
      </c>
      <c r="Q6" s="14">
        <v>-9.2999999999999999E-2</v>
      </c>
      <c r="R6" s="14">
        <v>0.36</v>
      </c>
      <c r="S6" s="14">
        <v>0.78</v>
      </c>
      <c r="T6" s="7" t="s">
        <v>31</v>
      </c>
      <c r="W6" s="8" t="s">
        <v>36</v>
      </c>
    </row>
    <row r="7" spans="1:24">
      <c r="A7" t="s">
        <v>42</v>
      </c>
      <c r="B7" t="s">
        <v>43</v>
      </c>
      <c r="C7" t="s">
        <v>44</v>
      </c>
      <c r="D7" t="s">
        <v>45</v>
      </c>
      <c r="E7" s="9">
        <v>156200000</v>
      </c>
      <c r="F7" s="10">
        <v>1.4843999999999999</v>
      </c>
      <c r="G7" s="20">
        <v>44035</v>
      </c>
      <c r="H7" s="21">
        <v>7.7499999999999999E-2</v>
      </c>
      <c r="I7" s="10">
        <v>1.375</v>
      </c>
      <c r="J7" s="14">
        <v>5.7000000000000002E-2</v>
      </c>
      <c r="K7" s="14">
        <v>4.3999999999999997E-2</v>
      </c>
      <c r="L7" s="14">
        <v>2.0799999999999999E-2</v>
      </c>
      <c r="M7" s="14">
        <v>-0.08</v>
      </c>
      <c r="N7" s="33">
        <v>-1.4200000000000001E-2</v>
      </c>
      <c r="O7" s="33">
        <v>0.18010000000000001</v>
      </c>
      <c r="P7" s="25">
        <v>15.1</v>
      </c>
      <c r="Q7" s="14">
        <v>-0.01</v>
      </c>
      <c r="R7" s="14">
        <v>0.69899999999999995</v>
      </c>
      <c r="S7" s="14">
        <v>1.9870000000000001</v>
      </c>
      <c r="T7" s="7" t="s">
        <v>31</v>
      </c>
      <c r="U7" s="8">
        <v>25000000</v>
      </c>
      <c r="W7" t="s">
        <v>46</v>
      </c>
    </row>
    <row r="8" spans="1:24">
      <c r="A8" s="12" t="s">
        <v>47</v>
      </c>
      <c r="B8" s="38" t="s">
        <v>48</v>
      </c>
      <c r="C8" t="s">
        <v>49</v>
      </c>
      <c r="D8" s="4" t="s">
        <v>50</v>
      </c>
      <c r="E8" s="9">
        <v>12200000</v>
      </c>
      <c r="F8" s="10">
        <v>0.2326</v>
      </c>
      <c r="H8" s="21"/>
      <c r="I8" s="10">
        <v>0.26500000000000001</v>
      </c>
      <c r="J8" s="14">
        <v>0.14499999999999999</v>
      </c>
      <c r="K8" s="14">
        <v>0</v>
      </c>
      <c r="L8" s="14">
        <v>2.6800000000000001E-2</v>
      </c>
      <c r="M8" s="14">
        <v>0.182</v>
      </c>
      <c r="N8" s="33">
        <v>-7.3200000000000001E-2</v>
      </c>
      <c r="O8" s="33">
        <v>3.2000000000000002E-3</v>
      </c>
      <c r="P8" s="25">
        <v>5.18</v>
      </c>
      <c r="Q8" s="14">
        <v>0.16600000000000001</v>
      </c>
      <c r="R8" s="14">
        <v>1.246</v>
      </c>
      <c r="S8" s="14">
        <v>3.5609999999999999</v>
      </c>
      <c r="T8" s="7" t="s">
        <v>51</v>
      </c>
    </row>
    <row r="9" spans="1:24">
      <c r="A9" t="s">
        <v>52</v>
      </c>
      <c r="B9" t="s">
        <v>53</v>
      </c>
      <c r="C9" t="s">
        <v>54</v>
      </c>
      <c r="D9" s="4" t="s">
        <v>55</v>
      </c>
      <c r="E9" s="9">
        <v>181800000</v>
      </c>
      <c r="F9" s="10">
        <v>0.73150000000000004</v>
      </c>
      <c r="G9" s="20">
        <v>43895</v>
      </c>
      <c r="H9" s="21">
        <v>6.5000000000000002E-2</v>
      </c>
      <c r="I9" s="10">
        <v>0.66500000000000004</v>
      </c>
      <c r="J9" s="14">
        <v>7.3999999999999996E-2</v>
      </c>
      <c r="K9" s="14">
        <v>-0.1414</v>
      </c>
      <c r="N9" s="33">
        <v>-2.1000000000000001E-2</v>
      </c>
      <c r="O9" s="33">
        <v>-3.6799999999999999E-2</v>
      </c>
      <c r="P9" s="25">
        <v>11</v>
      </c>
      <c r="T9" s="7" t="s">
        <v>31</v>
      </c>
      <c r="U9" s="8">
        <v>25000000</v>
      </c>
      <c r="V9" s="20" t="s">
        <v>56</v>
      </c>
      <c r="W9" s="8" t="s">
        <v>57</v>
      </c>
    </row>
    <row r="10" spans="1:24">
      <c r="A10" t="s">
        <v>58</v>
      </c>
      <c r="B10" t="s">
        <v>59</v>
      </c>
      <c r="C10" t="s">
        <v>54</v>
      </c>
      <c r="D10" s="4" t="s">
        <v>55</v>
      </c>
      <c r="E10" s="9">
        <v>165400000</v>
      </c>
      <c r="F10" s="10">
        <v>0.71399999999999997</v>
      </c>
      <c r="G10" s="20">
        <v>43895</v>
      </c>
      <c r="H10" s="21">
        <v>6.5000000000000002E-2</v>
      </c>
      <c r="I10" s="10">
        <v>0.66500000000000004</v>
      </c>
      <c r="N10" s="33">
        <v>-2.0400000000000001E-2</v>
      </c>
      <c r="O10" s="33">
        <v>-3.8300000000000001E-2</v>
      </c>
      <c r="P10" s="25">
        <v>9.7899999999999991</v>
      </c>
      <c r="T10" s="7" t="s">
        <v>31</v>
      </c>
      <c r="V10" s="20" t="s">
        <v>56</v>
      </c>
      <c r="W10" s="8" t="s">
        <v>57</v>
      </c>
    </row>
    <row r="11" spans="1:24">
      <c r="A11" t="s">
        <v>60</v>
      </c>
      <c r="B11" t="s">
        <v>61</v>
      </c>
      <c r="C11" t="s">
        <v>62</v>
      </c>
      <c r="D11" s="4" t="s">
        <v>63</v>
      </c>
      <c r="E11" s="9" t="s">
        <v>64</v>
      </c>
      <c r="H11" s="21"/>
      <c r="T11" s="7" t="s">
        <v>31</v>
      </c>
      <c r="U11" s="8">
        <v>20000000</v>
      </c>
      <c r="V11" s="20">
        <v>44134</v>
      </c>
      <c r="W11" s="8" t="s">
        <v>65</v>
      </c>
    </row>
    <row r="12" spans="1:24">
      <c r="A12" t="s">
        <v>66</v>
      </c>
      <c r="B12" t="s">
        <v>67</v>
      </c>
      <c r="C12" t="s">
        <v>68</v>
      </c>
      <c r="D12" s="4" t="s">
        <v>69</v>
      </c>
      <c r="E12" s="10">
        <v>87300000</v>
      </c>
      <c r="F12" s="10">
        <v>0.63600000000000001</v>
      </c>
      <c r="G12" s="20">
        <v>43627</v>
      </c>
      <c r="H12" s="21">
        <v>0.11</v>
      </c>
      <c r="I12" s="10">
        <v>0.6</v>
      </c>
      <c r="J12" s="14">
        <v>0.1</v>
      </c>
      <c r="K12" s="14">
        <v>-6.2E-2</v>
      </c>
      <c r="L12" s="14">
        <v>2.64E-2</v>
      </c>
      <c r="M12" s="14">
        <v>-5.1999999999999998E-2</v>
      </c>
      <c r="N12" s="33">
        <v>-7.5899999999999995E-2</v>
      </c>
      <c r="O12" s="33">
        <v>3.3599999999999998E-2</v>
      </c>
      <c r="P12" s="25">
        <v>21</v>
      </c>
      <c r="Q12" s="14">
        <v>-8.5999999999999993E-2</v>
      </c>
      <c r="R12" s="14">
        <v>0.34300000000000003</v>
      </c>
      <c r="S12" s="14">
        <v>1.302</v>
      </c>
      <c r="T12" s="7" t="s">
        <v>70</v>
      </c>
      <c r="U12" s="8">
        <v>30000000</v>
      </c>
      <c r="V12" s="20" t="s">
        <v>71</v>
      </c>
      <c r="W12" s="8" t="s">
        <v>72</v>
      </c>
      <c r="X12" t="s">
        <v>73</v>
      </c>
    </row>
    <row r="13" spans="1:24">
      <c r="A13" t="s">
        <v>74</v>
      </c>
      <c r="B13" t="s">
        <v>75</v>
      </c>
      <c r="C13" t="s">
        <v>68</v>
      </c>
      <c r="D13" s="4" t="s">
        <v>69</v>
      </c>
      <c r="E13" s="10">
        <v>59900000</v>
      </c>
      <c r="F13" s="10">
        <v>0.46100000000000002</v>
      </c>
      <c r="G13" s="20">
        <v>43962</v>
      </c>
      <c r="H13" s="21">
        <v>3.5000000000000003E-2</v>
      </c>
      <c r="I13" s="10">
        <v>0.442</v>
      </c>
      <c r="J13" s="14">
        <v>7.9000000000000001E-2</v>
      </c>
      <c r="K13" s="14">
        <v>-0.19700000000000001</v>
      </c>
      <c r="L13" s="14">
        <v>2.5100000000000001E-2</v>
      </c>
      <c r="M13" s="14">
        <v>-4.1000000000000002E-2</v>
      </c>
      <c r="N13" s="33">
        <v>-7.4899999999999994E-2</v>
      </c>
      <c r="O13" s="33">
        <v>1.83E-2</v>
      </c>
      <c r="P13" s="25">
        <v>23.9</v>
      </c>
      <c r="Q13" s="14">
        <v>-6.6000000000000003E-2</v>
      </c>
      <c r="R13" s="14">
        <v>0.20499999999999999</v>
      </c>
      <c r="S13" s="14">
        <v>0.91200000000000003</v>
      </c>
      <c r="T13" s="7" t="s">
        <v>31</v>
      </c>
      <c r="U13" s="8">
        <v>30000000</v>
      </c>
      <c r="W13" s="8" t="s">
        <v>72</v>
      </c>
    </row>
    <row r="14" spans="1:24">
      <c r="A14" t="s">
        <v>76</v>
      </c>
      <c r="B14" t="s">
        <v>77</v>
      </c>
      <c r="C14" t="s">
        <v>78</v>
      </c>
      <c r="D14" s="4" t="s">
        <v>79</v>
      </c>
      <c r="E14" s="9">
        <v>17453000</v>
      </c>
      <c r="F14" s="10">
        <v>0.70199999999999996</v>
      </c>
      <c r="H14" s="21">
        <v>3.2000000000000001E-2</v>
      </c>
      <c r="I14" s="10">
        <v>0.65</v>
      </c>
      <c r="J14" s="14">
        <v>4.9000000000000002E-2</v>
      </c>
      <c r="L14" s="14">
        <v>3.1300000000000001E-2</v>
      </c>
      <c r="M14" s="14">
        <v>-7.3999999999999996E-2</v>
      </c>
      <c r="N14" s="33">
        <v>-3.4500000000000003E-2</v>
      </c>
      <c r="O14" s="33">
        <v>-0.13020000000000001</v>
      </c>
      <c r="Q14" s="14">
        <v>-9.5000000000000001E-2</v>
      </c>
      <c r="T14" s="7" t="s">
        <v>31</v>
      </c>
      <c r="U14" s="8">
        <v>10000000</v>
      </c>
      <c r="V14" s="20">
        <v>44071</v>
      </c>
      <c r="W14" s="8" t="s">
        <v>80</v>
      </c>
    </row>
    <row r="15" spans="1:24">
      <c r="A15" s="12" t="s">
        <v>81</v>
      </c>
      <c r="B15" s="12" t="s">
        <v>82</v>
      </c>
      <c r="C15" t="s">
        <v>83</v>
      </c>
      <c r="D15" s="4" t="s">
        <v>84</v>
      </c>
      <c r="E15" s="9">
        <v>18200000</v>
      </c>
      <c r="F15" s="10">
        <v>0.63749999999999996</v>
      </c>
      <c r="G15" s="20">
        <v>43881</v>
      </c>
      <c r="H15" s="21">
        <v>7.2499999999999995E-2</v>
      </c>
      <c r="I15" s="10">
        <v>0.4</v>
      </c>
      <c r="J15" s="14">
        <v>0.30599999999999999</v>
      </c>
      <c r="K15" s="14">
        <v>-0.16700000000000001</v>
      </c>
      <c r="L15" s="14">
        <v>3.1600000000000003E-2</v>
      </c>
      <c r="M15" s="14">
        <v>-0.373</v>
      </c>
      <c r="N15" s="33">
        <v>1.1000000000000001E-3</v>
      </c>
      <c r="O15" s="33">
        <v>7.7499999999999999E-2</v>
      </c>
      <c r="P15" s="25">
        <v>2.48</v>
      </c>
      <c r="Q15" s="14">
        <v>-0.19400000000000001</v>
      </c>
      <c r="R15" s="14">
        <v>6.7000000000000004E-2</v>
      </c>
      <c r="S15" s="14">
        <v>1.0589999999999999</v>
      </c>
      <c r="T15" s="7" t="s">
        <v>51</v>
      </c>
      <c r="W15" s="8" t="s">
        <v>33</v>
      </c>
    </row>
    <row r="16" spans="1:24">
      <c r="A16" s="12" t="s">
        <v>85</v>
      </c>
      <c r="B16" s="12" t="s">
        <v>86</v>
      </c>
      <c r="C16" t="s">
        <v>29</v>
      </c>
      <c r="D16" t="s">
        <v>30</v>
      </c>
      <c r="E16" s="9">
        <v>62600000</v>
      </c>
      <c r="F16" s="10">
        <v>0.31769999999999998</v>
      </c>
      <c r="G16" s="20">
        <v>43797</v>
      </c>
      <c r="H16" s="21">
        <v>0.02</v>
      </c>
      <c r="I16" s="10">
        <v>0.31</v>
      </c>
      <c r="J16" s="14">
        <v>6.2E-2</v>
      </c>
      <c r="K16" s="14">
        <v>-4.3999999999999997E-2</v>
      </c>
      <c r="L16" s="14">
        <v>2.3199999999999998E-2</v>
      </c>
      <c r="M16" s="14">
        <v>2.3E-2</v>
      </c>
      <c r="N16" s="33">
        <v>-3.1099999999999999E-2</v>
      </c>
      <c r="O16" s="33">
        <v>0.23980000000000001</v>
      </c>
      <c r="P16" s="25">
        <v>16.100000000000001</v>
      </c>
      <c r="Q16" s="14">
        <v>4.3999999999999997E-2</v>
      </c>
      <c r="R16" s="14">
        <v>0.54600000000000004</v>
      </c>
      <c r="S16" s="14">
        <v>1.2849999999999999</v>
      </c>
      <c r="T16" s="7" t="s">
        <v>51</v>
      </c>
      <c r="W16" s="8" t="s">
        <v>33</v>
      </c>
    </row>
    <row r="17" spans="1:23">
      <c r="A17" t="s">
        <v>87</v>
      </c>
      <c r="B17" t="s">
        <v>88</v>
      </c>
      <c r="C17" t="s">
        <v>89</v>
      </c>
      <c r="D17" s="4" t="s">
        <v>90</v>
      </c>
      <c r="E17" s="9">
        <v>900000</v>
      </c>
      <c r="F17" s="10">
        <v>0.109</v>
      </c>
      <c r="H17" s="21"/>
      <c r="I17" s="10">
        <v>0.11</v>
      </c>
      <c r="J17" s="14">
        <v>1E-3</v>
      </c>
      <c r="K17" s="14">
        <v>-1</v>
      </c>
      <c r="L17" s="14">
        <v>3.2099999999999997E-2</v>
      </c>
      <c r="M17" s="14">
        <v>8.9999999999999993E-3</v>
      </c>
      <c r="N17" s="33">
        <v>3.9600000000000003E-2</v>
      </c>
      <c r="O17" s="33">
        <v>3.1E-2</v>
      </c>
      <c r="P17" s="25">
        <v>18.399999999999999</v>
      </c>
      <c r="Q17" s="14">
        <v>0.871</v>
      </c>
      <c r="R17" s="14">
        <v>0.49199999999999999</v>
      </c>
      <c r="T17" s="7" t="s">
        <v>51</v>
      </c>
    </row>
    <row r="18" spans="1:23">
      <c r="A18" t="s">
        <v>91</v>
      </c>
      <c r="B18" t="s">
        <v>92</v>
      </c>
      <c r="C18" t="s">
        <v>89</v>
      </c>
      <c r="D18" s="4" t="s">
        <v>90</v>
      </c>
      <c r="E18" s="9">
        <v>3300000</v>
      </c>
      <c r="F18" s="10">
        <v>0.29399999999999998</v>
      </c>
      <c r="H18" s="21"/>
      <c r="I18" s="10">
        <v>0.2</v>
      </c>
      <c r="J18" s="14">
        <v>0.90100000000000002</v>
      </c>
      <c r="L18" s="14">
        <v>1.37E-2</v>
      </c>
      <c r="M18" s="14">
        <v>-0.32</v>
      </c>
      <c r="N18" s="33">
        <v>-2.2700000000000001E-2</v>
      </c>
      <c r="O18" s="33">
        <v>4.3200000000000002E-2</v>
      </c>
      <c r="P18" s="25">
        <v>18.399999999999999</v>
      </c>
      <c r="Q18" s="14">
        <v>-3.3000000000000002E-2</v>
      </c>
      <c r="R18" s="14">
        <v>2.4E-2</v>
      </c>
      <c r="S18" s="14">
        <v>-5.1999999999999998E-2</v>
      </c>
      <c r="T18" s="7" t="s">
        <v>51</v>
      </c>
    </row>
    <row r="19" spans="1:23">
      <c r="A19" t="s">
        <v>93</v>
      </c>
      <c r="B19" t="s">
        <v>94</v>
      </c>
      <c r="C19" t="s">
        <v>89</v>
      </c>
      <c r="D19" s="4" t="s">
        <v>90</v>
      </c>
      <c r="E19" s="9">
        <v>44000000</v>
      </c>
      <c r="F19" s="10">
        <v>0.77600000000000002</v>
      </c>
      <c r="H19" s="21"/>
      <c r="I19" s="10">
        <v>0.6</v>
      </c>
      <c r="J19" s="14">
        <v>0</v>
      </c>
      <c r="L19" s="14">
        <v>1.44E-2</v>
      </c>
      <c r="M19" s="14">
        <v>-0.22700000000000001</v>
      </c>
      <c r="N19" s="33">
        <v>-7.0699999999999999E-2</v>
      </c>
      <c r="O19" s="33">
        <v>-0.22320000000000001</v>
      </c>
      <c r="P19" s="25">
        <v>18.399999999999999</v>
      </c>
      <c r="Q19" s="14">
        <v>-0.36799999999999999</v>
      </c>
      <c r="T19" s="7" t="s">
        <v>31</v>
      </c>
      <c r="U19" s="8">
        <v>5600000</v>
      </c>
      <c r="V19" s="20">
        <v>44227</v>
      </c>
      <c r="W19" s="8" t="s">
        <v>95</v>
      </c>
    </row>
    <row r="20" spans="1:23">
      <c r="A20" t="s">
        <v>96</v>
      </c>
      <c r="B20" t="s">
        <v>97</v>
      </c>
      <c r="C20" t="s">
        <v>89</v>
      </c>
      <c r="D20" s="4" t="s">
        <v>90</v>
      </c>
      <c r="E20" s="9">
        <v>18000000</v>
      </c>
      <c r="F20" s="10">
        <v>0.77700000000000002</v>
      </c>
      <c r="H20" s="21"/>
      <c r="I20" s="10">
        <v>0.66500000000000004</v>
      </c>
      <c r="J20" s="14">
        <v>0</v>
      </c>
      <c r="L20" s="14">
        <v>2.29E-2</v>
      </c>
      <c r="M20" s="14">
        <v>-0.14399999999999999</v>
      </c>
      <c r="N20" s="33">
        <v>-6.7199999999999996E-2</v>
      </c>
      <c r="O20" s="33">
        <v>-0.22070000000000001</v>
      </c>
      <c r="P20" s="25">
        <v>18.399999999999999</v>
      </c>
      <c r="Q20" s="14">
        <v>-0.26100000000000001</v>
      </c>
      <c r="T20" s="7" t="s">
        <v>31</v>
      </c>
      <c r="U20" s="8">
        <v>2500000</v>
      </c>
      <c r="V20" s="20">
        <v>44227</v>
      </c>
      <c r="W20" s="8" t="s">
        <v>95</v>
      </c>
    </row>
    <row r="21" spans="1:23">
      <c r="A21" t="s">
        <v>98</v>
      </c>
      <c r="B21" t="s">
        <v>99</v>
      </c>
      <c r="C21" t="s">
        <v>89</v>
      </c>
      <c r="D21" s="4" t="s">
        <v>90</v>
      </c>
      <c r="E21" s="9">
        <v>84300000</v>
      </c>
      <c r="F21" s="10">
        <v>0.55100000000000005</v>
      </c>
      <c r="G21" s="20">
        <v>43706</v>
      </c>
      <c r="H21" s="21">
        <v>0.05</v>
      </c>
      <c r="I21" s="10">
        <v>0.53500000000000003</v>
      </c>
      <c r="J21" s="14">
        <v>0.16800000000000001</v>
      </c>
      <c r="K21" s="14">
        <v>4.5999999999999999E-2</v>
      </c>
      <c r="L21" s="14">
        <v>2.3900000000000001E-2</v>
      </c>
      <c r="M21" s="14">
        <v>-2.9000000000000001E-2</v>
      </c>
      <c r="N21" s="33">
        <v>-0.25800000000000001</v>
      </c>
      <c r="O21" s="33">
        <v>-0.25140000000000001</v>
      </c>
      <c r="P21" s="25">
        <v>17.2</v>
      </c>
      <c r="Q21" s="14">
        <v>-0.25800000000000001</v>
      </c>
      <c r="R21" s="14">
        <v>-0.13300000000000001</v>
      </c>
      <c r="S21" s="14">
        <v>0.30599999999999999</v>
      </c>
      <c r="T21" s="7" t="s">
        <v>31</v>
      </c>
      <c r="U21" s="8">
        <v>15000000</v>
      </c>
      <c r="V21" s="20">
        <v>43894</v>
      </c>
      <c r="W21" s="8" t="s">
        <v>100</v>
      </c>
    </row>
    <row r="22" spans="1:23">
      <c r="A22" t="s">
        <v>101</v>
      </c>
      <c r="B22" t="s">
        <v>102</v>
      </c>
      <c r="C22" t="s">
        <v>89</v>
      </c>
      <c r="D22" s="4" t="s">
        <v>90</v>
      </c>
      <c r="E22" s="9">
        <v>2700000</v>
      </c>
      <c r="F22" s="10">
        <v>0.245</v>
      </c>
      <c r="G22" s="20">
        <v>43777</v>
      </c>
      <c r="H22" s="21">
        <v>0.05</v>
      </c>
      <c r="I22" s="10">
        <v>0.15</v>
      </c>
      <c r="J22" s="14">
        <v>0.33300000000000002</v>
      </c>
      <c r="K22" s="14">
        <v>-1</v>
      </c>
      <c r="L22" s="14">
        <v>3.2300000000000002E-2</v>
      </c>
      <c r="M22" s="14">
        <v>-0.38800000000000001</v>
      </c>
      <c r="N22" s="33">
        <v>6.4199999999999993E-2</v>
      </c>
      <c r="O22" s="33">
        <v>-2.9499999999999998E-2</v>
      </c>
      <c r="Q22" s="14">
        <v>-6.3E-2</v>
      </c>
      <c r="R22" s="14">
        <v>-0.124</v>
      </c>
      <c r="T22" s="7" t="s">
        <v>51</v>
      </c>
    </row>
    <row r="23" spans="1:23">
      <c r="A23" t="s">
        <v>103</v>
      </c>
      <c r="B23" t="s">
        <v>104</v>
      </c>
      <c r="C23" t="s">
        <v>89</v>
      </c>
      <c r="D23" s="4" t="s">
        <v>90</v>
      </c>
      <c r="E23" s="9">
        <v>4400000</v>
      </c>
      <c r="F23" s="10">
        <v>-0.307</v>
      </c>
      <c r="G23" s="20">
        <v>43777</v>
      </c>
      <c r="H23" s="21">
        <v>0.05</v>
      </c>
      <c r="I23" s="10">
        <v>0.23</v>
      </c>
      <c r="J23" s="14">
        <v>0.435</v>
      </c>
      <c r="L23" s="14">
        <v>3.9E-2</v>
      </c>
      <c r="M23" s="14">
        <v>-0.307</v>
      </c>
      <c r="N23" s="33">
        <v>-0.1759</v>
      </c>
      <c r="O23" s="33">
        <v>-0.4456</v>
      </c>
      <c r="P23" s="25">
        <v>2.19</v>
      </c>
      <c r="Q23" s="14">
        <v>-0.39</v>
      </c>
      <c r="R23" s="14">
        <v>-0.58599999999999997</v>
      </c>
      <c r="T23" s="7" t="s">
        <v>51</v>
      </c>
    </row>
    <row r="24" spans="1:23">
      <c r="A24" t="s">
        <v>105</v>
      </c>
      <c r="B24" t="s">
        <v>106</v>
      </c>
      <c r="C24" t="s">
        <v>89</v>
      </c>
      <c r="D24" s="4" t="s">
        <v>90</v>
      </c>
      <c r="E24" s="9">
        <v>5100000</v>
      </c>
      <c r="F24" s="10">
        <v>0.47799999999999998</v>
      </c>
      <c r="G24" s="20">
        <v>43969</v>
      </c>
      <c r="H24" s="21">
        <v>2.5000000000000001E-2</v>
      </c>
      <c r="I24" s="10">
        <v>0.37</v>
      </c>
      <c r="J24" s="14">
        <v>6.8000000000000005E-2</v>
      </c>
      <c r="L24" s="14">
        <v>3.2899999999999999E-2</v>
      </c>
      <c r="M24" s="14">
        <v>-0.22600000000000001</v>
      </c>
      <c r="N24" s="33">
        <v>-0.39489999999999997</v>
      </c>
      <c r="O24" s="33">
        <v>-0.4385</v>
      </c>
      <c r="P24" s="25">
        <v>2.19</v>
      </c>
      <c r="Q24" s="14">
        <v>-0.501</v>
      </c>
      <c r="R24" s="14">
        <v>-0.57599999999999996</v>
      </c>
      <c r="T24" s="7" t="s">
        <v>51</v>
      </c>
    </row>
    <row r="25" spans="1:23">
      <c r="A25" t="s">
        <v>107</v>
      </c>
      <c r="B25" t="s">
        <v>108</v>
      </c>
      <c r="C25" t="s">
        <v>89</v>
      </c>
      <c r="D25" s="4" t="s">
        <v>90</v>
      </c>
      <c r="E25" s="9">
        <v>2300000</v>
      </c>
      <c r="F25" s="10">
        <v>0.216</v>
      </c>
      <c r="G25" s="20">
        <v>43830</v>
      </c>
      <c r="H25" s="21">
        <v>0.05</v>
      </c>
      <c r="I25" s="10">
        <v>0.155</v>
      </c>
      <c r="J25" s="14">
        <v>1.161</v>
      </c>
      <c r="K25" s="14">
        <v>-1</v>
      </c>
      <c r="L25" s="14">
        <v>2.8299999999999999E-2</v>
      </c>
      <c r="M25" s="14">
        <v>-0.28199999999999997</v>
      </c>
      <c r="N25" s="33">
        <v>-7.3200000000000001E-2</v>
      </c>
      <c r="O25" s="33">
        <v>-0.1515</v>
      </c>
      <c r="P25" s="25">
        <v>4.1399999999999997</v>
      </c>
      <c r="Q25" s="14">
        <v>-3.1E-2</v>
      </c>
      <c r="R25" s="14">
        <v>-0.315</v>
      </c>
      <c r="T25" s="7" t="s">
        <v>51</v>
      </c>
    </row>
    <row r="26" spans="1:23">
      <c r="A26" t="s">
        <v>109</v>
      </c>
      <c r="B26" t="s">
        <v>110</v>
      </c>
      <c r="C26" t="s">
        <v>89</v>
      </c>
      <c r="D26" s="4" t="s">
        <v>90</v>
      </c>
      <c r="E26" s="9">
        <v>8600000</v>
      </c>
      <c r="F26" s="10">
        <v>0.34</v>
      </c>
      <c r="G26" s="20">
        <v>43830</v>
      </c>
      <c r="H26" s="21">
        <v>0.16</v>
      </c>
      <c r="I26" s="10">
        <v>0.26500000000000001</v>
      </c>
      <c r="J26" s="14">
        <v>7.4999999999999997E-2</v>
      </c>
      <c r="K26" s="14">
        <v>-0.16700000000000001</v>
      </c>
      <c r="L26" s="14">
        <v>2.9499999999999998E-2</v>
      </c>
      <c r="M26" s="14">
        <v>-0.221</v>
      </c>
      <c r="N26" s="33">
        <v>0.24790000000000001</v>
      </c>
      <c r="O26" s="33">
        <v>0.13780000000000001</v>
      </c>
      <c r="P26" s="25">
        <v>4.1399999999999997</v>
      </c>
      <c r="Q26" s="14">
        <v>-0.33300000000000002</v>
      </c>
      <c r="R26" s="14">
        <v>-0.39600000000000002</v>
      </c>
      <c r="T26" s="7" t="s">
        <v>51</v>
      </c>
    </row>
    <row r="27" spans="1:23">
      <c r="A27" t="s">
        <v>111</v>
      </c>
      <c r="B27" t="s">
        <v>112</v>
      </c>
      <c r="C27" t="s">
        <v>89</v>
      </c>
      <c r="D27" s="4" t="s">
        <v>90</v>
      </c>
      <c r="E27" s="9">
        <v>6700000</v>
      </c>
      <c r="F27" s="10">
        <v>0.42799999999999999</v>
      </c>
      <c r="G27" s="20">
        <v>43830</v>
      </c>
      <c r="H27" s="21">
        <v>7.4999999999999997E-2</v>
      </c>
      <c r="I27" s="10">
        <v>0.4</v>
      </c>
      <c r="J27" s="14">
        <v>0.188</v>
      </c>
      <c r="L27" s="14">
        <v>2.8000000000000001E-2</v>
      </c>
      <c r="M27" s="14">
        <v>-6.5000000000000002E-2</v>
      </c>
      <c r="N27" s="33">
        <v>-0.46189999999999998</v>
      </c>
      <c r="O27" s="33">
        <v>-0.50370000000000004</v>
      </c>
      <c r="P27" s="25">
        <v>4.1399999999999997</v>
      </c>
      <c r="Q27" s="14">
        <v>-0.47099999999999997</v>
      </c>
      <c r="T27" s="7" t="s">
        <v>51</v>
      </c>
    </row>
    <row r="28" spans="1:23">
      <c r="A28" t="s">
        <v>113</v>
      </c>
      <c r="B28" t="s">
        <v>114</v>
      </c>
      <c r="C28" t="s">
        <v>115</v>
      </c>
      <c r="D28" s="4" t="s">
        <v>116</v>
      </c>
      <c r="E28" s="9">
        <v>57200000</v>
      </c>
      <c r="F28" s="10">
        <v>0.54100000000000004</v>
      </c>
      <c r="G28" s="20">
        <v>43555</v>
      </c>
      <c r="H28" s="21">
        <v>0.03</v>
      </c>
      <c r="I28" s="10">
        <v>0.41499999999999998</v>
      </c>
      <c r="J28" s="14">
        <v>7.1999999999999995E-2</v>
      </c>
      <c r="L28" s="14">
        <v>2.75E-2</v>
      </c>
      <c r="M28" s="14">
        <v>-0.23300000000000001</v>
      </c>
      <c r="N28" s="33">
        <v>7.4999999999999997E-3</v>
      </c>
      <c r="O28" s="33">
        <v>-2.3E-3</v>
      </c>
      <c r="P28" s="25">
        <v>10.5</v>
      </c>
      <c r="Q28" s="14">
        <v>-0.19400000000000001</v>
      </c>
      <c r="R28" s="14">
        <v>-8.1000000000000003E-2</v>
      </c>
      <c r="S28" s="14">
        <v>0.95499999999999996</v>
      </c>
      <c r="T28" s="7" t="s">
        <v>31</v>
      </c>
      <c r="U28" s="8">
        <v>20000000</v>
      </c>
      <c r="V28" s="20">
        <v>43982</v>
      </c>
      <c r="W28" s="8" t="s">
        <v>100</v>
      </c>
    </row>
    <row r="29" spans="1:23">
      <c r="A29" t="s">
        <v>117</v>
      </c>
      <c r="B29" t="s">
        <v>118</v>
      </c>
      <c r="C29" t="s">
        <v>119</v>
      </c>
      <c r="D29" s="4" t="s">
        <v>120</v>
      </c>
      <c r="E29" s="9">
        <v>8800000</v>
      </c>
      <c r="F29" s="10">
        <v>0.7591</v>
      </c>
      <c r="G29" s="20">
        <v>43836</v>
      </c>
      <c r="H29" s="21">
        <v>7.4999999999999997E-2</v>
      </c>
      <c r="I29" s="10">
        <v>0.38500000000000001</v>
      </c>
      <c r="J29" s="14">
        <v>0.104</v>
      </c>
      <c r="K29" s="14">
        <v>2.7E-2</v>
      </c>
      <c r="L29" s="14">
        <v>4.2599999999999999E-2</v>
      </c>
      <c r="M29" s="14">
        <v>-0.49299999999999999</v>
      </c>
      <c r="N29" s="33">
        <v>0.52880000000000005</v>
      </c>
      <c r="O29" s="33">
        <v>0.2878</v>
      </c>
      <c r="P29" s="25">
        <v>4.24</v>
      </c>
      <c r="Q29" s="14">
        <v>1.2969999999999999</v>
      </c>
      <c r="R29" s="14">
        <v>-0.42699999999999999</v>
      </c>
      <c r="T29" s="7" t="s">
        <v>51</v>
      </c>
      <c r="V29" s="20">
        <v>43195</v>
      </c>
    </row>
    <row r="30" spans="1:23">
      <c r="A30" t="s">
        <v>121</v>
      </c>
      <c r="B30" t="s">
        <v>122</v>
      </c>
      <c r="C30" t="s">
        <v>119</v>
      </c>
      <c r="D30" s="4" t="s">
        <v>120</v>
      </c>
      <c r="E30" s="9">
        <v>20000000</v>
      </c>
      <c r="F30" s="10">
        <v>0.2737</v>
      </c>
      <c r="G30" s="20">
        <v>42831</v>
      </c>
      <c r="H30" s="21">
        <v>7.0000000000000007E-2</v>
      </c>
      <c r="I30" s="10">
        <v>0.14499999999999999</v>
      </c>
      <c r="J30" s="14">
        <v>1E-3</v>
      </c>
      <c r="L30" s="14">
        <v>3.6600000000000001E-2</v>
      </c>
      <c r="M30" s="14">
        <v>-0.47</v>
      </c>
      <c r="N30" s="33">
        <v>-0.29220000000000002</v>
      </c>
      <c r="O30" s="33">
        <v>-0.437</v>
      </c>
      <c r="P30" s="25">
        <v>4.24</v>
      </c>
      <c r="Q30" s="14">
        <v>-0.14699999999999999</v>
      </c>
      <c r="R30" s="14">
        <v>-0.72299999999999998</v>
      </c>
      <c r="T30" s="7" t="s">
        <v>51</v>
      </c>
      <c r="V30" s="20">
        <v>43195</v>
      </c>
    </row>
    <row r="31" spans="1:23">
      <c r="A31" t="s">
        <v>123</v>
      </c>
      <c r="B31" t="s">
        <v>124</v>
      </c>
      <c r="C31" t="s">
        <v>125</v>
      </c>
      <c r="D31" s="4" t="s">
        <v>126</v>
      </c>
      <c r="E31" s="9">
        <v>108900000</v>
      </c>
      <c r="F31" s="10">
        <v>0.56100000000000005</v>
      </c>
      <c r="G31" s="20">
        <v>43555</v>
      </c>
      <c r="H31" s="21">
        <v>0.04</v>
      </c>
      <c r="I31" s="10">
        <v>0.52</v>
      </c>
      <c r="J31" s="14">
        <v>7.6999999999999999E-2</v>
      </c>
      <c r="L31" s="14">
        <v>2.3900000000000001E-2</v>
      </c>
      <c r="M31" s="14">
        <v>-7.2999999999999995E-2</v>
      </c>
      <c r="N31" s="33">
        <v>-0.1211</v>
      </c>
      <c r="O31" s="33">
        <v>-9.4100000000000003E-2</v>
      </c>
      <c r="P31" s="25">
        <v>33.200000000000003</v>
      </c>
      <c r="Q31" s="14">
        <v>-7.3999999999999996E-2</v>
      </c>
      <c r="R31" s="14">
        <v>0.19600000000000001</v>
      </c>
      <c r="S31" s="14">
        <v>-6.6000000000000003E-2</v>
      </c>
      <c r="T31" s="7" t="s">
        <v>31</v>
      </c>
      <c r="U31" s="8">
        <v>50000000</v>
      </c>
      <c r="V31" s="20">
        <v>43567</v>
      </c>
      <c r="W31" s="8" t="s">
        <v>127</v>
      </c>
    </row>
    <row r="32" spans="1:23">
      <c r="A32" t="s">
        <v>128</v>
      </c>
      <c r="B32" t="s">
        <v>129</v>
      </c>
      <c r="C32" t="s">
        <v>125</v>
      </c>
      <c r="D32" s="4" t="s">
        <v>126</v>
      </c>
      <c r="E32" s="9">
        <v>32800000</v>
      </c>
      <c r="F32" s="10">
        <v>0.89600000000000002</v>
      </c>
      <c r="G32" s="20">
        <v>43580</v>
      </c>
      <c r="H32" s="21">
        <v>0.06</v>
      </c>
      <c r="I32" s="10">
        <v>0.80500000000000005</v>
      </c>
      <c r="J32" s="14">
        <v>7.4999999999999997E-2</v>
      </c>
      <c r="K32" s="14">
        <v>5.8999999999999997E-2</v>
      </c>
      <c r="L32" s="14">
        <v>2.9100000000000001E-2</v>
      </c>
      <c r="M32" s="14">
        <v>-0.10199999999999999</v>
      </c>
      <c r="N32" s="33">
        <v>-8.6E-3</v>
      </c>
      <c r="O32" s="33">
        <v>8.6999999999999994E-3</v>
      </c>
      <c r="P32" s="25">
        <v>2.33</v>
      </c>
      <c r="Q32" s="14">
        <v>-5.3999999999999999E-2</v>
      </c>
      <c r="R32" s="14">
        <v>4.8000000000000001E-2</v>
      </c>
      <c r="T32" s="7" t="s">
        <v>31</v>
      </c>
      <c r="U32" s="8">
        <v>20000000</v>
      </c>
      <c r="V32" s="20">
        <v>43924</v>
      </c>
      <c r="W32" s="8" t="s">
        <v>130</v>
      </c>
    </row>
    <row r="33" spans="1:23">
      <c r="A33" t="s">
        <v>131</v>
      </c>
      <c r="B33" t="s">
        <v>132</v>
      </c>
      <c r="C33" t="s">
        <v>125</v>
      </c>
      <c r="D33" s="4" t="s">
        <v>126</v>
      </c>
      <c r="E33" s="9">
        <v>130500000</v>
      </c>
      <c r="F33" s="10">
        <v>0.63300000000000001</v>
      </c>
      <c r="G33" s="20">
        <v>43588</v>
      </c>
      <c r="H33" s="21">
        <v>0.05</v>
      </c>
      <c r="I33" s="10">
        <v>0.56999999999999995</v>
      </c>
      <c r="J33" s="14">
        <v>5.8000000000000003E-2</v>
      </c>
      <c r="K33" s="14">
        <v>-0.14000000000000001</v>
      </c>
      <c r="L33" s="14">
        <v>2.07E-2</v>
      </c>
      <c r="M33" s="14">
        <v>-0.1</v>
      </c>
      <c r="N33" s="33">
        <v>-0.1527</v>
      </c>
      <c r="O33" s="33">
        <v>-6.7599999999999993E-2</v>
      </c>
      <c r="P33" s="25">
        <v>12.3</v>
      </c>
      <c r="Q33" s="14">
        <v>-8.5999999999999993E-2</v>
      </c>
      <c r="R33" s="14">
        <v>0.02</v>
      </c>
      <c r="S33" s="14">
        <v>1.0429999999999999</v>
      </c>
      <c r="T33" s="7" t="s">
        <v>31</v>
      </c>
      <c r="U33" s="8">
        <v>25000000</v>
      </c>
      <c r="V33" s="20">
        <v>43923</v>
      </c>
      <c r="W33" s="8" t="s">
        <v>127</v>
      </c>
    </row>
    <row r="34" spans="1:23">
      <c r="A34" t="s">
        <v>133</v>
      </c>
      <c r="B34" t="s">
        <v>134</v>
      </c>
      <c r="C34" t="s">
        <v>135</v>
      </c>
      <c r="D34" s="4" t="s">
        <v>136</v>
      </c>
      <c r="E34" s="9">
        <v>28500000</v>
      </c>
      <c r="F34" s="10">
        <v>1.1178999999999999</v>
      </c>
      <c r="G34" s="20">
        <v>43819</v>
      </c>
      <c r="H34" s="21">
        <v>5.3100000000000001E-2</v>
      </c>
      <c r="I34" s="10">
        <v>1.02</v>
      </c>
      <c r="J34" s="14">
        <v>5.0999999999999997E-2</v>
      </c>
      <c r="L34" s="14">
        <v>1.9300000000000001E-2</v>
      </c>
      <c r="M34" s="14">
        <v>-6.0999999999999999E-2</v>
      </c>
      <c r="N34" s="33">
        <v>1.3899999999999999E-2</v>
      </c>
      <c r="O34" s="33">
        <v>0.10150000000000001</v>
      </c>
      <c r="P34" s="25">
        <v>1.05</v>
      </c>
      <c r="Q34" s="14">
        <v>0.13</v>
      </c>
      <c r="R34" s="14">
        <v>0.24</v>
      </c>
      <c r="T34" s="7" t="s">
        <v>51</v>
      </c>
      <c r="V34" s="20">
        <v>43369</v>
      </c>
      <c r="W34" s="8" t="s">
        <v>137</v>
      </c>
    </row>
    <row r="35" spans="1:23">
      <c r="A35" t="s">
        <v>138</v>
      </c>
      <c r="B35" t="s">
        <v>139</v>
      </c>
      <c r="C35" t="s">
        <v>135</v>
      </c>
      <c r="D35" s="4" t="s">
        <v>136</v>
      </c>
      <c r="E35" s="9">
        <v>28900000</v>
      </c>
      <c r="F35" s="10">
        <v>1.1049</v>
      </c>
      <c r="G35" s="20">
        <v>43819</v>
      </c>
      <c r="H35" s="21">
        <v>5.3100000000000001E-2</v>
      </c>
      <c r="I35" s="10">
        <v>1.01</v>
      </c>
      <c r="J35" s="14">
        <v>5.1999999999999998E-2</v>
      </c>
      <c r="K35" s="14">
        <v>-6.2E-2</v>
      </c>
      <c r="L35" s="14">
        <v>1.9900000000000001E-2</v>
      </c>
      <c r="M35" s="14">
        <v>-5.8999999999999997E-2</v>
      </c>
      <c r="N35" s="33">
        <v>1.4E-2</v>
      </c>
      <c r="O35" s="33">
        <v>9.8699999999999996E-2</v>
      </c>
      <c r="P35" s="25">
        <v>1.34</v>
      </c>
      <c r="Q35" s="14">
        <v>-6.0000000000000001E-3</v>
      </c>
      <c r="R35" s="14">
        <v>0.36499999999999999</v>
      </c>
      <c r="T35" s="7" t="s">
        <v>51</v>
      </c>
      <c r="V35" s="20">
        <v>43369</v>
      </c>
      <c r="W35" s="8" t="s">
        <v>137</v>
      </c>
    </row>
    <row r="36" spans="1:23">
      <c r="A36" t="s">
        <v>140</v>
      </c>
      <c r="B36" t="s">
        <v>141</v>
      </c>
      <c r="C36" t="s">
        <v>142</v>
      </c>
      <c r="D36" s="4" t="s">
        <v>143</v>
      </c>
      <c r="E36" s="9">
        <v>132400000</v>
      </c>
      <c r="F36" s="10">
        <v>0.6603</v>
      </c>
      <c r="G36" s="20">
        <v>43871</v>
      </c>
      <c r="H36" s="21">
        <v>5.5E-2</v>
      </c>
      <c r="I36" s="10">
        <v>0.59</v>
      </c>
      <c r="J36" s="14">
        <v>9.2999999999999999E-2</v>
      </c>
      <c r="K36" s="14">
        <v>-2.5000000000000001E-2</v>
      </c>
      <c r="L36" s="14">
        <v>2.06E-2</v>
      </c>
      <c r="M36" s="14">
        <v>-0.106</v>
      </c>
      <c r="N36" s="33">
        <v>-3.5200000000000002E-2</v>
      </c>
      <c r="O36" s="33">
        <v>-4.6199999999999998E-2</v>
      </c>
      <c r="P36" s="25">
        <v>24.6</v>
      </c>
      <c r="Q36" s="14">
        <v>-6.5000000000000002E-2</v>
      </c>
      <c r="R36" s="14">
        <v>8.8999999999999996E-2</v>
      </c>
      <c r="S36" s="14">
        <v>0.95299999999999996</v>
      </c>
      <c r="T36" s="7" t="s">
        <v>31</v>
      </c>
      <c r="U36" s="8">
        <v>30000000</v>
      </c>
      <c r="V36" s="20" t="s">
        <v>144</v>
      </c>
      <c r="W36" s="8" t="s">
        <v>100</v>
      </c>
    </row>
    <row r="37" spans="1:23">
      <c r="A37" s="12" t="s">
        <v>145</v>
      </c>
      <c r="B37" s="12" t="s">
        <v>146</v>
      </c>
      <c r="C37" t="s">
        <v>29</v>
      </c>
      <c r="D37" t="s">
        <v>30</v>
      </c>
      <c r="E37" s="9">
        <v>72300000</v>
      </c>
      <c r="F37" s="10">
        <v>0.19189999999999999</v>
      </c>
      <c r="G37" s="20">
        <v>43768</v>
      </c>
      <c r="H37" s="21">
        <v>1.2E-2</v>
      </c>
      <c r="I37" s="10">
        <v>0.185</v>
      </c>
      <c r="J37" s="14">
        <v>6.5000000000000002E-2</v>
      </c>
      <c r="K37" s="14">
        <v>3.6999999999999998E-2</v>
      </c>
      <c r="L37" s="14">
        <v>2.4299999999999999E-2</v>
      </c>
      <c r="M37" s="14">
        <v>-3.5999999999999997E-2</v>
      </c>
      <c r="N37" s="33">
        <v>-0.1075</v>
      </c>
      <c r="O37" s="33">
        <v>4.9700000000000001E-2</v>
      </c>
      <c r="P37" s="25">
        <v>9.8699999999999992</v>
      </c>
      <c r="Q37" s="14">
        <v>-0.106</v>
      </c>
      <c r="R37" s="14">
        <v>0.307</v>
      </c>
      <c r="S37" s="14">
        <v>3.7269999999999999</v>
      </c>
      <c r="T37" s="7" t="s">
        <v>31</v>
      </c>
      <c r="U37" s="8">
        <v>12000000</v>
      </c>
      <c r="V37" s="20">
        <v>43929</v>
      </c>
      <c r="W37" s="8" t="s">
        <v>147</v>
      </c>
    </row>
    <row r="38" spans="1:23">
      <c r="A38" t="s">
        <v>148</v>
      </c>
      <c r="B38" t="s">
        <v>149</v>
      </c>
      <c r="C38" t="s">
        <v>150</v>
      </c>
      <c r="D38" s="4" t="s">
        <v>151</v>
      </c>
      <c r="E38" s="9">
        <v>40000000</v>
      </c>
      <c r="F38" s="10">
        <v>0.43490000000000001</v>
      </c>
      <c r="G38" s="20">
        <v>44043</v>
      </c>
      <c r="H38" s="21">
        <v>0.04</v>
      </c>
      <c r="I38" s="10">
        <v>0.42</v>
      </c>
      <c r="J38" s="14">
        <v>0.39400000000000002</v>
      </c>
      <c r="K38" s="14">
        <v>-7.4999999999999997E-2</v>
      </c>
      <c r="L38" s="14">
        <v>2.53E-2</v>
      </c>
      <c r="M38" s="14">
        <v>-3.4000000000000002E-2</v>
      </c>
      <c r="N38" s="33">
        <v>-5.2999999999999999E-2</v>
      </c>
      <c r="O38" s="33">
        <v>1.2500000000000001E-2</v>
      </c>
      <c r="P38" s="25">
        <v>16.5</v>
      </c>
      <c r="Q38" s="14">
        <v>-3.6999999999999998E-2</v>
      </c>
      <c r="R38" s="14">
        <v>0.25900000000000001</v>
      </c>
      <c r="S38" s="14">
        <v>1.623</v>
      </c>
      <c r="T38" s="7" t="s">
        <v>51</v>
      </c>
      <c r="U38" s="8">
        <v>20000000</v>
      </c>
      <c r="V38" s="20">
        <v>43528</v>
      </c>
    </row>
    <row r="39" spans="1:23">
      <c r="A39" t="s">
        <v>152</v>
      </c>
      <c r="B39" t="s">
        <v>153</v>
      </c>
      <c r="C39" t="s">
        <v>150</v>
      </c>
      <c r="D39" s="4" t="s">
        <v>151</v>
      </c>
      <c r="E39" s="9">
        <v>43800000</v>
      </c>
      <c r="F39" s="10">
        <v>0.55910000000000004</v>
      </c>
      <c r="G39" s="20">
        <v>43938</v>
      </c>
      <c r="H39" s="21">
        <v>0.04</v>
      </c>
      <c r="I39" s="10">
        <v>0.5</v>
      </c>
      <c r="J39" s="14">
        <v>0.22500000000000001</v>
      </c>
      <c r="K39" s="14">
        <v>-6.2E-2</v>
      </c>
      <c r="L39" s="14">
        <v>3.2399999999999998E-2</v>
      </c>
      <c r="M39" s="14">
        <v>-0.106</v>
      </c>
      <c r="N39" s="33">
        <v>-3.5499999999999997E-2</v>
      </c>
      <c r="O39" s="33">
        <v>-2.24E-2</v>
      </c>
      <c r="P39" s="25">
        <v>13.8</v>
      </c>
      <c r="Q39" s="14">
        <v>-4.7E-2</v>
      </c>
      <c r="R39" s="14">
        <v>0.184</v>
      </c>
      <c r="S39" s="14">
        <v>1.353</v>
      </c>
      <c r="T39" s="7" t="s">
        <v>31</v>
      </c>
      <c r="U39" s="8">
        <v>7500000</v>
      </c>
      <c r="V39" s="20">
        <v>43951</v>
      </c>
      <c r="W39" s="8" t="s">
        <v>154</v>
      </c>
    </row>
    <row r="40" spans="1:23">
      <c r="A40" t="s">
        <v>155</v>
      </c>
      <c r="B40" t="s">
        <v>156</v>
      </c>
      <c r="C40" t="s">
        <v>150</v>
      </c>
      <c r="D40" s="4" t="s">
        <v>151</v>
      </c>
      <c r="E40" s="9">
        <v>71000000</v>
      </c>
      <c r="F40" s="10">
        <v>0.63319999999999999</v>
      </c>
      <c r="G40" s="20">
        <v>43973</v>
      </c>
      <c r="H40" s="21">
        <v>0.04</v>
      </c>
      <c r="I40" s="10">
        <v>0.6</v>
      </c>
      <c r="J40" s="14">
        <v>6.7000000000000004E-2</v>
      </c>
      <c r="K40" s="14">
        <v>-4.3999999999999997E-2</v>
      </c>
      <c r="L40" s="14">
        <v>2.98E-2</v>
      </c>
      <c r="M40" s="14">
        <v>-5.1999999999999998E-2</v>
      </c>
      <c r="N40" s="33">
        <v>-6.8900000000000003E-2</v>
      </c>
      <c r="O40" s="33">
        <v>-5.7000000000000002E-2</v>
      </c>
      <c r="P40" s="25">
        <v>18.399999999999999</v>
      </c>
      <c r="Q40" s="14">
        <v>-1.6E-2</v>
      </c>
      <c r="R40" s="14">
        <v>0.21</v>
      </c>
      <c r="S40" s="14">
        <v>1.0169999999999999</v>
      </c>
      <c r="T40" s="7" t="s">
        <v>31</v>
      </c>
      <c r="U40" s="8">
        <v>7500000</v>
      </c>
      <c r="V40" s="20">
        <v>43951</v>
      </c>
      <c r="W40" s="28" t="s">
        <v>157</v>
      </c>
    </row>
    <row r="41" spans="1:23">
      <c r="A41" t="s">
        <v>158</v>
      </c>
      <c r="B41" t="s">
        <v>159</v>
      </c>
      <c r="C41" t="s">
        <v>150</v>
      </c>
      <c r="D41" s="4" t="s">
        <v>151</v>
      </c>
      <c r="E41" s="9">
        <v>41100000</v>
      </c>
      <c r="F41" s="10">
        <v>0.32890000000000003</v>
      </c>
      <c r="G41" s="20">
        <v>43952</v>
      </c>
      <c r="H41" s="21">
        <v>1.6E-2</v>
      </c>
      <c r="I41" s="10">
        <v>0.3</v>
      </c>
      <c r="J41" s="14">
        <v>3.6999999999999998E-2</v>
      </c>
      <c r="K41" s="14">
        <v>-0.151</v>
      </c>
      <c r="L41" s="14">
        <v>2.1000000000000001E-2</v>
      </c>
      <c r="M41" s="14">
        <v>-8.7999999999999995E-2</v>
      </c>
      <c r="N41" s="33">
        <v>-8.2799999999999999E-2</v>
      </c>
      <c r="O41" s="33">
        <v>2.7199999999999998E-2</v>
      </c>
      <c r="P41" s="25">
        <v>18.600000000000001</v>
      </c>
      <c r="Q41" s="14">
        <v>-4.4999999999999998E-2</v>
      </c>
      <c r="R41" s="14">
        <v>0.31900000000000001</v>
      </c>
      <c r="S41" s="14">
        <v>1.641</v>
      </c>
      <c r="T41" s="7" t="s">
        <v>51</v>
      </c>
      <c r="U41" s="8">
        <v>20000000</v>
      </c>
      <c r="V41" s="20">
        <v>43581</v>
      </c>
    </row>
    <row r="42" spans="1:23">
      <c r="A42" t="s">
        <v>160</v>
      </c>
      <c r="B42" t="s">
        <v>161</v>
      </c>
      <c r="C42" t="s">
        <v>162</v>
      </c>
      <c r="D42" s="4" t="s">
        <v>163</v>
      </c>
      <c r="E42" s="9">
        <v>49100000</v>
      </c>
      <c r="F42" s="10">
        <v>0.66659999999999997</v>
      </c>
      <c r="G42" s="20">
        <v>43921</v>
      </c>
      <c r="H42" s="21">
        <v>0.26</v>
      </c>
      <c r="I42" s="10">
        <v>0.64</v>
      </c>
      <c r="J42" s="14">
        <v>0.40600000000000003</v>
      </c>
      <c r="K42" s="14">
        <v>-1.7000000000000001E-2</v>
      </c>
      <c r="L42" s="14">
        <v>2.76E-2</v>
      </c>
      <c r="M42" s="14">
        <v>-0.04</v>
      </c>
      <c r="N42" s="33">
        <v>0.1255</v>
      </c>
      <c r="O42" s="33">
        <v>0.29320000000000002</v>
      </c>
      <c r="P42" s="25">
        <v>14.6</v>
      </c>
      <c r="Q42" s="14">
        <v>0.111</v>
      </c>
      <c r="R42" s="14">
        <v>0.40100000000000002</v>
      </c>
      <c r="S42" s="14">
        <v>4.4429999999999996</v>
      </c>
      <c r="T42" s="7" t="s">
        <v>31</v>
      </c>
      <c r="U42" s="8">
        <v>21800000</v>
      </c>
      <c r="V42" s="20">
        <v>43889</v>
      </c>
    </row>
    <row r="43" spans="1:23">
      <c r="A43" t="s">
        <v>164</v>
      </c>
      <c r="B43" t="s">
        <v>165</v>
      </c>
      <c r="C43" t="s">
        <v>162</v>
      </c>
      <c r="D43" s="4" t="s">
        <v>163</v>
      </c>
      <c r="E43" s="9">
        <v>48500000</v>
      </c>
      <c r="F43" s="10">
        <v>0.57299999999999995</v>
      </c>
      <c r="G43" s="20">
        <v>43830</v>
      </c>
      <c r="H43" s="21">
        <v>0.19</v>
      </c>
      <c r="I43" s="10">
        <v>0.55000000000000004</v>
      </c>
      <c r="J43" s="14">
        <v>0.218</v>
      </c>
      <c r="K43" s="14">
        <v>-9.7000000000000003E-2</v>
      </c>
      <c r="L43" s="14">
        <v>2.8000000000000001E-2</v>
      </c>
      <c r="M43" s="14">
        <v>-0.04</v>
      </c>
      <c r="N43" s="33">
        <v>-1.0200000000000001E-2</v>
      </c>
      <c r="O43" s="33">
        <v>7.3599999999999999E-2</v>
      </c>
      <c r="P43" s="25">
        <v>11.6</v>
      </c>
      <c r="Q43" s="14">
        <v>4.7E-2</v>
      </c>
      <c r="R43" s="14">
        <v>0.38100000000000001</v>
      </c>
      <c r="S43" s="14">
        <v>1.18</v>
      </c>
      <c r="T43" s="7" t="s">
        <v>31</v>
      </c>
      <c r="U43" s="8">
        <v>13000000</v>
      </c>
      <c r="V43" s="20">
        <v>43838</v>
      </c>
    </row>
    <row r="44" spans="1:23">
      <c r="A44" t="s">
        <v>166</v>
      </c>
      <c r="B44" t="s">
        <v>167</v>
      </c>
      <c r="C44" t="s">
        <v>162</v>
      </c>
      <c r="D44" s="4" t="s">
        <v>163</v>
      </c>
      <c r="E44" s="9">
        <v>67000000</v>
      </c>
      <c r="F44" s="10">
        <v>0.52780000000000005</v>
      </c>
      <c r="G44" s="20">
        <v>43958</v>
      </c>
      <c r="H44" s="21">
        <v>0.06</v>
      </c>
      <c r="I44" s="10">
        <v>0.505</v>
      </c>
      <c r="J44" s="14">
        <v>0.317</v>
      </c>
      <c r="K44" s="14">
        <v>-0.30099999999999999</v>
      </c>
      <c r="L44" s="14">
        <v>2.7300000000000001E-2</v>
      </c>
      <c r="M44" s="14">
        <v>-4.2999999999999997E-2</v>
      </c>
      <c r="N44" s="33">
        <v>4.5999999999999999E-2</v>
      </c>
      <c r="O44" s="33">
        <v>0.1812</v>
      </c>
      <c r="P44" s="25">
        <v>20.2</v>
      </c>
      <c r="Q44" s="14">
        <v>7.3999999999999996E-2</v>
      </c>
      <c r="R44" s="14">
        <v>0.50900000000000001</v>
      </c>
      <c r="S44" s="14">
        <v>2.6469999999999998</v>
      </c>
      <c r="T44" s="7" t="s">
        <v>31</v>
      </c>
      <c r="U44" s="8">
        <v>15000000</v>
      </c>
      <c r="V44" s="20">
        <v>43838</v>
      </c>
    </row>
    <row r="45" spans="1:23">
      <c r="A45" t="s">
        <v>168</v>
      </c>
      <c r="B45" t="s">
        <v>169</v>
      </c>
      <c r="C45" t="s">
        <v>170</v>
      </c>
      <c r="E45" s="9">
        <v>5300000</v>
      </c>
      <c r="F45" s="10">
        <v>0.67620000000000002</v>
      </c>
      <c r="G45" s="20">
        <v>43713</v>
      </c>
      <c r="H45" s="21">
        <v>3.5099999999999999E-2</v>
      </c>
      <c r="I45" s="10">
        <v>0.51749999999999996</v>
      </c>
      <c r="J45" s="14">
        <v>5.3999999999999999E-2</v>
      </c>
      <c r="K45" s="14">
        <v>3.1E-2</v>
      </c>
      <c r="L45" s="14">
        <v>1.83E-2</v>
      </c>
      <c r="M45" s="14">
        <v>-0.23499999999999999</v>
      </c>
      <c r="N45" s="33">
        <v>-9.2999999999999992E-3</v>
      </c>
      <c r="O45" s="33">
        <v>-0.14829999999999999</v>
      </c>
      <c r="Q45" s="14">
        <v>-0.23499999999999999</v>
      </c>
      <c r="R45" s="14">
        <v>0.03</v>
      </c>
      <c r="S45" s="14">
        <v>0.27600000000000002</v>
      </c>
    </row>
    <row r="46" spans="1:23">
      <c r="A46" t="s">
        <v>171</v>
      </c>
      <c r="B46" s="39" t="s">
        <v>172</v>
      </c>
      <c r="C46" t="s">
        <v>170</v>
      </c>
      <c r="E46" s="9">
        <v>2200000</v>
      </c>
      <c r="F46" s="10">
        <v>0.48099999999999998</v>
      </c>
      <c r="H46" s="21"/>
      <c r="I46" s="10">
        <v>0.38</v>
      </c>
      <c r="J46" s="14">
        <v>8.8999999999999996E-2</v>
      </c>
      <c r="K46" s="14">
        <v>0.222</v>
      </c>
      <c r="L46" s="14">
        <v>3.2399999999999998E-2</v>
      </c>
      <c r="M46" s="14">
        <v>-0.21</v>
      </c>
      <c r="N46" s="33">
        <v>-3.9399999999999998E-2</v>
      </c>
      <c r="O46" s="33">
        <v>-0.19370000000000001</v>
      </c>
      <c r="Q46" s="14">
        <v>-0.38700000000000001</v>
      </c>
      <c r="R46" s="14">
        <v>-8.4000000000000005E-2</v>
      </c>
      <c r="S46" s="14">
        <v>2.3E-2</v>
      </c>
    </row>
    <row r="47" spans="1:23">
      <c r="A47" t="s">
        <v>173</v>
      </c>
      <c r="B47" t="s">
        <v>174</v>
      </c>
      <c r="C47" t="s">
        <v>175</v>
      </c>
      <c r="D47" s="4" t="s">
        <v>176</v>
      </c>
      <c r="E47" s="9">
        <v>81700000</v>
      </c>
      <c r="F47" s="10">
        <v>0.5</v>
      </c>
      <c r="G47" s="20">
        <v>43664</v>
      </c>
      <c r="H47" s="21">
        <v>0.04</v>
      </c>
      <c r="I47" s="10">
        <v>0.47499999999999998</v>
      </c>
      <c r="J47" s="14">
        <v>8.4000000000000005E-2</v>
      </c>
      <c r="K47" s="14">
        <v>-6.2E-2</v>
      </c>
      <c r="L47" s="14">
        <v>2.3199999999999998E-2</v>
      </c>
      <c r="M47" s="14">
        <v>-0.05</v>
      </c>
      <c r="N47" s="33">
        <v>-0.1767</v>
      </c>
      <c r="O47" s="33">
        <v>-0.12659999999999999</v>
      </c>
      <c r="P47" s="25">
        <v>26.4</v>
      </c>
      <c r="Q47" s="14">
        <v>-0.17399999999999999</v>
      </c>
      <c r="R47" s="14">
        <v>7.0000000000000007E-2</v>
      </c>
      <c r="S47" s="14">
        <v>0.9840000000000001</v>
      </c>
      <c r="T47" s="7" t="s">
        <v>31</v>
      </c>
      <c r="U47" s="8">
        <v>13333333</v>
      </c>
      <c r="V47" s="20">
        <v>43922</v>
      </c>
      <c r="W47" s="28" t="s">
        <v>177</v>
      </c>
    </row>
    <row r="48" spans="1:23">
      <c r="A48" t="s">
        <v>178</v>
      </c>
      <c r="B48" t="s">
        <v>179</v>
      </c>
      <c r="C48" t="s">
        <v>175</v>
      </c>
      <c r="D48" s="4" t="s">
        <v>176</v>
      </c>
      <c r="E48" s="9">
        <v>79600000</v>
      </c>
      <c r="F48" s="10">
        <v>0.72</v>
      </c>
      <c r="G48" s="20">
        <v>43664</v>
      </c>
      <c r="H48" s="21">
        <v>0.04</v>
      </c>
      <c r="I48" s="10">
        <v>0.7</v>
      </c>
      <c r="J48" s="14">
        <v>5.7000000000000002E-2</v>
      </c>
      <c r="K48" s="14">
        <v>-6.2E-2</v>
      </c>
      <c r="L48" s="14">
        <v>2.2800000000000001E-2</v>
      </c>
      <c r="M48" s="14">
        <v>-2.8000000000000001E-2</v>
      </c>
      <c r="N48" s="33">
        <v>-0.20219999999999999</v>
      </c>
      <c r="O48" s="33">
        <v>-0.1661</v>
      </c>
      <c r="P48" s="25">
        <v>19.399999999999999</v>
      </c>
      <c r="Q48" s="14">
        <v>-0.18100000000000002</v>
      </c>
      <c r="R48" s="14">
        <v>0.115</v>
      </c>
      <c r="S48" s="14">
        <v>0.97799999999999998</v>
      </c>
      <c r="T48" s="7" t="s">
        <v>31</v>
      </c>
      <c r="U48" s="8">
        <v>13333333</v>
      </c>
      <c r="V48" s="20">
        <v>43922</v>
      </c>
      <c r="W48" s="28" t="s">
        <v>177</v>
      </c>
    </row>
    <row r="49" spans="1:24">
      <c r="A49" t="s">
        <v>180</v>
      </c>
      <c r="B49" t="s">
        <v>181</v>
      </c>
      <c r="C49" t="s">
        <v>175</v>
      </c>
      <c r="D49" s="4" t="s">
        <v>176</v>
      </c>
      <c r="G49" s="20">
        <v>43818</v>
      </c>
      <c r="H49" s="21">
        <v>0.04</v>
      </c>
      <c r="N49" s="33">
        <v>-0.1779</v>
      </c>
      <c r="O49" s="33">
        <v>-0.1008</v>
      </c>
      <c r="P49" s="25">
        <v>22.2</v>
      </c>
      <c r="T49" s="7" t="s">
        <v>31</v>
      </c>
      <c r="U49" s="8">
        <v>13333334</v>
      </c>
      <c r="V49" s="20">
        <v>43922</v>
      </c>
      <c r="W49" s="28" t="s">
        <v>177</v>
      </c>
    </row>
    <row r="50" spans="1:24">
      <c r="A50" t="s">
        <v>182</v>
      </c>
      <c r="B50" t="s">
        <v>183</v>
      </c>
      <c r="C50" t="s">
        <v>184</v>
      </c>
      <c r="D50" s="4" t="s">
        <v>185</v>
      </c>
      <c r="E50" s="9">
        <v>125900000</v>
      </c>
      <c r="F50" s="10">
        <v>0.95199999999999996</v>
      </c>
      <c r="G50" s="20">
        <v>44049</v>
      </c>
      <c r="H50" s="21">
        <v>0.09</v>
      </c>
      <c r="I50" s="10">
        <v>0.89</v>
      </c>
      <c r="J50" s="14">
        <v>6.2E-2</v>
      </c>
      <c r="K50" s="14">
        <v>0</v>
      </c>
      <c r="L50" s="14">
        <v>2.1100000000000001E-2</v>
      </c>
      <c r="M50" s="14">
        <v>-6.5000000000000002E-2</v>
      </c>
      <c r="N50" s="33">
        <v>-2.92E-2</v>
      </c>
      <c r="O50" s="33">
        <v>-9.5799999999999996E-2</v>
      </c>
      <c r="P50" s="25">
        <v>50.6</v>
      </c>
      <c r="Q50" s="14">
        <v>-1.3999999999999999E-2</v>
      </c>
      <c r="R50" s="14">
        <v>0.14300000000000002</v>
      </c>
      <c r="S50" s="14">
        <v>1.4240000000000002</v>
      </c>
      <c r="T50" s="7" t="s">
        <v>31</v>
      </c>
      <c r="U50" s="8">
        <v>15000000</v>
      </c>
      <c r="V50" s="20">
        <v>43925</v>
      </c>
      <c r="W50" s="28" t="s">
        <v>177</v>
      </c>
      <c r="X50" t="s">
        <v>186</v>
      </c>
    </row>
    <row r="51" spans="1:24">
      <c r="A51" t="s">
        <v>187</v>
      </c>
      <c r="B51" t="s">
        <v>188</v>
      </c>
      <c r="C51" t="s">
        <v>184</v>
      </c>
      <c r="D51" s="4" t="s">
        <v>185</v>
      </c>
      <c r="E51" s="9">
        <v>84600000</v>
      </c>
      <c r="F51" s="10">
        <v>0.69799999999999995</v>
      </c>
      <c r="G51" s="20">
        <v>43972</v>
      </c>
      <c r="H51" s="21">
        <v>8.1000000000000003E-2</v>
      </c>
      <c r="I51" s="10">
        <v>0.66</v>
      </c>
      <c r="J51" s="14">
        <v>6.4000000000000001E-2</v>
      </c>
      <c r="K51" s="14">
        <v>0.01</v>
      </c>
      <c r="L51" s="14">
        <v>2.24E-2</v>
      </c>
      <c r="M51" s="14">
        <v>-5.3999999999999999E-2</v>
      </c>
      <c r="N51" s="33">
        <v>-1.8499999999999999E-2</v>
      </c>
      <c r="O51" s="33">
        <v>-7.4399999999999994E-2</v>
      </c>
      <c r="P51" s="25">
        <v>21.8</v>
      </c>
      <c r="Q51" s="14">
        <v>6.9999999999999993E-3</v>
      </c>
      <c r="R51" s="14">
        <v>0.19399999999999998</v>
      </c>
      <c r="S51" s="14">
        <v>0.9890000000000001</v>
      </c>
      <c r="T51" s="7" t="s">
        <v>31</v>
      </c>
      <c r="U51" s="8">
        <v>15000000</v>
      </c>
      <c r="V51" s="20">
        <v>43925</v>
      </c>
      <c r="W51" s="28" t="s">
        <v>177</v>
      </c>
      <c r="X51" t="s">
        <v>189</v>
      </c>
    </row>
    <row r="52" spans="1:24">
      <c r="A52" t="s">
        <v>190</v>
      </c>
      <c r="B52" t="s">
        <v>191</v>
      </c>
      <c r="C52" t="s">
        <v>184</v>
      </c>
      <c r="D52" s="4" t="s">
        <v>185</v>
      </c>
      <c r="E52" s="9">
        <v>131500000</v>
      </c>
      <c r="F52" s="10">
        <v>0.42899999999999999</v>
      </c>
      <c r="G52" s="20">
        <v>44080</v>
      </c>
      <c r="H52" s="21">
        <v>2.5999999999999999E-2</v>
      </c>
      <c r="I52" s="10">
        <v>0.41199999999999998</v>
      </c>
      <c r="J52" s="14">
        <v>7.2999999999999995E-2</v>
      </c>
      <c r="K52" s="14">
        <v>-0.123</v>
      </c>
      <c r="L52" s="14">
        <v>2.8299999999999999E-2</v>
      </c>
      <c r="M52" s="14">
        <v>-0.04</v>
      </c>
      <c r="N52" s="33">
        <v>-5.8999999999999997E-2</v>
      </c>
      <c r="O52" s="33">
        <v>-4.24E-2</v>
      </c>
      <c r="P52" s="25">
        <v>30.3</v>
      </c>
      <c r="Q52" s="14">
        <v>-2.6000000000000002E-2</v>
      </c>
      <c r="R52" s="14">
        <v>9.6999999999999989E-2</v>
      </c>
      <c r="S52" s="14">
        <v>0.56600000000000006</v>
      </c>
      <c r="T52" s="7" t="s">
        <v>31</v>
      </c>
      <c r="U52" s="8">
        <v>50000000</v>
      </c>
      <c r="V52" s="20">
        <v>43925</v>
      </c>
    </row>
    <row r="53" spans="1:24">
      <c r="A53" s="30" t="s">
        <v>192</v>
      </c>
      <c r="B53" s="30" t="s">
        <v>193</v>
      </c>
      <c r="C53" t="s">
        <v>184</v>
      </c>
      <c r="D53" s="4" t="s">
        <v>185</v>
      </c>
      <c r="E53" s="9">
        <v>894500000</v>
      </c>
      <c r="F53" s="10">
        <v>0.88</v>
      </c>
      <c r="G53" s="20">
        <v>43950</v>
      </c>
      <c r="H53" s="21">
        <v>0.05</v>
      </c>
      <c r="I53" s="10">
        <v>0.78</v>
      </c>
      <c r="J53" s="14">
        <v>6.4000000000000001E-2</v>
      </c>
      <c r="K53" s="14">
        <v>-0.03</v>
      </c>
      <c r="L53" s="14">
        <v>2.5999999999999999E-2</v>
      </c>
      <c r="M53" s="14">
        <v>-0.114</v>
      </c>
      <c r="N53" s="33">
        <v>6.1999999999999998E-3</v>
      </c>
      <c r="O53" s="33">
        <v>8.6599999999999996E-2</v>
      </c>
      <c r="P53" s="25">
        <v>288</v>
      </c>
      <c r="Q53" s="14">
        <v>-3.3000000000000002E-2</v>
      </c>
      <c r="R53" s="14">
        <v>0.157</v>
      </c>
      <c r="S53" s="14">
        <v>1.121</v>
      </c>
      <c r="T53" s="7" t="s">
        <v>31</v>
      </c>
      <c r="U53" s="8">
        <v>120000000</v>
      </c>
      <c r="V53" s="20">
        <v>44089</v>
      </c>
      <c r="W53" s="28" t="s">
        <v>177</v>
      </c>
    </row>
    <row r="54" spans="1:24">
      <c r="A54" s="12" t="s">
        <v>194</v>
      </c>
      <c r="B54" s="12" t="s">
        <v>195</v>
      </c>
      <c r="C54" t="s">
        <v>196</v>
      </c>
      <c r="D54" s="4" t="s">
        <v>197</v>
      </c>
      <c r="E54" s="9">
        <v>1300000</v>
      </c>
      <c r="F54" s="10">
        <v>0.25</v>
      </c>
      <c r="G54" s="20">
        <v>43881</v>
      </c>
      <c r="H54" s="21">
        <v>1.4999999999999999E-2</v>
      </c>
      <c r="I54" s="10">
        <v>0.2</v>
      </c>
      <c r="J54" s="14">
        <v>7.4999999999999997E-2</v>
      </c>
      <c r="L54" s="14">
        <v>4.1799999999999997E-2</v>
      </c>
      <c r="M54" s="14">
        <v>-0.2</v>
      </c>
      <c r="N54" s="33">
        <v>-0.14940000000000001</v>
      </c>
      <c r="O54" s="33">
        <v>-0.1105</v>
      </c>
      <c r="P54" s="25">
        <v>0.27</v>
      </c>
      <c r="Q54" s="14">
        <v>-0.29299999999999998</v>
      </c>
      <c r="R54" s="14">
        <v>1.155</v>
      </c>
      <c r="S54" s="14">
        <v>0.29299999999999998</v>
      </c>
      <c r="T54" s="7" t="s">
        <v>51</v>
      </c>
    </row>
    <row r="55" spans="1:24">
      <c r="A55" s="12" t="s">
        <v>198</v>
      </c>
      <c r="B55" s="12" t="s">
        <v>199</v>
      </c>
      <c r="C55" t="s">
        <v>196</v>
      </c>
      <c r="D55" s="4" t="s">
        <v>197</v>
      </c>
      <c r="E55" s="9">
        <v>3800000</v>
      </c>
      <c r="F55" s="10">
        <v>0.56599999999999995</v>
      </c>
      <c r="H55" s="21"/>
      <c r="I55" s="10">
        <v>0.35</v>
      </c>
      <c r="J55" s="14">
        <v>0</v>
      </c>
      <c r="L55" s="14">
        <v>1.83E-2</v>
      </c>
      <c r="M55" s="14">
        <v>-0.38200000000000001</v>
      </c>
      <c r="N55" s="33">
        <v>-0.4289</v>
      </c>
      <c r="O55" s="33">
        <v>-0.29859999999999998</v>
      </c>
      <c r="P55" s="25">
        <v>0.121</v>
      </c>
      <c r="Q55" s="14">
        <v>-0.26300000000000001</v>
      </c>
      <c r="R55" s="14">
        <v>-0.155</v>
      </c>
      <c r="S55" s="14">
        <v>0.29600000000000004</v>
      </c>
      <c r="T55" s="7" t="s">
        <v>51</v>
      </c>
    </row>
    <row r="56" spans="1:24">
      <c r="A56" s="12" t="s">
        <v>200</v>
      </c>
      <c r="B56" s="12" t="s">
        <v>201</v>
      </c>
      <c r="C56" t="s">
        <v>196</v>
      </c>
      <c r="D56" s="4" t="s">
        <v>197</v>
      </c>
      <c r="E56" s="9">
        <v>4000000</v>
      </c>
      <c r="F56" s="10">
        <v>0.34300000000000003</v>
      </c>
      <c r="G56" s="20">
        <v>43580</v>
      </c>
      <c r="H56" s="21">
        <v>0.03</v>
      </c>
      <c r="I56" s="10">
        <v>0.23</v>
      </c>
      <c r="J56" s="14">
        <v>0.13</v>
      </c>
      <c r="K56" s="14">
        <v>-0.214</v>
      </c>
      <c r="L56" s="14">
        <v>2.3199999999999998E-2</v>
      </c>
      <c r="M56" s="14">
        <v>-0.32900000000000001</v>
      </c>
      <c r="N56" s="33">
        <v>-0.25269999999999998</v>
      </c>
      <c r="O56" s="33">
        <v>-0.28360000000000002</v>
      </c>
      <c r="P56" s="25">
        <v>0.26200000000000001</v>
      </c>
      <c r="Q56" s="14">
        <v>-0.13200000000000001</v>
      </c>
      <c r="R56" s="14">
        <v>-0.27300000000000002</v>
      </c>
      <c r="S56" s="14">
        <v>0.14000000000000001</v>
      </c>
      <c r="T56" s="7" t="s">
        <v>51</v>
      </c>
    </row>
    <row r="57" spans="1:24">
      <c r="A57" s="12" t="s">
        <v>202</v>
      </c>
      <c r="B57" s="12" t="s">
        <v>203</v>
      </c>
      <c r="C57" t="s">
        <v>196</v>
      </c>
      <c r="D57" s="4" t="s">
        <v>197</v>
      </c>
      <c r="E57" s="9">
        <v>2100000</v>
      </c>
      <c r="F57" s="10">
        <v>0.38800000000000001</v>
      </c>
      <c r="H57" s="21"/>
      <c r="I57" s="10">
        <v>0.28000000000000003</v>
      </c>
      <c r="J57" s="14">
        <v>0</v>
      </c>
      <c r="L57" s="14">
        <v>2.46E-2</v>
      </c>
      <c r="M57" s="14">
        <v>-0.22700000000000001</v>
      </c>
      <c r="N57" s="33">
        <v>-0.2049</v>
      </c>
      <c r="O57" s="33">
        <v>-0.1416</v>
      </c>
      <c r="P57" s="25">
        <v>1.7999999999999999E-2</v>
      </c>
      <c r="Q57" s="14">
        <v>-0.14300000000000002</v>
      </c>
      <c r="R57" s="14">
        <v>-0.38500000000000001</v>
      </c>
      <c r="S57" s="14">
        <v>1.1719999999999999</v>
      </c>
      <c r="T57" s="7" t="s">
        <v>51</v>
      </c>
    </row>
    <row r="58" spans="1:24">
      <c r="A58" t="s">
        <v>204</v>
      </c>
      <c r="B58" t="s">
        <v>205</v>
      </c>
      <c r="C58" t="s">
        <v>206</v>
      </c>
      <c r="D58" s="4" t="s">
        <v>207</v>
      </c>
      <c r="E58" s="9">
        <v>23100000</v>
      </c>
      <c r="F58" s="10">
        <v>1.2777000000000001</v>
      </c>
      <c r="G58" s="20">
        <v>43768</v>
      </c>
      <c r="H58" s="21">
        <v>0.03</v>
      </c>
      <c r="I58" s="10">
        <v>0.95</v>
      </c>
      <c r="J58" s="14">
        <v>3.2000000000000001E-2</v>
      </c>
      <c r="L58" s="14">
        <v>2.4299999999999999E-2</v>
      </c>
      <c r="M58" s="14">
        <v>-0.25600000000000001</v>
      </c>
      <c r="N58" s="33">
        <v>-5.5500000000000001E-2</v>
      </c>
      <c r="O58" s="33">
        <v>0.20100000000000001</v>
      </c>
      <c r="P58" s="25">
        <v>1.08</v>
      </c>
      <c r="Q58" s="14">
        <v>-2.1000000000000001E-2</v>
      </c>
      <c r="R58" s="14">
        <v>-5.5999999999999994E-2</v>
      </c>
      <c r="S58" s="14" t="s">
        <v>208</v>
      </c>
      <c r="T58" s="7" t="s">
        <v>31</v>
      </c>
      <c r="V58" s="20">
        <v>43924</v>
      </c>
      <c r="X58" t="s">
        <v>209</v>
      </c>
    </row>
    <row r="59" spans="1:24">
      <c r="A59" t="s">
        <v>210</v>
      </c>
      <c r="B59" t="s">
        <v>211</v>
      </c>
      <c r="C59" t="s">
        <v>206</v>
      </c>
      <c r="D59" s="4" t="s">
        <v>207</v>
      </c>
      <c r="E59" s="9">
        <v>90300000</v>
      </c>
      <c r="F59" s="10">
        <v>1.1100000000000001</v>
      </c>
      <c r="G59" s="20">
        <v>43768</v>
      </c>
      <c r="H59" s="21">
        <v>0.03</v>
      </c>
      <c r="I59" s="10">
        <v>1.0549999999999999</v>
      </c>
      <c r="J59" s="14">
        <v>2.8000000000000001E-2</v>
      </c>
      <c r="L59" s="14">
        <v>2.76E-2</v>
      </c>
      <c r="M59" s="14">
        <v>-0.05</v>
      </c>
      <c r="N59" s="33">
        <v>2.9600000000000001E-2</v>
      </c>
      <c r="O59" s="33">
        <v>0.18990000000000001</v>
      </c>
      <c r="P59" s="25">
        <v>1.08</v>
      </c>
      <c r="Q59" s="14">
        <v>5.9000000000000004E-2</v>
      </c>
      <c r="R59" s="14">
        <v>4.8000000000000001E-2</v>
      </c>
      <c r="S59" s="14" t="s">
        <v>208</v>
      </c>
      <c r="T59" s="7" t="s">
        <v>31</v>
      </c>
    </row>
    <row r="60" spans="1:24">
      <c r="A60" t="s">
        <v>212</v>
      </c>
      <c r="B60" t="s">
        <v>213</v>
      </c>
      <c r="C60" t="s">
        <v>214</v>
      </c>
      <c r="D60" s="4" t="s">
        <v>215</v>
      </c>
      <c r="E60" s="9">
        <v>122600000</v>
      </c>
      <c r="F60" s="10">
        <v>0.54600000000000004</v>
      </c>
      <c r="G60" s="20">
        <v>43664</v>
      </c>
      <c r="H60" s="21">
        <v>6.5000000000000002E-2</v>
      </c>
      <c r="I60" s="10">
        <v>0.51</v>
      </c>
      <c r="J60" s="14">
        <v>3.9E-2</v>
      </c>
      <c r="K60" s="14">
        <v>-0.129</v>
      </c>
      <c r="L60" s="14">
        <v>2.5899999999999999E-2</v>
      </c>
      <c r="M60" s="14">
        <v>-6.6000000000000003E-2</v>
      </c>
      <c r="N60" s="33">
        <v>-0.14299999999999999</v>
      </c>
      <c r="O60" s="33">
        <v>-0.1132</v>
      </c>
      <c r="P60" s="25">
        <v>36.4</v>
      </c>
      <c r="Q60" s="14">
        <v>-0.17</v>
      </c>
      <c r="R60" s="14">
        <v>0.03</v>
      </c>
      <c r="S60" s="14">
        <v>0.76400000000000001</v>
      </c>
      <c r="T60" s="7" t="s">
        <v>31</v>
      </c>
      <c r="U60" s="8">
        <v>20000000</v>
      </c>
      <c r="V60" s="20">
        <v>43927</v>
      </c>
      <c r="W60" s="28" t="s">
        <v>177</v>
      </c>
    </row>
    <row r="61" spans="1:24">
      <c r="A61" t="s">
        <v>214</v>
      </c>
      <c r="B61" t="s">
        <v>216</v>
      </c>
      <c r="C61" t="s">
        <v>214</v>
      </c>
      <c r="D61" s="4" t="s">
        <v>215</v>
      </c>
      <c r="E61" s="9">
        <v>111000000</v>
      </c>
      <c r="F61" s="10">
        <v>0.65100000000000002</v>
      </c>
      <c r="G61" s="20">
        <v>43664</v>
      </c>
      <c r="H61" s="21">
        <v>0.27750000000000002</v>
      </c>
      <c r="I61" s="10">
        <v>0.61499999999999999</v>
      </c>
      <c r="J61" s="14">
        <v>4.1000000000000002E-2</v>
      </c>
      <c r="K61" s="14">
        <v>-0.129</v>
      </c>
      <c r="L61" s="14">
        <v>2.3E-2</v>
      </c>
      <c r="M61" s="14">
        <v>-5.5E-2</v>
      </c>
      <c r="N61" s="33">
        <v>-0.15140000000000001</v>
      </c>
      <c r="O61" s="33">
        <v>-6.5299999999999997E-2</v>
      </c>
      <c r="P61" s="25">
        <v>19.899999999999999</v>
      </c>
      <c r="Q61" s="14">
        <v>-0.16800000000000001</v>
      </c>
      <c r="R61" s="14">
        <v>0.187</v>
      </c>
      <c r="S61" s="14">
        <v>1.121</v>
      </c>
      <c r="T61" s="7" t="s">
        <v>31</v>
      </c>
      <c r="U61" s="8">
        <v>20000000</v>
      </c>
      <c r="V61" s="20">
        <v>43927</v>
      </c>
      <c r="W61" s="28" t="s">
        <v>177</v>
      </c>
    </row>
    <row r="62" spans="1:24">
      <c r="A62" t="s">
        <v>217</v>
      </c>
      <c r="B62" t="s">
        <v>218</v>
      </c>
      <c r="C62" t="s">
        <v>219</v>
      </c>
      <c r="D62" s="4" t="s">
        <v>220</v>
      </c>
      <c r="E62" s="9">
        <v>30000000</v>
      </c>
      <c r="F62" s="10">
        <v>1</v>
      </c>
      <c r="H62" s="21"/>
      <c r="I62" s="10">
        <v>1</v>
      </c>
      <c r="Q62" s="14">
        <v>0</v>
      </c>
      <c r="S62" s="14" t="s">
        <v>208</v>
      </c>
      <c r="T62" s="7" t="s">
        <v>31</v>
      </c>
      <c r="U62" s="8">
        <v>50000000</v>
      </c>
      <c r="V62" s="20">
        <v>43924</v>
      </c>
      <c r="W62" s="28" t="s">
        <v>177</v>
      </c>
      <c r="X62" t="s">
        <v>221</v>
      </c>
    </row>
    <row r="63" spans="1:24">
      <c r="A63" t="s">
        <v>222</v>
      </c>
      <c r="B63" t="s">
        <v>223</v>
      </c>
      <c r="C63" t="s">
        <v>219</v>
      </c>
      <c r="D63" s="4" t="s">
        <v>220</v>
      </c>
      <c r="E63" s="9">
        <v>29100000</v>
      </c>
      <c r="F63" s="10">
        <v>0.76280000000000003</v>
      </c>
      <c r="G63" s="20">
        <v>43870</v>
      </c>
      <c r="H63" s="21">
        <v>0.06</v>
      </c>
      <c r="I63" s="10">
        <v>0.75</v>
      </c>
      <c r="J63" s="14">
        <v>0.08</v>
      </c>
      <c r="L63" s="14">
        <v>2.8000000000000001E-2</v>
      </c>
      <c r="M63" s="14">
        <v>-1.7000000000000001E-2</v>
      </c>
      <c r="N63" s="33">
        <v>-8.3999999999999995E-3</v>
      </c>
      <c r="O63" s="33">
        <v>-6.3899999999999998E-2</v>
      </c>
      <c r="P63" s="25">
        <v>4.2000000000000003E-2</v>
      </c>
      <c r="Q63" s="14">
        <v>-4.7E-2</v>
      </c>
      <c r="R63" s="14">
        <v>-4.8000000000000001E-2</v>
      </c>
      <c r="S63" s="14" t="s">
        <v>208</v>
      </c>
      <c r="T63" s="7" t="s">
        <v>51</v>
      </c>
    </row>
    <row r="64" spans="1:24">
      <c r="A64" t="s">
        <v>224</v>
      </c>
      <c r="B64" t="s">
        <v>225</v>
      </c>
      <c r="C64" t="s">
        <v>219</v>
      </c>
      <c r="D64" s="4" t="s">
        <v>220</v>
      </c>
      <c r="E64" s="9">
        <v>30500000</v>
      </c>
      <c r="F64" s="10">
        <v>0.7903</v>
      </c>
      <c r="G64" s="20">
        <v>43909</v>
      </c>
      <c r="H64" s="21">
        <v>0.03</v>
      </c>
      <c r="I64" s="10">
        <v>0.8</v>
      </c>
      <c r="J64" s="14">
        <v>4.8000000000000001E-2</v>
      </c>
      <c r="L64" s="14">
        <v>2.86E-2</v>
      </c>
      <c r="M64" s="14">
        <v>1.2E-2</v>
      </c>
      <c r="N64" s="33">
        <v>-6.7000000000000002E-3</v>
      </c>
      <c r="O64" s="33">
        <v>-0.112</v>
      </c>
      <c r="P64" s="25">
        <v>0.107</v>
      </c>
      <c r="Q64" s="14">
        <v>-1.2E-2</v>
      </c>
      <c r="S64" s="14" t="s">
        <v>208</v>
      </c>
      <c r="T64" s="7" t="s">
        <v>51</v>
      </c>
    </row>
    <row r="65" spans="1:24">
      <c r="A65" t="s">
        <v>226</v>
      </c>
      <c r="B65" t="s">
        <v>227</v>
      </c>
      <c r="C65" t="s">
        <v>219</v>
      </c>
      <c r="D65" s="4" t="s">
        <v>220</v>
      </c>
      <c r="E65" s="9">
        <v>20700000</v>
      </c>
      <c r="F65" s="10">
        <v>0.89839999999999998</v>
      </c>
      <c r="H65" s="21"/>
      <c r="I65" s="10">
        <v>0.85</v>
      </c>
      <c r="J65" s="14">
        <v>0</v>
      </c>
      <c r="L65" s="14">
        <v>2.06E-2</v>
      </c>
      <c r="M65" s="14">
        <v>-5.3999999999999999E-2</v>
      </c>
      <c r="N65" s="33">
        <v>8.9999999999999993E-3</v>
      </c>
      <c r="P65" s="25">
        <v>3.38</v>
      </c>
      <c r="Q65" s="14">
        <v>-8.5999999999999993E-2</v>
      </c>
      <c r="S65" s="14" t="s">
        <v>208</v>
      </c>
      <c r="T65" s="7" t="s">
        <v>51</v>
      </c>
      <c r="U65" s="8">
        <v>5000000</v>
      </c>
      <c r="V65" s="20">
        <v>43281</v>
      </c>
    </row>
    <row r="66" spans="1:24">
      <c r="A66" t="s">
        <v>228</v>
      </c>
      <c r="B66" t="s">
        <v>229</v>
      </c>
      <c r="C66" t="s">
        <v>230</v>
      </c>
      <c r="D66" s="4" t="s">
        <v>231</v>
      </c>
      <c r="E66" s="9">
        <v>29000000</v>
      </c>
      <c r="F66" s="10">
        <v>0.30399999999999999</v>
      </c>
      <c r="G66" s="20">
        <v>43622</v>
      </c>
      <c r="H66" s="21">
        <v>0.28000000000000003</v>
      </c>
      <c r="I66" s="10">
        <v>0.28000000000000003</v>
      </c>
      <c r="J66" s="14">
        <v>0.35699999999999998</v>
      </c>
      <c r="K66" s="14">
        <v>-1</v>
      </c>
      <c r="L66" s="14">
        <v>0</v>
      </c>
      <c r="M66" s="14">
        <v>-0.218</v>
      </c>
      <c r="N66" s="33">
        <v>8.1600000000000006E-2</v>
      </c>
      <c r="O66" s="33">
        <v>-5.0900000000000001E-2</v>
      </c>
      <c r="P66" s="25">
        <v>3.91</v>
      </c>
      <c r="Q66" s="14">
        <v>0.217</v>
      </c>
      <c r="R66" s="14">
        <v>-5.9000000000000004E-2</v>
      </c>
      <c r="S66" s="14">
        <v>0.32500000000000001</v>
      </c>
      <c r="T66" s="7" t="s">
        <v>51</v>
      </c>
    </row>
    <row r="67" spans="1:24">
      <c r="A67" t="s">
        <v>232</v>
      </c>
      <c r="B67" s="39" t="s">
        <v>233</v>
      </c>
      <c r="C67" t="s">
        <v>230</v>
      </c>
      <c r="D67" s="4" t="s">
        <v>231</v>
      </c>
      <c r="E67" s="9">
        <v>5921000</v>
      </c>
      <c r="F67" s="10">
        <v>0.93100000000000005</v>
      </c>
      <c r="H67" s="21">
        <v>0.03</v>
      </c>
      <c r="I67" s="10">
        <v>0.84</v>
      </c>
      <c r="J67" s="14">
        <v>3.5999999999999997E-2</v>
      </c>
      <c r="L67" s="14">
        <v>2.9700000000000001E-2</v>
      </c>
      <c r="M67" s="14">
        <v>-4.2999999999999997E-2</v>
      </c>
      <c r="N67" s="33">
        <v>-6.9099999999999995E-2</v>
      </c>
      <c r="Q67" s="14">
        <v>-0.113</v>
      </c>
      <c r="S67" s="14" t="s">
        <v>208</v>
      </c>
      <c r="T67" s="7" t="s">
        <v>31</v>
      </c>
      <c r="U67" s="8">
        <v>20000000</v>
      </c>
      <c r="V67" s="20">
        <v>43924</v>
      </c>
      <c r="W67" s="28" t="s">
        <v>177</v>
      </c>
      <c r="X67" t="s">
        <v>234</v>
      </c>
    </row>
    <row r="68" spans="1:24">
      <c r="A68" t="s">
        <v>235</v>
      </c>
      <c r="B68" t="s">
        <v>236</v>
      </c>
      <c r="C68" t="s">
        <v>162</v>
      </c>
      <c r="D68" s="4" t="s">
        <v>163</v>
      </c>
      <c r="E68" s="9">
        <v>75300000</v>
      </c>
      <c r="F68" s="10">
        <v>0.65459999999999996</v>
      </c>
      <c r="G68" s="20">
        <v>43737</v>
      </c>
      <c r="H68" s="21">
        <v>0.06</v>
      </c>
      <c r="I68" s="10">
        <v>0.63</v>
      </c>
      <c r="J68" s="14">
        <v>9.0999999999999998E-2</v>
      </c>
      <c r="K68" s="14">
        <v>-0.129</v>
      </c>
      <c r="L68" s="14">
        <v>2.6700000000000002E-2</v>
      </c>
      <c r="M68" s="14">
        <v>-3.5999999999999997E-2</v>
      </c>
      <c r="N68" s="33">
        <v>-4.1700000000000001E-2</v>
      </c>
      <c r="O68" s="33">
        <v>6.3299999999999995E-2</v>
      </c>
      <c r="P68" s="25">
        <v>31.5</v>
      </c>
      <c r="Q68" s="14">
        <v>2.5000000000000001E-2</v>
      </c>
      <c r="R68" s="14">
        <v>0.33600000000000002</v>
      </c>
      <c r="S68" s="14">
        <v>2.2610000000000001</v>
      </c>
      <c r="T68" s="7" t="s">
        <v>31</v>
      </c>
      <c r="U68" s="8">
        <v>10000000</v>
      </c>
      <c r="V68" s="20">
        <v>43921</v>
      </c>
      <c r="W68" s="28" t="s">
        <v>177</v>
      </c>
    </row>
    <row r="69" spans="1:24">
      <c r="A69" t="s">
        <v>237</v>
      </c>
      <c r="B69" t="s">
        <v>238</v>
      </c>
      <c r="C69" t="s">
        <v>239</v>
      </c>
      <c r="D69" s="4" t="s">
        <v>240</v>
      </c>
      <c r="E69" s="9">
        <v>10900000</v>
      </c>
      <c r="F69" s="10">
        <v>0.81369999999999998</v>
      </c>
      <c r="G69" s="20">
        <v>44011</v>
      </c>
      <c r="H69" s="21">
        <v>3.5000000000000003E-2</v>
      </c>
      <c r="I69" s="10">
        <v>0.73499999999999999</v>
      </c>
      <c r="J69" s="14">
        <v>0.45500000000000002</v>
      </c>
      <c r="L69" s="14">
        <v>2.3800000000000002E-2</v>
      </c>
      <c r="M69" s="14">
        <v>-0.121</v>
      </c>
      <c r="N69" s="33">
        <v>8.9999999999999998E-4</v>
      </c>
      <c r="O69" s="33">
        <v>0.38690000000000002</v>
      </c>
      <c r="P69" s="25">
        <v>6.19</v>
      </c>
      <c r="Q69" s="14">
        <v>0.316</v>
      </c>
      <c r="S69" s="14" t="s">
        <v>208</v>
      </c>
    </row>
    <row r="70" spans="1:24">
      <c r="A70" t="s">
        <v>241</v>
      </c>
      <c r="B70" t="s">
        <v>242</v>
      </c>
      <c r="C70" t="s">
        <v>239</v>
      </c>
      <c r="D70" s="4" t="s">
        <v>240</v>
      </c>
      <c r="E70" s="9">
        <v>7900000</v>
      </c>
      <c r="F70" s="10">
        <v>0.5746</v>
      </c>
      <c r="G70" s="20">
        <v>44011</v>
      </c>
      <c r="H70" s="21">
        <v>0.05</v>
      </c>
      <c r="I70" s="10">
        <v>0.54</v>
      </c>
      <c r="J70" s="14">
        <v>9.7000000000000003E-2</v>
      </c>
      <c r="L70" s="14">
        <v>2.06E-2</v>
      </c>
      <c r="M70" s="14">
        <v>-0.104</v>
      </c>
      <c r="N70" s="33">
        <v>1.04E-2</v>
      </c>
      <c r="O70" s="33">
        <v>0.2462</v>
      </c>
      <c r="P70" s="25">
        <v>6.19</v>
      </c>
      <c r="Q70" s="14">
        <v>0.17800000000000002</v>
      </c>
      <c r="S70" s="14" t="s">
        <v>208</v>
      </c>
    </row>
    <row r="71" spans="1:24">
      <c r="A71" t="s">
        <v>243</v>
      </c>
      <c r="B71" t="s">
        <v>244</v>
      </c>
      <c r="C71" t="s">
        <v>239</v>
      </c>
      <c r="D71" s="4" t="s">
        <v>240</v>
      </c>
      <c r="E71" s="9">
        <v>27600000</v>
      </c>
      <c r="F71" s="10">
        <v>0.95189999999999997</v>
      </c>
      <c r="G71" s="20">
        <v>44011</v>
      </c>
      <c r="H71" s="21">
        <v>6.5000000000000002E-2</v>
      </c>
      <c r="I71" s="10">
        <v>0.85499999999999998</v>
      </c>
      <c r="J71" s="14">
        <v>8.2000000000000003E-2</v>
      </c>
      <c r="L71" s="14">
        <v>2.2499999999999999E-2</v>
      </c>
      <c r="M71" s="14">
        <v>-0.16500000000000001</v>
      </c>
      <c r="N71" s="33">
        <v>-1.18E-2</v>
      </c>
      <c r="O71" s="33">
        <v>3.9300000000000002E-2</v>
      </c>
      <c r="P71" s="25">
        <v>6.19</v>
      </c>
      <c r="Q71" s="14">
        <v>2.8999999999999998E-2</v>
      </c>
      <c r="S71" s="14" t="s">
        <v>208</v>
      </c>
    </row>
    <row r="72" spans="1:24">
      <c r="A72" s="29" t="s">
        <v>245</v>
      </c>
      <c r="B72" t="s">
        <v>246</v>
      </c>
      <c r="C72" t="s">
        <v>239</v>
      </c>
      <c r="D72" s="4" t="s">
        <v>247</v>
      </c>
      <c r="E72" s="9">
        <v>5749000</v>
      </c>
      <c r="F72" s="10">
        <v>0.51029999999999998</v>
      </c>
      <c r="G72" s="20">
        <v>44012</v>
      </c>
      <c r="H72" s="21">
        <v>0.63249999999999995</v>
      </c>
      <c r="I72" s="10">
        <v>0.48499999999999999</v>
      </c>
      <c r="J72" s="14">
        <v>1.284</v>
      </c>
      <c r="L72" s="14">
        <v>3.56E-2</v>
      </c>
      <c r="M72" s="14">
        <v>-0.05</v>
      </c>
      <c r="N72" s="33">
        <v>3.3000000000000002E-2</v>
      </c>
      <c r="O72" s="33">
        <v>0.17899999999999999</v>
      </c>
      <c r="P72" s="25">
        <v>2.0699999999999998</v>
      </c>
      <c r="Q72" s="14">
        <v>8.3000000000000004E-2</v>
      </c>
      <c r="S72" s="14" t="s">
        <v>208</v>
      </c>
      <c r="T72" s="7" t="s">
        <v>51</v>
      </c>
      <c r="U72" s="8">
        <v>10300000</v>
      </c>
      <c r="V72" s="20">
        <v>44043</v>
      </c>
    </row>
    <row r="73" spans="1:24">
      <c r="A73" s="29" t="s">
        <v>248</v>
      </c>
      <c r="B73" t="s">
        <v>249</v>
      </c>
      <c r="C73" t="s">
        <v>239</v>
      </c>
      <c r="D73" s="4" t="s">
        <v>247</v>
      </c>
      <c r="E73" s="9">
        <v>6996000</v>
      </c>
      <c r="F73" s="10">
        <v>0.97770000000000001</v>
      </c>
      <c r="G73" s="20">
        <v>44012</v>
      </c>
      <c r="H73" s="21">
        <v>0.05</v>
      </c>
      <c r="I73" s="10">
        <v>0.92500000000000004</v>
      </c>
      <c r="J73" s="14">
        <v>5.3999999999999999E-2</v>
      </c>
      <c r="L73" s="14">
        <v>1.2E-2</v>
      </c>
      <c r="M73" s="14">
        <v>-5.3999999999999999E-2</v>
      </c>
      <c r="N73" s="33">
        <v>1.6899999999999998E-2</v>
      </c>
      <c r="O73" s="33">
        <v>8.1500000000000003E-2</v>
      </c>
      <c r="P73" s="25">
        <v>2.0699999999999998</v>
      </c>
      <c r="Q73" s="14">
        <v>2.1000000000000001E-2</v>
      </c>
      <c r="S73" s="14" t="s">
        <v>208</v>
      </c>
      <c r="T73" s="7" t="s">
        <v>51</v>
      </c>
      <c r="U73" s="8">
        <v>6970000</v>
      </c>
      <c r="V73" s="20">
        <v>44043</v>
      </c>
    </row>
    <row r="74" spans="1:24">
      <c r="A74" s="29" t="s">
        <v>250</v>
      </c>
      <c r="B74" t="s">
        <v>251</v>
      </c>
      <c r="C74" t="s">
        <v>239</v>
      </c>
      <c r="D74" s="4" t="s">
        <v>247</v>
      </c>
      <c r="E74" s="9">
        <v>6625000</v>
      </c>
      <c r="F74" s="10">
        <v>0.99009999999999998</v>
      </c>
      <c r="G74" s="20">
        <v>44015</v>
      </c>
      <c r="H74" s="21">
        <v>0.03</v>
      </c>
      <c r="I74" s="10">
        <v>0.96</v>
      </c>
      <c r="J74" s="14">
        <v>0</v>
      </c>
      <c r="M74" s="14">
        <v>3.1E-2</v>
      </c>
      <c r="N74" s="33">
        <v>-1.46E-2</v>
      </c>
      <c r="P74" s="25">
        <v>2.0699999999999998</v>
      </c>
      <c r="Q74" s="14">
        <v>-0.04</v>
      </c>
      <c r="S74" s="14" t="s">
        <v>208</v>
      </c>
      <c r="T74" s="7" t="s">
        <v>51</v>
      </c>
      <c r="U74" s="8">
        <v>20000000</v>
      </c>
      <c r="V74" s="20">
        <v>44043</v>
      </c>
    </row>
    <row r="75" spans="1:24">
      <c r="A75" t="s">
        <v>252</v>
      </c>
      <c r="B75" t="s">
        <v>253</v>
      </c>
      <c r="C75" t="s">
        <v>239</v>
      </c>
      <c r="D75" s="4" t="s">
        <v>254</v>
      </c>
      <c r="E75" s="9">
        <v>223080000</v>
      </c>
      <c r="F75" s="10">
        <v>1.556</v>
      </c>
      <c r="G75" s="20">
        <v>43866</v>
      </c>
      <c r="H75" s="21">
        <v>6.5000000000000002E-2</v>
      </c>
      <c r="I75" s="10">
        <v>1.325</v>
      </c>
      <c r="J75" s="14">
        <v>9.2999999999999999E-2</v>
      </c>
      <c r="K75" s="14">
        <v>1.6E-2</v>
      </c>
      <c r="L75" s="14">
        <v>2.3199999999999998E-2</v>
      </c>
      <c r="M75" s="14">
        <v>-0.21</v>
      </c>
      <c r="N75" s="33">
        <v>3.9199999999999999E-2</v>
      </c>
      <c r="O75" s="33">
        <v>2.58E-2</v>
      </c>
      <c r="P75" s="25">
        <v>9.39</v>
      </c>
      <c r="Q75" s="14">
        <v>-0.06</v>
      </c>
      <c r="R75" s="14">
        <v>0.18600000000000003</v>
      </c>
      <c r="S75" s="14">
        <v>1.5419999999999998</v>
      </c>
      <c r="T75" s="7" t="s">
        <v>31</v>
      </c>
      <c r="U75" s="8">
        <v>25000000</v>
      </c>
      <c r="V75" s="20">
        <v>43993</v>
      </c>
      <c r="W75" s="8" t="s">
        <v>255</v>
      </c>
    </row>
    <row r="76" spans="1:24">
      <c r="A76" s="29" t="s">
        <v>256</v>
      </c>
      <c r="B76" t="s">
        <v>257</v>
      </c>
      <c r="C76" t="s">
        <v>258</v>
      </c>
      <c r="D76" s="4" t="s">
        <v>259</v>
      </c>
      <c r="E76" s="9">
        <v>19600000</v>
      </c>
      <c r="F76" s="10">
        <v>0.80300000000000005</v>
      </c>
      <c r="G76" s="20">
        <v>43697</v>
      </c>
      <c r="H76" s="21">
        <v>0.06</v>
      </c>
      <c r="I76" s="10">
        <v>0.79500000000000004</v>
      </c>
      <c r="J76" s="14">
        <v>6.3E-2</v>
      </c>
      <c r="K76" s="14">
        <v>7.3999999999999996E-2</v>
      </c>
      <c r="L76" s="14">
        <v>3.3500000000000002E-2</v>
      </c>
      <c r="M76" s="14">
        <v>-0.01</v>
      </c>
      <c r="N76" s="33">
        <v>2.6800000000000001E-2</v>
      </c>
      <c r="O76" s="33">
        <v>0.2122</v>
      </c>
      <c r="P76" s="25">
        <v>1.1599999999999999</v>
      </c>
      <c r="Q76" s="14">
        <v>0.20100000000000001</v>
      </c>
      <c r="R76" s="14">
        <v>0.873</v>
      </c>
      <c r="S76" s="14">
        <v>1.107</v>
      </c>
      <c r="T76" s="7" t="s">
        <v>51</v>
      </c>
    </row>
    <row r="77" spans="1:24">
      <c r="A77" s="29" t="s">
        <v>260</v>
      </c>
      <c r="B77" t="s">
        <v>261</v>
      </c>
      <c r="C77" t="s">
        <v>258</v>
      </c>
      <c r="D77" s="4" t="s">
        <v>259</v>
      </c>
      <c r="E77" s="9">
        <v>15200000</v>
      </c>
      <c r="F77" s="10">
        <v>1.347</v>
      </c>
      <c r="G77" s="20">
        <v>43697</v>
      </c>
      <c r="H77" s="21">
        <v>0.09</v>
      </c>
      <c r="I77" s="10">
        <v>1.26</v>
      </c>
      <c r="J77" s="14">
        <v>6.3E-2</v>
      </c>
      <c r="K77" s="14">
        <v>9.9000000000000005E-2</v>
      </c>
      <c r="L77" s="14">
        <v>4.0099999999999997E-2</v>
      </c>
      <c r="M77" s="14">
        <v>-6.5000000000000002E-2</v>
      </c>
      <c r="N77" s="33">
        <v>2.64E-2</v>
      </c>
      <c r="O77" s="33">
        <v>0.2477</v>
      </c>
      <c r="P77" s="25">
        <v>1.1599999999999999</v>
      </c>
      <c r="Q77" s="14">
        <v>0.125</v>
      </c>
      <c r="R77" s="14">
        <v>0.86599999999999999</v>
      </c>
      <c r="S77" s="14">
        <v>1.0580000000000001</v>
      </c>
      <c r="T77" s="7" t="s">
        <v>51</v>
      </c>
    </row>
    <row r="78" spans="1:24">
      <c r="A78" s="29" t="s">
        <v>262</v>
      </c>
      <c r="B78" t="s">
        <v>263</v>
      </c>
      <c r="C78" t="s">
        <v>258</v>
      </c>
      <c r="D78" s="4" t="s">
        <v>259</v>
      </c>
      <c r="E78" s="9">
        <v>2900000</v>
      </c>
      <c r="F78" s="10">
        <v>1.48</v>
      </c>
      <c r="G78" s="20">
        <v>43697</v>
      </c>
      <c r="H78" s="21">
        <v>0.04</v>
      </c>
      <c r="I78" s="10">
        <v>1.3</v>
      </c>
      <c r="J78" s="14">
        <v>3.7999999999999999E-2</v>
      </c>
      <c r="L78" s="14">
        <v>2.81E-2</v>
      </c>
      <c r="M78" s="14">
        <v>-0.122</v>
      </c>
      <c r="N78" s="33">
        <v>4.0099999999999997E-2</v>
      </c>
      <c r="O78" s="33">
        <v>0.15809999999999999</v>
      </c>
      <c r="P78" s="25">
        <v>1.1599999999999999</v>
      </c>
      <c r="Q78" s="14">
        <v>0.154</v>
      </c>
      <c r="R78" s="14">
        <v>0.42200000000000004</v>
      </c>
      <c r="S78" s="14" t="s">
        <v>208</v>
      </c>
      <c r="T78" s="7" t="s">
        <v>51</v>
      </c>
    </row>
    <row r="79" spans="1:24">
      <c r="A79" s="29" t="s">
        <v>264</v>
      </c>
      <c r="B79" t="s">
        <v>265</v>
      </c>
      <c r="C79" t="s">
        <v>258</v>
      </c>
      <c r="D79" s="4" t="s">
        <v>259</v>
      </c>
      <c r="E79" s="9">
        <v>18100000</v>
      </c>
      <c r="F79" s="10">
        <v>1.107</v>
      </c>
      <c r="G79" s="20">
        <v>43697</v>
      </c>
      <c r="H79" s="21">
        <v>0.09</v>
      </c>
      <c r="I79" s="10">
        <v>1.06</v>
      </c>
      <c r="J79" s="14">
        <v>7.4999999999999997E-2</v>
      </c>
      <c r="K79" s="14">
        <v>9.9000000000000005E-2</v>
      </c>
      <c r="L79" s="14">
        <v>3.8800000000000001E-2</v>
      </c>
      <c r="M79" s="14">
        <v>-4.2000000000000003E-2</v>
      </c>
      <c r="N79" s="33">
        <v>2.3699999999999999E-2</v>
      </c>
      <c r="O79" s="33">
        <v>0.20910000000000001</v>
      </c>
      <c r="P79" s="25">
        <v>0.57099999999999995</v>
      </c>
      <c r="Q79" s="14">
        <v>0.11199999999999999</v>
      </c>
      <c r="R79" s="14">
        <v>0.81700000000000006</v>
      </c>
      <c r="S79" s="14">
        <v>1.5880000000000001</v>
      </c>
      <c r="T79" s="7" t="s">
        <v>51</v>
      </c>
    </row>
    <row r="80" spans="1:24">
      <c r="A80" s="29" t="s">
        <v>266</v>
      </c>
      <c r="B80" t="s">
        <v>267</v>
      </c>
      <c r="C80" t="s">
        <v>258</v>
      </c>
      <c r="D80" s="4" t="s">
        <v>259</v>
      </c>
      <c r="E80" s="9">
        <v>15000000</v>
      </c>
      <c r="F80" s="10">
        <v>1.33</v>
      </c>
      <c r="G80" s="20">
        <v>43697</v>
      </c>
      <c r="H80" s="21">
        <v>0.09</v>
      </c>
      <c r="I80" s="10">
        <v>1.26</v>
      </c>
      <c r="J80" s="14">
        <v>6.3E-2</v>
      </c>
      <c r="K80" s="14">
        <v>9.9000000000000005E-2</v>
      </c>
      <c r="L80" s="14">
        <v>4.1799999999999997E-2</v>
      </c>
      <c r="M80" s="14">
        <v>-5.2999999999999999E-2</v>
      </c>
      <c r="N80" s="33">
        <v>2.5899999999999999E-2</v>
      </c>
      <c r="O80" s="33">
        <v>0.24490000000000001</v>
      </c>
      <c r="P80" s="25">
        <v>0.56999999999999995</v>
      </c>
      <c r="Q80" s="14">
        <v>0.125</v>
      </c>
      <c r="R80" s="14">
        <v>0.83700000000000008</v>
      </c>
      <c r="S80" s="14">
        <v>1.1719999999999999</v>
      </c>
      <c r="T80" s="7" t="s">
        <v>51</v>
      </c>
    </row>
    <row r="81" spans="1:20">
      <c r="A81" s="29" t="s">
        <v>268</v>
      </c>
      <c r="B81" t="s">
        <v>269</v>
      </c>
      <c r="C81" t="s">
        <v>258</v>
      </c>
      <c r="D81" s="4" t="s">
        <v>259</v>
      </c>
      <c r="E81" s="9">
        <v>3000000</v>
      </c>
      <c r="F81" s="10">
        <v>1.4890000000000001</v>
      </c>
      <c r="G81" s="20">
        <v>43697</v>
      </c>
      <c r="H81" s="21">
        <v>0.04</v>
      </c>
      <c r="I81" s="10">
        <v>1.3</v>
      </c>
      <c r="J81" s="14">
        <v>3.7999999999999999E-2</v>
      </c>
      <c r="L81" s="14">
        <v>2.9399999999999999E-2</v>
      </c>
      <c r="M81" s="14">
        <v>-0.127</v>
      </c>
      <c r="N81" s="33">
        <v>3.9100000000000003E-2</v>
      </c>
      <c r="O81" s="33">
        <v>0.15210000000000001</v>
      </c>
      <c r="P81" s="25">
        <v>0.56999999999999995</v>
      </c>
      <c r="Q81" s="14">
        <v>0.13200000000000001</v>
      </c>
      <c r="R81" s="14">
        <v>0.39500000000000002</v>
      </c>
      <c r="S81" s="14" t="s">
        <v>208</v>
      </c>
      <c r="T81" s="7" t="s">
        <v>51</v>
      </c>
    </row>
    <row r="83" spans="1:20">
      <c r="L83" s="14">
        <f>AVERAGE(Table2[AIC Expense Ratio])</f>
        <v>2.6393150684931508E-2</v>
      </c>
      <c r="Q83" s="16"/>
    </row>
  </sheetData>
  <mergeCells count="2">
    <mergeCell ref="A1:D1"/>
    <mergeCell ref="Q1:S1"/>
  </mergeCells>
  <hyperlinks>
    <hyperlink ref="D67" r:id="rId1" xr:uid="{B012DC6C-DAA7-974E-9F05-8B61EDBB476A}"/>
    <hyperlink ref="D72" r:id="rId2" xr:uid="{3B936427-4891-DD4F-89DD-BF1135B18124}"/>
    <hyperlink ref="D73" r:id="rId3" xr:uid="{CC712237-0011-DB4F-9327-DFF7D8FABBF2}"/>
    <hyperlink ref="D74" r:id="rId4" xr:uid="{DB1A5B06-F6DC-A541-BCB4-423C06BEF97D}"/>
    <hyperlink ref="D66" r:id="rId5" xr:uid="{94E3F1B3-EE4D-2747-A89F-A2531924F7D0}"/>
    <hyperlink ref="D11" r:id="rId6" xr:uid="{78264EC0-F9DD-5047-9D92-BDB94CAB2235}"/>
    <hyperlink ref="D14" r:id="rId7" xr:uid="{A5A72B13-5CEC-1D48-BE1A-2355A89917B5}"/>
    <hyperlink ref="D75" r:id="rId8" xr:uid="{9800E02A-97F0-214B-8D2F-BAFAEE827763}"/>
    <hyperlink ref="D15" r:id="rId9" display="http://www.chrysalisvct.co.uk/" xr:uid="{943CC358-ADD0-374C-9798-7346E731079E}"/>
    <hyperlink ref="D17" r:id="rId10" display="http://www.downing.co.uk/" xr:uid="{19DC8EC7-E9C3-C949-AAD2-DE307711E9F3}"/>
    <hyperlink ref="D18" r:id="rId11" display="http://www.downing.co.uk/" xr:uid="{3236E8BC-BCF1-5145-8531-03FA60D0FAA7}"/>
    <hyperlink ref="D19" r:id="rId12" display="http://www.downing.co.uk/" xr:uid="{2070C381-8341-C441-98BA-A7B0CF4E7180}"/>
    <hyperlink ref="D20" r:id="rId13" display="http://www.downing.co.uk/" xr:uid="{30EDD798-1EB1-4F4F-8068-178E7496C84C}"/>
    <hyperlink ref="D21" r:id="rId14" display="http://www.downing.co.uk/" xr:uid="{E26A1BEA-B2D7-3A4E-96AD-20C06C36D83C}"/>
    <hyperlink ref="D22" r:id="rId15" display="http://www.downing.co.uk/" xr:uid="{63925973-7250-F249-9A06-AABFA5C1BAE7}"/>
    <hyperlink ref="D23" r:id="rId16" display="http://www.downing.co.uk/" xr:uid="{51B4EE8B-5C41-824F-AF14-F819966AFC63}"/>
    <hyperlink ref="D24" r:id="rId17" display="http://www.downing.co.uk/" xr:uid="{7446CB7A-7935-1B42-A2BC-9B738AD90CF6}"/>
    <hyperlink ref="D25" r:id="rId18" display="http://www.downing.co.uk/" xr:uid="{87174563-0AE2-7D47-B865-34F398621447}"/>
    <hyperlink ref="D26" r:id="rId19" display="http://www.downing.co.uk/" xr:uid="{252BBC9F-677D-B943-8097-0E6E7C4F268B}"/>
    <hyperlink ref="D27" r:id="rId20" display="http://www.downing.co.uk/" xr:uid="{865762B3-FCA1-4642-ACBE-5CB9B411AC78}"/>
    <hyperlink ref="D31" r:id="rId21" display="http://www.foresightgroup.eu/" xr:uid="{BF022029-CDF4-7043-8331-5F9CA4008A8F}"/>
    <hyperlink ref="D32" r:id="rId22" display="http://www.foresightgroup.eu/" xr:uid="{63329351-9B8E-D646-846D-003436F9CDF6}"/>
    <hyperlink ref="D33" r:id="rId23" display="http://www.foresightgroup.eu/" xr:uid="{E17BCA60-196C-2741-B749-541F90127747}"/>
    <hyperlink ref="D34" r:id="rId24" display="http://www.greshamhouse.com/" xr:uid="{D7BE6113-FD06-1646-B904-C457DC4138B8}"/>
    <hyperlink ref="D35" r:id="rId25" display="http://www.greshamhouse.com/" xr:uid="{777FFA56-CE9A-7A4A-8AD0-FBA49E9E100E}"/>
    <hyperlink ref="D38" r:id="rId26" display="http://www.mavencp.com/" xr:uid="{8985617C-E05E-8C49-BA3C-AF660205B91C}"/>
    <hyperlink ref="D39" r:id="rId27" display="http://www.mavencp.com/" xr:uid="{5103D843-E6B0-1943-BBEA-AFC76685812B}"/>
    <hyperlink ref="D40" r:id="rId28" display="http://www.mavencp.com/" xr:uid="{ED2202AE-12C0-5F43-9E7B-4B65D32EAC56}"/>
    <hyperlink ref="D41" r:id="rId29" display="http://www.mavencp.com/" xr:uid="{206CE099-7558-6043-BBD1-F2C4A78F65BF}"/>
    <hyperlink ref="D42" r:id="rId30" display="http://www.mobeusequity.co.uk/" xr:uid="{635F6FE8-C4EF-C048-BC50-5EAF2E5D23A7}"/>
    <hyperlink ref="D43" r:id="rId31" display="http://www.mobeusequity.co.uk/" xr:uid="{74826D36-F425-2E4C-95C4-081B1DE22725}"/>
    <hyperlink ref="D44" r:id="rId32" display="http://www.mobeusequity.co.uk/" xr:uid="{CEBE6BEB-62AD-A24C-BB84-50212FD6112B}"/>
    <hyperlink ref="D50" r:id="rId33" display="http://www.octopusinvestments.com/" xr:uid="{E8B617E9-D465-4A40-8435-ED7ED1410535}"/>
    <hyperlink ref="D51" r:id="rId34" display="http://www.octopusinvestments.com/" xr:uid="{AD784132-775F-CD47-9208-4CAB35EAEB3D}"/>
    <hyperlink ref="D52" r:id="rId35" display="http://www.octopusinvestments.com/" xr:uid="{498B3379-C3CA-014C-9250-173E82AF096B}"/>
    <hyperlink ref="D53" r:id="rId36" display="http://www.octopusinvestments.com/" xr:uid="{4D074ADD-3796-EF4D-9A28-4545DCE5ABA6}"/>
    <hyperlink ref="D54" r:id="rId37" display="http://www.oxfordtechnology.com/indexb9a9.html?id=18" xr:uid="{406C46AF-6D7E-474D-BDE5-80263152BF5C}"/>
    <hyperlink ref="D55" r:id="rId38" display="http://www.oxfordtechnology.com/indexb9a9.html?id=18" xr:uid="{36E20DFE-7C93-F143-BF93-58AAFFBE2CF6}"/>
    <hyperlink ref="D56" r:id="rId39" display="http://www.oxfordtechnology.com/indexb9a9.html?id=18" xr:uid="{2F9107F3-7216-794E-BF57-06758439E175}"/>
    <hyperlink ref="D57" r:id="rId40" display="http://www.oxfordtechnology.com/indexb9a9.html?id=18" xr:uid="{8F9C77A7-EBAE-D94D-9CD8-0E6356FF09EB}"/>
    <hyperlink ref="D62" r:id="rId41" display="http://www.pumainvestments.co.uk/" xr:uid="{B7EA8C31-607E-5D4C-ADAC-B6FF93DD0ECE}"/>
    <hyperlink ref="D63" r:id="rId42" display="http://www.pumainvestments.co.uk/" xr:uid="{BE53DA15-9FFC-8C4C-AA0C-3AB3C96B90C7}"/>
    <hyperlink ref="D64" r:id="rId43" display="http://www.pumainvestments.co.uk/" xr:uid="{E6341653-7BC0-954C-A46D-6098AAE94EB1}"/>
    <hyperlink ref="D65" r:id="rId44" display="http://www.pumainvestments.co.uk/" xr:uid="{3B4B32BD-4361-F84F-B3FF-EC252AEFC60D}"/>
    <hyperlink ref="D68" r:id="rId45" display="http://www.mobeusequity.co.uk/" xr:uid="{12FB944D-C5BE-A64F-8F25-9BBBB1809BAF}"/>
    <hyperlink ref="D69" r:id="rId46" display="http://www.triplepoint.co.uk/" xr:uid="{542EE9DE-EFAD-0B43-8AB2-37C148261A97}"/>
    <hyperlink ref="D70" r:id="rId47" display="http://www.triplepoint.co.uk/" xr:uid="{E2A7F2F2-1643-0B41-BF46-C52DE88DEBCB}"/>
    <hyperlink ref="D71" r:id="rId48" display="http://www.triplepoint.co.uk/" xr:uid="{802F439D-AC55-C844-A114-00337845DE4F}"/>
    <hyperlink ref="D76" r:id="rId49" xr:uid="{7FE76FB7-A373-3B47-9D1F-653BD76D3D83}"/>
    <hyperlink ref="D77" r:id="rId50" xr:uid="{6BDAEC0B-DB25-C44B-B0D1-6BBEE21B48D0}"/>
    <hyperlink ref="D78" r:id="rId51" xr:uid="{222A47EF-3E70-0D44-B615-F82C6E1742D8}"/>
    <hyperlink ref="D79" r:id="rId52" xr:uid="{B68265AE-BBB7-3040-B933-345400B7C97D}"/>
    <hyperlink ref="D80" r:id="rId53" xr:uid="{9ED8549A-98C2-314B-93CA-7FF9C0BF3756}"/>
    <hyperlink ref="D81" r:id="rId54" xr:uid="{E542697B-6A9B-EB4A-8899-F33DFF5548AE}"/>
    <hyperlink ref="D58" r:id="rId55" xr:uid="{3CABA1E0-E84B-5141-BE7B-86DD0C5B2DEE}"/>
    <hyperlink ref="D59" r:id="rId56" xr:uid="{72EA8E3B-03A2-8943-8AB6-B1F91EA496C3}"/>
    <hyperlink ref="D60" r:id="rId57" xr:uid="{C4B74BFD-25EC-0447-9269-06214FC55F8C}"/>
    <hyperlink ref="D61" r:id="rId58" xr:uid="{3668A93D-A4D6-3447-B89F-950088840328}"/>
    <hyperlink ref="D47" r:id="rId59" xr:uid="{25A3D425-ACAF-7948-A386-1FDD7257325B}"/>
    <hyperlink ref="D48" r:id="rId60" xr:uid="{B1A530C7-D79B-654C-8AF2-A3CA1F477BBF}"/>
    <hyperlink ref="D49" r:id="rId61" xr:uid="{C7AAB268-F467-164A-ABB3-C4F1F381003B}"/>
    <hyperlink ref="D36" r:id="rId62" xr:uid="{51B827B9-3C7C-E547-BE58-E0144C0E9F0A}"/>
    <hyperlink ref="D28" r:id="rId63" xr:uid="{1F3F32DB-C60D-2743-A735-24294B87C9EE}"/>
    <hyperlink ref="D29" r:id="rId64" xr:uid="{357068D9-16B2-8B41-9702-2D5CBE4975C0}"/>
    <hyperlink ref="D30" r:id="rId65" xr:uid="{746C0701-6886-484A-98D5-17BCABDAB878}"/>
    <hyperlink ref="D12" r:id="rId66" xr:uid="{F3DF9180-8A8B-3A4C-8E3D-4F0A3DF6D91C}"/>
    <hyperlink ref="D13" r:id="rId67" xr:uid="{1EEFFEF8-C140-7B4B-BBE7-D9E188320F43}"/>
    <hyperlink ref="D9" r:id="rId68" xr:uid="{208864E5-0504-4F4D-9078-4C1AF70C512C}"/>
    <hyperlink ref="D10" r:id="rId69" xr:uid="{9D092931-BF77-B447-9107-1C75E5D7907E}"/>
    <hyperlink ref="D8" r:id="rId70" xr:uid="{FD77158F-9F70-9D44-AF8A-607B5681F2DB}"/>
  </hyperlinks>
  <pageMargins left="0.7" right="0.7" top="0.75" bottom="0.75" header="0.3" footer="0.3"/>
  <tableParts count="1">
    <tablePart r:id="rId7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BCF2A-C3FF-46F5-B732-192C2FF32854}">
  <dimension ref="A3:J25"/>
  <sheetViews>
    <sheetView workbookViewId="0">
      <selection activeCell="G17" sqref="G17"/>
    </sheetView>
  </sheetViews>
  <sheetFormatPr defaultRowHeight="15.6"/>
  <sheetData>
    <row r="3" spans="1:10">
      <c r="A3" s="41" t="str">
        <f>_xll.Thomson.Reuters.AFOSpreadsheetFormulas.DSGRID("PEMB ","P;RI","2015-12-31","2020-06-30","Q","RowHeader=true;ColHeader=true;DispSeriesDescription=false;YearlyTSFormat=false;QuarterlyTSFormat=false","")</f>
        <v>Request cancelled</v>
      </c>
      <c r="B3" s="41" t="s">
        <v>388</v>
      </c>
      <c r="C3" s="41" t="s">
        <v>389</v>
      </c>
    </row>
    <row r="4" spans="1:10">
      <c r="A4" s="41" t="s">
        <v>397</v>
      </c>
      <c r="B4" s="41">
        <v>97</v>
      </c>
      <c r="C4" s="41">
        <v>97</v>
      </c>
      <c r="J4">
        <f>+C4</f>
        <v>97</v>
      </c>
    </row>
    <row r="5" spans="1:10">
      <c r="A5" s="41" t="s">
        <v>398</v>
      </c>
      <c r="B5" s="41">
        <v>97</v>
      </c>
      <c r="C5" s="41">
        <v>97</v>
      </c>
    </row>
    <row r="6" spans="1:10">
      <c r="A6" s="41" t="s">
        <v>399</v>
      </c>
      <c r="B6" s="41">
        <v>97</v>
      </c>
      <c r="C6" s="41">
        <v>97</v>
      </c>
    </row>
    <row r="7" spans="1:10">
      <c r="A7" s="41" t="s">
        <v>400</v>
      </c>
      <c r="B7" s="41">
        <v>97.5</v>
      </c>
      <c r="C7" s="41">
        <v>99.5</v>
      </c>
    </row>
    <row r="8" spans="1:10">
      <c r="A8" s="41" t="s">
        <v>401</v>
      </c>
      <c r="B8" s="41">
        <v>99.5</v>
      </c>
      <c r="C8" s="41">
        <v>101.54</v>
      </c>
    </row>
    <row r="9" spans="1:10">
      <c r="A9" s="41" t="s">
        <v>402</v>
      </c>
      <c r="B9" s="41">
        <v>99.5</v>
      </c>
      <c r="C9" s="41">
        <v>101.54</v>
      </c>
    </row>
    <row r="10" spans="1:10">
      <c r="A10" s="41" t="s">
        <v>403</v>
      </c>
      <c r="B10" s="41">
        <v>99.5</v>
      </c>
      <c r="C10" s="41">
        <v>102.56</v>
      </c>
    </row>
    <row r="11" spans="1:10">
      <c r="A11" s="41" t="s">
        <v>404</v>
      </c>
      <c r="B11" s="41">
        <v>95.5</v>
      </c>
      <c r="C11" s="41">
        <v>100.5</v>
      </c>
    </row>
    <row r="12" spans="1:10">
      <c r="A12" s="41" t="s">
        <v>405</v>
      </c>
      <c r="B12" s="41">
        <v>95.5</v>
      </c>
      <c r="C12" s="41">
        <v>100.5</v>
      </c>
    </row>
    <row r="13" spans="1:10">
      <c r="A13" s="41" t="s">
        <v>406</v>
      </c>
      <c r="B13" s="41">
        <v>95.5</v>
      </c>
      <c r="C13" s="41">
        <v>100.5</v>
      </c>
    </row>
    <row r="14" spans="1:10">
      <c r="A14" s="41" t="s">
        <v>407</v>
      </c>
      <c r="B14" s="41">
        <v>95.5</v>
      </c>
      <c r="C14" s="41">
        <v>100.5</v>
      </c>
    </row>
    <row r="15" spans="1:10">
      <c r="A15" s="41" t="s">
        <v>408</v>
      </c>
      <c r="B15" s="41">
        <v>92.5</v>
      </c>
      <c r="C15" s="41">
        <v>100.5</v>
      </c>
    </row>
    <row r="16" spans="1:10">
      <c r="A16" s="41" t="s">
        <v>390</v>
      </c>
      <c r="B16" s="41">
        <v>92.5</v>
      </c>
      <c r="C16" s="41">
        <v>100.5</v>
      </c>
    </row>
    <row r="17" spans="1:10">
      <c r="A17" s="41" t="s">
        <v>391</v>
      </c>
      <c r="B17" s="41">
        <v>102.5</v>
      </c>
      <c r="C17" s="41">
        <v>111.36</v>
      </c>
      <c r="F17" s="41" t="s">
        <v>391</v>
      </c>
      <c r="G17">
        <v>102.5</v>
      </c>
      <c r="J17">
        <v>111.36</v>
      </c>
    </row>
    <row r="18" spans="1:10">
      <c r="A18" s="41" t="s">
        <v>392</v>
      </c>
      <c r="B18" s="41">
        <v>102.5</v>
      </c>
      <c r="C18" s="41">
        <v>111.36</v>
      </c>
      <c r="F18" s="41" t="s">
        <v>392</v>
      </c>
      <c r="G18">
        <v>102.5</v>
      </c>
    </row>
    <row r="19" spans="1:10">
      <c r="A19" s="41" t="s">
        <v>393</v>
      </c>
      <c r="B19" s="41">
        <v>103.5</v>
      </c>
      <c r="C19" s="41">
        <v>115.71</v>
      </c>
      <c r="F19" s="41" t="s">
        <v>393</v>
      </c>
      <c r="G19">
        <v>103.5</v>
      </c>
    </row>
    <row r="20" spans="1:10">
      <c r="A20" s="41" t="s">
        <v>394</v>
      </c>
      <c r="B20" s="41">
        <v>106.5</v>
      </c>
      <c r="C20" s="41">
        <v>119.06</v>
      </c>
      <c r="F20" s="41" t="s">
        <v>394</v>
      </c>
      <c r="G20">
        <v>106.5</v>
      </c>
    </row>
    <row r="21" spans="1:10">
      <c r="A21" s="41" t="s">
        <v>395</v>
      </c>
      <c r="B21" s="41">
        <v>105.5</v>
      </c>
      <c r="C21" s="41">
        <v>117.95</v>
      </c>
      <c r="F21" s="41" t="s">
        <v>395</v>
      </c>
      <c r="G21">
        <v>105.5</v>
      </c>
      <c r="J21">
        <v>117.95</v>
      </c>
    </row>
    <row r="22" spans="1:10">
      <c r="A22" s="41" t="s">
        <v>396</v>
      </c>
      <c r="B22" s="41">
        <v>105.5</v>
      </c>
      <c r="C22" s="41">
        <v>117.95</v>
      </c>
    </row>
    <row r="23" spans="1:10">
      <c r="F23" t="s">
        <v>409</v>
      </c>
      <c r="G23">
        <f>+G21/G17+3/G17</f>
        <v>1.0585365853658537</v>
      </c>
      <c r="J23">
        <f>+J21/J17</f>
        <v>1.0591774425287357</v>
      </c>
    </row>
    <row r="25" spans="1:10">
      <c r="F25" t="s">
        <v>410</v>
      </c>
      <c r="J25">
        <f>+J21/J4</f>
        <v>1.2159793814432991</v>
      </c>
    </row>
  </sheetData>
  <dataValidations count="1">
    <dataValidation allowBlank="1" showErrorMessage="1" promptTitle="TRAFO" prompt="$A$3:$C$22" sqref="A3" xr:uid="{D66B495F-31E2-4560-AFF9-EB8F8ED87FE1}"/>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B61A6-52D0-5B4C-A92B-46BA845E2520}">
  <dimension ref="A1:S91"/>
  <sheetViews>
    <sheetView workbookViewId="0">
      <pane xSplit="1" ySplit="1" topLeftCell="E2" activePane="bottomRight" state="frozen"/>
      <selection pane="topRight" activeCell="B1" sqref="B1"/>
      <selection pane="bottomLeft" activeCell="A2" sqref="A2"/>
      <selection pane="bottomRight" activeCell="S19" sqref="S19"/>
    </sheetView>
  </sheetViews>
  <sheetFormatPr defaultColWidth="11" defaultRowHeight="15.6"/>
  <cols>
    <col min="1" max="1" width="24.5" customWidth="1"/>
    <col min="2" max="2" width="19.3984375" customWidth="1"/>
  </cols>
  <sheetData>
    <row r="1" spans="1:19">
      <c r="A1" s="34" t="s">
        <v>270</v>
      </c>
      <c r="B1" s="34" t="s">
        <v>271</v>
      </c>
      <c r="C1" s="34" t="s">
        <v>272</v>
      </c>
      <c r="D1" s="34" t="s">
        <v>273</v>
      </c>
      <c r="E1" s="34" t="s">
        <v>274</v>
      </c>
      <c r="F1" s="34" t="s">
        <v>275</v>
      </c>
      <c r="G1" s="34" t="s">
        <v>7</v>
      </c>
      <c r="H1" s="34" t="s">
        <v>276</v>
      </c>
      <c r="I1" s="34" t="s">
        <v>277</v>
      </c>
      <c r="J1" s="34" t="s">
        <v>278</v>
      </c>
      <c r="K1" s="34" t="s">
        <v>279</v>
      </c>
      <c r="L1" s="34" t="s">
        <v>280</v>
      </c>
      <c r="M1" s="34" t="s">
        <v>281</v>
      </c>
      <c r="N1" s="34" t="s">
        <v>282</v>
      </c>
      <c r="O1" s="34" t="s">
        <v>283</v>
      </c>
      <c r="P1" s="34" t="s">
        <v>284</v>
      </c>
      <c r="Q1" s="34" t="s">
        <v>285</v>
      </c>
      <c r="R1" s="34" t="s">
        <v>286</v>
      </c>
      <c r="S1" s="34" t="s">
        <v>287</v>
      </c>
    </row>
    <row r="2" spans="1:19">
      <c r="A2" s="35" t="s">
        <v>288</v>
      </c>
      <c r="B2" s="35" t="s">
        <v>289</v>
      </c>
      <c r="C2" s="35" t="s">
        <v>288</v>
      </c>
      <c r="D2" s="35" t="s">
        <v>289</v>
      </c>
      <c r="E2" s="35" t="s">
        <v>289</v>
      </c>
      <c r="F2" s="35" t="s">
        <v>289</v>
      </c>
      <c r="G2" s="35" t="s">
        <v>289</v>
      </c>
      <c r="H2" s="35">
        <v>-5.86</v>
      </c>
      <c r="I2" s="35">
        <v>8</v>
      </c>
      <c r="J2" s="35">
        <v>2.97</v>
      </c>
      <c r="K2" s="35">
        <v>17.84</v>
      </c>
      <c r="L2" s="35">
        <v>51.64</v>
      </c>
      <c r="M2" s="35">
        <v>172.53</v>
      </c>
      <c r="N2" s="35">
        <v>6.92</v>
      </c>
      <c r="O2" s="35">
        <v>25.34</v>
      </c>
      <c r="P2" s="35">
        <v>54.8</v>
      </c>
      <c r="Q2" s="35">
        <v>148.26</v>
      </c>
      <c r="R2" s="35">
        <v>4.8099999999999996</v>
      </c>
      <c r="S2" s="35">
        <v>3.23</v>
      </c>
    </row>
    <row r="3" spans="1:19">
      <c r="A3" s="35" t="s">
        <v>290</v>
      </c>
      <c r="B3" s="35" t="s">
        <v>289</v>
      </c>
      <c r="C3" s="35" t="s">
        <v>290</v>
      </c>
      <c r="D3" s="35" t="s">
        <v>289</v>
      </c>
      <c r="E3" s="35" t="s">
        <v>289</v>
      </c>
      <c r="F3" s="35" t="s">
        <v>289</v>
      </c>
      <c r="G3" s="35" t="s">
        <v>289</v>
      </c>
      <c r="H3" s="35">
        <v>-5.82</v>
      </c>
      <c r="I3" s="35">
        <v>9</v>
      </c>
      <c r="J3" s="35">
        <v>3.17</v>
      </c>
      <c r="K3" s="35">
        <v>18.22</v>
      </c>
      <c r="L3" s="35">
        <v>52.45</v>
      </c>
      <c r="M3" s="35">
        <v>174.15</v>
      </c>
      <c r="N3" s="35">
        <v>7.2</v>
      </c>
      <c r="O3" s="35">
        <v>25.93</v>
      </c>
      <c r="P3" s="35">
        <v>55.75</v>
      </c>
      <c r="Q3" s="35">
        <v>150.11000000000001</v>
      </c>
      <c r="R3" s="35">
        <v>5.07</v>
      </c>
      <c r="S3" s="35">
        <v>3.06</v>
      </c>
    </row>
    <row r="4" spans="1:19">
      <c r="A4" s="35" t="s">
        <v>291</v>
      </c>
      <c r="B4" s="35" t="s">
        <v>289</v>
      </c>
      <c r="C4" s="35" t="s">
        <v>291</v>
      </c>
      <c r="D4" s="35" t="s">
        <v>289</v>
      </c>
      <c r="E4" s="35" t="s">
        <v>289</v>
      </c>
      <c r="F4" s="35" t="s">
        <v>289</v>
      </c>
      <c r="G4" s="35" t="s">
        <v>289</v>
      </c>
      <c r="H4" s="35">
        <v>-7.44</v>
      </c>
      <c r="I4" s="35">
        <v>0</v>
      </c>
      <c r="J4" s="35">
        <v>-4.1500000000000004</v>
      </c>
      <c r="K4" s="35">
        <v>3.73</v>
      </c>
      <c r="L4" s="35">
        <v>21.68</v>
      </c>
      <c r="M4" s="35">
        <v>112.32</v>
      </c>
      <c r="N4" s="35">
        <v>-4.1100000000000003</v>
      </c>
      <c r="O4" s="35">
        <v>2.5</v>
      </c>
      <c r="P4" s="35">
        <v>18.53</v>
      </c>
      <c r="Q4" s="35">
        <v>77.34</v>
      </c>
      <c r="R4" s="35">
        <v>-4.75</v>
      </c>
      <c r="S4" s="35">
        <v>9.3800000000000008</v>
      </c>
    </row>
    <row r="5" spans="1:19" s="37" customFormat="1">
      <c r="A5" s="36" t="s">
        <v>292</v>
      </c>
      <c r="B5" s="36" t="s">
        <v>293</v>
      </c>
      <c r="C5" s="36" t="s">
        <v>292</v>
      </c>
      <c r="D5" s="36" t="s">
        <v>289</v>
      </c>
      <c r="E5" s="36" t="s">
        <v>289</v>
      </c>
      <c r="F5" s="36" t="s">
        <v>289</v>
      </c>
      <c r="G5" s="36" t="s">
        <v>289</v>
      </c>
      <c r="H5" s="36">
        <v>-12.48</v>
      </c>
      <c r="I5" s="36">
        <v>0</v>
      </c>
      <c r="J5" s="36">
        <v>-6.43</v>
      </c>
      <c r="K5" s="36">
        <v>-2.0299999999999998</v>
      </c>
      <c r="L5" s="36">
        <v>28.07</v>
      </c>
      <c r="M5" s="36">
        <v>144.47999999999999</v>
      </c>
      <c r="N5" s="36">
        <v>-0.6</v>
      </c>
      <c r="O5" s="36">
        <v>1.25</v>
      </c>
      <c r="P5" s="36">
        <v>32.51</v>
      </c>
      <c r="Q5" s="36">
        <v>125</v>
      </c>
      <c r="R5" s="36">
        <v>1.19</v>
      </c>
      <c r="S5" s="36">
        <v>7.9</v>
      </c>
    </row>
    <row r="6" spans="1:19">
      <c r="A6" s="35" t="s">
        <v>47</v>
      </c>
      <c r="B6" s="35" t="s">
        <v>294</v>
      </c>
      <c r="C6" s="35" t="s">
        <v>292</v>
      </c>
      <c r="D6" s="35" t="s">
        <v>295</v>
      </c>
      <c r="E6" s="35">
        <v>15.76</v>
      </c>
      <c r="F6" s="35">
        <v>30</v>
      </c>
      <c r="G6" s="35">
        <v>30.46</v>
      </c>
      <c r="H6" s="35">
        <v>-1.51</v>
      </c>
      <c r="I6" s="35">
        <v>0</v>
      </c>
      <c r="J6" s="35">
        <v>-2.6</v>
      </c>
      <c r="K6" s="35">
        <v>8.11</v>
      </c>
      <c r="L6" s="35">
        <v>99.59</v>
      </c>
      <c r="M6" s="35">
        <v>295.70999999999998</v>
      </c>
      <c r="N6" s="35">
        <v>-7.32</v>
      </c>
      <c r="O6" s="35">
        <v>0.32</v>
      </c>
      <c r="P6" s="35">
        <v>76.150000000000006</v>
      </c>
      <c r="Q6" s="35">
        <v>228.45</v>
      </c>
      <c r="R6" s="35">
        <v>0</v>
      </c>
      <c r="S6" s="35">
        <v>13.33</v>
      </c>
    </row>
    <row r="7" spans="1:19">
      <c r="A7" s="35" t="s">
        <v>42</v>
      </c>
      <c r="B7" s="35" t="s">
        <v>296</v>
      </c>
      <c r="C7" s="35" t="s">
        <v>292</v>
      </c>
      <c r="D7" s="35" t="s">
        <v>295</v>
      </c>
      <c r="E7" s="35">
        <v>154.13999999999999</v>
      </c>
      <c r="F7" s="35">
        <v>135.5</v>
      </c>
      <c r="G7" s="35">
        <v>149.35</v>
      </c>
      <c r="H7" s="35">
        <v>-9.27</v>
      </c>
      <c r="I7" s="35">
        <v>0</v>
      </c>
      <c r="J7" s="35">
        <v>-3.04</v>
      </c>
      <c r="K7" s="35">
        <v>17.59</v>
      </c>
      <c r="L7" s="35">
        <v>70.239999999999995</v>
      </c>
      <c r="M7" s="35">
        <v>198.84</v>
      </c>
      <c r="N7" s="35">
        <v>-1.42</v>
      </c>
      <c r="O7" s="35">
        <v>18.010000000000002</v>
      </c>
      <c r="P7" s="35">
        <v>74.989999999999995</v>
      </c>
      <c r="Q7" s="35">
        <v>144.75</v>
      </c>
      <c r="R7" s="35">
        <v>4.4000000000000004</v>
      </c>
      <c r="S7" s="35">
        <v>5.72</v>
      </c>
    </row>
    <row r="8" spans="1:19">
      <c r="A8" s="35" t="s">
        <v>252</v>
      </c>
      <c r="B8" s="35" t="s">
        <v>297</v>
      </c>
      <c r="C8" s="35" t="s">
        <v>292</v>
      </c>
      <c r="D8" s="35" t="s">
        <v>295</v>
      </c>
      <c r="E8" s="35">
        <v>210.52</v>
      </c>
      <c r="F8" s="35">
        <v>119</v>
      </c>
      <c r="G8" s="35">
        <v>155.61000000000001</v>
      </c>
      <c r="H8" s="35">
        <v>-23.53</v>
      </c>
      <c r="I8" s="35">
        <v>0</v>
      </c>
      <c r="J8" s="35">
        <v>-7.7</v>
      </c>
      <c r="K8" s="35">
        <v>-5.44</v>
      </c>
      <c r="L8" s="35">
        <v>17.46</v>
      </c>
      <c r="M8" s="35">
        <v>153.96</v>
      </c>
      <c r="N8" s="35">
        <v>3.92</v>
      </c>
      <c r="O8" s="35">
        <v>2.58</v>
      </c>
      <c r="P8" s="35">
        <v>28.27</v>
      </c>
      <c r="Q8" s="35">
        <v>151.87</v>
      </c>
      <c r="R8" s="35">
        <v>1.61</v>
      </c>
      <c r="S8" s="35">
        <v>9.66</v>
      </c>
    </row>
    <row r="9" spans="1:19">
      <c r="A9" s="35" t="s">
        <v>187</v>
      </c>
      <c r="B9" s="35" t="s">
        <v>184</v>
      </c>
      <c r="C9" s="35" t="s">
        <v>292</v>
      </c>
      <c r="D9" s="35" t="s">
        <v>295</v>
      </c>
      <c r="E9" s="35">
        <v>81.650000000000006</v>
      </c>
      <c r="F9" s="35">
        <v>64.5</v>
      </c>
      <c r="G9" s="35">
        <v>67.400000000000006</v>
      </c>
      <c r="H9" s="35">
        <v>-4.3</v>
      </c>
      <c r="I9" s="35">
        <v>0</v>
      </c>
      <c r="J9" s="35">
        <v>-2.89</v>
      </c>
      <c r="K9" s="35">
        <v>-6.44</v>
      </c>
      <c r="L9" s="35">
        <v>17.399999999999999</v>
      </c>
      <c r="M9" s="35">
        <v>97.59</v>
      </c>
      <c r="N9" s="35">
        <v>-1.85</v>
      </c>
      <c r="O9" s="35">
        <v>-7.44</v>
      </c>
      <c r="P9" s="35">
        <v>17.16</v>
      </c>
      <c r="Q9" s="35">
        <v>87.18</v>
      </c>
      <c r="R9" s="35">
        <v>0.98</v>
      </c>
      <c r="S9" s="35">
        <v>6.51</v>
      </c>
    </row>
    <row r="10" spans="1:19">
      <c r="A10" s="35" t="s">
        <v>182</v>
      </c>
      <c r="B10" s="35" t="s">
        <v>184</v>
      </c>
      <c r="C10" s="35" t="s">
        <v>292</v>
      </c>
      <c r="D10" s="35" t="s">
        <v>295</v>
      </c>
      <c r="E10" s="35">
        <v>121.45</v>
      </c>
      <c r="F10" s="35">
        <v>87.5</v>
      </c>
      <c r="G10" s="35">
        <v>91.8</v>
      </c>
      <c r="H10" s="35">
        <v>-4.68</v>
      </c>
      <c r="I10" s="35">
        <v>0</v>
      </c>
      <c r="J10" s="35">
        <v>-4.93</v>
      </c>
      <c r="K10" s="35">
        <v>-9.15</v>
      </c>
      <c r="L10" s="35">
        <v>13.13</v>
      </c>
      <c r="M10" s="35">
        <v>138.31</v>
      </c>
      <c r="N10" s="35">
        <v>-2.92</v>
      </c>
      <c r="O10" s="35">
        <v>-9.58</v>
      </c>
      <c r="P10" s="35">
        <v>13.57</v>
      </c>
      <c r="Q10" s="35">
        <v>105.48</v>
      </c>
      <c r="R10" s="35">
        <v>0</v>
      </c>
      <c r="S10" s="35">
        <v>6.29</v>
      </c>
    </row>
    <row r="11" spans="1:19">
      <c r="A11" s="35" t="s">
        <v>140</v>
      </c>
      <c r="B11" s="35" t="s">
        <v>298</v>
      </c>
      <c r="C11" s="35" t="s">
        <v>292</v>
      </c>
      <c r="D11" s="35" t="s">
        <v>295</v>
      </c>
      <c r="E11" s="35">
        <v>127.66</v>
      </c>
      <c r="F11" s="35">
        <v>55.25</v>
      </c>
      <c r="G11" s="35">
        <v>64.709999999999994</v>
      </c>
      <c r="H11" s="35">
        <v>-14.62</v>
      </c>
      <c r="I11" s="35">
        <v>0</v>
      </c>
      <c r="J11" s="35">
        <v>-12.45</v>
      </c>
      <c r="K11" s="35">
        <v>-12.53</v>
      </c>
      <c r="L11" s="35">
        <v>4.4400000000000004</v>
      </c>
      <c r="M11" s="35">
        <v>84.48</v>
      </c>
      <c r="N11" s="35">
        <v>-3.52</v>
      </c>
      <c r="O11" s="35">
        <v>-4.62</v>
      </c>
      <c r="P11" s="35">
        <v>12.25</v>
      </c>
      <c r="Q11" s="35">
        <v>88.86</v>
      </c>
      <c r="R11" s="35">
        <v>-2.4700000000000002</v>
      </c>
      <c r="S11" s="35">
        <v>9.9499999999999993</v>
      </c>
    </row>
    <row r="12" spans="1:19">
      <c r="A12" s="35" t="s">
        <v>168</v>
      </c>
      <c r="B12" s="35" t="s">
        <v>299</v>
      </c>
      <c r="C12" s="35" t="s">
        <v>292</v>
      </c>
      <c r="D12" s="35" t="s">
        <v>295</v>
      </c>
      <c r="E12" s="35">
        <v>5.08</v>
      </c>
      <c r="F12" s="35">
        <v>53.25</v>
      </c>
      <c r="G12" s="35">
        <v>67.62</v>
      </c>
      <c r="H12" s="35">
        <v>-21.25</v>
      </c>
      <c r="I12" s="35">
        <v>0</v>
      </c>
      <c r="J12" s="35">
        <v>-21.28</v>
      </c>
      <c r="K12" s="35">
        <v>-4.0599999999999996</v>
      </c>
      <c r="L12" s="35">
        <v>9.48</v>
      </c>
      <c r="M12" s="35">
        <v>33.6</v>
      </c>
      <c r="N12" s="35">
        <v>-0.93</v>
      </c>
      <c r="O12" s="35">
        <v>-14.83</v>
      </c>
      <c r="P12" s="35">
        <v>4.26</v>
      </c>
      <c r="Q12" s="35">
        <v>52.19</v>
      </c>
      <c r="R12" s="35">
        <v>3.13</v>
      </c>
      <c r="S12" s="35">
        <v>5.38</v>
      </c>
    </row>
    <row r="13" spans="1:19">
      <c r="A13" s="35" t="s">
        <v>171</v>
      </c>
      <c r="B13" s="35" t="s">
        <v>299</v>
      </c>
      <c r="C13" s="35" t="s">
        <v>292</v>
      </c>
      <c r="D13" s="35" t="s">
        <v>295</v>
      </c>
      <c r="E13" s="35">
        <v>2.1</v>
      </c>
      <c r="F13" s="35">
        <v>40</v>
      </c>
      <c r="G13" s="35">
        <v>48.1</v>
      </c>
      <c r="H13" s="35">
        <v>-16.84</v>
      </c>
      <c r="I13" s="35">
        <v>0</v>
      </c>
      <c r="J13" s="35">
        <v>-31.95</v>
      </c>
      <c r="K13" s="35">
        <v>-17.72</v>
      </c>
      <c r="L13" s="35">
        <v>-3.56</v>
      </c>
      <c r="M13" s="35">
        <v>7.65</v>
      </c>
      <c r="N13" s="35">
        <v>-3.94</v>
      </c>
      <c r="O13" s="35">
        <v>-19.37</v>
      </c>
      <c r="P13" s="35">
        <v>-6.75</v>
      </c>
      <c r="Q13" s="35">
        <v>24.48</v>
      </c>
      <c r="R13" s="35">
        <v>22.16</v>
      </c>
      <c r="S13" s="35">
        <v>8.5</v>
      </c>
    </row>
    <row r="14" spans="1:19" s="37" customFormat="1">
      <c r="A14" s="36" t="s">
        <v>300</v>
      </c>
      <c r="B14" s="36" t="s">
        <v>293</v>
      </c>
      <c r="C14" s="36" t="s">
        <v>300</v>
      </c>
      <c r="D14" s="36" t="s">
        <v>289</v>
      </c>
      <c r="E14" s="36" t="s">
        <v>289</v>
      </c>
      <c r="F14" s="36" t="s">
        <v>289</v>
      </c>
      <c r="G14" s="36" t="s">
        <v>289</v>
      </c>
      <c r="H14" s="36">
        <v>-6.11</v>
      </c>
      <c r="I14" s="36">
        <v>0</v>
      </c>
      <c r="J14" s="36">
        <v>-3.83</v>
      </c>
      <c r="K14" s="36">
        <v>4.91</v>
      </c>
      <c r="L14" s="36">
        <v>20.350000000000001</v>
      </c>
      <c r="M14" s="36">
        <v>113.43</v>
      </c>
      <c r="N14" s="36">
        <v>-5.04</v>
      </c>
      <c r="O14" s="36">
        <v>2.98</v>
      </c>
      <c r="P14" s="36">
        <v>16.32</v>
      </c>
      <c r="Q14" s="36">
        <v>72.89</v>
      </c>
      <c r="R14" s="36">
        <v>-6.4</v>
      </c>
      <c r="S14" s="36">
        <v>10.1</v>
      </c>
    </row>
    <row r="15" spans="1:19">
      <c r="A15" s="35" t="s">
        <v>301</v>
      </c>
      <c r="B15" s="35" t="s">
        <v>239</v>
      </c>
      <c r="C15" s="35" t="s">
        <v>300</v>
      </c>
      <c r="D15" s="35" t="s">
        <v>295</v>
      </c>
      <c r="E15" s="35">
        <v>11.17</v>
      </c>
      <c r="F15" s="35">
        <v>74</v>
      </c>
      <c r="G15" s="35">
        <v>83.08</v>
      </c>
      <c r="H15" s="35">
        <v>-10.93</v>
      </c>
      <c r="I15" s="35">
        <v>0</v>
      </c>
      <c r="J15" s="35">
        <v>29.81</v>
      </c>
      <c r="K15" s="35" t="s">
        <v>289</v>
      </c>
      <c r="L15" s="35" t="s">
        <v>289</v>
      </c>
      <c r="M15" s="35" t="s">
        <v>289</v>
      </c>
      <c r="N15" s="35">
        <v>0.09</v>
      </c>
      <c r="O15" s="35">
        <v>38.69</v>
      </c>
      <c r="P15" s="35">
        <v>55.45</v>
      </c>
      <c r="Q15" s="35" t="s">
        <v>289</v>
      </c>
      <c r="R15" s="35" t="s">
        <v>289</v>
      </c>
      <c r="S15" s="35">
        <v>6.76</v>
      </c>
    </row>
    <row r="16" spans="1:19">
      <c r="A16" s="35" t="s">
        <v>34</v>
      </c>
      <c r="B16" s="35" t="s">
        <v>302</v>
      </c>
      <c r="C16" s="35" t="s">
        <v>300</v>
      </c>
      <c r="D16" s="35" t="s">
        <v>295</v>
      </c>
      <c r="E16" s="35">
        <v>72.760000000000005</v>
      </c>
      <c r="F16" s="35">
        <v>97</v>
      </c>
      <c r="G16" s="35">
        <v>106.54</v>
      </c>
      <c r="H16" s="35">
        <v>-8.9499999999999993</v>
      </c>
      <c r="I16" s="35">
        <v>0</v>
      </c>
      <c r="J16" s="35">
        <v>-6.92</v>
      </c>
      <c r="K16" s="35">
        <v>20.02</v>
      </c>
      <c r="L16" s="35">
        <v>45.28</v>
      </c>
      <c r="M16" s="35">
        <v>114.19</v>
      </c>
      <c r="N16" s="35">
        <v>-4.76</v>
      </c>
      <c r="O16" s="35">
        <v>23.02</v>
      </c>
      <c r="P16" s="35">
        <v>44.69</v>
      </c>
      <c r="Q16" s="35">
        <v>102.31</v>
      </c>
      <c r="R16" s="35">
        <v>3.71</v>
      </c>
      <c r="S16" s="35">
        <v>6.19</v>
      </c>
    </row>
    <row r="17" spans="1:19">
      <c r="A17" s="35" t="s">
        <v>85</v>
      </c>
      <c r="B17" s="35" t="s">
        <v>302</v>
      </c>
      <c r="C17" s="35" t="s">
        <v>300</v>
      </c>
      <c r="D17" s="35" t="s">
        <v>295</v>
      </c>
      <c r="E17" s="35">
        <v>62.64</v>
      </c>
      <c r="F17" s="35">
        <v>32.5</v>
      </c>
      <c r="G17" s="35">
        <v>31.77</v>
      </c>
      <c r="H17" s="35">
        <v>2.2999999999999998</v>
      </c>
      <c r="I17" s="35">
        <v>0</v>
      </c>
      <c r="J17" s="35">
        <v>6.29</v>
      </c>
      <c r="K17" s="35">
        <v>35.5</v>
      </c>
      <c r="L17" s="35">
        <v>54.59</v>
      </c>
      <c r="M17" s="35">
        <v>128.47</v>
      </c>
      <c r="N17" s="35">
        <v>-3.11</v>
      </c>
      <c r="O17" s="35">
        <v>23.98</v>
      </c>
      <c r="P17" s="35">
        <v>43.52</v>
      </c>
      <c r="Q17" s="35">
        <v>83.67</v>
      </c>
      <c r="R17" s="35">
        <v>-4.3600000000000003</v>
      </c>
      <c r="S17" s="35">
        <v>6.15</v>
      </c>
    </row>
    <row r="18" spans="1:19">
      <c r="A18" s="35" t="s">
        <v>303</v>
      </c>
      <c r="B18" s="35" t="s">
        <v>302</v>
      </c>
      <c r="C18" s="35" t="s">
        <v>300</v>
      </c>
      <c r="D18" s="35" t="s">
        <v>295</v>
      </c>
      <c r="E18" s="35">
        <v>69.59</v>
      </c>
      <c r="F18" s="35">
        <v>72</v>
      </c>
      <c r="G18" s="35">
        <v>75.41</v>
      </c>
      <c r="H18" s="35">
        <v>-4.5199999999999996</v>
      </c>
      <c r="I18" s="35">
        <v>0</v>
      </c>
      <c r="J18" s="35">
        <v>-2.69</v>
      </c>
      <c r="K18" s="35">
        <v>24.86</v>
      </c>
      <c r="L18" s="35">
        <v>42.29</v>
      </c>
      <c r="M18" s="35">
        <v>116.34</v>
      </c>
      <c r="N18" s="35">
        <v>-3.26</v>
      </c>
      <c r="O18" s="35">
        <v>24.21</v>
      </c>
      <c r="P18" s="35">
        <v>42.39</v>
      </c>
      <c r="Q18" s="35">
        <v>95.9</v>
      </c>
      <c r="R18" s="35">
        <v>-2.09</v>
      </c>
      <c r="S18" s="35">
        <v>6.25</v>
      </c>
    </row>
    <row r="19" spans="1:19">
      <c r="A19" s="35" t="s">
        <v>160</v>
      </c>
      <c r="B19" s="35" t="s">
        <v>162</v>
      </c>
      <c r="C19" s="35" t="s">
        <v>300</v>
      </c>
      <c r="D19" s="35" t="s">
        <v>295</v>
      </c>
      <c r="E19" s="35">
        <v>57.17</v>
      </c>
      <c r="F19" s="35">
        <v>64.5</v>
      </c>
      <c r="G19" s="35">
        <v>77.66</v>
      </c>
      <c r="H19" s="35">
        <v>-16.95</v>
      </c>
      <c r="I19" s="35">
        <v>0</v>
      </c>
      <c r="J19" s="35">
        <v>11.98</v>
      </c>
      <c r="K19" s="35">
        <v>29.29</v>
      </c>
      <c r="L19" s="35">
        <v>41.19</v>
      </c>
      <c r="M19" s="35">
        <v>448.56</v>
      </c>
      <c r="N19" s="35">
        <v>12.55</v>
      </c>
      <c r="O19" s="35">
        <v>29.32</v>
      </c>
      <c r="P19" s="35">
        <v>42.18</v>
      </c>
      <c r="Q19" s="35">
        <v>161.44999999999999</v>
      </c>
      <c r="R19" s="35">
        <v>-1.73</v>
      </c>
      <c r="S19" s="35">
        <v>40.31</v>
      </c>
    </row>
    <row r="20" spans="1:19">
      <c r="A20" s="35" t="s">
        <v>304</v>
      </c>
      <c r="B20" s="35" t="s">
        <v>302</v>
      </c>
      <c r="C20" s="35" t="s">
        <v>300</v>
      </c>
      <c r="D20" s="35" t="s">
        <v>295</v>
      </c>
      <c r="E20" s="35">
        <v>72.489999999999995</v>
      </c>
      <c r="F20" s="35">
        <v>62.5</v>
      </c>
      <c r="G20" s="35">
        <v>71.319999999999993</v>
      </c>
      <c r="H20" s="35">
        <v>-12.37</v>
      </c>
      <c r="I20" s="35">
        <v>0</v>
      </c>
      <c r="J20" s="35">
        <v>-9.27</v>
      </c>
      <c r="K20" s="35">
        <v>14.58</v>
      </c>
      <c r="L20" s="35">
        <v>36.03</v>
      </c>
      <c r="M20" s="35">
        <v>83.25</v>
      </c>
      <c r="N20" s="35">
        <v>-3.68</v>
      </c>
      <c r="O20" s="35">
        <v>16.28</v>
      </c>
      <c r="P20" s="35">
        <v>40.270000000000003</v>
      </c>
      <c r="Q20" s="35">
        <v>66.19</v>
      </c>
      <c r="R20" s="35">
        <v>0</v>
      </c>
      <c r="S20" s="35">
        <v>8</v>
      </c>
    </row>
    <row r="21" spans="1:19">
      <c r="A21" s="35" t="s">
        <v>204</v>
      </c>
      <c r="B21" s="35" t="s">
        <v>305</v>
      </c>
      <c r="C21" s="35" t="s">
        <v>300</v>
      </c>
      <c r="D21" s="35" t="s">
        <v>295</v>
      </c>
      <c r="E21" s="35">
        <v>23.13</v>
      </c>
      <c r="F21" s="35">
        <v>95</v>
      </c>
      <c r="G21" s="35">
        <v>127.77</v>
      </c>
      <c r="H21" s="35">
        <v>-25.65</v>
      </c>
      <c r="I21" s="35">
        <v>6</v>
      </c>
      <c r="J21" s="35">
        <v>-2.09</v>
      </c>
      <c r="K21" s="35">
        <v>-8.2799999999999994</v>
      </c>
      <c r="L21" s="35">
        <v>-5.6</v>
      </c>
      <c r="M21" s="35" t="s">
        <v>289</v>
      </c>
      <c r="N21" s="35">
        <v>-5.55</v>
      </c>
      <c r="O21" s="35">
        <v>20.100000000000001</v>
      </c>
      <c r="P21" s="35">
        <v>36.130000000000003</v>
      </c>
      <c r="Q21" s="35" t="s">
        <v>289</v>
      </c>
      <c r="R21" s="35" t="s">
        <v>289</v>
      </c>
      <c r="S21" s="35">
        <v>3.16</v>
      </c>
    </row>
    <row r="22" spans="1:19">
      <c r="A22" s="35" t="s">
        <v>166</v>
      </c>
      <c r="B22" s="35" t="s">
        <v>162</v>
      </c>
      <c r="C22" s="35" t="s">
        <v>300</v>
      </c>
      <c r="D22" s="35" t="s">
        <v>295</v>
      </c>
      <c r="E22" s="35">
        <v>67.03</v>
      </c>
      <c r="F22" s="35">
        <v>49.75</v>
      </c>
      <c r="G22" s="35">
        <v>52.78</v>
      </c>
      <c r="H22" s="35">
        <v>-5.74</v>
      </c>
      <c r="I22" s="35">
        <v>0</v>
      </c>
      <c r="J22" s="35">
        <v>5.81</v>
      </c>
      <c r="K22" s="35">
        <v>31.82</v>
      </c>
      <c r="L22" s="35">
        <v>48.64</v>
      </c>
      <c r="M22" s="35">
        <v>325.58</v>
      </c>
      <c r="N22" s="35">
        <v>4.5999999999999996</v>
      </c>
      <c r="O22" s="35">
        <v>18.12</v>
      </c>
      <c r="P22" s="35">
        <v>34.79</v>
      </c>
      <c r="Q22" s="35">
        <v>126.54</v>
      </c>
      <c r="R22" s="35">
        <v>-30.12</v>
      </c>
      <c r="S22" s="35">
        <v>32.159999999999997</v>
      </c>
    </row>
    <row r="23" spans="1:19">
      <c r="A23" s="35" t="s">
        <v>306</v>
      </c>
      <c r="B23" s="35" t="s">
        <v>239</v>
      </c>
      <c r="C23" s="35" t="s">
        <v>300</v>
      </c>
      <c r="D23" s="35" t="s">
        <v>295</v>
      </c>
      <c r="E23" s="35">
        <v>8.7100000000000009</v>
      </c>
      <c r="F23" s="35">
        <v>57</v>
      </c>
      <c r="G23" s="35">
        <v>63.54</v>
      </c>
      <c r="H23" s="35">
        <v>-10.29</v>
      </c>
      <c r="I23" s="35">
        <v>0</v>
      </c>
      <c r="J23" s="35">
        <v>18.89</v>
      </c>
      <c r="K23" s="35" t="s">
        <v>289</v>
      </c>
      <c r="L23" s="35" t="s">
        <v>289</v>
      </c>
      <c r="M23" s="35" t="s">
        <v>289</v>
      </c>
      <c r="N23" s="35">
        <v>1.04</v>
      </c>
      <c r="O23" s="35">
        <v>24.62</v>
      </c>
      <c r="P23" s="35">
        <v>33.549999999999997</v>
      </c>
      <c r="Q23" s="35" t="s">
        <v>289</v>
      </c>
      <c r="R23" s="35" t="s">
        <v>289</v>
      </c>
      <c r="S23" s="35">
        <v>6.14</v>
      </c>
    </row>
    <row r="24" spans="1:19">
      <c r="A24" s="35" t="s">
        <v>307</v>
      </c>
      <c r="B24" s="35" t="s">
        <v>239</v>
      </c>
      <c r="C24" s="35" t="s">
        <v>300</v>
      </c>
      <c r="D24" s="35" t="s">
        <v>295</v>
      </c>
      <c r="E24" s="35">
        <v>5.75</v>
      </c>
      <c r="F24" s="35">
        <v>55.5</v>
      </c>
      <c r="G24" s="35">
        <v>57.78</v>
      </c>
      <c r="H24" s="35">
        <v>-3.95</v>
      </c>
      <c r="I24" s="35">
        <v>0</v>
      </c>
      <c r="J24" s="35">
        <v>8.8000000000000007</v>
      </c>
      <c r="K24" s="35" t="s">
        <v>289</v>
      </c>
      <c r="L24" s="35" t="s">
        <v>289</v>
      </c>
      <c r="M24" s="35" t="s">
        <v>289</v>
      </c>
      <c r="N24" s="35">
        <v>3.3</v>
      </c>
      <c r="O24" s="35">
        <v>17.899999999999999</v>
      </c>
      <c r="P24" s="35">
        <v>30.83</v>
      </c>
      <c r="Q24" s="35" t="s">
        <v>289</v>
      </c>
      <c r="R24" s="35" t="s">
        <v>289</v>
      </c>
      <c r="S24" s="35">
        <v>112.16</v>
      </c>
    </row>
    <row r="25" spans="1:19">
      <c r="A25" s="35" t="s">
        <v>145</v>
      </c>
      <c r="B25" s="35" t="s">
        <v>302</v>
      </c>
      <c r="C25" s="35" t="s">
        <v>300</v>
      </c>
      <c r="D25" s="35" t="s">
        <v>295</v>
      </c>
      <c r="E25" s="35">
        <v>72.3</v>
      </c>
      <c r="F25" s="35">
        <v>18.5</v>
      </c>
      <c r="G25" s="35">
        <v>19.190000000000001</v>
      </c>
      <c r="H25" s="35">
        <v>-3.6</v>
      </c>
      <c r="I25" s="35">
        <v>0</v>
      </c>
      <c r="J25" s="35">
        <v>-6.82</v>
      </c>
      <c r="K25" s="35">
        <v>4.92</v>
      </c>
      <c r="L25" s="35">
        <v>30.67</v>
      </c>
      <c r="M25" s="35">
        <v>298.02999999999997</v>
      </c>
      <c r="N25" s="35">
        <v>-10.75</v>
      </c>
      <c r="O25" s="35">
        <v>4.97</v>
      </c>
      <c r="P25" s="35">
        <v>28.22</v>
      </c>
      <c r="Q25" s="35">
        <v>78.81</v>
      </c>
      <c r="R25" s="35">
        <v>3.71</v>
      </c>
      <c r="S25" s="35">
        <v>6.49</v>
      </c>
    </row>
    <row r="26" spans="1:19">
      <c r="A26" s="35" t="s">
        <v>308</v>
      </c>
      <c r="B26" s="35" t="s">
        <v>302</v>
      </c>
      <c r="C26" s="35" t="s">
        <v>300</v>
      </c>
      <c r="D26" s="35" t="s">
        <v>295</v>
      </c>
      <c r="E26" s="35">
        <v>85.21</v>
      </c>
      <c r="F26" s="35">
        <v>73.75</v>
      </c>
      <c r="G26" s="35">
        <v>77.37</v>
      </c>
      <c r="H26" s="35">
        <v>-4.68</v>
      </c>
      <c r="I26" s="35">
        <v>0</v>
      </c>
      <c r="J26" s="35">
        <v>5.68</v>
      </c>
      <c r="K26" s="35">
        <v>25.07</v>
      </c>
      <c r="L26" s="35">
        <v>27</v>
      </c>
      <c r="M26" s="35">
        <v>75.95</v>
      </c>
      <c r="N26" s="35">
        <v>5.08</v>
      </c>
      <c r="O26" s="35">
        <v>25.71</v>
      </c>
      <c r="P26" s="35">
        <v>27.82</v>
      </c>
      <c r="Q26" s="35">
        <v>50.92</v>
      </c>
      <c r="R26" s="35">
        <v>-4.3600000000000003</v>
      </c>
      <c r="S26" s="35">
        <v>5.42</v>
      </c>
    </row>
    <row r="27" spans="1:19">
      <c r="A27" s="35" t="s">
        <v>309</v>
      </c>
      <c r="B27" s="35" t="s">
        <v>89</v>
      </c>
      <c r="C27" s="35" t="s">
        <v>300</v>
      </c>
      <c r="D27" s="35" t="s">
        <v>295</v>
      </c>
      <c r="E27" s="35">
        <v>3.29</v>
      </c>
      <c r="F27" s="35">
        <v>20</v>
      </c>
      <c r="G27" s="35">
        <v>29.4</v>
      </c>
      <c r="H27" s="35">
        <v>-31.97</v>
      </c>
      <c r="I27" s="35">
        <v>0</v>
      </c>
      <c r="J27" s="35">
        <v>-3.3</v>
      </c>
      <c r="K27" s="35">
        <v>5.19</v>
      </c>
      <c r="L27" s="35">
        <v>2.39</v>
      </c>
      <c r="M27" s="35">
        <v>-5.25</v>
      </c>
      <c r="N27" s="35">
        <v>-2.27</v>
      </c>
      <c r="O27" s="35">
        <v>4.32</v>
      </c>
      <c r="P27" s="35">
        <v>27.79</v>
      </c>
      <c r="Q27" s="35">
        <v>17.170000000000002</v>
      </c>
      <c r="R27" s="35" t="s">
        <v>289</v>
      </c>
      <c r="S27" s="35">
        <v>90.05</v>
      </c>
    </row>
    <row r="28" spans="1:19">
      <c r="A28" s="35" t="s">
        <v>310</v>
      </c>
      <c r="B28" s="35" t="s">
        <v>305</v>
      </c>
      <c r="C28" s="35" t="s">
        <v>300</v>
      </c>
      <c r="D28" s="35" t="s">
        <v>295</v>
      </c>
      <c r="E28" s="35">
        <v>91.23</v>
      </c>
      <c r="F28" s="35">
        <v>105.5</v>
      </c>
      <c r="G28" s="35">
        <v>112.12</v>
      </c>
      <c r="H28" s="35">
        <v>-5.9</v>
      </c>
      <c r="I28" s="35">
        <v>0</v>
      </c>
      <c r="J28" s="35">
        <v>5.91</v>
      </c>
      <c r="K28" s="35">
        <v>15</v>
      </c>
      <c r="L28" s="35">
        <v>4.84</v>
      </c>
      <c r="M28" s="35" t="s">
        <v>289</v>
      </c>
      <c r="N28" s="35">
        <v>2.96</v>
      </c>
      <c r="O28" s="35">
        <v>18.989999999999998</v>
      </c>
      <c r="P28" s="35">
        <v>26.98</v>
      </c>
      <c r="Q28" s="35" t="s">
        <v>289</v>
      </c>
      <c r="R28" s="35" t="s">
        <v>289</v>
      </c>
      <c r="S28" s="35">
        <v>2.84</v>
      </c>
    </row>
    <row r="29" spans="1:19">
      <c r="A29" s="35" t="s">
        <v>66</v>
      </c>
      <c r="B29" s="35" t="s">
        <v>311</v>
      </c>
      <c r="C29" s="35" t="s">
        <v>300</v>
      </c>
      <c r="D29" s="35" t="s">
        <v>295</v>
      </c>
      <c r="E29" s="35">
        <v>87.3</v>
      </c>
      <c r="F29" s="35">
        <v>60</v>
      </c>
      <c r="G29" s="35">
        <v>63.3</v>
      </c>
      <c r="H29" s="35">
        <v>-5.21</v>
      </c>
      <c r="I29" s="35">
        <v>0</v>
      </c>
      <c r="J29" s="35">
        <v>-8.61</v>
      </c>
      <c r="K29" s="35">
        <v>-0.61</v>
      </c>
      <c r="L29" s="35">
        <v>34.32</v>
      </c>
      <c r="M29" s="35">
        <v>130.24</v>
      </c>
      <c r="N29" s="35">
        <v>-7.59</v>
      </c>
      <c r="O29" s="35">
        <v>3.36</v>
      </c>
      <c r="P29" s="35">
        <v>24.09</v>
      </c>
      <c r="Q29" s="35">
        <v>100.54</v>
      </c>
      <c r="R29" s="35">
        <v>-6.17</v>
      </c>
      <c r="S29" s="35">
        <v>10</v>
      </c>
    </row>
    <row r="30" spans="1:19">
      <c r="A30" s="35" t="s">
        <v>192</v>
      </c>
      <c r="B30" s="35" t="s">
        <v>184</v>
      </c>
      <c r="C30" s="35" t="s">
        <v>300</v>
      </c>
      <c r="D30" s="35" t="s">
        <v>295</v>
      </c>
      <c r="E30" s="35">
        <v>894.5</v>
      </c>
      <c r="F30" s="35">
        <v>84</v>
      </c>
      <c r="G30" s="35">
        <v>88</v>
      </c>
      <c r="H30" s="35">
        <v>-4.55</v>
      </c>
      <c r="I30" s="35">
        <v>0</v>
      </c>
      <c r="J30" s="35">
        <v>4.12</v>
      </c>
      <c r="K30" s="35">
        <v>10.46</v>
      </c>
      <c r="L30" s="35">
        <v>25.93</v>
      </c>
      <c r="M30" s="35">
        <v>128.46</v>
      </c>
      <c r="N30" s="35">
        <v>0.62</v>
      </c>
      <c r="O30" s="35">
        <v>8.66</v>
      </c>
      <c r="P30" s="35">
        <v>22.22</v>
      </c>
      <c r="Q30" s="35">
        <v>113.91</v>
      </c>
      <c r="R30" s="35">
        <v>-3.04</v>
      </c>
      <c r="S30" s="35">
        <v>5.95</v>
      </c>
    </row>
    <row r="31" spans="1:19">
      <c r="A31" s="35" t="s">
        <v>164</v>
      </c>
      <c r="B31" s="35" t="s">
        <v>162</v>
      </c>
      <c r="C31" s="35" t="s">
        <v>300</v>
      </c>
      <c r="D31" s="35" t="s">
        <v>295</v>
      </c>
      <c r="E31" s="35">
        <v>49.21</v>
      </c>
      <c r="F31" s="35">
        <v>55.5</v>
      </c>
      <c r="G31" s="35">
        <v>57.3</v>
      </c>
      <c r="H31" s="35">
        <v>-3.14</v>
      </c>
      <c r="I31" s="35">
        <v>0</v>
      </c>
      <c r="J31" s="35">
        <v>5.67</v>
      </c>
      <c r="K31" s="35">
        <v>25.68</v>
      </c>
      <c r="L31" s="35">
        <v>39.35</v>
      </c>
      <c r="M31" s="35">
        <v>119.94</v>
      </c>
      <c r="N31" s="35">
        <v>-1.02</v>
      </c>
      <c r="O31" s="35">
        <v>7.36</v>
      </c>
      <c r="P31" s="35">
        <v>20.010000000000002</v>
      </c>
      <c r="Q31" s="35">
        <v>77.790000000000006</v>
      </c>
      <c r="R31" s="35">
        <v>-9.7100000000000009</v>
      </c>
      <c r="S31" s="35">
        <v>21.62</v>
      </c>
    </row>
    <row r="32" spans="1:19">
      <c r="A32" s="35" t="s">
        <v>235</v>
      </c>
      <c r="B32" s="35" t="s">
        <v>162</v>
      </c>
      <c r="C32" s="35" t="s">
        <v>300</v>
      </c>
      <c r="D32" s="35" t="s">
        <v>295</v>
      </c>
      <c r="E32" s="35">
        <v>79.709999999999994</v>
      </c>
      <c r="F32" s="35">
        <v>65.5</v>
      </c>
      <c r="G32" s="35">
        <v>69.27</v>
      </c>
      <c r="H32" s="35">
        <v>-5.44</v>
      </c>
      <c r="I32" s="35">
        <v>0</v>
      </c>
      <c r="J32" s="35">
        <v>3.91</v>
      </c>
      <c r="K32" s="35">
        <v>17.63</v>
      </c>
      <c r="L32" s="35">
        <v>33.340000000000003</v>
      </c>
      <c r="M32" s="35">
        <v>228.01</v>
      </c>
      <c r="N32" s="35">
        <v>-4.17</v>
      </c>
      <c r="O32" s="35">
        <v>6.33</v>
      </c>
      <c r="P32" s="35">
        <v>19.98</v>
      </c>
      <c r="Q32" s="35">
        <v>137.65</v>
      </c>
      <c r="R32" s="35">
        <v>-12.94</v>
      </c>
      <c r="S32" s="35">
        <v>9.16</v>
      </c>
    </row>
    <row r="33" spans="1:19">
      <c r="A33" s="35" t="s">
        <v>148</v>
      </c>
      <c r="B33" s="35" t="s">
        <v>150</v>
      </c>
      <c r="C33" s="35" t="s">
        <v>300</v>
      </c>
      <c r="D33" s="35" t="s">
        <v>295</v>
      </c>
      <c r="E33" s="35">
        <v>40.01</v>
      </c>
      <c r="F33" s="35">
        <v>42</v>
      </c>
      <c r="G33" s="35">
        <v>43.49</v>
      </c>
      <c r="H33" s="35">
        <v>-3.43</v>
      </c>
      <c r="I33" s="35">
        <v>0</v>
      </c>
      <c r="J33" s="35">
        <v>-3.67</v>
      </c>
      <c r="K33" s="35">
        <v>4.9000000000000004</v>
      </c>
      <c r="L33" s="35">
        <v>25.89</v>
      </c>
      <c r="M33" s="35">
        <v>162.31</v>
      </c>
      <c r="N33" s="35">
        <v>-5.3</v>
      </c>
      <c r="O33" s="35">
        <v>1.25</v>
      </c>
      <c r="P33" s="35">
        <v>19.23</v>
      </c>
      <c r="Q33" s="35">
        <v>94.3</v>
      </c>
      <c r="R33" s="35">
        <v>-7.48</v>
      </c>
      <c r="S33" s="35">
        <v>39.4</v>
      </c>
    </row>
    <row r="34" spans="1:19">
      <c r="A34" s="35" t="s">
        <v>312</v>
      </c>
      <c r="B34" s="35" t="s">
        <v>89</v>
      </c>
      <c r="C34" s="35" t="s">
        <v>300</v>
      </c>
      <c r="D34" s="35" t="s">
        <v>295</v>
      </c>
      <c r="E34" s="35">
        <v>8.6</v>
      </c>
      <c r="F34" s="35">
        <v>26.5</v>
      </c>
      <c r="G34" s="35">
        <v>34</v>
      </c>
      <c r="H34" s="35">
        <v>-22.06</v>
      </c>
      <c r="I34" s="35">
        <v>0</v>
      </c>
      <c r="J34" s="35">
        <v>-33.32</v>
      </c>
      <c r="K34" s="35">
        <v>-40.33</v>
      </c>
      <c r="L34" s="35">
        <v>-39.619999999999997</v>
      </c>
      <c r="M34" s="35" t="s">
        <v>289</v>
      </c>
      <c r="N34" s="35">
        <v>24.79</v>
      </c>
      <c r="O34" s="35">
        <v>13.78</v>
      </c>
      <c r="P34" s="35">
        <v>18.239999999999998</v>
      </c>
      <c r="Q34" s="35" t="s">
        <v>289</v>
      </c>
      <c r="R34" s="35">
        <v>-16.739999999999998</v>
      </c>
      <c r="S34" s="35">
        <v>7.55</v>
      </c>
    </row>
    <row r="35" spans="1:19">
      <c r="A35" s="35" t="s">
        <v>81</v>
      </c>
      <c r="B35" s="35" t="s">
        <v>83</v>
      </c>
      <c r="C35" s="35" t="s">
        <v>300</v>
      </c>
      <c r="D35" s="35" t="s">
        <v>295</v>
      </c>
      <c r="E35" s="35">
        <v>18.149999999999999</v>
      </c>
      <c r="F35" s="35">
        <v>40</v>
      </c>
      <c r="G35" s="35">
        <v>63.75</v>
      </c>
      <c r="H35" s="35">
        <v>-37.25</v>
      </c>
      <c r="I35" s="35">
        <v>0</v>
      </c>
      <c r="J35" s="35">
        <v>-23.18</v>
      </c>
      <c r="K35" s="35">
        <v>-6.93</v>
      </c>
      <c r="L35" s="35">
        <v>6.7</v>
      </c>
      <c r="M35" s="35">
        <v>105.93</v>
      </c>
      <c r="N35" s="35">
        <v>0.11</v>
      </c>
      <c r="O35" s="35">
        <v>7.75</v>
      </c>
      <c r="P35" s="35">
        <v>16.5</v>
      </c>
      <c r="Q35" s="35">
        <v>77.94</v>
      </c>
      <c r="R35" s="35">
        <v>-16.739999999999998</v>
      </c>
      <c r="S35" s="35">
        <v>30.63</v>
      </c>
    </row>
    <row r="36" spans="1:19">
      <c r="A36" s="35" t="s">
        <v>58</v>
      </c>
      <c r="B36" s="35" t="s">
        <v>135</v>
      </c>
      <c r="C36" s="35" t="s">
        <v>300</v>
      </c>
      <c r="D36" s="35" t="s">
        <v>295</v>
      </c>
      <c r="E36" s="35">
        <v>160.13</v>
      </c>
      <c r="F36" s="35">
        <v>66.5</v>
      </c>
      <c r="G36" s="35">
        <v>70.989999999999995</v>
      </c>
      <c r="H36" s="35">
        <v>-6.32</v>
      </c>
      <c r="I36" s="35">
        <v>0</v>
      </c>
      <c r="J36" s="35">
        <v>-6.93</v>
      </c>
      <c r="K36" s="35">
        <v>-3</v>
      </c>
      <c r="L36" s="35">
        <v>17.809999999999999</v>
      </c>
      <c r="M36" s="35">
        <v>118.08</v>
      </c>
      <c r="N36" s="35">
        <v>-2.04</v>
      </c>
      <c r="O36" s="35">
        <v>-3.83</v>
      </c>
      <c r="P36" s="35">
        <v>14.85</v>
      </c>
      <c r="Q36" s="35">
        <v>101.29</v>
      </c>
      <c r="R36" s="35">
        <v>-12.26</v>
      </c>
      <c r="S36" s="35">
        <v>21.05</v>
      </c>
    </row>
    <row r="37" spans="1:19">
      <c r="A37" s="35" t="s">
        <v>313</v>
      </c>
      <c r="B37" s="35" t="s">
        <v>135</v>
      </c>
      <c r="C37" s="35" t="s">
        <v>300</v>
      </c>
      <c r="D37" s="35" t="s">
        <v>295</v>
      </c>
      <c r="E37" s="35">
        <v>175.78</v>
      </c>
      <c r="F37" s="35">
        <v>66.5</v>
      </c>
      <c r="G37" s="35">
        <v>72.59</v>
      </c>
      <c r="H37" s="35">
        <v>-8.39</v>
      </c>
      <c r="I37" s="35">
        <v>0</v>
      </c>
      <c r="J37" s="35">
        <v>-5.97</v>
      </c>
      <c r="K37" s="35">
        <v>-6.01</v>
      </c>
      <c r="L37" s="35">
        <v>13.16</v>
      </c>
      <c r="M37" s="35">
        <v>99.45</v>
      </c>
      <c r="N37" s="35">
        <v>-2.15</v>
      </c>
      <c r="O37" s="35">
        <v>-3.68</v>
      </c>
      <c r="P37" s="35">
        <v>14.3</v>
      </c>
      <c r="Q37" s="35">
        <v>87.84</v>
      </c>
      <c r="R37" s="35">
        <v>-12.26</v>
      </c>
      <c r="S37" s="35">
        <v>20.38</v>
      </c>
    </row>
    <row r="38" spans="1:19">
      <c r="A38" s="35" t="s">
        <v>158</v>
      </c>
      <c r="B38" s="35" t="s">
        <v>150</v>
      </c>
      <c r="C38" s="35" t="s">
        <v>300</v>
      </c>
      <c r="D38" s="35" t="s">
        <v>295</v>
      </c>
      <c r="E38" s="35">
        <v>41.14</v>
      </c>
      <c r="F38" s="35">
        <v>30</v>
      </c>
      <c r="G38" s="35">
        <v>32.89</v>
      </c>
      <c r="H38" s="35">
        <v>-8.7899999999999991</v>
      </c>
      <c r="I38" s="35">
        <v>0</v>
      </c>
      <c r="J38" s="35">
        <v>-4.5199999999999996</v>
      </c>
      <c r="K38" s="35">
        <v>8.6300000000000008</v>
      </c>
      <c r="L38" s="35">
        <v>30.95</v>
      </c>
      <c r="M38" s="35">
        <v>156.15</v>
      </c>
      <c r="N38" s="35">
        <v>-8.2799999999999994</v>
      </c>
      <c r="O38" s="35">
        <v>2.72</v>
      </c>
      <c r="P38" s="35">
        <v>13.33</v>
      </c>
      <c r="Q38" s="35">
        <v>66.510000000000005</v>
      </c>
      <c r="R38" s="35">
        <v>-15.14</v>
      </c>
      <c r="S38" s="35">
        <v>3.67</v>
      </c>
    </row>
    <row r="39" spans="1:19">
      <c r="A39" s="35" t="s">
        <v>314</v>
      </c>
      <c r="B39" s="35" t="s">
        <v>89</v>
      </c>
      <c r="C39" s="35" t="s">
        <v>300</v>
      </c>
      <c r="D39" s="35" t="s">
        <v>295</v>
      </c>
      <c r="E39" s="35">
        <v>0.86</v>
      </c>
      <c r="F39" s="35">
        <v>11</v>
      </c>
      <c r="G39" s="35">
        <v>10.9</v>
      </c>
      <c r="H39" s="35">
        <v>0.92</v>
      </c>
      <c r="I39" s="35">
        <v>0</v>
      </c>
      <c r="J39" s="35">
        <v>87.1</v>
      </c>
      <c r="K39" s="35">
        <v>45.68</v>
      </c>
      <c r="L39" s="35">
        <v>49.18</v>
      </c>
      <c r="M39" s="35" t="s">
        <v>289</v>
      </c>
      <c r="N39" s="35">
        <v>3.96</v>
      </c>
      <c r="O39" s="35">
        <v>3.1</v>
      </c>
      <c r="P39" s="35">
        <v>10.96</v>
      </c>
      <c r="Q39" s="35" t="s">
        <v>289</v>
      </c>
      <c r="R39" s="35">
        <v>-100</v>
      </c>
      <c r="S39" s="35">
        <v>0.09</v>
      </c>
    </row>
    <row r="40" spans="1:19">
      <c r="A40" s="35" t="s">
        <v>315</v>
      </c>
      <c r="B40" s="35" t="s">
        <v>311</v>
      </c>
      <c r="C40" s="35" t="s">
        <v>300</v>
      </c>
      <c r="D40" s="35" t="s">
        <v>295</v>
      </c>
      <c r="E40" s="35">
        <v>59.88</v>
      </c>
      <c r="F40" s="35">
        <v>44.2</v>
      </c>
      <c r="G40" s="35">
        <v>46.1</v>
      </c>
      <c r="H40" s="35">
        <v>-4.12</v>
      </c>
      <c r="I40" s="35">
        <v>0</v>
      </c>
      <c r="J40" s="35">
        <v>-6.65</v>
      </c>
      <c r="K40" s="35">
        <v>3.28</v>
      </c>
      <c r="L40" s="35">
        <v>20.5</v>
      </c>
      <c r="M40" s="35">
        <v>89.34</v>
      </c>
      <c r="N40" s="35">
        <v>-7.49</v>
      </c>
      <c r="O40" s="35">
        <v>1.83</v>
      </c>
      <c r="P40" s="35">
        <v>10.68</v>
      </c>
      <c r="Q40" s="35">
        <v>35.97</v>
      </c>
      <c r="R40" s="35">
        <v>-19.73</v>
      </c>
      <c r="S40" s="35">
        <v>7.92</v>
      </c>
    </row>
    <row r="41" spans="1:19">
      <c r="A41" s="35" t="s">
        <v>214</v>
      </c>
      <c r="B41" s="35" t="s">
        <v>316</v>
      </c>
      <c r="C41" s="35" t="s">
        <v>300</v>
      </c>
      <c r="D41" s="35" t="s">
        <v>295</v>
      </c>
      <c r="E41" s="35">
        <v>111.05</v>
      </c>
      <c r="F41" s="35">
        <v>61.5</v>
      </c>
      <c r="G41" s="35">
        <v>65.099999999999994</v>
      </c>
      <c r="H41" s="35">
        <v>-5.53</v>
      </c>
      <c r="I41" s="35">
        <v>0</v>
      </c>
      <c r="J41" s="35">
        <v>-16.8</v>
      </c>
      <c r="K41" s="35">
        <v>2.97</v>
      </c>
      <c r="L41" s="35">
        <v>18.68</v>
      </c>
      <c r="M41" s="35">
        <v>112.1</v>
      </c>
      <c r="N41" s="35">
        <v>-15.14</v>
      </c>
      <c r="O41" s="35">
        <v>-6.53</v>
      </c>
      <c r="P41" s="35">
        <v>10.28</v>
      </c>
      <c r="Q41" s="35">
        <v>63.35</v>
      </c>
      <c r="R41" s="35">
        <v>-12.94</v>
      </c>
      <c r="S41" s="35">
        <v>4.07</v>
      </c>
    </row>
    <row r="42" spans="1:19">
      <c r="A42" s="35" t="s">
        <v>173</v>
      </c>
      <c r="B42" s="35" t="s">
        <v>317</v>
      </c>
      <c r="C42" s="35" t="s">
        <v>300</v>
      </c>
      <c r="D42" s="35" t="s">
        <v>295</v>
      </c>
      <c r="E42" s="35">
        <v>81.67</v>
      </c>
      <c r="F42" s="35">
        <v>47.5</v>
      </c>
      <c r="G42" s="35">
        <v>50</v>
      </c>
      <c r="H42" s="35">
        <v>-5</v>
      </c>
      <c r="I42" s="35">
        <v>0</v>
      </c>
      <c r="J42" s="35">
        <v>-17.420000000000002</v>
      </c>
      <c r="K42" s="35">
        <v>-13.86</v>
      </c>
      <c r="L42" s="35">
        <v>10.92</v>
      </c>
      <c r="M42" s="35">
        <v>98.36</v>
      </c>
      <c r="N42" s="35">
        <v>-17.670000000000002</v>
      </c>
      <c r="O42" s="35">
        <v>-12.66</v>
      </c>
      <c r="P42" s="35">
        <v>9.66</v>
      </c>
      <c r="Q42" s="35">
        <v>69.319999999999993</v>
      </c>
      <c r="R42" s="35">
        <v>-6.17</v>
      </c>
      <c r="S42" s="35">
        <v>8.42</v>
      </c>
    </row>
    <row r="43" spans="1:19">
      <c r="A43" s="35" t="s">
        <v>180</v>
      </c>
      <c r="B43" s="35" t="s">
        <v>317</v>
      </c>
      <c r="C43" s="35" t="s">
        <v>300</v>
      </c>
      <c r="D43" s="35" t="s">
        <v>295</v>
      </c>
      <c r="E43" s="35">
        <v>87.48</v>
      </c>
      <c r="F43" s="35">
        <v>51.5</v>
      </c>
      <c r="G43" s="35">
        <v>54.6</v>
      </c>
      <c r="H43" s="35">
        <v>-5.68</v>
      </c>
      <c r="I43" s="35">
        <v>0</v>
      </c>
      <c r="J43" s="35">
        <v>-18.29</v>
      </c>
      <c r="K43" s="35">
        <v>-18.64</v>
      </c>
      <c r="L43" s="35">
        <v>9.11</v>
      </c>
      <c r="M43" s="35">
        <v>119.89</v>
      </c>
      <c r="N43" s="35">
        <v>-17.79</v>
      </c>
      <c r="O43" s="35">
        <v>-10.08</v>
      </c>
      <c r="P43" s="35">
        <v>9.5299999999999994</v>
      </c>
      <c r="Q43" s="35">
        <v>88.75</v>
      </c>
      <c r="R43" s="35">
        <v>-7.79</v>
      </c>
      <c r="S43" s="35">
        <v>7.77</v>
      </c>
    </row>
    <row r="44" spans="1:19">
      <c r="A44" s="35" t="s">
        <v>152</v>
      </c>
      <c r="B44" s="35" t="s">
        <v>150</v>
      </c>
      <c r="C44" s="35" t="s">
        <v>300</v>
      </c>
      <c r="D44" s="35" t="s">
        <v>295</v>
      </c>
      <c r="E44" s="35">
        <v>43.8</v>
      </c>
      <c r="F44" s="35">
        <v>50</v>
      </c>
      <c r="G44" s="35">
        <v>55.91</v>
      </c>
      <c r="H44" s="35">
        <v>-10.57</v>
      </c>
      <c r="I44" s="35">
        <v>0</v>
      </c>
      <c r="J44" s="35">
        <v>-4.7300000000000004</v>
      </c>
      <c r="K44" s="35">
        <v>-2.71</v>
      </c>
      <c r="L44" s="35">
        <v>18.36</v>
      </c>
      <c r="M44" s="35">
        <v>135.30000000000001</v>
      </c>
      <c r="N44" s="35">
        <v>-3.55</v>
      </c>
      <c r="O44" s="35">
        <v>-2.2400000000000002</v>
      </c>
      <c r="P44" s="35">
        <v>8.82</v>
      </c>
      <c r="Q44" s="35">
        <v>70.62</v>
      </c>
      <c r="R44" s="35">
        <v>-6.17</v>
      </c>
      <c r="S44" s="35">
        <v>22.5</v>
      </c>
    </row>
    <row r="45" spans="1:19">
      <c r="A45" s="35" t="s">
        <v>155</v>
      </c>
      <c r="B45" s="35" t="s">
        <v>150</v>
      </c>
      <c r="C45" s="35" t="s">
        <v>300</v>
      </c>
      <c r="D45" s="35" t="s">
        <v>295</v>
      </c>
      <c r="E45" s="35">
        <v>70.98</v>
      </c>
      <c r="F45" s="35">
        <v>60</v>
      </c>
      <c r="G45" s="35">
        <v>63.32</v>
      </c>
      <c r="H45" s="35">
        <v>-5.24</v>
      </c>
      <c r="I45" s="35">
        <v>0</v>
      </c>
      <c r="J45" s="35">
        <v>-1.59</v>
      </c>
      <c r="K45" s="35">
        <v>3.72</v>
      </c>
      <c r="L45" s="35">
        <v>20.28</v>
      </c>
      <c r="M45" s="35">
        <v>101.66</v>
      </c>
      <c r="N45" s="35">
        <v>-6.89</v>
      </c>
      <c r="O45" s="35">
        <v>-5.7</v>
      </c>
      <c r="P45" s="35">
        <v>7.73</v>
      </c>
      <c r="Q45" s="35">
        <v>41.06</v>
      </c>
      <c r="R45" s="35">
        <v>-4.3600000000000003</v>
      </c>
      <c r="S45" s="35">
        <v>6.67</v>
      </c>
    </row>
    <row r="46" spans="1:19">
      <c r="A46" s="35" t="s">
        <v>178</v>
      </c>
      <c r="B46" s="35" t="s">
        <v>317</v>
      </c>
      <c r="C46" s="35" t="s">
        <v>300</v>
      </c>
      <c r="D46" s="35" t="s">
        <v>295</v>
      </c>
      <c r="E46" s="35">
        <v>79.62</v>
      </c>
      <c r="F46" s="35">
        <v>70</v>
      </c>
      <c r="G46" s="35">
        <v>72</v>
      </c>
      <c r="H46" s="35">
        <v>-2.78</v>
      </c>
      <c r="I46" s="35">
        <v>0</v>
      </c>
      <c r="J46" s="35">
        <v>-18.14</v>
      </c>
      <c r="K46" s="35">
        <v>-14.09</v>
      </c>
      <c r="L46" s="35">
        <v>11.46</v>
      </c>
      <c r="M46" s="35">
        <v>100.36</v>
      </c>
      <c r="N46" s="35">
        <v>-20.22</v>
      </c>
      <c r="O46" s="35">
        <v>-16.61</v>
      </c>
      <c r="P46" s="35">
        <v>7.48</v>
      </c>
      <c r="Q46" s="35">
        <v>64.17</v>
      </c>
      <c r="R46" s="35">
        <v>-6.17</v>
      </c>
      <c r="S46" s="35">
        <v>5.71</v>
      </c>
    </row>
    <row r="47" spans="1:19">
      <c r="A47" s="35" t="s">
        <v>113</v>
      </c>
      <c r="B47" s="35" t="s">
        <v>318</v>
      </c>
      <c r="C47" s="35" t="s">
        <v>300</v>
      </c>
      <c r="D47" s="35" t="s">
        <v>295</v>
      </c>
      <c r="E47" s="35">
        <v>57.23</v>
      </c>
      <c r="F47" s="35">
        <v>41.5</v>
      </c>
      <c r="G47" s="35">
        <v>54.1</v>
      </c>
      <c r="H47" s="35">
        <v>-23.29</v>
      </c>
      <c r="I47" s="35">
        <v>0</v>
      </c>
      <c r="J47" s="35">
        <v>-20.09</v>
      </c>
      <c r="K47" s="35">
        <v>-13.98</v>
      </c>
      <c r="L47" s="35">
        <v>-5.64</v>
      </c>
      <c r="M47" s="35">
        <v>79.930000000000007</v>
      </c>
      <c r="N47" s="35">
        <v>0.75</v>
      </c>
      <c r="O47" s="35">
        <v>-0.23</v>
      </c>
      <c r="P47" s="35">
        <v>6.71</v>
      </c>
      <c r="Q47" s="35">
        <v>64.569999999999993</v>
      </c>
      <c r="R47" s="35" t="s">
        <v>289</v>
      </c>
      <c r="S47" s="35">
        <v>7.23</v>
      </c>
    </row>
    <row r="48" spans="1:19">
      <c r="A48" s="35" t="s">
        <v>319</v>
      </c>
      <c r="B48" s="35" t="s">
        <v>89</v>
      </c>
      <c r="C48" s="35" t="s">
        <v>300</v>
      </c>
      <c r="D48" s="35" t="s">
        <v>295</v>
      </c>
      <c r="E48" s="35">
        <v>2.65</v>
      </c>
      <c r="F48" s="35">
        <v>15</v>
      </c>
      <c r="G48" s="35">
        <v>24.5</v>
      </c>
      <c r="H48" s="35">
        <v>-38.78</v>
      </c>
      <c r="I48" s="35">
        <v>0</v>
      </c>
      <c r="J48" s="35">
        <v>1.35</v>
      </c>
      <c r="K48" s="35">
        <v>7.37</v>
      </c>
      <c r="L48" s="35">
        <v>-12.4</v>
      </c>
      <c r="M48" s="35" t="s">
        <v>289</v>
      </c>
      <c r="N48" s="35">
        <v>6.42</v>
      </c>
      <c r="O48" s="35">
        <v>-2.95</v>
      </c>
      <c r="P48" s="35">
        <v>2.68</v>
      </c>
      <c r="Q48" s="35" t="s">
        <v>289</v>
      </c>
      <c r="R48" s="35">
        <v>-100</v>
      </c>
      <c r="S48" s="35">
        <v>33.33</v>
      </c>
    </row>
    <row r="49" spans="1:19">
      <c r="A49" s="35" t="s">
        <v>190</v>
      </c>
      <c r="B49" s="35" t="s">
        <v>184</v>
      </c>
      <c r="C49" s="35" t="s">
        <v>300</v>
      </c>
      <c r="D49" s="35" t="s">
        <v>295</v>
      </c>
      <c r="E49" s="35">
        <v>131.68</v>
      </c>
      <c r="F49" s="35">
        <v>41.2</v>
      </c>
      <c r="G49" s="35">
        <v>42.9</v>
      </c>
      <c r="H49" s="35">
        <v>-3.96</v>
      </c>
      <c r="I49" s="35">
        <v>0</v>
      </c>
      <c r="J49" s="35">
        <v>-2.62</v>
      </c>
      <c r="K49" s="35">
        <v>0.99</v>
      </c>
      <c r="L49" s="35">
        <v>11.08</v>
      </c>
      <c r="M49" s="35">
        <v>53.54</v>
      </c>
      <c r="N49" s="35">
        <v>-5.9</v>
      </c>
      <c r="O49" s="35">
        <v>-4.24</v>
      </c>
      <c r="P49" s="35">
        <v>2.31</v>
      </c>
      <c r="Q49" s="35">
        <v>23.13</v>
      </c>
      <c r="R49" s="35">
        <v>-12.26</v>
      </c>
      <c r="S49" s="35">
        <v>7.28</v>
      </c>
    </row>
    <row r="50" spans="1:19">
      <c r="A50" s="35" t="s">
        <v>224</v>
      </c>
      <c r="B50" s="35" t="s">
        <v>219</v>
      </c>
      <c r="C50" s="35" t="s">
        <v>320</v>
      </c>
      <c r="D50" s="35" t="s">
        <v>295</v>
      </c>
      <c r="E50" s="35">
        <v>30.53</v>
      </c>
      <c r="F50" s="35">
        <v>80</v>
      </c>
      <c r="G50" s="35">
        <v>79.03</v>
      </c>
      <c r="H50" s="35">
        <v>1.23</v>
      </c>
      <c r="I50" s="35">
        <v>0</v>
      </c>
      <c r="J50" s="35">
        <v>-1.19</v>
      </c>
      <c r="K50" s="35">
        <v>-14.19</v>
      </c>
      <c r="L50" s="35" t="s">
        <v>289</v>
      </c>
      <c r="M50" s="35" t="s">
        <v>289</v>
      </c>
      <c r="N50" s="35">
        <v>-0.67</v>
      </c>
      <c r="O50" s="35">
        <v>-11.2</v>
      </c>
      <c r="P50" s="35" t="s">
        <v>289</v>
      </c>
      <c r="Q50" s="35" t="s">
        <v>289</v>
      </c>
      <c r="R50" s="35" t="s">
        <v>289</v>
      </c>
      <c r="S50" s="35">
        <v>4.82</v>
      </c>
    </row>
    <row r="51" spans="1:19">
      <c r="A51" s="35" t="s">
        <v>222</v>
      </c>
      <c r="B51" s="35" t="s">
        <v>219</v>
      </c>
      <c r="C51" s="35" t="s">
        <v>300</v>
      </c>
      <c r="D51" s="35" t="s">
        <v>295</v>
      </c>
      <c r="E51" s="35">
        <v>29.09</v>
      </c>
      <c r="F51" s="35">
        <v>75</v>
      </c>
      <c r="G51" s="35">
        <v>76.28</v>
      </c>
      <c r="H51" s="35">
        <v>-1.68</v>
      </c>
      <c r="I51" s="35">
        <v>0</v>
      </c>
      <c r="J51" s="35">
        <v>-4.71</v>
      </c>
      <c r="K51" s="35">
        <v>-4.82</v>
      </c>
      <c r="L51" s="35" t="s">
        <v>289</v>
      </c>
      <c r="M51" s="35" t="s">
        <v>289</v>
      </c>
      <c r="N51" s="35">
        <v>-0.84</v>
      </c>
      <c r="O51" s="35">
        <v>-6.39</v>
      </c>
      <c r="P51" s="35" t="s">
        <v>289</v>
      </c>
      <c r="Q51" s="35" t="s">
        <v>289</v>
      </c>
      <c r="R51" s="35" t="s">
        <v>289</v>
      </c>
      <c r="S51" s="35">
        <v>8</v>
      </c>
    </row>
    <row r="52" spans="1:19">
      <c r="A52" s="35" t="s">
        <v>321</v>
      </c>
      <c r="B52" s="35" t="s">
        <v>239</v>
      </c>
      <c r="C52" s="35" t="s">
        <v>300</v>
      </c>
      <c r="D52" s="35" t="s">
        <v>295</v>
      </c>
      <c r="E52" s="35">
        <v>6.99</v>
      </c>
      <c r="F52" s="35">
        <v>97.5</v>
      </c>
      <c r="G52" s="35">
        <v>102.77</v>
      </c>
      <c r="H52" s="35">
        <v>-5.13</v>
      </c>
      <c r="I52" s="35">
        <v>0</v>
      </c>
      <c r="J52" s="35">
        <v>2.09</v>
      </c>
      <c r="K52" s="35" t="s">
        <v>289</v>
      </c>
      <c r="L52" s="35" t="s">
        <v>289</v>
      </c>
      <c r="M52" s="35" t="s">
        <v>289</v>
      </c>
      <c r="N52" s="35">
        <v>1.69</v>
      </c>
      <c r="O52" s="35">
        <v>8.15</v>
      </c>
      <c r="P52" s="35" t="s">
        <v>289</v>
      </c>
      <c r="Q52" s="35" t="s">
        <v>289</v>
      </c>
      <c r="R52" s="35" t="s">
        <v>289</v>
      </c>
      <c r="S52" s="35">
        <v>5.13</v>
      </c>
    </row>
    <row r="53" spans="1:19">
      <c r="A53" s="35" t="s">
        <v>322</v>
      </c>
      <c r="B53" s="35" t="s">
        <v>89</v>
      </c>
      <c r="C53" s="35" t="s">
        <v>300</v>
      </c>
      <c r="D53" s="35" t="s">
        <v>295</v>
      </c>
      <c r="E53" s="35">
        <v>6.73</v>
      </c>
      <c r="F53" s="35">
        <v>40</v>
      </c>
      <c r="G53" s="35">
        <v>42.8</v>
      </c>
      <c r="H53" s="35">
        <v>-6.54</v>
      </c>
      <c r="I53" s="35">
        <v>0</v>
      </c>
      <c r="J53" s="35">
        <v>-47.71</v>
      </c>
      <c r="K53" s="35">
        <v>-55.18</v>
      </c>
      <c r="L53" s="35" t="s">
        <v>289</v>
      </c>
      <c r="M53" s="35" t="s">
        <v>289</v>
      </c>
      <c r="N53" s="35">
        <v>-46.19</v>
      </c>
      <c r="O53" s="35">
        <v>-50.37</v>
      </c>
      <c r="P53" s="35" t="s">
        <v>289</v>
      </c>
      <c r="Q53" s="35" t="s">
        <v>289</v>
      </c>
      <c r="R53" s="35" t="s">
        <v>289</v>
      </c>
      <c r="S53" s="35">
        <v>18.75</v>
      </c>
    </row>
    <row r="54" spans="1:19">
      <c r="A54" s="35" t="s">
        <v>76</v>
      </c>
      <c r="B54" s="35" t="s">
        <v>78</v>
      </c>
      <c r="C54" s="35" t="s">
        <v>300</v>
      </c>
      <c r="D54" s="35" t="s">
        <v>295</v>
      </c>
      <c r="E54" s="35">
        <v>19.100000000000001</v>
      </c>
      <c r="F54" s="35">
        <v>65</v>
      </c>
      <c r="G54" s="35">
        <v>70.2</v>
      </c>
      <c r="H54" s="35">
        <v>-7.41</v>
      </c>
      <c r="I54" s="35">
        <v>0</v>
      </c>
      <c r="J54" s="35">
        <v>4.4400000000000004</v>
      </c>
      <c r="K54" s="35">
        <v>-25.25</v>
      </c>
      <c r="L54" s="35" t="s">
        <v>289</v>
      </c>
      <c r="M54" s="35" t="s">
        <v>289</v>
      </c>
      <c r="N54" s="35">
        <v>-3.45</v>
      </c>
      <c r="O54" s="35">
        <v>-13.02</v>
      </c>
      <c r="P54" s="35" t="s">
        <v>289</v>
      </c>
      <c r="Q54" s="35" t="s">
        <v>289</v>
      </c>
      <c r="R54" s="35" t="s">
        <v>289</v>
      </c>
      <c r="S54" s="35">
        <v>4.92</v>
      </c>
    </row>
    <row r="55" spans="1:19">
      <c r="A55" s="35" t="s">
        <v>323</v>
      </c>
      <c r="B55" s="35" t="s">
        <v>316</v>
      </c>
      <c r="C55" s="35" t="s">
        <v>300</v>
      </c>
      <c r="D55" s="35" t="s">
        <v>295</v>
      </c>
      <c r="E55" s="35">
        <v>122.6</v>
      </c>
      <c r="F55" s="35">
        <v>51</v>
      </c>
      <c r="G55" s="35">
        <v>54.6</v>
      </c>
      <c r="H55" s="35">
        <v>-6.59</v>
      </c>
      <c r="I55" s="35">
        <v>0</v>
      </c>
      <c r="J55" s="35">
        <v>-16.989999999999998</v>
      </c>
      <c r="K55" s="35">
        <v>-5.73</v>
      </c>
      <c r="L55" s="35">
        <v>3</v>
      </c>
      <c r="M55" s="35">
        <v>76.37</v>
      </c>
      <c r="N55" s="35">
        <v>-14.3</v>
      </c>
      <c r="O55" s="35">
        <v>-11.32</v>
      </c>
      <c r="P55" s="35">
        <v>-1.42</v>
      </c>
      <c r="Q55" s="35">
        <v>50.38</v>
      </c>
      <c r="R55" s="35">
        <v>-12.94</v>
      </c>
      <c r="S55" s="35">
        <v>3.92</v>
      </c>
    </row>
    <row r="56" spans="1:19">
      <c r="A56" s="35" t="s">
        <v>131</v>
      </c>
      <c r="B56" s="35" t="s">
        <v>324</v>
      </c>
      <c r="C56" s="35" t="s">
        <v>300</v>
      </c>
      <c r="D56" s="35" t="s">
        <v>295</v>
      </c>
      <c r="E56" s="35">
        <v>137.25</v>
      </c>
      <c r="F56" s="35">
        <v>60</v>
      </c>
      <c r="G56" s="35">
        <v>66.599999999999994</v>
      </c>
      <c r="H56" s="35">
        <v>-9.91</v>
      </c>
      <c r="I56" s="35">
        <v>0</v>
      </c>
      <c r="J56" s="35">
        <v>-9.09</v>
      </c>
      <c r="K56" s="35">
        <v>3.2</v>
      </c>
      <c r="L56" s="35">
        <v>1.5</v>
      </c>
      <c r="M56" s="35">
        <v>103.31</v>
      </c>
      <c r="N56" s="35">
        <v>-15.27</v>
      </c>
      <c r="O56" s="35">
        <v>-6.76</v>
      </c>
      <c r="P56" s="35">
        <v>-2.97</v>
      </c>
      <c r="Q56" s="35">
        <v>-5.78</v>
      </c>
      <c r="R56" s="35">
        <v>-13.96</v>
      </c>
      <c r="S56" s="35">
        <v>5.5</v>
      </c>
    </row>
    <row r="57" spans="1:19">
      <c r="A57" s="35" t="s">
        <v>325</v>
      </c>
      <c r="B57" s="35" t="s">
        <v>89</v>
      </c>
      <c r="C57" s="35" t="s">
        <v>300</v>
      </c>
      <c r="D57" s="35" t="s">
        <v>295</v>
      </c>
      <c r="E57" s="35">
        <v>2.34</v>
      </c>
      <c r="F57" s="35">
        <v>15.5</v>
      </c>
      <c r="G57" s="35">
        <v>21.6</v>
      </c>
      <c r="H57" s="35">
        <v>-28.24</v>
      </c>
      <c r="I57" s="35">
        <v>0</v>
      </c>
      <c r="J57" s="35">
        <v>-3.12</v>
      </c>
      <c r="K57" s="35">
        <v>-22.47</v>
      </c>
      <c r="L57" s="35">
        <v>-31.55</v>
      </c>
      <c r="M57" s="35" t="s">
        <v>289</v>
      </c>
      <c r="N57" s="35">
        <v>-7.32</v>
      </c>
      <c r="O57" s="35">
        <v>-15.15</v>
      </c>
      <c r="P57" s="35">
        <v>-10.26</v>
      </c>
      <c r="Q57" s="35" t="s">
        <v>289</v>
      </c>
      <c r="R57" s="35">
        <v>-100</v>
      </c>
      <c r="S57" s="35">
        <v>116.13</v>
      </c>
    </row>
    <row r="58" spans="1:19">
      <c r="A58" s="35" t="s">
        <v>326</v>
      </c>
      <c r="B58" s="35" t="s">
        <v>324</v>
      </c>
      <c r="C58" s="35" t="s">
        <v>300</v>
      </c>
      <c r="D58" s="35" t="s">
        <v>295</v>
      </c>
      <c r="E58" s="35">
        <v>108.88</v>
      </c>
      <c r="F58" s="35">
        <v>53</v>
      </c>
      <c r="G58" s="35">
        <v>56.1</v>
      </c>
      <c r="H58" s="35">
        <v>-5.53</v>
      </c>
      <c r="I58" s="35">
        <v>0</v>
      </c>
      <c r="J58" s="35">
        <v>-5.63</v>
      </c>
      <c r="K58" s="35">
        <v>4.03</v>
      </c>
      <c r="L58" s="35">
        <v>21.86</v>
      </c>
      <c r="M58" s="35">
        <v>-4.8099999999999996</v>
      </c>
      <c r="N58" s="35">
        <v>-12.11</v>
      </c>
      <c r="O58" s="35">
        <v>-9.41</v>
      </c>
      <c r="P58" s="35">
        <v>-16.27</v>
      </c>
      <c r="Q58" s="35">
        <v>-21.2</v>
      </c>
      <c r="R58" s="35" t="s">
        <v>289</v>
      </c>
      <c r="S58" s="35">
        <v>7.55</v>
      </c>
    </row>
    <row r="59" spans="1:19">
      <c r="A59" s="35" t="s">
        <v>98</v>
      </c>
      <c r="B59" s="35" t="s">
        <v>89</v>
      </c>
      <c r="C59" s="35" t="s">
        <v>300</v>
      </c>
      <c r="D59" s="35" t="s">
        <v>295</v>
      </c>
      <c r="E59" s="35">
        <v>84.27</v>
      </c>
      <c r="F59" s="35">
        <v>53.5</v>
      </c>
      <c r="G59" s="35">
        <v>55.1</v>
      </c>
      <c r="H59" s="35">
        <v>-2.9</v>
      </c>
      <c r="I59" s="35">
        <v>0</v>
      </c>
      <c r="J59" s="35">
        <v>-25.8</v>
      </c>
      <c r="K59" s="35">
        <v>-21.57</v>
      </c>
      <c r="L59" s="35">
        <v>-13.32</v>
      </c>
      <c r="M59" s="35">
        <v>30.63</v>
      </c>
      <c r="N59" s="35">
        <v>-25.8</v>
      </c>
      <c r="O59" s="35">
        <v>-25.14</v>
      </c>
      <c r="P59" s="35">
        <v>-20.66</v>
      </c>
      <c r="Q59" s="35">
        <v>-31.58</v>
      </c>
      <c r="R59" s="35">
        <v>4.5599999999999996</v>
      </c>
      <c r="S59" s="35">
        <v>16.82</v>
      </c>
    </row>
    <row r="60" spans="1:19">
      <c r="A60" s="35" t="s">
        <v>327</v>
      </c>
      <c r="B60" s="35" t="s">
        <v>89</v>
      </c>
      <c r="C60" s="35" t="s">
        <v>300</v>
      </c>
      <c r="D60" s="35" t="s">
        <v>295</v>
      </c>
      <c r="E60" s="35">
        <v>5.0999999999999996</v>
      </c>
      <c r="F60" s="35">
        <v>37</v>
      </c>
      <c r="G60" s="35">
        <v>47.8</v>
      </c>
      <c r="H60" s="35">
        <v>-22.59</v>
      </c>
      <c r="I60" s="35">
        <v>0</v>
      </c>
      <c r="J60" s="35">
        <v>-51.59</v>
      </c>
      <c r="K60" s="35">
        <v>-57.64</v>
      </c>
      <c r="L60" s="35">
        <v>-57.64</v>
      </c>
      <c r="M60" s="35" t="s">
        <v>289</v>
      </c>
      <c r="N60" s="35">
        <v>-39.49</v>
      </c>
      <c r="O60" s="35">
        <v>-43.85</v>
      </c>
      <c r="P60" s="35">
        <v>-43.07</v>
      </c>
      <c r="Q60" s="35" t="s">
        <v>289</v>
      </c>
      <c r="R60" s="35" t="s">
        <v>289</v>
      </c>
      <c r="S60" s="35">
        <v>6.76</v>
      </c>
    </row>
    <row r="61" spans="1:19">
      <c r="A61" s="35" t="s">
        <v>328</v>
      </c>
      <c r="B61" s="35" t="s">
        <v>89</v>
      </c>
      <c r="C61" s="35" t="s">
        <v>300</v>
      </c>
      <c r="D61" s="35" t="s">
        <v>295</v>
      </c>
      <c r="E61" s="35">
        <v>4.45</v>
      </c>
      <c r="F61" s="35">
        <v>23</v>
      </c>
      <c r="G61" s="35">
        <v>33.200000000000003</v>
      </c>
      <c r="H61" s="35">
        <v>-30.72</v>
      </c>
      <c r="I61" s="35">
        <v>0</v>
      </c>
      <c r="J61" s="35">
        <v>-42.42</v>
      </c>
      <c r="K61" s="35">
        <v>-58.19</v>
      </c>
      <c r="L61" s="35">
        <v>-58.61</v>
      </c>
      <c r="M61" s="35" t="s">
        <v>289</v>
      </c>
      <c r="N61" s="35">
        <v>-17.59</v>
      </c>
      <c r="O61" s="35">
        <v>-44.56</v>
      </c>
      <c r="P61" s="35">
        <v>-43.66</v>
      </c>
      <c r="Q61" s="35" t="s">
        <v>289</v>
      </c>
      <c r="R61" s="35" t="s">
        <v>289</v>
      </c>
      <c r="S61" s="35">
        <v>43.48</v>
      </c>
    </row>
    <row r="62" spans="1:19" s="37" customFormat="1">
      <c r="A62" s="36" t="s">
        <v>320</v>
      </c>
      <c r="B62" s="36" t="s">
        <v>293</v>
      </c>
      <c r="C62" s="36" t="s">
        <v>320</v>
      </c>
      <c r="D62" s="36" t="s">
        <v>289</v>
      </c>
      <c r="E62" s="36" t="s">
        <v>289</v>
      </c>
      <c r="F62" s="36" t="s">
        <v>289</v>
      </c>
      <c r="G62" s="36" t="s">
        <v>289</v>
      </c>
      <c r="H62" s="36">
        <v>-12.02</v>
      </c>
      <c r="I62" s="36">
        <v>0</v>
      </c>
      <c r="J62" s="36">
        <v>-15.49</v>
      </c>
      <c r="K62" s="36">
        <v>-14.24</v>
      </c>
      <c r="L62" s="36">
        <v>0</v>
      </c>
      <c r="M62" s="36">
        <v>0</v>
      </c>
      <c r="N62" s="36">
        <v>-3.51</v>
      </c>
      <c r="O62" s="36">
        <v>-7.95</v>
      </c>
      <c r="P62" s="36">
        <v>0</v>
      </c>
      <c r="Q62" s="36">
        <v>0</v>
      </c>
      <c r="R62" s="36">
        <v>0</v>
      </c>
      <c r="S62" s="36">
        <v>1.74</v>
      </c>
    </row>
    <row r="63" spans="1:19">
      <c r="A63" s="35" t="s">
        <v>250</v>
      </c>
      <c r="B63" s="35" t="s">
        <v>239</v>
      </c>
      <c r="C63" s="35" t="s">
        <v>320</v>
      </c>
      <c r="D63" s="35" t="s">
        <v>295</v>
      </c>
      <c r="E63" s="35">
        <v>10.71</v>
      </c>
      <c r="F63" s="35">
        <v>96</v>
      </c>
      <c r="G63" s="35">
        <v>93.12</v>
      </c>
      <c r="H63" s="35">
        <v>3.09</v>
      </c>
      <c r="I63" s="35" t="s">
        <v>289</v>
      </c>
      <c r="J63" s="35">
        <v>-4</v>
      </c>
      <c r="K63" s="35" t="s">
        <v>289</v>
      </c>
      <c r="L63" s="35" t="s">
        <v>289</v>
      </c>
      <c r="M63" s="35" t="s">
        <v>289</v>
      </c>
      <c r="N63" s="35">
        <v>-1.46</v>
      </c>
      <c r="O63" s="35" t="s">
        <v>289</v>
      </c>
      <c r="P63" s="35" t="s">
        <v>289</v>
      </c>
      <c r="Q63" s="35" t="s">
        <v>289</v>
      </c>
      <c r="R63" s="35" t="s">
        <v>289</v>
      </c>
      <c r="S63" s="35">
        <v>0</v>
      </c>
    </row>
    <row r="64" spans="1:19">
      <c r="A64" s="35" t="s">
        <v>329</v>
      </c>
      <c r="B64" s="35" t="s">
        <v>239</v>
      </c>
      <c r="C64" s="35" t="s">
        <v>320</v>
      </c>
      <c r="D64" s="35" t="s">
        <v>295</v>
      </c>
      <c r="E64" s="35">
        <v>27.89</v>
      </c>
      <c r="F64" s="35">
        <v>85.5</v>
      </c>
      <c r="G64" s="35">
        <v>96.35</v>
      </c>
      <c r="H64" s="35">
        <v>-11.26</v>
      </c>
      <c r="I64" s="35">
        <v>0</v>
      </c>
      <c r="J64" s="35">
        <v>2.2599999999999998</v>
      </c>
      <c r="K64" s="35" t="s">
        <v>289</v>
      </c>
      <c r="L64" s="35" t="s">
        <v>289</v>
      </c>
      <c r="M64" s="35" t="s">
        <v>289</v>
      </c>
      <c r="N64" s="35">
        <v>-1.18</v>
      </c>
      <c r="O64" s="35">
        <v>3.93</v>
      </c>
      <c r="P64" s="35" t="s">
        <v>289</v>
      </c>
      <c r="Q64" s="35" t="s">
        <v>289</v>
      </c>
      <c r="R64" s="35" t="s">
        <v>289</v>
      </c>
      <c r="S64" s="35">
        <v>5.85</v>
      </c>
    </row>
    <row r="65" spans="1:19">
      <c r="A65" s="35" t="s">
        <v>330</v>
      </c>
      <c r="B65" s="35" t="s">
        <v>89</v>
      </c>
      <c r="C65" s="35" t="s">
        <v>320</v>
      </c>
      <c r="D65" s="35" t="s">
        <v>295</v>
      </c>
      <c r="E65" s="35">
        <v>44.04</v>
      </c>
      <c r="F65" s="35">
        <v>60</v>
      </c>
      <c r="G65" s="35">
        <v>77.599999999999994</v>
      </c>
      <c r="H65" s="35">
        <v>-22.68</v>
      </c>
      <c r="I65" s="35">
        <v>0</v>
      </c>
      <c r="J65" s="35">
        <v>-36.840000000000003</v>
      </c>
      <c r="K65" s="35">
        <v>-40</v>
      </c>
      <c r="L65" s="35" t="s">
        <v>289</v>
      </c>
      <c r="M65" s="35" t="s">
        <v>289</v>
      </c>
      <c r="N65" s="35">
        <v>-7.07</v>
      </c>
      <c r="O65" s="35">
        <v>-22.32</v>
      </c>
      <c r="P65" s="35" t="s">
        <v>289</v>
      </c>
      <c r="Q65" s="35" t="s">
        <v>289</v>
      </c>
      <c r="R65" s="35" t="s">
        <v>289</v>
      </c>
      <c r="S65" s="35">
        <v>0</v>
      </c>
    </row>
    <row r="66" spans="1:19">
      <c r="A66" s="35" t="s">
        <v>331</v>
      </c>
      <c r="B66" s="35" t="s">
        <v>332</v>
      </c>
      <c r="C66" s="35" t="s">
        <v>320</v>
      </c>
      <c r="D66" s="35" t="s">
        <v>295</v>
      </c>
      <c r="E66" s="35">
        <v>6.45</v>
      </c>
      <c r="F66" s="35">
        <v>84</v>
      </c>
      <c r="G66" s="35">
        <v>87.8</v>
      </c>
      <c r="H66" s="35">
        <v>-4.33</v>
      </c>
      <c r="I66" s="35">
        <v>0</v>
      </c>
      <c r="J66" s="35">
        <v>-11.28</v>
      </c>
      <c r="K66" s="35" t="s">
        <v>289</v>
      </c>
      <c r="L66" s="35" t="s">
        <v>289</v>
      </c>
      <c r="M66" s="35" t="s">
        <v>289</v>
      </c>
      <c r="N66" s="35">
        <v>-6.91</v>
      </c>
      <c r="O66" s="35" t="s">
        <v>289</v>
      </c>
      <c r="P66" s="35" t="s">
        <v>289</v>
      </c>
      <c r="Q66" s="35" t="s">
        <v>289</v>
      </c>
      <c r="R66" s="35" t="s">
        <v>289</v>
      </c>
      <c r="S66" s="35">
        <v>3.57</v>
      </c>
    </row>
    <row r="67" spans="1:19">
      <c r="A67" s="35" t="s">
        <v>226</v>
      </c>
      <c r="B67" s="35" t="s">
        <v>219</v>
      </c>
      <c r="C67" s="35" t="s">
        <v>320</v>
      </c>
      <c r="D67" s="35" t="s">
        <v>295</v>
      </c>
      <c r="E67" s="35">
        <v>20.74</v>
      </c>
      <c r="F67" s="35">
        <v>85</v>
      </c>
      <c r="G67" s="35">
        <v>89.84</v>
      </c>
      <c r="H67" s="35">
        <v>-5.39</v>
      </c>
      <c r="I67" s="35">
        <v>0</v>
      </c>
      <c r="J67" s="35">
        <v>-8.6</v>
      </c>
      <c r="K67" s="35" t="s">
        <v>289</v>
      </c>
      <c r="L67" s="35" t="s">
        <v>289</v>
      </c>
      <c r="M67" s="35" t="s">
        <v>289</v>
      </c>
      <c r="N67" s="35">
        <v>0.9</v>
      </c>
      <c r="O67" s="35" t="s">
        <v>289</v>
      </c>
      <c r="P67" s="35" t="s">
        <v>289</v>
      </c>
      <c r="Q67" s="35" t="s">
        <v>289</v>
      </c>
      <c r="R67" s="35" t="s">
        <v>289</v>
      </c>
      <c r="S67" s="35">
        <v>0</v>
      </c>
    </row>
    <row r="68" spans="1:19" s="37" customFormat="1">
      <c r="A68" s="36" t="s">
        <v>333</v>
      </c>
      <c r="B68" s="36" t="s">
        <v>293</v>
      </c>
      <c r="C68" s="36" t="s">
        <v>333</v>
      </c>
      <c r="D68" s="36" t="s">
        <v>289</v>
      </c>
      <c r="E68" s="36" t="s">
        <v>289</v>
      </c>
      <c r="F68" s="36" t="s">
        <v>289</v>
      </c>
      <c r="G68" s="36" t="s">
        <v>289</v>
      </c>
      <c r="H68" s="36">
        <v>-6.51</v>
      </c>
      <c r="I68" s="36">
        <v>0</v>
      </c>
      <c r="J68" s="36">
        <v>5.3</v>
      </c>
      <c r="K68" s="36">
        <v>21.91</v>
      </c>
      <c r="L68" s="36">
        <v>49.66</v>
      </c>
      <c r="M68" s="36">
        <v>52.37</v>
      </c>
      <c r="N68" s="36">
        <v>1.52</v>
      </c>
      <c r="O68" s="36">
        <v>13.61</v>
      </c>
      <c r="P68" s="36">
        <v>30.51</v>
      </c>
      <c r="Q68" s="36">
        <v>41.48</v>
      </c>
      <c r="R68" s="36">
        <v>3.9</v>
      </c>
      <c r="S68" s="36">
        <v>6.2</v>
      </c>
    </row>
    <row r="69" spans="1:19">
      <c r="A69" s="35" t="s">
        <v>334</v>
      </c>
      <c r="B69" s="35" t="s">
        <v>335</v>
      </c>
      <c r="C69" s="35" t="s">
        <v>333</v>
      </c>
      <c r="D69" s="35" t="s">
        <v>295</v>
      </c>
      <c r="E69" s="35">
        <v>2.95</v>
      </c>
      <c r="F69" s="35">
        <v>130</v>
      </c>
      <c r="G69" s="35">
        <v>148</v>
      </c>
      <c r="H69" s="35">
        <v>-12.16</v>
      </c>
      <c r="I69" s="35">
        <v>0</v>
      </c>
      <c r="J69" s="35">
        <v>14.42</v>
      </c>
      <c r="K69" s="35">
        <v>22.74</v>
      </c>
      <c r="L69" s="35">
        <v>42.24</v>
      </c>
      <c r="M69" s="35" t="s">
        <v>289</v>
      </c>
      <c r="N69" s="35">
        <v>4.01</v>
      </c>
      <c r="O69" s="35">
        <v>15.81</v>
      </c>
      <c r="P69" s="35">
        <v>70.31</v>
      </c>
      <c r="Q69" s="35" t="s">
        <v>289</v>
      </c>
      <c r="R69" s="35" t="s">
        <v>289</v>
      </c>
      <c r="S69" s="35">
        <v>3.85</v>
      </c>
    </row>
    <row r="70" spans="1:19">
      <c r="A70" s="35" t="s">
        <v>336</v>
      </c>
      <c r="B70" s="35" t="s">
        <v>335</v>
      </c>
      <c r="C70" s="35" t="s">
        <v>333</v>
      </c>
      <c r="D70" s="35" t="s">
        <v>295</v>
      </c>
      <c r="E70" s="35">
        <v>2.96</v>
      </c>
      <c r="F70" s="35">
        <v>130</v>
      </c>
      <c r="G70" s="35">
        <v>148.9</v>
      </c>
      <c r="H70" s="35">
        <v>-12.69</v>
      </c>
      <c r="I70" s="35">
        <v>0</v>
      </c>
      <c r="J70" s="35">
        <v>12.22</v>
      </c>
      <c r="K70" s="35">
        <v>26.12</v>
      </c>
      <c r="L70" s="35">
        <v>39.51</v>
      </c>
      <c r="M70" s="35" t="s">
        <v>289</v>
      </c>
      <c r="N70" s="35">
        <v>3.91</v>
      </c>
      <c r="O70" s="35">
        <v>15.21</v>
      </c>
      <c r="P70" s="35">
        <v>68.91</v>
      </c>
      <c r="Q70" s="35" t="s">
        <v>289</v>
      </c>
      <c r="R70" s="35" t="s">
        <v>289</v>
      </c>
      <c r="S70" s="35">
        <v>3.85</v>
      </c>
    </row>
    <row r="71" spans="1:19">
      <c r="A71" s="35" t="s">
        <v>337</v>
      </c>
      <c r="B71" s="35" t="s">
        <v>335</v>
      </c>
      <c r="C71" s="35" t="s">
        <v>333</v>
      </c>
      <c r="D71" s="35" t="s">
        <v>295</v>
      </c>
      <c r="E71" s="35">
        <v>15.2</v>
      </c>
      <c r="F71" s="35">
        <v>125</v>
      </c>
      <c r="G71" s="35">
        <v>134.69999999999999</v>
      </c>
      <c r="H71" s="35">
        <v>-7.2</v>
      </c>
      <c r="I71" s="35">
        <v>0</v>
      </c>
      <c r="J71" s="35">
        <v>11.61</v>
      </c>
      <c r="K71" s="35">
        <v>33.36</v>
      </c>
      <c r="L71" s="35">
        <v>85.12</v>
      </c>
      <c r="M71" s="35">
        <v>104.13</v>
      </c>
      <c r="N71" s="35">
        <v>2.64</v>
      </c>
      <c r="O71" s="35">
        <v>24.77</v>
      </c>
      <c r="P71" s="35">
        <v>49.81</v>
      </c>
      <c r="Q71" s="35">
        <v>123.66</v>
      </c>
      <c r="R71" s="35">
        <v>9.86</v>
      </c>
      <c r="S71" s="35">
        <v>6.4</v>
      </c>
    </row>
    <row r="72" spans="1:19">
      <c r="A72" s="35" t="s">
        <v>338</v>
      </c>
      <c r="B72" s="35" t="s">
        <v>335</v>
      </c>
      <c r="C72" s="35" t="s">
        <v>333</v>
      </c>
      <c r="D72" s="35" t="s">
        <v>295</v>
      </c>
      <c r="E72" s="35">
        <v>15.01</v>
      </c>
      <c r="F72" s="35">
        <v>124</v>
      </c>
      <c r="G72" s="35">
        <v>133</v>
      </c>
      <c r="H72" s="35">
        <v>-6.77</v>
      </c>
      <c r="I72" s="35">
        <v>0</v>
      </c>
      <c r="J72" s="35">
        <v>10.72</v>
      </c>
      <c r="K72" s="35">
        <v>32.29</v>
      </c>
      <c r="L72" s="35">
        <v>80.790000000000006</v>
      </c>
      <c r="M72" s="35">
        <v>113.73</v>
      </c>
      <c r="N72" s="35">
        <v>2.59</v>
      </c>
      <c r="O72" s="35">
        <v>24.49</v>
      </c>
      <c r="P72" s="35">
        <v>49.45</v>
      </c>
      <c r="Q72" s="35">
        <v>123.05</v>
      </c>
      <c r="R72" s="35">
        <v>9.86</v>
      </c>
      <c r="S72" s="35">
        <v>6.3</v>
      </c>
    </row>
    <row r="73" spans="1:19">
      <c r="A73" s="35" t="s">
        <v>256</v>
      </c>
      <c r="B73" s="35" t="s">
        <v>335</v>
      </c>
      <c r="C73" s="35" t="s">
        <v>333</v>
      </c>
      <c r="D73" s="35" t="s">
        <v>295</v>
      </c>
      <c r="E73" s="35">
        <v>19.59</v>
      </c>
      <c r="F73" s="35">
        <v>79.5</v>
      </c>
      <c r="G73" s="35">
        <v>80.3</v>
      </c>
      <c r="H73" s="35">
        <v>-1</v>
      </c>
      <c r="I73" s="35">
        <v>0</v>
      </c>
      <c r="J73" s="35">
        <v>22.67</v>
      </c>
      <c r="K73" s="35">
        <v>45.14</v>
      </c>
      <c r="L73" s="35">
        <v>97.02</v>
      </c>
      <c r="M73" s="35">
        <v>110.68</v>
      </c>
      <c r="N73" s="35">
        <v>2.68</v>
      </c>
      <c r="O73" s="35">
        <v>21.22</v>
      </c>
      <c r="P73" s="35">
        <v>47.28</v>
      </c>
      <c r="Q73" s="35">
        <v>63.56</v>
      </c>
      <c r="R73" s="35">
        <v>7.39</v>
      </c>
      <c r="S73" s="35">
        <v>6.29</v>
      </c>
    </row>
    <row r="74" spans="1:19">
      <c r="A74" s="35" t="s">
        <v>264</v>
      </c>
      <c r="B74" s="35" t="s">
        <v>335</v>
      </c>
      <c r="C74" s="35" t="s">
        <v>333</v>
      </c>
      <c r="D74" s="35" t="s">
        <v>295</v>
      </c>
      <c r="E74" s="35">
        <v>18.05</v>
      </c>
      <c r="F74" s="35">
        <v>106</v>
      </c>
      <c r="G74" s="35">
        <v>110.7</v>
      </c>
      <c r="H74" s="35">
        <v>-4.25</v>
      </c>
      <c r="I74" s="35">
        <v>0</v>
      </c>
      <c r="J74" s="35">
        <v>9.08</v>
      </c>
      <c r="K74" s="35">
        <v>25.72</v>
      </c>
      <c r="L74" s="35">
        <v>81.7</v>
      </c>
      <c r="M74" s="35">
        <v>162.74</v>
      </c>
      <c r="N74" s="35">
        <v>2.37</v>
      </c>
      <c r="O74" s="35">
        <v>20.91</v>
      </c>
      <c r="P74" s="35">
        <v>39.15</v>
      </c>
      <c r="Q74" s="35">
        <v>101.32</v>
      </c>
      <c r="R74" s="35">
        <v>9.86</v>
      </c>
      <c r="S74" s="35">
        <v>7.55</v>
      </c>
    </row>
    <row r="75" spans="1:19">
      <c r="A75" s="35" t="s">
        <v>133</v>
      </c>
      <c r="B75" s="35" t="s">
        <v>135</v>
      </c>
      <c r="C75" s="35" t="s">
        <v>333</v>
      </c>
      <c r="D75" s="35" t="s">
        <v>295</v>
      </c>
      <c r="E75" s="35">
        <v>28.52</v>
      </c>
      <c r="F75" s="35">
        <v>104</v>
      </c>
      <c r="G75" s="35">
        <v>111.79</v>
      </c>
      <c r="H75" s="35">
        <v>-6.97</v>
      </c>
      <c r="I75" s="35">
        <v>0</v>
      </c>
      <c r="J75" s="35">
        <v>0.28999999999999998</v>
      </c>
      <c r="K75" s="35">
        <v>16.77</v>
      </c>
      <c r="L75" s="35">
        <v>22.85</v>
      </c>
      <c r="M75" s="35" t="s">
        <v>289</v>
      </c>
      <c r="N75" s="35">
        <v>1.39</v>
      </c>
      <c r="O75" s="35">
        <v>10.15</v>
      </c>
      <c r="P75" s="35">
        <v>21.44</v>
      </c>
      <c r="Q75" s="35" t="s">
        <v>289</v>
      </c>
      <c r="R75" s="35" t="s">
        <v>289</v>
      </c>
      <c r="S75" s="35">
        <v>5.19</v>
      </c>
    </row>
    <row r="76" spans="1:19">
      <c r="A76" s="35" t="s">
        <v>138</v>
      </c>
      <c r="B76" s="35" t="s">
        <v>135</v>
      </c>
      <c r="C76" s="35" t="s">
        <v>333</v>
      </c>
      <c r="D76" s="35" t="s">
        <v>295</v>
      </c>
      <c r="E76" s="35">
        <v>28.87</v>
      </c>
      <c r="F76" s="35">
        <v>104</v>
      </c>
      <c r="G76" s="35">
        <v>110.49</v>
      </c>
      <c r="H76" s="35">
        <v>-5.87</v>
      </c>
      <c r="I76" s="35">
        <v>0</v>
      </c>
      <c r="J76" s="35">
        <v>-0.62</v>
      </c>
      <c r="K76" s="35">
        <v>17.05</v>
      </c>
      <c r="L76" s="35">
        <v>36.46</v>
      </c>
      <c r="M76" s="35" t="s">
        <v>289</v>
      </c>
      <c r="N76" s="35">
        <v>1.4</v>
      </c>
      <c r="O76" s="35">
        <v>9.8699999999999992</v>
      </c>
      <c r="P76" s="35">
        <v>18.059999999999999</v>
      </c>
      <c r="Q76" s="35" t="s">
        <v>289</v>
      </c>
      <c r="R76" s="35">
        <v>-6.16</v>
      </c>
      <c r="S76" s="35">
        <v>5.19</v>
      </c>
    </row>
    <row r="77" spans="1:19">
      <c r="A77" s="35" t="s">
        <v>128</v>
      </c>
      <c r="B77" s="35" t="s">
        <v>324</v>
      </c>
      <c r="C77" s="35" t="s">
        <v>333</v>
      </c>
      <c r="D77" s="35" t="s">
        <v>295</v>
      </c>
      <c r="E77" s="35">
        <v>32.799999999999997</v>
      </c>
      <c r="F77" s="35">
        <v>80.5</v>
      </c>
      <c r="G77" s="35">
        <v>89.6</v>
      </c>
      <c r="H77" s="35">
        <v>-10.16</v>
      </c>
      <c r="I77" s="35">
        <v>0</v>
      </c>
      <c r="J77" s="35">
        <v>-5.37</v>
      </c>
      <c r="K77" s="35">
        <v>2.67</v>
      </c>
      <c r="L77" s="35">
        <v>5.83</v>
      </c>
      <c r="M77" s="35" t="s">
        <v>289</v>
      </c>
      <c r="N77" s="35">
        <v>-0.86</v>
      </c>
      <c r="O77" s="35">
        <v>0.87</v>
      </c>
      <c r="P77" s="35">
        <v>9.94</v>
      </c>
      <c r="Q77" s="35" t="s">
        <v>289</v>
      </c>
      <c r="R77" s="35">
        <v>5.92</v>
      </c>
      <c r="S77" s="35">
        <v>7.45</v>
      </c>
    </row>
    <row r="78" spans="1:19" s="37" customFormat="1">
      <c r="A78" s="36" t="s">
        <v>339</v>
      </c>
      <c r="B78" s="36" t="s">
        <v>293</v>
      </c>
      <c r="C78" s="36" t="s">
        <v>339</v>
      </c>
      <c r="D78" s="36" t="s">
        <v>289</v>
      </c>
      <c r="E78" s="36" t="s">
        <v>289</v>
      </c>
      <c r="F78" s="36" t="s">
        <v>289</v>
      </c>
      <c r="G78" s="36" t="s">
        <v>289</v>
      </c>
      <c r="H78" s="36" t="s">
        <v>289</v>
      </c>
      <c r="I78" s="36" t="s">
        <v>289</v>
      </c>
      <c r="J78" s="36" t="s">
        <v>289</v>
      </c>
      <c r="K78" s="36" t="s">
        <v>289</v>
      </c>
      <c r="L78" s="36" t="s">
        <v>289</v>
      </c>
      <c r="M78" s="36" t="s">
        <v>289</v>
      </c>
      <c r="N78" s="36" t="s">
        <v>289</v>
      </c>
      <c r="O78" s="36" t="s">
        <v>289</v>
      </c>
      <c r="P78" s="36" t="s">
        <v>289</v>
      </c>
      <c r="Q78" s="36" t="s">
        <v>289</v>
      </c>
      <c r="R78" s="36" t="s">
        <v>289</v>
      </c>
      <c r="S78" s="36" t="s">
        <v>289</v>
      </c>
    </row>
    <row r="79" spans="1:19">
      <c r="A79" s="35" t="s">
        <v>228</v>
      </c>
      <c r="B79" s="35" t="s">
        <v>332</v>
      </c>
      <c r="C79" s="35" t="s">
        <v>339</v>
      </c>
      <c r="D79" s="35" t="s">
        <v>295</v>
      </c>
      <c r="E79" s="35">
        <v>2.91</v>
      </c>
      <c r="F79" s="35">
        <v>30</v>
      </c>
      <c r="G79" s="35">
        <v>35.799999999999997</v>
      </c>
      <c r="H79" s="35">
        <v>-16.2</v>
      </c>
      <c r="I79" s="35">
        <v>0</v>
      </c>
      <c r="J79" s="35">
        <v>42.86</v>
      </c>
      <c r="K79" s="35">
        <v>50.15</v>
      </c>
      <c r="L79" s="35">
        <v>5.58</v>
      </c>
      <c r="M79" s="35">
        <v>42.01</v>
      </c>
      <c r="N79" s="35">
        <v>8.16</v>
      </c>
      <c r="O79" s="35">
        <v>-5.09</v>
      </c>
      <c r="P79" s="35">
        <v>-26.38</v>
      </c>
      <c r="Q79" s="35">
        <v>-6.39</v>
      </c>
      <c r="R79" s="35">
        <v>-100</v>
      </c>
      <c r="S79" s="35">
        <v>33.33</v>
      </c>
    </row>
    <row r="80" spans="1:19" s="37" customFormat="1">
      <c r="A80" s="36" t="s">
        <v>340</v>
      </c>
      <c r="B80" s="36" t="s">
        <v>293</v>
      </c>
      <c r="C80" s="36" t="s">
        <v>340</v>
      </c>
      <c r="D80" s="36" t="s">
        <v>289</v>
      </c>
      <c r="E80" s="36" t="s">
        <v>289</v>
      </c>
      <c r="F80" s="36" t="s">
        <v>289</v>
      </c>
      <c r="G80" s="36" t="s">
        <v>289</v>
      </c>
      <c r="H80" s="36" t="s">
        <v>289</v>
      </c>
      <c r="I80" s="36" t="s">
        <v>289</v>
      </c>
      <c r="J80" s="36" t="s">
        <v>289</v>
      </c>
      <c r="K80" s="36" t="s">
        <v>289</v>
      </c>
      <c r="L80" s="36" t="s">
        <v>289</v>
      </c>
      <c r="M80" s="36" t="s">
        <v>289</v>
      </c>
      <c r="N80" s="36" t="s">
        <v>289</v>
      </c>
      <c r="O80" s="36" t="s">
        <v>289</v>
      </c>
      <c r="P80" s="36" t="s">
        <v>289</v>
      </c>
      <c r="Q80" s="36" t="s">
        <v>289</v>
      </c>
      <c r="R80" s="36" t="s">
        <v>289</v>
      </c>
      <c r="S80" s="36" t="s">
        <v>289</v>
      </c>
    </row>
    <row r="81" spans="1:19">
      <c r="A81" s="35" t="s">
        <v>341</v>
      </c>
      <c r="B81" s="35" t="s">
        <v>89</v>
      </c>
      <c r="C81" s="35" t="s">
        <v>340</v>
      </c>
      <c r="D81" s="35" t="s">
        <v>295</v>
      </c>
      <c r="E81" s="35">
        <v>18.04</v>
      </c>
      <c r="F81" s="35">
        <v>66.5</v>
      </c>
      <c r="G81" s="35">
        <v>77.7</v>
      </c>
      <c r="H81" s="35">
        <v>-14.41</v>
      </c>
      <c r="I81" s="35">
        <v>0</v>
      </c>
      <c r="J81" s="35">
        <v>-26.11</v>
      </c>
      <c r="K81" s="35">
        <v>-33.5</v>
      </c>
      <c r="L81" s="35" t="s">
        <v>289</v>
      </c>
      <c r="M81" s="35" t="s">
        <v>289</v>
      </c>
      <c r="N81" s="35">
        <v>-6.72</v>
      </c>
      <c r="O81" s="35">
        <v>-22.07</v>
      </c>
      <c r="P81" s="35" t="s">
        <v>289</v>
      </c>
      <c r="Q81" s="35" t="s">
        <v>289</v>
      </c>
      <c r="R81" s="35" t="s">
        <v>289</v>
      </c>
      <c r="S81" s="35">
        <v>0</v>
      </c>
    </row>
    <row r="82" spans="1:19" s="37" customFormat="1">
      <c r="A82" s="36" t="s">
        <v>342</v>
      </c>
      <c r="B82" s="36" t="s">
        <v>293</v>
      </c>
      <c r="C82" s="36" t="s">
        <v>342</v>
      </c>
      <c r="D82" s="36" t="s">
        <v>289</v>
      </c>
      <c r="E82" s="36" t="s">
        <v>289</v>
      </c>
      <c r="F82" s="36" t="s">
        <v>289</v>
      </c>
      <c r="G82" s="36" t="s">
        <v>289</v>
      </c>
      <c r="H82" s="36" t="s">
        <v>289</v>
      </c>
      <c r="I82" s="36" t="s">
        <v>289</v>
      </c>
      <c r="J82" s="36" t="s">
        <v>289</v>
      </c>
      <c r="K82" s="36" t="s">
        <v>289</v>
      </c>
      <c r="L82" s="36" t="s">
        <v>289</v>
      </c>
      <c r="M82" s="36" t="s">
        <v>289</v>
      </c>
      <c r="N82" s="36" t="s">
        <v>289</v>
      </c>
      <c r="O82" s="36" t="s">
        <v>289</v>
      </c>
      <c r="P82" s="36" t="s">
        <v>289</v>
      </c>
      <c r="Q82" s="36" t="s">
        <v>289</v>
      </c>
      <c r="R82" s="36" t="s">
        <v>289</v>
      </c>
      <c r="S82" s="36" t="s">
        <v>289</v>
      </c>
    </row>
    <row r="83" spans="1:19">
      <c r="A83" s="35" t="s">
        <v>343</v>
      </c>
      <c r="B83" s="35" t="s">
        <v>344</v>
      </c>
      <c r="C83" s="35" t="s">
        <v>342</v>
      </c>
      <c r="D83" s="35" t="s">
        <v>295</v>
      </c>
      <c r="E83" s="35">
        <v>8.8000000000000007</v>
      </c>
      <c r="F83" s="35">
        <v>38.5</v>
      </c>
      <c r="G83" s="35">
        <v>75.91</v>
      </c>
      <c r="H83" s="35">
        <v>-49.28</v>
      </c>
      <c r="I83" s="35">
        <v>0</v>
      </c>
      <c r="J83" s="35">
        <v>103.35</v>
      </c>
      <c r="K83" s="35">
        <v>-8.6</v>
      </c>
      <c r="L83" s="35">
        <v>-42.7</v>
      </c>
      <c r="M83" s="35" t="s">
        <v>289</v>
      </c>
      <c r="N83" s="35">
        <v>52.88</v>
      </c>
      <c r="O83" s="35">
        <v>28.78</v>
      </c>
      <c r="P83" s="35">
        <v>19.77</v>
      </c>
      <c r="Q83" s="35" t="s">
        <v>289</v>
      </c>
      <c r="R83" s="35">
        <v>2.71</v>
      </c>
      <c r="S83" s="35">
        <v>10.39</v>
      </c>
    </row>
    <row r="84" spans="1:19">
      <c r="A84" s="35" t="s">
        <v>345</v>
      </c>
      <c r="B84" s="35" t="s">
        <v>344</v>
      </c>
      <c r="C84" s="35" t="s">
        <v>342</v>
      </c>
      <c r="D84" s="35" t="s">
        <v>295</v>
      </c>
      <c r="E84" s="35">
        <v>20.010000000000002</v>
      </c>
      <c r="F84" s="35">
        <v>14.5</v>
      </c>
      <c r="G84" s="35">
        <v>27.37</v>
      </c>
      <c r="H84" s="35">
        <v>-47.02</v>
      </c>
      <c r="I84" s="35">
        <v>0</v>
      </c>
      <c r="J84" s="35">
        <v>-14.71</v>
      </c>
      <c r="K84" s="35">
        <v>-53.23</v>
      </c>
      <c r="L84" s="35">
        <v>-72.33</v>
      </c>
      <c r="M84" s="35" t="s">
        <v>289</v>
      </c>
      <c r="N84" s="35">
        <v>-29.22</v>
      </c>
      <c r="O84" s="35">
        <v>-43.7</v>
      </c>
      <c r="P84" s="35">
        <v>-51.77</v>
      </c>
      <c r="Q84" s="35" t="s">
        <v>289</v>
      </c>
      <c r="R84" s="35" t="s">
        <v>289</v>
      </c>
      <c r="S84" s="35">
        <v>7.0000000000000007E-2</v>
      </c>
    </row>
    <row r="85" spans="1:19" s="37" customFormat="1">
      <c r="A85" s="36" t="s">
        <v>346</v>
      </c>
      <c r="B85" s="36" t="s">
        <v>293</v>
      </c>
      <c r="C85" s="36" t="s">
        <v>346</v>
      </c>
      <c r="D85" s="36" t="s">
        <v>289</v>
      </c>
      <c r="E85" s="36" t="s">
        <v>289</v>
      </c>
      <c r="F85" s="36" t="s">
        <v>289</v>
      </c>
      <c r="G85" s="36" t="s">
        <v>289</v>
      </c>
      <c r="H85" s="36">
        <v>-30.59</v>
      </c>
      <c r="I85" s="36">
        <v>0</v>
      </c>
      <c r="J85" s="36">
        <v>-19.7</v>
      </c>
      <c r="K85" s="36">
        <v>-19.13</v>
      </c>
      <c r="L85" s="36">
        <v>3.13</v>
      </c>
      <c r="M85" s="36">
        <v>54.08</v>
      </c>
      <c r="N85" s="36">
        <v>-29.17</v>
      </c>
      <c r="O85" s="36">
        <v>-24.15</v>
      </c>
      <c r="P85" s="36">
        <v>-27.18</v>
      </c>
      <c r="Q85" s="36">
        <v>0.22</v>
      </c>
      <c r="R85" s="36">
        <v>-7.34</v>
      </c>
      <c r="S85" s="36">
        <v>5.51</v>
      </c>
    </row>
    <row r="86" spans="1:19">
      <c r="A86" s="35" t="s">
        <v>194</v>
      </c>
      <c r="B86" s="35" t="s">
        <v>347</v>
      </c>
      <c r="C86" s="35" t="s">
        <v>346</v>
      </c>
      <c r="D86" s="35" t="s">
        <v>295</v>
      </c>
      <c r="E86" s="35">
        <v>1.33</v>
      </c>
      <c r="F86" s="35">
        <v>20</v>
      </c>
      <c r="G86" s="35">
        <v>25</v>
      </c>
      <c r="H86" s="35">
        <v>-20</v>
      </c>
      <c r="I86" s="35">
        <v>0</v>
      </c>
      <c r="J86" s="35">
        <v>-29.33</v>
      </c>
      <c r="K86" s="35">
        <v>-4.21</v>
      </c>
      <c r="L86" s="35">
        <v>115.53</v>
      </c>
      <c r="M86" s="35">
        <v>26.78</v>
      </c>
      <c r="N86" s="35">
        <v>-14.94</v>
      </c>
      <c r="O86" s="35">
        <v>-11.05</v>
      </c>
      <c r="P86" s="35">
        <v>25.99</v>
      </c>
      <c r="Q86" s="35">
        <v>-12.11</v>
      </c>
      <c r="R86" s="35" t="s">
        <v>289</v>
      </c>
      <c r="S86" s="35">
        <v>7.5</v>
      </c>
    </row>
    <row r="87" spans="1:19">
      <c r="A87" s="35" t="s">
        <v>198</v>
      </c>
      <c r="B87" s="35" t="s">
        <v>348</v>
      </c>
      <c r="C87" s="35" t="s">
        <v>346</v>
      </c>
      <c r="D87" s="35" t="s">
        <v>295</v>
      </c>
      <c r="E87" s="35">
        <v>3.84</v>
      </c>
      <c r="F87" s="35">
        <v>35</v>
      </c>
      <c r="G87" s="35">
        <v>56.6</v>
      </c>
      <c r="H87" s="35">
        <v>-38.159999999999997</v>
      </c>
      <c r="I87" s="35">
        <v>0</v>
      </c>
      <c r="J87" s="35">
        <v>-26.32</v>
      </c>
      <c r="K87" s="35">
        <v>-19.38</v>
      </c>
      <c r="L87" s="35">
        <v>-15.52</v>
      </c>
      <c r="M87" s="35">
        <v>32.25</v>
      </c>
      <c r="N87" s="35">
        <v>-42.89</v>
      </c>
      <c r="O87" s="35">
        <v>-29.86</v>
      </c>
      <c r="P87" s="35">
        <v>-27.64</v>
      </c>
      <c r="Q87" s="35">
        <v>-6.56</v>
      </c>
      <c r="R87" s="35" t="s">
        <v>289</v>
      </c>
      <c r="S87" s="35">
        <v>0</v>
      </c>
    </row>
    <row r="88" spans="1:19">
      <c r="A88" s="35" t="s">
        <v>200</v>
      </c>
      <c r="B88" s="35" t="s">
        <v>349</v>
      </c>
      <c r="C88" s="35" t="s">
        <v>346</v>
      </c>
      <c r="D88" s="35" t="s">
        <v>295</v>
      </c>
      <c r="E88" s="35">
        <v>3.95</v>
      </c>
      <c r="F88" s="35">
        <v>23</v>
      </c>
      <c r="G88" s="35">
        <v>34.299999999999997</v>
      </c>
      <c r="H88" s="35">
        <v>-32.94</v>
      </c>
      <c r="I88" s="35">
        <v>0</v>
      </c>
      <c r="J88" s="35">
        <v>-13.21</v>
      </c>
      <c r="K88" s="35">
        <v>-29.48</v>
      </c>
      <c r="L88" s="35">
        <v>-1.29</v>
      </c>
      <c r="M88" s="35">
        <v>14.01</v>
      </c>
      <c r="N88" s="35">
        <v>-25.27</v>
      </c>
      <c r="O88" s="35">
        <v>-28.36</v>
      </c>
      <c r="P88" s="35">
        <v>-34.64</v>
      </c>
      <c r="Q88" s="35">
        <v>-16.149999999999999</v>
      </c>
      <c r="R88" s="35">
        <v>-21.4</v>
      </c>
      <c r="S88" s="35">
        <v>13.04</v>
      </c>
    </row>
    <row r="89" spans="1:19">
      <c r="A89" s="35" t="s">
        <v>202</v>
      </c>
      <c r="B89" s="35" t="s">
        <v>196</v>
      </c>
      <c r="C89" s="35" t="s">
        <v>346</v>
      </c>
      <c r="D89" s="35" t="s">
        <v>295</v>
      </c>
      <c r="E89" s="35">
        <v>2.11</v>
      </c>
      <c r="F89" s="35">
        <v>30</v>
      </c>
      <c r="G89" s="35">
        <v>38.799999999999997</v>
      </c>
      <c r="H89" s="35">
        <v>-22.68</v>
      </c>
      <c r="I89" s="35">
        <v>0</v>
      </c>
      <c r="J89" s="35">
        <v>-14.29</v>
      </c>
      <c r="K89" s="35">
        <v>-11.69</v>
      </c>
      <c r="L89" s="35">
        <v>-36.04</v>
      </c>
      <c r="M89" s="35">
        <v>168.89</v>
      </c>
      <c r="N89" s="35">
        <v>-20.49</v>
      </c>
      <c r="O89" s="35">
        <v>-14.16</v>
      </c>
      <c r="P89" s="35">
        <v>-45.99</v>
      </c>
      <c r="Q89" s="35">
        <v>51.08</v>
      </c>
      <c r="R89" s="35" t="s">
        <v>289</v>
      </c>
      <c r="S89" s="35">
        <v>0</v>
      </c>
    </row>
    <row r="90" spans="1:19">
      <c r="A90" s="35" t="s">
        <v>289</v>
      </c>
      <c r="B90" s="35" t="s">
        <v>289</v>
      </c>
      <c r="C90" s="35" t="s">
        <v>289</v>
      </c>
      <c r="D90" s="35" t="s">
        <v>289</v>
      </c>
      <c r="E90" s="35" t="s">
        <v>289</v>
      </c>
      <c r="F90" s="35" t="s">
        <v>289</v>
      </c>
      <c r="G90" s="35" t="s">
        <v>289</v>
      </c>
      <c r="H90" s="35" t="s">
        <v>289</v>
      </c>
      <c r="I90" s="35" t="s">
        <v>289</v>
      </c>
      <c r="J90" s="35" t="s">
        <v>289</v>
      </c>
      <c r="K90" s="35" t="s">
        <v>289</v>
      </c>
      <c r="L90" s="35" t="s">
        <v>289</v>
      </c>
      <c r="M90" s="35" t="s">
        <v>289</v>
      </c>
      <c r="N90" s="35" t="s">
        <v>289</v>
      </c>
      <c r="O90" s="35" t="s">
        <v>289</v>
      </c>
      <c r="P90" s="35" t="s">
        <v>289</v>
      </c>
      <c r="Q90" s="35" t="s">
        <v>289</v>
      </c>
      <c r="R90" s="35" t="s">
        <v>289</v>
      </c>
      <c r="S90" s="35" t="s">
        <v>289</v>
      </c>
    </row>
    <row r="91" spans="1:19">
      <c r="A91" s="35" t="s">
        <v>350</v>
      </c>
      <c r="B91" s="35" t="s">
        <v>351</v>
      </c>
      <c r="C91" s="35" t="s">
        <v>346</v>
      </c>
      <c r="D91" s="35" t="s">
        <v>295</v>
      </c>
      <c r="E91" s="35">
        <v>2.93</v>
      </c>
      <c r="F91" s="35">
        <v>100</v>
      </c>
      <c r="G91" s="35">
        <v>100</v>
      </c>
      <c r="H91" s="35">
        <v>0</v>
      </c>
      <c r="I91" s="35">
        <v>0</v>
      </c>
      <c r="J91" s="35" t="s">
        <v>289</v>
      </c>
      <c r="K91" s="35" t="s">
        <v>289</v>
      </c>
      <c r="L91" s="35" t="s">
        <v>289</v>
      </c>
      <c r="M91" s="35" t="s">
        <v>289</v>
      </c>
      <c r="N91" s="35" t="s">
        <v>289</v>
      </c>
      <c r="O91" s="35" t="s">
        <v>289</v>
      </c>
      <c r="P91" s="35" t="s">
        <v>289</v>
      </c>
      <c r="Q91" s="35" t="s">
        <v>289</v>
      </c>
      <c r="R91" s="35" t="s">
        <v>289</v>
      </c>
      <c r="S91" s="35" t="s">
        <v>289</v>
      </c>
    </row>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21591-FD59-472B-83CA-2BFF93BAC355}">
  <dimension ref="A1:F91"/>
  <sheetViews>
    <sheetView workbookViewId="0">
      <selection activeCell="B31" sqref="B31"/>
    </sheetView>
  </sheetViews>
  <sheetFormatPr defaultRowHeight="15.6"/>
  <cols>
    <col min="2" max="2" width="32.3984375" bestFit="1" customWidth="1"/>
    <col min="3" max="3" width="24" bestFit="1" customWidth="1"/>
    <col min="4" max="4" width="22.69921875" bestFit="1" customWidth="1"/>
    <col min="5" max="5" width="24" bestFit="1" customWidth="1"/>
    <col min="6" max="6" width="25" bestFit="1" customWidth="1"/>
  </cols>
  <sheetData>
    <row r="1" spans="1:6">
      <c r="B1" s="4" t="s">
        <v>352</v>
      </c>
    </row>
    <row r="2" spans="1:6">
      <c r="B2" t="s">
        <v>353</v>
      </c>
    </row>
    <row r="3" spans="1:6">
      <c r="A3" t="s">
        <v>354</v>
      </c>
      <c r="B3">
        <f>COUNTIF(B6:B48,"&lt;&gt;""")</f>
        <v>43</v>
      </c>
      <c r="C3">
        <v>43</v>
      </c>
      <c r="D3">
        <v>43</v>
      </c>
      <c r="E3">
        <v>41</v>
      </c>
      <c r="F3">
        <v>31</v>
      </c>
    </row>
    <row r="4" spans="1:6">
      <c r="A4" t="s">
        <v>355</v>
      </c>
      <c r="C4">
        <f>COUNTIF(C6:C48,"-")</f>
        <v>0</v>
      </c>
      <c r="D4">
        <f>COUNTIF(D6:D48,"-")</f>
        <v>0</v>
      </c>
      <c r="E4">
        <f>COUNTIF(E6:E48,"-")</f>
        <v>2</v>
      </c>
      <c r="F4">
        <f>COUNTIF(F6:F48,"-")</f>
        <v>12</v>
      </c>
    </row>
    <row r="5" spans="1:6">
      <c r="B5" t="s">
        <v>3</v>
      </c>
      <c r="C5" t="s">
        <v>356</v>
      </c>
      <c r="D5" t="s">
        <v>357</v>
      </c>
      <c r="E5" t="s">
        <v>358</v>
      </c>
      <c r="F5" t="s">
        <v>359</v>
      </c>
    </row>
    <row r="6" spans="1:6">
      <c r="B6" t="s">
        <v>360</v>
      </c>
      <c r="C6">
        <v>-32.6</v>
      </c>
      <c r="D6">
        <v>-50.07</v>
      </c>
      <c r="E6" t="s">
        <v>289</v>
      </c>
      <c r="F6" t="s">
        <v>289</v>
      </c>
    </row>
    <row r="7" spans="1:6">
      <c r="B7" t="s">
        <v>76</v>
      </c>
      <c r="C7">
        <v>-8.8699999999999992</v>
      </c>
      <c r="D7">
        <v>-14.88</v>
      </c>
      <c r="E7" t="s">
        <v>289</v>
      </c>
      <c r="F7" t="s">
        <v>289</v>
      </c>
    </row>
    <row r="8" spans="1:6">
      <c r="A8">
        <v>1</v>
      </c>
      <c r="B8" s="44" t="s">
        <v>361</v>
      </c>
      <c r="C8">
        <v>2.29</v>
      </c>
      <c r="D8">
        <v>34.31</v>
      </c>
      <c r="E8">
        <v>61.1</v>
      </c>
      <c r="F8" t="s">
        <v>289</v>
      </c>
    </row>
    <row r="9" spans="1:6">
      <c r="A9">
        <v>2</v>
      </c>
      <c r="B9" s="42" t="s">
        <v>362</v>
      </c>
      <c r="C9">
        <v>-1.64</v>
      </c>
      <c r="D9">
        <v>31.41</v>
      </c>
      <c r="E9">
        <v>44.92</v>
      </c>
      <c r="F9">
        <v>112.18</v>
      </c>
    </row>
    <row r="10" spans="1:6">
      <c r="A10">
        <v>3</v>
      </c>
      <c r="B10" s="42" t="s">
        <v>85</v>
      </c>
      <c r="C10">
        <v>-4.6399999999999997</v>
      </c>
      <c r="D10">
        <v>23.86</v>
      </c>
      <c r="E10">
        <v>43.52</v>
      </c>
      <c r="F10">
        <v>101.13</v>
      </c>
    </row>
    <row r="11" spans="1:6">
      <c r="A11">
        <v>4</v>
      </c>
      <c r="B11" s="42" t="s">
        <v>363</v>
      </c>
      <c r="C11">
        <v>-5.29</v>
      </c>
      <c r="D11">
        <v>24.13</v>
      </c>
      <c r="E11">
        <v>39.159999999999997</v>
      </c>
      <c r="F11">
        <v>93.57</v>
      </c>
    </row>
    <row r="12" spans="1:6">
      <c r="A12">
        <v>5</v>
      </c>
      <c r="B12" s="42" t="s">
        <v>364</v>
      </c>
      <c r="C12">
        <v>-5.01</v>
      </c>
      <c r="D12">
        <v>13.73</v>
      </c>
      <c r="E12">
        <v>36.590000000000003</v>
      </c>
      <c r="F12">
        <v>61.64</v>
      </c>
    </row>
    <row r="13" spans="1:6">
      <c r="A13">
        <v>6</v>
      </c>
      <c r="B13" s="42" t="s">
        <v>365</v>
      </c>
      <c r="C13">
        <v>-4.54</v>
      </c>
      <c r="D13">
        <v>9.36</v>
      </c>
      <c r="E13">
        <v>33.299999999999997</v>
      </c>
      <c r="F13">
        <v>86.14</v>
      </c>
    </row>
    <row r="14" spans="1:6">
      <c r="A14">
        <v>7</v>
      </c>
      <c r="B14" s="44" t="s">
        <v>366</v>
      </c>
      <c r="C14">
        <v>-0.31</v>
      </c>
      <c r="D14">
        <v>23.71</v>
      </c>
      <c r="E14">
        <v>31.17</v>
      </c>
      <c r="F14" t="s">
        <v>289</v>
      </c>
    </row>
    <row r="15" spans="1:6">
      <c r="A15">
        <v>8</v>
      </c>
      <c r="B15" s="40" t="s">
        <v>367</v>
      </c>
      <c r="C15">
        <v>-6.69</v>
      </c>
      <c r="D15">
        <v>13.23</v>
      </c>
      <c r="E15">
        <v>30.07</v>
      </c>
      <c r="F15">
        <v>139.80000000000001</v>
      </c>
    </row>
    <row r="16" spans="1:6">
      <c r="A16">
        <v>9</v>
      </c>
      <c r="B16" s="42" t="s">
        <v>368</v>
      </c>
      <c r="C16">
        <v>-6.95</v>
      </c>
      <c r="D16">
        <v>39.22</v>
      </c>
      <c r="E16">
        <v>25.78</v>
      </c>
      <c r="F16">
        <v>50.1</v>
      </c>
    </row>
    <row r="17" spans="1:6">
      <c r="A17">
        <v>10</v>
      </c>
      <c r="B17" s="43" t="s">
        <v>369</v>
      </c>
      <c r="C17">
        <v>-2.71</v>
      </c>
      <c r="D17">
        <v>4.0199999999999996</v>
      </c>
      <c r="E17">
        <v>22.49</v>
      </c>
      <c r="F17">
        <v>99.62</v>
      </c>
    </row>
    <row r="18" spans="1:6">
      <c r="A18">
        <v>11</v>
      </c>
      <c r="B18" t="s">
        <v>180</v>
      </c>
      <c r="C18">
        <v>-7.39</v>
      </c>
      <c r="D18">
        <v>0.39</v>
      </c>
      <c r="E18">
        <v>22.39</v>
      </c>
      <c r="F18">
        <v>99.71</v>
      </c>
    </row>
    <row r="19" spans="1:6">
      <c r="A19">
        <v>12</v>
      </c>
      <c r="B19" t="s">
        <v>192</v>
      </c>
      <c r="C19">
        <v>0.62</v>
      </c>
      <c r="D19">
        <v>8.66</v>
      </c>
      <c r="E19">
        <v>22.22</v>
      </c>
      <c r="F19">
        <v>117.74</v>
      </c>
    </row>
    <row r="20" spans="1:6">
      <c r="A20">
        <v>13</v>
      </c>
      <c r="B20" t="s">
        <v>370</v>
      </c>
      <c r="C20">
        <v>14.45</v>
      </c>
      <c r="D20">
        <v>13.51</v>
      </c>
      <c r="E20">
        <v>21.85</v>
      </c>
      <c r="F20" t="s">
        <v>289</v>
      </c>
    </row>
    <row r="21" spans="1:6">
      <c r="A21">
        <v>14</v>
      </c>
      <c r="B21" t="s">
        <v>173</v>
      </c>
      <c r="C21">
        <v>-10.72</v>
      </c>
      <c r="D21">
        <v>-14</v>
      </c>
      <c r="E21">
        <v>21.05</v>
      </c>
      <c r="F21">
        <v>84.52</v>
      </c>
    </row>
    <row r="22" spans="1:6">
      <c r="A22">
        <v>15</v>
      </c>
      <c r="B22" t="s">
        <v>178</v>
      </c>
      <c r="C22">
        <v>-10.6</v>
      </c>
      <c r="D22">
        <v>-13.4</v>
      </c>
      <c r="E22">
        <v>20.190000000000001</v>
      </c>
      <c r="F22">
        <v>81.87</v>
      </c>
    </row>
    <row r="23" spans="1:6">
      <c r="A23">
        <v>16</v>
      </c>
      <c r="B23" s="43" t="s">
        <v>158</v>
      </c>
      <c r="C23">
        <v>-2.85</v>
      </c>
      <c r="D23">
        <v>8.81</v>
      </c>
      <c r="E23">
        <v>20.05</v>
      </c>
      <c r="F23">
        <v>84.92</v>
      </c>
    </row>
    <row r="24" spans="1:6">
      <c r="A24">
        <v>17</v>
      </c>
      <c r="B24" s="40" t="s">
        <v>371</v>
      </c>
      <c r="C24">
        <v>-8.09</v>
      </c>
      <c r="D24">
        <v>7.98</v>
      </c>
      <c r="E24">
        <v>19.16</v>
      </c>
      <c r="F24">
        <v>111.63</v>
      </c>
    </row>
    <row r="25" spans="1:6">
      <c r="A25">
        <v>18</v>
      </c>
      <c r="B25" t="s">
        <v>66</v>
      </c>
      <c r="C25">
        <v>-5.84</v>
      </c>
      <c r="D25">
        <v>5.32</v>
      </c>
      <c r="E25">
        <v>17.989999999999998</v>
      </c>
      <c r="F25">
        <v>100.93</v>
      </c>
    </row>
    <row r="26" spans="1:6">
      <c r="A26">
        <v>19</v>
      </c>
      <c r="B26" t="s">
        <v>372</v>
      </c>
      <c r="C26">
        <v>20.25</v>
      </c>
      <c r="D26">
        <v>11.71</v>
      </c>
      <c r="E26">
        <v>17.170000000000002</v>
      </c>
      <c r="F26" t="s">
        <v>289</v>
      </c>
    </row>
    <row r="27" spans="1:6">
      <c r="A27">
        <v>20</v>
      </c>
      <c r="B27" t="s">
        <v>373</v>
      </c>
      <c r="C27">
        <v>-2.97</v>
      </c>
      <c r="D27">
        <v>7.89</v>
      </c>
      <c r="E27">
        <v>16.760000000000002</v>
      </c>
      <c r="F27">
        <v>81.599999999999994</v>
      </c>
    </row>
    <row r="28" spans="1:6">
      <c r="A28">
        <v>21</v>
      </c>
      <c r="B28" s="44" t="s">
        <v>374</v>
      </c>
      <c r="C28">
        <v>-7.98</v>
      </c>
      <c r="D28">
        <v>5.0199999999999996</v>
      </c>
      <c r="E28">
        <v>16.55</v>
      </c>
      <c r="F28" t="s">
        <v>289</v>
      </c>
    </row>
    <row r="29" spans="1:6">
      <c r="A29">
        <v>22</v>
      </c>
      <c r="B29" s="40" t="s">
        <v>375</v>
      </c>
      <c r="C29">
        <v>-8.5299999999999994</v>
      </c>
      <c r="D29">
        <v>3.38</v>
      </c>
      <c r="E29">
        <v>15.87</v>
      </c>
      <c r="F29">
        <v>70.39</v>
      </c>
    </row>
    <row r="30" spans="1:6">
      <c r="A30">
        <v>23</v>
      </c>
      <c r="B30" t="s">
        <v>214</v>
      </c>
      <c r="C30">
        <v>-14</v>
      </c>
      <c r="D30">
        <v>-2.36</v>
      </c>
      <c r="E30">
        <v>15.19</v>
      </c>
      <c r="F30">
        <v>59.53</v>
      </c>
    </row>
    <row r="31" spans="1:6">
      <c r="A31">
        <v>24</v>
      </c>
      <c r="B31" s="40" t="s">
        <v>235</v>
      </c>
      <c r="C31">
        <v>-10.64</v>
      </c>
      <c r="D31">
        <v>2.0499999999999998</v>
      </c>
      <c r="E31">
        <v>14.51</v>
      </c>
      <c r="F31">
        <v>129.24</v>
      </c>
    </row>
    <row r="32" spans="1:6">
      <c r="A32">
        <v>25</v>
      </c>
      <c r="B32" t="s">
        <v>376</v>
      </c>
      <c r="C32">
        <v>-1.85</v>
      </c>
      <c r="D32">
        <v>-2.4</v>
      </c>
      <c r="E32">
        <v>12.5</v>
      </c>
      <c r="F32">
        <v>86.47</v>
      </c>
    </row>
    <row r="33" spans="1:6">
      <c r="A33">
        <v>26</v>
      </c>
      <c r="B33" t="s">
        <v>377</v>
      </c>
      <c r="C33">
        <v>-1.57</v>
      </c>
      <c r="D33">
        <v>-2.64</v>
      </c>
      <c r="E33">
        <v>12</v>
      </c>
      <c r="F33">
        <v>98.52</v>
      </c>
    </row>
    <row r="34" spans="1:6">
      <c r="A34">
        <v>27</v>
      </c>
      <c r="B34" t="s">
        <v>315</v>
      </c>
      <c r="C34">
        <v>-6.74</v>
      </c>
      <c r="D34">
        <v>1.58</v>
      </c>
      <c r="E34">
        <v>9.35</v>
      </c>
      <c r="F34">
        <v>35.68</v>
      </c>
    </row>
    <row r="35" spans="1:6">
      <c r="A35">
        <v>28</v>
      </c>
      <c r="B35" s="43" t="s">
        <v>378</v>
      </c>
      <c r="C35">
        <v>-5.57</v>
      </c>
      <c r="D35">
        <v>-4.28</v>
      </c>
      <c r="E35">
        <v>6.54</v>
      </c>
      <c r="F35">
        <v>67.05</v>
      </c>
    </row>
    <row r="36" spans="1:6">
      <c r="A36">
        <v>29</v>
      </c>
      <c r="B36" t="s">
        <v>379</v>
      </c>
      <c r="C36">
        <v>-0.25</v>
      </c>
      <c r="D36">
        <v>-6.72</v>
      </c>
      <c r="E36">
        <v>4.54</v>
      </c>
      <c r="F36" t="s">
        <v>289</v>
      </c>
    </row>
    <row r="37" spans="1:6">
      <c r="A37">
        <v>30</v>
      </c>
      <c r="B37" s="43" t="s">
        <v>380</v>
      </c>
      <c r="C37">
        <v>-7.65</v>
      </c>
      <c r="D37">
        <v>-8.42</v>
      </c>
      <c r="E37">
        <v>3.15</v>
      </c>
      <c r="F37">
        <v>44.57</v>
      </c>
    </row>
    <row r="38" spans="1:6">
      <c r="A38">
        <v>31</v>
      </c>
      <c r="B38" t="s">
        <v>323</v>
      </c>
      <c r="C38">
        <v>-14.34</v>
      </c>
      <c r="D38">
        <v>-8.7200000000000006</v>
      </c>
      <c r="E38">
        <v>1.47</v>
      </c>
      <c r="F38">
        <v>54.79</v>
      </c>
    </row>
    <row r="39" spans="1:6">
      <c r="A39">
        <v>32</v>
      </c>
      <c r="B39" t="s">
        <v>190</v>
      </c>
      <c r="C39">
        <v>-4.03</v>
      </c>
      <c r="D39">
        <v>-5.32</v>
      </c>
      <c r="E39">
        <v>0.72</v>
      </c>
      <c r="F39">
        <v>23.41</v>
      </c>
    </row>
    <row r="40" spans="1:6">
      <c r="A40">
        <v>33</v>
      </c>
      <c r="B40" t="s">
        <v>131</v>
      </c>
      <c r="C40">
        <v>-11.67</v>
      </c>
      <c r="D40">
        <v>-5.76</v>
      </c>
      <c r="E40">
        <v>-0.43</v>
      </c>
      <c r="F40">
        <v>-13.94</v>
      </c>
    </row>
    <row r="41" spans="1:6">
      <c r="A41">
        <v>34</v>
      </c>
      <c r="B41" t="s">
        <v>222</v>
      </c>
      <c r="C41">
        <v>0.2</v>
      </c>
      <c r="D41">
        <v>-6.05</v>
      </c>
      <c r="E41">
        <v>-3.41</v>
      </c>
      <c r="F41" t="s">
        <v>289</v>
      </c>
    </row>
    <row r="42" spans="1:6">
      <c r="A42">
        <v>35</v>
      </c>
      <c r="B42" t="s">
        <v>381</v>
      </c>
      <c r="C42">
        <v>-13.07</v>
      </c>
      <c r="D42">
        <v>-18.54</v>
      </c>
      <c r="E42">
        <v>-8.64</v>
      </c>
      <c r="F42" t="s">
        <v>289</v>
      </c>
    </row>
    <row r="43" spans="1:6">
      <c r="A43">
        <v>36</v>
      </c>
      <c r="B43" t="s">
        <v>382</v>
      </c>
      <c r="C43">
        <v>-15.08</v>
      </c>
      <c r="D43">
        <v>-15.63</v>
      </c>
      <c r="E43">
        <v>-12.11</v>
      </c>
      <c r="F43">
        <v>47.94</v>
      </c>
    </row>
    <row r="44" spans="1:6">
      <c r="A44">
        <v>37</v>
      </c>
      <c r="B44" t="s">
        <v>326</v>
      </c>
      <c r="C44">
        <v>-12.75</v>
      </c>
      <c r="D44">
        <v>-8.99</v>
      </c>
      <c r="E44">
        <v>-12.4</v>
      </c>
      <c r="F44">
        <v>-21.2</v>
      </c>
    </row>
    <row r="45" spans="1:6">
      <c r="A45">
        <v>38</v>
      </c>
      <c r="B45" t="s">
        <v>383</v>
      </c>
      <c r="C45">
        <v>-20.71</v>
      </c>
      <c r="D45">
        <v>-19.7</v>
      </c>
      <c r="E45">
        <v>-14.9</v>
      </c>
      <c r="F45">
        <v>-19.5</v>
      </c>
    </row>
    <row r="46" spans="1:6">
      <c r="A46">
        <v>39</v>
      </c>
      <c r="B46" t="s">
        <v>384</v>
      </c>
      <c r="C46">
        <v>-37.5</v>
      </c>
      <c r="D46">
        <v>-33.29</v>
      </c>
      <c r="E46">
        <v>-19.37</v>
      </c>
      <c r="F46">
        <v>-22.25</v>
      </c>
    </row>
    <row r="47" spans="1:6">
      <c r="A47">
        <v>40</v>
      </c>
      <c r="B47" t="s">
        <v>385</v>
      </c>
      <c r="C47">
        <v>-12.29</v>
      </c>
      <c r="D47">
        <v>-45.15</v>
      </c>
      <c r="E47">
        <v>-44.33</v>
      </c>
      <c r="F47" t="s">
        <v>289</v>
      </c>
    </row>
    <row r="48" spans="1:6">
      <c r="A48">
        <v>41</v>
      </c>
      <c r="B48" t="s">
        <v>386</v>
      </c>
      <c r="C48">
        <v>-23.45</v>
      </c>
      <c r="D48">
        <v>-43.79</v>
      </c>
      <c r="E48">
        <v>-46.15</v>
      </c>
      <c r="F48" t="s">
        <v>289</v>
      </c>
    </row>
    <row r="49" spans="1:2">
      <c r="A49">
        <v>42</v>
      </c>
      <c r="B49" t="s">
        <v>387</v>
      </c>
    </row>
    <row r="50" spans="1:2">
      <c r="A50">
        <v>43</v>
      </c>
      <c r="B50" t="s">
        <v>387</v>
      </c>
    </row>
    <row r="51" spans="1:2">
      <c r="A51">
        <v>44</v>
      </c>
      <c r="B51" t="s">
        <v>387</v>
      </c>
    </row>
    <row r="52" spans="1:2">
      <c r="A52">
        <v>45</v>
      </c>
      <c r="B52" t="s">
        <v>387</v>
      </c>
    </row>
    <row r="53" spans="1:2">
      <c r="A53">
        <v>46</v>
      </c>
      <c r="B53" t="s">
        <v>387</v>
      </c>
    </row>
    <row r="54" spans="1:2">
      <c r="A54">
        <v>47</v>
      </c>
      <c r="B54" t="s">
        <v>387</v>
      </c>
    </row>
    <row r="55" spans="1:2">
      <c r="A55">
        <v>48</v>
      </c>
      <c r="B55" t="s">
        <v>387</v>
      </c>
    </row>
    <row r="56" spans="1:2">
      <c r="A56">
        <v>49</v>
      </c>
      <c r="B56" t="s">
        <v>387</v>
      </c>
    </row>
    <row r="57" spans="1:2">
      <c r="A57">
        <v>50</v>
      </c>
      <c r="B57" t="s">
        <v>387</v>
      </c>
    </row>
    <row r="58" spans="1:2">
      <c r="A58">
        <v>51</v>
      </c>
      <c r="B58" t="s">
        <v>387</v>
      </c>
    </row>
    <row r="59" spans="1:2">
      <c r="A59">
        <v>52</v>
      </c>
      <c r="B59" t="s">
        <v>387</v>
      </c>
    </row>
    <row r="60" spans="1:2">
      <c r="A60">
        <v>53</v>
      </c>
      <c r="B60" t="s">
        <v>387</v>
      </c>
    </row>
    <row r="61" spans="1:2">
      <c r="A61">
        <v>54</v>
      </c>
      <c r="B61" t="s">
        <v>387</v>
      </c>
    </row>
    <row r="62" spans="1:2">
      <c r="A62">
        <v>55</v>
      </c>
      <c r="B62" t="s">
        <v>387</v>
      </c>
    </row>
    <row r="63" spans="1:2">
      <c r="A63">
        <v>56</v>
      </c>
      <c r="B63" t="s">
        <v>387</v>
      </c>
    </row>
    <row r="64" spans="1:2">
      <c r="A64">
        <v>57</v>
      </c>
      <c r="B64" t="s">
        <v>387</v>
      </c>
    </row>
    <row r="65" spans="1:2">
      <c r="A65">
        <v>58</v>
      </c>
      <c r="B65" t="s">
        <v>387</v>
      </c>
    </row>
    <row r="66" spans="1:2">
      <c r="A66">
        <v>59</v>
      </c>
      <c r="B66" t="s">
        <v>387</v>
      </c>
    </row>
    <row r="67" spans="1:2">
      <c r="A67">
        <v>60</v>
      </c>
      <c r="B67" t="s">
        <v>387</v>
      </c>
    </row>
    <row r="68" spans="1:2">
      <c r="A68">
        <v>61</v>
      </c>
      <c r="B68" t="s">
        <v>387</v>
      </c>
    </row>
    <row r="69" spans="1:2">
      <c r="A69">
        <v>62</v>
      </c>
      <c r="B69" t="s">
        <v>387</v>
      </c>
    </row>
    <row r="70" spans="1:2">
      <c r="A70">
        <v>63</v>
      </c>
      <c r="B70" t="s">
        <v>387</v>
      </c>
    </row>
    <row r="71" spans="1:2">
      <c r="A71">
        <v>64</v>
      </c>
      <c r="B71" t="s">
        <v>387</v>
      </c>
    </row>
    <row r="72" spans="1:2">
      <c r="A72">
        <v>65</v>
      </c>
      <c r="B72" t="s">
        <v>387</v>
      </c>
    </row>
    <row r="73" spans="1:2">
      <c r="A73">
        <v>66</v>
      </c>
      <c r="B73" t="s">
        <v>387</v>
      </c>
    </row>
    <row r="74" spans="1:2">
      <c r="A74">
        <v>67</v>
      </c>
      <c r="B74" t="s">
        <v>387</v>
      </c>
    </row>
    <row r="75" spans="1:2">
      <c r="A75">
        <v>68</v>
      </c>
      <c r="B75" t="s">
        <v>387</v>
      </c>
    </row>
    <row r="76" spans="1:2">
      <c r="A76">
        <v>69</v>
      </c>
      <c r="B76" t="s">
        <v>387</v>
      </c>
    </row>
    <row r="77" spans="1:2">
      <c r="A77">
        <v>70</v>
      </c>
      <c r="B77" t="s">
        <v>387</v>
      </c>
    </row>
    <row r="78" spans="1:2">
      <c r="A78">
        <v>71</v>
      </c>
      <c r="B78" t="s">
        <v>387</v>
      </c>
    </row>
    <row r="79" spans="1:2">
      <c r="A79">
        <v>72</v>
      </c>
      <c r="B79" t="s">
        <v>387</v>
      </c>
    </row>
    <row r="80" spans="1:2">
      <c r="A80">
        <v>73</v>
      </c>
      <c r="B80" t="s">
        <v>387</v>
      </c>
    </row>
    <row r="81" spans="1:2">
      <c r="A81">
        <v>74</v>
      </c>
      <c r="B81" t="s">
        <v>387</v>
      </c>
    </row>
    <row r="82" spans="1:2">
      <c r="A82">
        <v>75</v>
      </c>
      <c r="B82" t="s">
        <v>387</v>
      </c>
    </row>
    <row r="83" spans="1:2">
      <c r="A83">
        <v>76</v>
      </c>
      <c r="B83" t="s">
        <v>387</v>
      </c>
    </row>
    <row r="84" spans="1:2">
      <c r="A84">
        <v>77</v>
      </c>
      <c r="B84" t="s">
        <v>387</v>
      </c>
    </row>
    <row r="85" spans="1:2">
      <c r="A85">
        <v>78</v>
      </c>
      <c r="B85" t="s">
        <v>387</v>
      </c>
    </row>
    <row r="86" spans="1:2">
      <c r="A86">
        <v>79</v>
      </c>
      <c r="B86" t="s">
        <v>387</v>
      </c>
    </row>
    <row r="87" spans="1:2">
      <c r="A87">
        <v>80</v>
      </c>
      <c r="B87" t="s">
        <v>387</v>
      </c>
    </row>
    <row r="88" spans="1:2">
      <c r="A88">
        <v>81</v>
      </c>
      <c r="B88" t="s">
        <v>387</v>
      </c>
    </row>
    <row r="89" spans="1:2">
      <c r="A89">
        <v>82</v>
      </c>
      <c r="B89" t="s">
        <v>387</v>
      </c>
    </row>
    <row r="90" spans="1:2">
      <c r="A90">
        <v>83</v>
      </c>
      <c r="B90" t="s">
        <v>387</v>
      </c>
    </row>
    <row r="91" spans="1:2">
      <c r="A91">
        <v>84</v>
      </c>
      <c r="B91" t="s">
        <v>387</v>
      </c>
    </row>
  </sheetData>
  <sortState xmlns:xlrd2="http://schemas.microsoft.com/office/spreadsheetml/2017/richdata2" ref="B6:F48">
    <sortCondition descending="1" ref="E6:E48"/>
  </sortState>
  <hyperlinks>
    <hyperlink ref="B1" r:id="rId1" xr:uid="{D10497D7-1481-4D32-8E9D-D1885A33906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38B1C-DDE9-4B14-9678-173607303810}">
  <dimension ref="B3:AD52"/>
  <sheetViews>
    <sheetView tabSelected="1" zoomScale="85" zoomScaleNormal="85" workbookViewId="0">
      <pane xSplit="2" ySplit="6" topLeftCell="L36" activePane="bottomRight" state="frozen"/>
      <selection pane="topRight" activeCell="C1" sqref="C1"/>
      <selection pane="bottomLeft" activeCell="A7" sqref="A7"/>
      <selection pane="bottomRight" activeCell="AB36" sqref="AB36"/>
    </sheetView>
  </sheetViews>
  <sheetFormatPr defaultRowHeight="15.6"/>
  <cols>
    <col min="2" max="2" width="25.59765625" customWidth="1"/>
    <col min="24" max="24" width="10.69921875" customWidth="1"/>
  </cols>
  <sheetData>
    <row r="3" spans="2:30" ht="16.2" thickBot="1"/>
    <row r="4" spans="2:30" ht="62.25" customHeight="1" thickBot="1">
      <c r="B4" s="86" t="s">
        <v>411</v>
      </c>
      <c r="C4" s="86" t="s">
        <v>272</v>
      </c>
      <c r="D4" s="95" t="s">
        <v>412</v>
      </c>
      <c r="E4" s="97" t="s">
        <v>273</v>
      </c>
      <c r="F4" s="99" t="s">
        <v>274</v>
      </c>
      <c r="G4" s="97" t="s">
        <v>413</v>
      </c>
      <c r="H4" s="84" t="s">
        <v>7</v>
      </c>
      <c r="I4" s="99" t="s">
        <v>414</v>
      </c>
      <c r="J4" s="99" t="s">
        <v>277</v>
      </c>
      <c r="K4" s="105" t="s">
        <v>415</v>
      </c>
      <c r="L4" s="106"/>
      <c r="M4" s="107"/>
      <c r="N4" s="99" t="s">
        <v>416</v>
      </c>
      <c r="O4" s="84" t="s">
        <v>417</v>
      </c>
      <c r="P4" s="99" t="s">
        <v>418</v>
      </c>
      <c r="Q4" s="99" t="s">
        <v>419</v>
      </c>
      <c r="S4" s="70" t="s">
        <v>427</v>
      </c>
      <c r="T4" t="s">
        <v>437</v>
      </c>
      <c r="U4" t="s">
        <v>438</v>
      </c>
      <c r="W4" t="s">
        <v>434</v>
      </c>
      <c r="X4" t="s">
        <v>435</v>
      </c>
      <c r="Z4" t="s">
        <v>448</v>
      </c>
      <c r="AA4" t="s">
        <v>449</v>
      </c>
      <c r="AB4" t="s">
        <v>450</v>
      </c>
      <c r="AC4" t="s">
        <v>441</v>
      </c>
    </row>
    <row r="5" spans="2:30" ht="16.2" thickBot="1">
      <c r="B5" s="87"/>
      <c r="C5" s="87"/>
      <c r="D5" s="96"/>
      <c r="E5" s="98"/>
      <c r="F5" s="100"/>
      <c r="G5" s="98"/>
      <c r="H5" s="85"/>
      <c r="I5" s="100"/>
      <c r="J5" s="100"/>
      <c r="K5" s="45" t="s">
        <v>420</v>
      </c>
      <c r="L5" s="45" t="s">
        <v>421</v>
      </c>
      <c r="M5" s="45" t="s">
        <v>422</v>
      </c>
      <c r="N5" s="100"/>
      <c r="O5" s="85"/>
      <c r="P5" s="100"/>
      <c r="Q5" s="100"/>
    </row>
    <row r="6" spans="2:30" ht="16.2" thickBot="1">
      <c r="B6" s="46" t="s">
        <v>423</v>
      </c>
      <c r="C6" s="47" t="s">
        <v>289</v>
      </c>
      <c r="D6" s="47" t="s">
        <v>289</v>
      </c>
      <c r="E6" s="48" t="s">
        <v>289</v>
      </c>
      <c r="F6" s="48" t="s">
        <v>289</v>
      </c>
      <c r="G6" s="48" t="s">
        <v>289</v>
      </c>
      <c r="H6" s="48" t="s">
        <v>289</v>
      </c>
      <c r="I6" s="48">
        <v>-7.2</v>
      </c>
      <c r="J6" s="48">
        <v>0</v>
      </c>
      <c r="K6" s="48">
        <v>-5.6</v>
      </c>
      <c r="L6" s="48">
        <v>18.2</v>
      </c>
      <c r="M6" s="48">
        <v>119.2</v>
      </c>
      <c r="N6" s="48">
        <v>2.5499999999999998</v>
      </c>
      <c r="O6" s="48">
        <v>2.74</v>
      </c>
      <c r="P6" s="48" t="s">
        <v>208</v>
      </c>
      <c r="Q6" s="48" t="s">
        <v>208</v>
      </c>
      <c r="S6">
        <v>16.2</v>
      </c>
    </row>
    <row r="7" spans="2:30" ht="28.2" thickBot="1">
      <c r="B7" s="49" t="s">
        <v>160</v>
      </c>
      <c r="C7" s="50" t="s">
        <v>300</v>
      </c>
      <c r="D7" s="50" t="s">
        <v>424</v>
      </c>
      <c r="E7" s="51" t="s">
        <v>295</v>
      </c>
      <c r="F7" s="51">
        <v>48.6</v>
      </c>
      <c r="G7" s="51">
        <v>63</v>
      </c>
      <c r="H7" s="51">
        <v>65.989999999999995</v>
      </c>
      <c r="I7" s="51">
        <v>-4.5</v>
      </c>
      <c r="J7" s="51">
        <v>0</v>
      </c>
      <c r="K7" s="51">
        <v>-5</v>
      </c>
      <c r="L7" s="51">
        <v>37.9</v>
      </c>
      <c r="M7" s="51">
        <v>442.4</v>
      </c>
      <c r="N7" s="51">
        <v>3.06</v>
      </c>
      <c r="O7" s="51">
        <v>3.06</v>
      </c>
      <c r="P7" s="51">
        <v>-1.7</v>
      </c>
      <c r="Q7" s="51">
        <v>41.3</v>
      </c>
      <c r="S7" s="55">
        <v>19.16</v>
      </c>
      <c r="T7" s="55">
        <v>20</v>
      </c>
      <c r="U7" t="s">
        <v>443</v>
      </c>
      <c r="W7">
        <v>15</v>
      </c>
      <c r="AC7">
        <v>21.8</v>
      </c>
      <c r="AD7" t="s">
        <v>442</v>
      </c>
    </row>
    <row r="8" spans="2:30" ht="28.2" thickBot="1">
      <c r="B8" s="52" t="s">
        <v>164</v>
      </c>
      <c r="C8" s="53" t="s">
        <v>300</v>
      </c>
      <c r="D8" s="53" t="s">
        <v>424</v>
      </c>
      <c r="E8" s="54" t="s">
        <v>295</v>
      </c>
      <c r="F8" s="54">
        <v>48.4</v>
      </c>
      <c r="G8" s="54">
        <v>54.5</v>
      </c>
      <c r="H8" s="54">
        <v>57.3</v>
      </c>
      <c r="I8" s="54">
        <v>-4.9000000000000004</v>
      </c>
      <c r="J8" s="54">
        <v>0</v>
      </c>
      <c r="K8" s="54">
        <v>-0.8</v>
      </c>
      <c r="L8" s="54">
        <v>34.1</v>
      </c>
      <c r="M8" s="54">
        <v>112.6</v>
      </c>
      <c r="N8" s="54">
        <v>2.8</v>
      </c>
      <c r="O8" s="54">
        <v>2.8</v>
      </c>
      <c r="P8" s="54">
        <v>-9.6999999999999993</v>
      </c>
      <c r="Q8" s="54">
        <v>22</v>
      </c>
      <c r="S8" s="56">
        <v>15.9</v>
      </c>
      <c r="T8" s="77">
        <v>0.2</v>
      </c>
      <c r="U8" t="s">
        <v>444</v>
      </c>
      <c r="W8">
        <v>8</v>
      </c>
      <c r="AC8">
        <v>13</v>
      </c>
    </row>
    <row r="9" spans="2:30" ht="28.2" thickBot="1">
      <c r="B9" s="49" t="s">
        <v>166</v>
      </c>
      <c r="C9" s="50" t="s">
        <v>300</v>
      </c>
      <c r="D9" s="50" t="s">
        <v>424</v>
      </c>
      <c r="E9" s="51" t="s">
        <v>295</v>
      </c>
      <c r="F9" s="51">
        <v>67</v>
      </c>
      <c r="G9" s="51">
        <v>50.5</v>
      </c>
      <c r="H9" s="51">
        <v>52.78</v>
      </c>
      <c r="I9" s="51">
        <v>-4.3</v>
      </c>
      <c r="J9" s="51">
        <v>0</v>
      </c>
      <c r="K9" s="51">
        <v>1.6</v>
      </c>
      <c r="L9" s="51">
        <v>46.9</v>
      </c>
      <c r="M9" s="51">
        <v>202.7</v>
      </c>
      <c r="N9" s="51">
        <v>2.73</v>
      </c>
      <c r="O9" s="51">
        <v>2.73</v>
      </c>
      <c r="P9" s="51">
        <v>-30.1</v>
      </c>
      <c r="Q9" s="51">
        <v>31.7</v>
      </c>
      <c r="S9" s="55">
        <v>30.1</v>
      </c>
      <c r="T9" s="55">
        <v>20</v>
      </c>
      <c r="U9" t="s">
        <v>443</v>
      </c>
      <c r="W9">
        <v>10</v>
      </c>
      <c r="AC9">
        <v>15</v>
      </c>
    </row>
    <row r="10" spans="2:30" ht="28.2" thickBot="1">
      <c r="B10" s="52" t="s">
        <v>235</v>
      </c>
      <c r="C10" s="53" t="s">
        <v>300</v>
      </c>
      <c r="D10" s="53" t="s">
        <v>424</v>
      </c>
      <c r="E10" s="54" t="s">
        <v>295</v>
      </c>
      <c r="F10" s="54">
        <v>75.8</v>
      </c>
      <c r="G10" s="54">
        <v>62.5</v>
      </c>
      <c r="H10" s="54">
        <v>65.459999999999994</v>
      </c>
      <c r="I10" s="54">
        <v>-4.5</v>
      </c>
      <c r="J10" s="54">
        <v>0</v>
      </c>
      <c r="K10" s="54">
        <v>-4</v>
      </c>
      <c r="L10" s="54">
        <v>28.9</v>
      </c>
      <c r="M10" s="54">
        <v>203.1</v>
      </c>
      <c r="N10" s="54">
        <v>2.67</v>
      </c>
      <c r="O10" s="54">
        <v>2.67</v>
      </c>
      <c r="P10" s="54">
        <v>-12.9</v>
      </c>
      <c r="Q10" s="54">
        <v>9.6</v>
      </c>
      <c r="S10" s="56">
        <v>14.5</v>
      </c>
      <c r="T10" s="56">
        <v>15</v>
      </c>
      <c r="U10" t="s">
        <v>445</v>
      </c>
      <c r="W10">
        <v>5</v>
      </c>
      <c r="AC10">
        <v>10</v>
      </c>
    </row>
    <row r="11" spans="2:30">
      <c r="W11">
        <f>SUM(W7:W10)</f>
        <v>38</v>
      </c>
      <c r="AC11">
        <f>SUM(AC7:AC10)</f>
        <v>59.8</v>
      </c>
    </row>
    <row r="12" spans="2:30" ht="16.2" thickBot="1"/>
    <row r="13" spans="2:30" ht="62.25" customHeight="1" thickBot="1">
      <c r="B13" s="86" t="s">
        <v>411</v>
      </c>
      <c r="C13" s="86" t="s">
        <v>272</v>
      </c>
      <c r="D13" s="101" t="s">
        <v>412</v>
      </c>
      <c r="E13" s="103" t="s">
        <v>273</v>
      </c>
      <c r="F13" s="82" t="s">
        <v>274</v>
      </c>
      <c r="G13" s="103" t="s">
        <v>413</v>
      </c>
      <c r="H13" s="84" t="s">
        <v>7</v>
      </c>
      <c r="I13" s="82" t="s">
        <v>425</v>
      </c>
      <c r="J13" s="82" t="s">
        <v>277</v>
      </c>
      <c r="K13" s="108" t="s">
        <v>415</v>
      </c>
      <c r="L13" s="109"/>
      <c r="M13" s="110"/>
      <c r="N13" s="82" t="s">
        <v>416</v>
      </c>
      <c r="O13" s="84" t="s">
        <v>417</v>
      </c>
      <c r="P13" s="82" t="s">
        <v>418</v>
      </c>
      <c r="Q13" s="82" t="s">
        <v>419</v>
      </c>
      <c r="S13" s="70" t="s">
        <v>427</v>
      </c>
      <c r="T13" t="s">
        <v>437</v>
      </c>
      <c r="U13" t="s">
        <v>438</v>
      </c>
      <c r="W13" t="s">
        <v>434</v>
      </c>
      <c r="X13" t="s">
        <v>435</v>
      </c>
      <c r="AC13" t="s">
        <v>441</v>
      </c>
    </row>
    <row r="14" spans="2:30" ht="16.2" thickBot="1">
      <c r="B14" s="87"/>
      <c r="C14" s="87"/>
      <c r="D14" s="102"/>
      <c r="E14" s="104"/>
      <c r="F14" s="83"/>
      <c r="G14" s="104"/>
      <c r="H14" s="85"/>
      <c r="I14" s="83"/>
      <c r="J14" s="83"/>
      <c r="K14" s="45" t="s">
        <v>420</v>
      </c>
      <c r="L14" s="45" t="s">
        <v>421</v>
      </c>
      <c r="M14" s="45" t="s">
        <v>422</v>
      </c>
      <c r="N14" s="83"/>
      <c r="O14" s="85"/>
      <c r="P14" s="83"/>
      <c r="Q14" s="83"/>
    </row>
    <row r="15" spans="2:30" ht="16.2" thickBot="1">
      <c r="B15" s="46" t="s">
        <v>423</v>
      </c>
      <c r="C15" s="57" t="s">
        <v>289</v>
      </c>
      <c r="D15" s="57" t="s">
        <v>289</v>
      </c>
      <c r="E15" s="58" t="s">
        <v>289</v>
      </c>
      <c r="F15" s="58" t="s">
        <v>289</v>
      </c>
      <c r="G15" s="58" t="s">
        <v>289</v>
      </c>
      <c r="H15" s="58" t="s">
        <v>289</v>
      </c>
      <c r="I15" s="58">
        <v>-7.2</v>
      </c>
      <c r="J15" s="58">
        <v>0</v>
      </c>
      <c r="K15" s="58">
        <v>-5.6</v>
      </c>
      <c r="L15" s="58">
        <v>18.2</v>
      </c>
      <c r="M15" s="58">
        <v>119.2</v>
      </c>
      <c r="N15" s="58">
        <v>2.5499999999999998</v>
      </c>
      <c r="O15" s="58">
        <v>2.74</v>
      </c>
      <c r="P15" s="58" t="s">
        <v>208</v>
      </c>
      <c r="Q15" s="58" t="s">
        <v>208</v>
      </c>
      <c r="S15">
        <v>16.2</v>
      </c>
    </row>
    <row r="16" spans="2:30" ht="27" thickBot="1">
      <c r="B16" s="59" t="s">
        <v>148</v>
      </c>
      <c r="C16" s="60" t="s">
        <v>300</v>
      </c>
      <c r="D16" s="60" t="s">
        <v>424</v>
      </c>
      <c r="E16" s="61" t="s">
        <v>295</v>
      </c>
      <c r="F16" s="61">
        <v>39.200000000000003</v>
      </c>
      <c r="G16" s="61">
        <v>40</v>
      </c>
      <c r="H16" s="61">
        <v>42.68</v>
      </c>
      <c r="I16" s="61">
        <v>-6.3</v>
      </c>
      <c r="J16" s="61">
        <v>0</v>
      </c>
      <c r="K16" s="61">
        <v>-3.7</v>
      </c>
      <c r="L16" s="61">
        <v>15.8</v>
      </c>
      <c r="M16" s="61">
        <v>148</v>
      </c>
      <c r="N16" s="61">
        <v>2.5299999999999998</v>
      </c>
      <c r="O16" s="61">
        <v>2.5299999999999998</v>
      </c>
      <c r="P16" s="61">
        <v>-7.5</v>
      </c>
      <c r="Q16" s="61">
        <v>41.4</v>
      </c>
      <c r="S16" s="65">
        <v>22.49</v>
      </c>
      <c r="T16" s="65">
        <v>20</v>
      </c>
      <c r="U16" s="65">
        <v>0</v>
      </c>
      <c r="W16" s="74">
        <v>0</v>
      </c>
    </row>
    <row r="17" spans="2:29" ht="27" thickBot="1">
      <c r="B17" s="62" t="s">
        <v>152</v>
      </c>
      <c r="C17" s="63" t="s">
        <v>300</v>
      </c>
      <c r="D17" s="63" t="s">
        <v>424</v>
      </c>
      <c r="E17" s="64" t="s">
        <v>295</v>
      </c>
      <c r="F17" s="64">
        <v>42</v>
      </c>
      <c r="G17" s="64">
        <v>48</v>
      </c>
      <c r="H17" s="64">
        <v>52.74</v>
      </c>
      <c r="I17" s="64">
        <v>-9</v>
      </c>
      <c r="J17" s="64">
        <v>0</v>
      </c>
      <c r="K17" s="64">
        <v>-4.7</v>
      </c>
      <c r="L17" s="64">
        <v>17.2</v>
      </c>
      <c r="M17" s="64">
        <v>128.9</v>
      </c>
      <c r="N17" s="64">
        <v>3.27</v>
      </c>
      <c r="O17" s="64">
        <v>3.31</v>
      </c>
      <c r="P17" s="64">
        <v>-6.2</v>
      </c>
      <c r="Q17" s="64">
        <v>23.4</v>
      </c>
      <c r="S17" s="66">
        <v>6.54</v>
      </c>
      <c r="T17" s="66">
        <v>15</v>
      </c>
      <c r="U17" s="66">
        <v>0</v>
      </c>
      <c r="W17" s="75">
        <v>7.5</v>
      </c>
      <c r="AC17">
        <v>7.5</v>
      </c>
    </row>
    <row r="18" spans="2:29" ht="27" thickBot="1">
      <c r="B18" s="59" t="s">
        <v>155</v>
      </c>
      <c r="C18" s="60" t="s">
        <v>300</v>
      </c>
      <c r="D18" s="60" t="s">
        <v>424</v>
      </c>
      <c r="E18" s="61" t="s">
        <v>295</v>
      </c>
      <c r="F18" s="61">
        <v>71.5</v>
      </c>
      <c r="G18" s="61">
        <v>60</v>
      </c>
      <c r="H18" s="61">
        <v>63.32</v>
      </c>
      <c r="I18" s="61">
        <v>-5.2</v>
      </c>
      <c r="J18" s="61">
        <v>0</v>
      </c>
      <c r="K18" s="61">
        <v>-1.6</v>
      </c>
      <c r="L18" s="61">
        <v>20.3</v>
      </c>
      <c r="M18" s="61">
        <v>95.6</v>
      </c>
      <c r="N18" s="61">
        <v>2.98</v>
      </c>
      <c r="O18" s="61">
        <v>3.29</v>
      </c>
      <c r="P18" s="61">
        <v>-4.4000000000000004</v>
      </c>
      <c r="Q18" s="61">
        <v>6.7</v>
      </c>
      <c r="S18" s="65">
        <v>3.15</v>
      </c>
      <c r="T18" s="65">
        <v>20</v>
      </c>
      <c r="U18" s="65">
        <v>0</v>
      </c>
      <c r="W18" s="74">
        <v>7.5</v>
      </c>
      <c r="AC18">
        <v>7.5</v>
      </c>
    </row>
    <row r="19" spans="2:29" ht="27" thickBot="1">
      <c r="B19" s="62" t="s">
        <v>158</v>
      </c>
      <c r="C19" s="63" t="s">
        <v>300</v>
      </c>
      <c r="D19" s="63" t="s">
        <v>424</v>
      </c>
      <c r="E19" s="64" t="s">
        <v>295</v>
      </c>
      <c r="F19" s="64">
        <v>42.9</v>
      </c>
      <c r="G19" s="64">
        <v>29.6</v>
      </c>
      <c r="H19" s="64">
        <v>34.340000000000003</v>
      </c>
      <c r="I19" s="64">
        <v>-13.8</v>
      </c>
      <c r="J19" s="64">
        <v>0</v>
      </c>
      <c r="K19" s="64">
        <v>-4.5</v>
      </c>
      <c r="L19" s="64">
        <v>25.7</v>
      </c>
      <c r="M19" s="64">
        <v>167.7</v>
      </c>
      <c r="N19" s="64">
        <v>2.1</v>
      </c>
      <c r="O19" s="64">
        <v>2.4300000000000002</v>
      </c>
      <c r="P19" s="64">
        <v>-15.1</v>
      </c>
      <c r="Q19" s="64">
        <v>3.7</v>
      </c>
      <c r="S19" s="66">
        <v>20.100000000000001</v>
      </c>
      <c r="T19" s="66">
        <v>12.5</v>
      </c>
      <c r="U19" s="66">
        <v>4</v>
      </c>
      <c r="W19" s="75">
        <v>0</v>
      </c>
    </row>
    <row r="24" spans="2:29" ht="16.2" thickBot="1"/>
    <row r="25" spans="2:29" ht="62.25" customHeight="1" thickBot="1">
      <c r="B25" s="86" t="s">
        <v>411</v>
      </c>
      <c r="C25" s="86" t="s">
        <v>272</v>
      </c>
      <c r="D25" s="88" t="s">
        <v>412</v>
      </c>
      <c r="E25" s="90" t="s">
        <v>273</v>
      </c>
      <c r="F25" s="82" t="s">
        <v>274</v>
      </c>
      <c r="G25" s="90" t="s">
        <v>413</v>
      </c>
      <c r="H25" s="84" t="s">
        <v>7</v>
      </c>
      <c r="I25" s="82" t="s">
        <v>426</v>
      </c>
      <c r="J25" s="82" t="s">
        <v>277</v>
      </c>
      <c r="K25" s="92" t="s">
        <v>415</v>
      </c>
      <c r="L25" s="93"/>
      <c r="M25" s="94"/>
      <c r="N25" s="82" t="s">
        <v>416</v>
      </c>
      <c r="O25" s="84" t="s">
        <v>417</v>
      </c>
      <c r="P25" s="82" t="s">
        <v>418</v>
      </c>
      <c r="Q25" s="82" t="s">
        <v>419</v>
      </c>
      <c r="S25" s="70" t="s">
        <v>427</v>
      </c>
    </row>
    <row r="26" spans="2:29" ht="16.2" thickBot="1">
      <c r="B26" s="87"/>
      <c r="C26" s="87"/>
      <c r="D26" s="89"/>
      <c r="E26" s="91"/>
      <c r="F26" s="83"/>
      <c r="G26" s="91"/>
      <c r="H26" s="85"/>
      <c r="I26" s="83"/>
      <c r="J26" s="83"/>
      <c r="K26" s="45" t="s">
        <v>420</v>
      </c>
      <c r="L26" s="45" t="s">
        <v>421</v>
      </c>
      <c r="M26" s="45" t="s">
        <v>422</v>
      </c>
      <c r="N26" s="83"/>
      <c r="O26" s="85"/>
      <c r="P26" s="83"/>
      <c r="Q26" s="83"/>
    </row>
    <row r="27" spans="2:29" ht="16.2" thickBot="1">
      <c r="B27" s="46" t="s">
        <v>423</v>
      </c>
      <c r="C27" s="57" t="s">
        <v>289</v>
      </c>
      <c r="D27" s="57" t="s">
        <v>289</v>
      </c>
      <c r="E27" s="58" t="s">
        <v>289</v>
      </c>
      <c r="F27" s="58" t="s">
        <v>289</v>
      </c>
      <c r="G27" s="58" t="s">
        <v>289</v>
      </c>
      <c r="H27" s="58" t="s">
        <v>289</v>
      </c>
      <c r="I27" s="58">
        <v>-7.2</v>
      </c>
      <c r="J27" s="58">
        <v>0</v>
      </c>
      <c r="K27" s="58">
        <v>-5.6</v>
      </c>
      <c r="L27" s="58">
        <v>18.2</v>
      </c>
      <c r="M27" s="58">
        <v>119.2</v>
      </c>
      <c r="N27" s="58">
        <v>2.5499999999999998</v>
      </c>
      <c r="O27" s="58">
        <v>2.74</v>
      </c>
      <c r="P27" s="58" t="s">
        <v>208</v>
      </c>
      <c r="Q27" s="58" t="s">
        <v>208</v>
      </c>
      <c r="S27">
        <v>16.2</v>
      </c>
    </row>
    <row r="28" spans="2:29" ht="27" thickBot="1">
      <c r="B28" s="59" t="s">
        <v>204</v>
      </c>
      <c r="C28" s="60" t="s">
        <v>300</v>
      </c>
      <c r="D28" s="60" t="s">
        <v>424</v>
      </c>
      <c r="E28" s="61" t="s">
        <v>295</v>
      </c>
      <c r="F28" s="61">
        <v>20.8</v>
      </c>
      <c r="G28" s="61">
        <v>95</v>
      </c>
      <c r="H28" s="61">
        <v>114.67</v>
      </c>
      <c r="I28" s="61">
        <v>-17.2</v>
      </c>
      <c r="J28" s="61">
        <v>7</v>
      </c>
      <c r="K28" s="61">
        <v>-2.1</v>
      </c>
      <c r="L28" s="61">
        <v>-5.6</v>
      </c>
      <c r="M28" s="61" t="s">
        <v>208</v>
      </c>
      <c r="N28" s="61">
        <v>2.63</v>
      </c>
      <c r="O28" s="61">
        <v>2.63</v>
      </c>
      <c r="P28" s="61">
        <v>-3.6</v>
      </c>
      <c r="Q28" s="61">
        <v>3.2</v>
      </c>
      <c r="S28" s="65">
        <v>22.2</v>
      </c>
    </row>
    <row r="29" spans="2:29" ht="27" thickBot="1">
      <c r="B29" s="67" t="s">
        <v>310</v>
      </c>
      <c r="C29" s="68" t="s">
        <v>300</v>
      </c>
      <c r="D29" s="68" t="s">
        <v>424</v>
      </c>
      <c r="E29" s="69" t="s">
        <v>295</v>
      </c>
      <c r="F29" s="69">
        <v>89.7</v>
      </c>
      <c r="G29" s="69">
        <v>105.5</v>
      </c>
      <c r="H29" s="69">
        <v>110.29</v>
      </c>
      <c r="I29" s="69">
        <v>-4.3</v>
      </c>
      <c r="J29" s="69">
        <v>0</v>
      </c>
      <c r="K29" s="69">
        <v>1.9</v>
      </c>
      <c r="L29" s="69">
        <v>4.8</v>
      </c>
      <c r="M29" s="69" t="s">
        <v>208</v>
      </c>
      <c r="N29" s="69">
        <v>2.2799999999999998</v>
      </c>
      <c r="O29" s="69">
        <v>2.2799999999999998</v>
      </c>
      <c r="P29" s="69" t="s">
        <v>208</v>
      </c>
      <c r="Q29" s="69">
        <v>2.8</v>
      </c>
      <c r="S29" s="71">
        <v>24.9</v>
      </c>
    </row>
    <row r="31" spans="2:29" ht="16.2" thickBot="1"/>
    <row r="32" spans="2:29" ht="62.25" customHeight="1" thickBot="1">
      <c r="B32" s="86" t="s">
        <v>411</v>
      </c>
      <c r="C32" s="86" t="s">
        <v>272</v>
      </c>
      <c r="D32" s="88" t="s">
        <v>412</v>
      </c>
      <c r="E32" s="90" t="s">
        <v>273</v>
      </c>
      <c r="F32" s="82" t="s">
        <v>274</v>
      </c>
      <c r="G32" s="90" t="s">
        <v>413</v>
      </c>
      <c r="H32" s="84" t="s">
        <v>7</v>
      </c>
      <c r="I32" s="82" t="s">
        <v>426</v>
      </c>
      <c r="J32" s="82" t="s">
        <v>277</v>
      </c>
      <c r="K32" s="92" t="s">
        <v>415</v>
      </c>
      <c r="L32" s="93"/>
      <c r="M32" s="94"/>
      <c r="N32" s="82" t="s">
        <v>416</v>
      </c>
      <c r="O32" s="84" t="s">
        <v>417</v>
      </c>
      <c r="P32" s="82" t="s">
        <v>418</v>
      </c>
      <c r="Q32" s="82" t="s">
        <v>419</v>
      </c>
    </row>
    <row r="33" spans="2:29" ht="16.2" thickBot="1">
      <c r="B33" s="87"/>
      <c r="C33" s="87"/>
      <c r="D33" s="89"/>
      <c r="E33" s="91"/>
      <c r="F33" s="83"/>
      <c r="G33" s="91"/>
      <c r="H33" s="85"/>
      <c r="I33" s="83"/>
      <c r="J33" s="83"/>
      <c r="K33" s="45" t="s">
        <v>420</v>
      </c>
      <c r="L33" s="45" t="s">
        <v>421</v>
      </c>
      <c r="M33" s="45" t="s">
        <v>422</v>
      </c>
      <c r="N33" s="83"/>
      <c r="O33" s="85"/>
      <c r="P33" s="83"/>
      <c r="Q33" s="83"/>
    </row>
    <row r="34" spans="2:29" ht="16.2" thickBot="1">
      <c r="B34" s="46" t="s">
        <v>423</v>
      </c>
      <c r="C34" s="57" t="s">
        <v>289</v>
      </c>
      <c r="D34" s="57" t="s">
        <v>289</v>
      </c>
      <c r="E34" s="58" t="s">
        <v>289</v>
      </c>
      <c r="F34" s="58" t="s">
        <v>289</v>
      </c>
      <c r="G34" s="58" t="s">
        <v>289</v>
      </c>
      <c r="H34" s="58" t="s">
        <v>289</v>
      </c>
      <c r="I34" s="58">
        <v>-7.2</v>
      </c>
      <c r="J34" s="58">
        <v>0</v>
      </c>
      <c r="K34" s="58">
        <v>-5.6</v>
      </c>
      <c r="L34" s="58">
        <v>18.2</v>
      </c>
      <c r="M34" s="58">
        <v>119.2</v>
      </c>
      <c r="N34" s="58">
        <v>2.5499999999999998</v>
      </c>
      <c r="O34" s="58">
        <v>2.74</v>
      </c>
      <c r="P34" s="58" t="s">
        <v>208</v>
      </c>
      <c r="Q34" s="58" t="s">
        <v>208</v>
      </c>
      <c r="S34" s="70" t="s">
        <v>427</v>
      </c>
      <c r="T34" t="s">
        <v>437</v>
      </c>
      <c r="U34" t="s">
        <v>438</v>
      </c>
      <c r="W34" t="s">
        <v>434</v>
      </c>
      <c r="X34" t="s">
        <v>435</v>
      </c>
      <c r="AC34" t="s">
        <v>441</v>
      </c>
    </row>
    <row r="35" spans="2:29" ht="27" thickBot="1">
      <c r="B35" s="59" t="s">
        <v>303</v>
      </c>
      <c r="C35" s="60" t="s">
        <v>300</v>
      </c>
      <c r="D35" s="60" t="s">
        <v>424</v>
      </c>
      <c r="E35" s="61" t="s">
        <v>295</v>
      </c>
      <c r="F35" s="61">
        <v>73.400000000000006</v>
      </c>
      <c r="G35" s="61">
        <v>75</v>
      </c>
      <c r="H35" s="61">
        <v>79.3</v>
      </c>
      <c r="I35" s="61">
        <v>-5.4</v>
      </c>
      <c r="J35" s="61">
        <v>0</v>
      </c>
      <c r="K35" s="61">
        <v>-0.5</v>
      </c>
      <c r="L35" s="61">
        <v>49.3</v>
      </c>
      <c r="M35" s="61">
        <v>128.80000000000001</v>
      </c>
      <c r="N35" s="61">
        <v>2.4</v>
      </c>
      <c r="O35" s="61">
        <v>2.4</v>
      </c>
      <c r="P35" s="61">
        <v>-2.1</v>
      </c>
      <c r="Q35" s="61">
        <v>6</v>
      </c>
      <c r="S35" s="65">
        <v>44.9</v>
      </c>
      <c r="T35" s="77">
        <v>0.2</v>
      </c>
      <c r="U35" t="s">
        <v>440</v>
      </c>
      <c r="V35" t="s">
        <v>447</v>
      </c>
      <c r="W35" s="74">
        <v>8</v>
      </c>
      <c r="X35">
        <v>0.2</v>
      </c>
      <c r="Z35">
        <v>2.25</v>
      </c>
      <c r="AA35">
        <v>2.5</v>
      </c>
      <c r="AB35">
        <v>0</v>
      </c>
      <c r="AC35" s="72" t="s">
        <v>432</v>
      </c>
    </row>
    <row r="36" spans="2:29" ht="41.25" customHeight="1" thickBot="1">
      <c r="B36" s="62" t="s">
        <v>34</v>
      </c>
      <c r="C36" s="63" t="s">
        <v>300</v>
      </c>
      <c r="D36" s="63" t="s">
        <v>424</v>
      </c>
      <c r="E36" s="64" t="s">
        <v>295</v>
      </c>
      <c r="F36" s="64">
        <v>70.599999999999994</v>
      </c>
      <c r="G36" s="64">
        <v>98</v>
      </c>
      <c r="H36" s="64">
        <v>103.84</v>
      </c>
      <c r="I36" s="64">
        <v>-5.6</v>
      </c>
      <c r="J36" s="64">
        <v>0</v>
      </c>
      <c r="K36" s="64">
        <v>-5.0999999999999996</v>
      </c>
      <c r="L36" s="64">
        <v>41.9</v>
      </c>
      <c r="M36" s="64">
        <v>118</v>
      </c>
      <c r="N36" s="64">
        <v>2.6</v>
      </c>
      <c r="O36" s="64">
        <v>2.6</v>
      </c>
      <c r="P36" s="64">
        <v>3.7</v>
      </c>
      <c r="Q36" s="64">
        <v>5.5</v>
      </c>
      <c r="S36" s="66">
        <v>39.200000000000003</v>
      </c>
      <c r="T36" s="77">
        <v>0.2</v>
      </c>
      <c r="U36" t="s">
        <v>439</v>
      </c>
      <c r="W36" s="75">
        <v>6</v>
      </c>
      <c r="X36">
        <v>0.15</v>
      </c>
      <c r="Z36">
        <v>2.5</v>
      </c>
      <c r="AA36">
        <v>3</v>
      </c>
      <c r="AB36">
        <v>50000</v>
      </c>
      <c r="AC36" s="72" t="s">
        <v>429</v>
      </c>
    </row>
    <row r="37" spans="2:29" ht="27" thickBot="1">
      <c r="B37" s="59" t="s">
        <v>308</v>
      </c>
      <c r="C37" s="60" t="s">
        <v>300</v>
      </c>
      <c r="D37" s="60" t="s">
        <v>424</v>
      </c>
      <c r="E37" s="61" t="s">
        <v>295</v>
      </c>
      <c r="F37" s="61">
        <v>85.5</v>
      </c>
      <c r="G37" s="61">
        <v>72</v>
      </c>
      <c r="H37" s="61">
        <v>77.37</v>
      </c>
      <c r="I37" s="61">
        <v>-6.9</v>
      </c>
      <c r="J37" s="61">
        <v>0</v>
      </c>
      <c r="K37" s="61">
        <v>1.1000000000000001</v>
      </c>
      <c r="L37" s="61">
        <v>21.2</v>
      </c>
      <c r="M37" s="61">
        <v>76.3</v>
      </c>
      <c r="N37" s="61">
        <v>2.57</v>
      </c>
      <c r="O37" s="61">
        <v>2.57</v>
      </c>
      <c r="P37" s="61">
        <v>-4.4000000000000004</v>
      </c>
      <c r="Q37" s="61">
        <v>5.6</v>
      </c>
      <c r="S37" s="65">
        <v>25.8</v>
      </c>
      <c r="T37" s="77">
        <v>0.15</v>
      </c>
      <c r="U37" t="s">
        <v>440</v>
      </c>
      <c r="Z37">
        <v>2.5</v>
      </c>
      <c r="AA37">
        <v>2.75</v>
      </c>
      <c r="AB37">
        <v>0</v>
      </c>
    </row>
    <row r="38" spans="2:29" ht="27" thickBot="1">
      <c r="B38" s="62" t="s">
        <v>304</v>
      </c>
      <c r="C38" s="63" t="s">
        <v>300</v>
      </c>
      <c r="D38" s="63" t="s">
        <v>424</v>
      </c>
      <c r="E38" s="64" t="s">
        <v>295</v>
      </c>
      <c r="F38" s="64">
        <v>68.599999999999994</v>
      </c>
      <c r="G38" s="64">
        <v>65</v>
      </c>
      <c r="H38" s="64">
        <v>67.63</v>
      </c>
      <c r="I38" s="64">
        <v>-3.9</v>
      </c>
      <c r="J38" s="64">
        <v>0</v>
      </c>
      <c r="K38" s="64">
        <v>-4</v>
      </c>
      <c r="L38" s="64">
        <v>39.299999999999997</v>
      </c>
      <c r="M38" s="64">
        <v>97.9</v>
      </c>
      <c r="N38" s="64">
        <v>2.35</v>
      </c>
      <c r="O38" s="64">
        <v>2.35</v>
      </c>
      <c r="P38" s="64">
        <v>0</v>
      </c>
      <c r="Q38" s="64">
        <v>7.7</v>
      </c>
      <c r="S38" s="66">
        <v>36.6</v>
      </c>
      <c r="T38" s="77">
        <v>0.15</v>
      </c>
      <c r="U38" t="s">
        <v>440</v>
      </c>
      <c r="V38" t="s">
        <v>446</v>
      </c>
      <c r="W38" s="75">
        <v>6</v>
      </c>
      <c r="X38">
        <v>0.15</v>
      </c>
      <c r="Z38">
        <v>1.9</v>
      </c>
      <c r="AA38">
        <v>2.5</v>
      </c>
      <c r="AC38" s="72" t="s">
        <v>431</v>
      </c>
    </row>
    <row r="39" spans="2:29" ht="27" thickBot="1">
      <c r="B39" s="59" t="s">
        <v>85</v>
      </c>
      <c r="C39" s="60" t="s">
        <v>300</v>
      </c>
      <c r="D39" s="60" t="s">
        <v>424</v>
      </c>
      <c r="E39" s="61" t="s">
        <v>295</v>
      </c>
      <c r="F39" s="61">
        <v>62.6</v>
      </c>
      <c r="G39" s="61">
        <v>31</v>
      </c>
      <c r="H39" s="61">
        <v>31.77</v>
      </c>
      <c r="I39" s="61">
        <v>-2.4</v>
      </c>
      <c r="J39" s="61">
        <v>0</v>
      </c>
      <c r="K39" s="61">
        <v>0.8</v>
      </c>
      <c r="L39" s="61">
        <v>51.3</v>
      </c>
      <c r="M39" s="61">
        <v>137.4</v>
      </c>
      <c r="N39" s="61">
        <v>2.3199999999999998</v>
      </c>
      <c r="O39" s="61">
        <v>2.3199999999999998</v>
      </c>
      <c r="P39" s="61">
        <v>-4.4000000000000004</v>
      </c>
      <c r="Q39" s="61">
        <v>6.5</v>
      </c>
      <c r="S39" s="65">
        <v>43.5</v>
      </c>
      <c r="T39" s="77">
        <v>0.2</v>
      </c>
      <c r="U39" t="s">
        <v>439</v>
      </c>
      <c r="W39" s="74">
        <v>4</v>
      </c>
      <c r="X39">
        <v>0.1</v>
      </c>
      <c r="Z39">
        <v>1.75</v>
      </c>
      <c r="AA39">
        <v>3</v>
      </c>
      <c r="AC39" s="72" t="s">
        <v>428</v>
      </c>
    </row>
    <row r="40" spans="2:29" ht="27" thickBot="1">
      <c r="B40" s="62" t="s">
        <v>145</v>
      </c>
      <c r="C40" s="63" t="s">
        <v>300</v>
      </c>
      <c r="D40" s="63" t="s">
        <v>424</v>
      </c>
      <c r="E40" s="64" t="s">
        <v>295</v>
      </c>
      <c r="F40" s="64">
        <v>76.400000000000006</v>
      </c>
      <c r="G40" s="64">
        <v>19.2</v>
      </c>
      <c r="H40" s="64">
        <v>20.3</v>
      </c>
      <c r="I40" s="64">
        <v>-5.4</v>
      </c>
      <c r="J40" s="64">
        <v>0</v>
      </c>
      <c r="K40" s="64">
        <v>-5.5</v>
      </c>
      <c r="L40" s="64">
        <v>38.4</v>
      </c>
      <c r="M40" s="64">
        <v>423.3</v>
      </c>
      <c r="N40" s="64">
        <v>2.4300000000000002</v>
      </c>
      <c r="O40" s="64">
        <v>2.4300000000000002</v>
      </c>
      <c r="P40" s="64">
        <v>3.7</v>
      </c>
      <c r="Q40" s="64">
        <v>6.3</v>
      </c>
      <c r="S40" s="66">
        <v>33.299999999999997</v>
      </c>
      <c r="T40" s="66">
        <v>15</v>
      </c>
      <c r="U40" t="s">
        <v>440</v>
      </c>
      <c r="W40" s="75">
        <v>10</v>
      </c>
      <c r="X40">
        <v>0.25</v>
      </c>
      <c r="Z40">
        <v>2</v>
      </c>
      <c r="AA40">
        <v>3</v>
      </c>
      <c r="AB40">
        <v>50000</v>
      </c>
      <c r="AC40" s="72" t="s">
        <v>430</v>
      </c>
    </row>
    <row r="44" spans="2:29">
      <c r="D44" t="s">
        <v>28</v>
      </c>
      <c r="H44" t="s">
        <v>86</v>
      </c>
      <c r="I44" t="s">
        <v>433</v>
      </c>
      <c r="L44" t="s">
        <v>35</v>
      </c>
      <c r="P44" t="s">
        <v>146</v>
      </c>
      <c r="T44" t="s">
        <v>41</v>
      </c>
    </row>
    <row r="46" spans="2:29">
      <c r="D46" s="73">
        <v>1843797</v>
      </c>
      <c r="E46" s="72">
        <v>84.8</v>
      </c>
      <c r="F46">
        <f>+D46*E46/100</f>
        <v>1563539.8559999999</v>
      </c>
      <c r="H46" s="73">
        <v>4051167</v>
      </c>
      <c r="I46" s="72">
        <v>35.4</v>
      </c>
      <c r="J46">
        <f>+H46*I46/100</f>
        <v>1434113.1179999998</v>
      </c>
      <c r="L46" s="73">
        <v>1286925</v>
      </c>
      <c r="M46" s="72">
        <v>121.3</v>
      </c>
      <c r="N46">
        <f>+L46*M46/100</f>
        <v>1561040.0249999999</v>
      </c>
      <c r="P46" s="73">
        <v>5082101</v>
      </c>
      <c r="Q46">
        <v>22.4</v>
      </c>
      <c r="R46">
        <f>+P46*Q46/100</f>
        <v>1138390.6239999998</v>
      </c>
      <c r="T46" s="73">
        <v>2668571</v>
      </c>
      <c r="U46" s="72">
        <v>76.7</v>
      </c>
      <c r="V46">
        <f>+T46*U46/100</f>
        <v>2046793.9570000002</v>
      </c>
    </row>
    <row r="47" spans="2:29">
      <c r="D47" s="73">
        <v>401498</v>
      </c>
      <c r="E47" s="72">
        <v>85.3</v>
      </c>
      <c r="F47">
        <f>+D47*E47/100</f>
        <v>342477.79399999999</v>
      </c>
      <c r="H47" s="73">
        <v>904613</v>
      </c>
      <c r="I47" s="72">
        <v>35.6</v>
      </c>
      <c r="J47">
        <f>+H47*I47/100</f>
        <v>322042.228</v>
      </c>
      <c r="L47" s="73">
        <v>266214</v>
      </c>
      <c r="M47" s="72">
        <v>121.9</v>
      </c>
      <c r="N47">
        <f>+L47*M47/100</f>
        <v>324514.86600000004</v>
      </c>
      <c r="P47" s="73">
        <v>1019398</v>
      </c>
      <c r="Q47">
        <v>22.5</v>
      </c>
      <c r="R47">
        <f>+P47*Q47/100</f>
        <v>229364.55</v>
      </c>
      <c r="T47" s="73">
        <v>592553</v>
      </c>
      <c r="U47">
        <v>77</v>
      </c>
      <c r="V47">
        <f>+T47*U47/100</f>
        <v>456265.81</v>
      </c>
    </row>
    <row r="48" spans="2:29">
      <c r="D48" s="73">
        <v>6789082</v>
      </c>
      <c r="E48" s="72">
        <v>85.7</v>
      </c>
      <c r="F48">
        <f>+D48*E48/100</f>
        <v>5818243.2740000002</v>
      </c>
      <c r="H48" s="73">
        <v>5684033</v>
      </c>
      <c r="I48" s="72">
        <v>35.799999999999997</v>
      </c>
      <c r="J48">
        <f>+H48*I48/100</f>
        <v>2034883.8139999998</v>
      </c>
      <c r="L48" s="73">
        <v>3154706</v>
      </c>
      <c r="M48" s="72">
        <v>122.5</v>
      </c>
      <c r="N48">
        <f>+L48*M48/100</f>
        <v>3864514.85</v>
      </c>
      <c r="P48" s="73">
        <v>36336304</v>
      </c>
      <c r="Q48">
        <v>22.7</v>
      </c>
      <c r="R48">
        <f>+P48*Q48/100</f>
        <v>8248341.0079999994</v>
      </c>
      <c r="T48" s="73">
        <v>3620503</v>
      </c>
      <c r="U48">
        <v>77.400000000000006</v>
      </c>
      <c r="V48">
        <f>+T48*U48/100</f>
        <v>2802269.3220000006</v>
      </c>
    </row>
    <row r="49" spans="4:24">
      <c r="F49">
        <f>SUM(F46:F48)</f>
        <v>7724260.9240000006</v>
      </c>
      <c r="J49">
        <f>SUM(J46:J48)</f>
        <v>3791039.1599999997</v>
      </c>
      <c r="N49">
        <f>SUM(N46:N48)</f>
        <v>5750069.7410000004</v>
      </c>
      <c r="R49">
        <f>SUM(R46:R48)</f>
        <v>9616096.182</v>
      </c>
      <c r="V49">
        <f>SUM(V46:V48)</f>
        <v>5305329.0890000006</v>
      </c>
      <c r="X49">
        <f>SUM(F49:V49)</f>
        <v>32186795.096000005</v>
      </c>
    </row>
    <row r="52" spans="4:24">
      <c r="D52" s="76" t="s">
        <v>436</v>
      </c>
    </row>
  </sheetData>
  <mergeCells count="56">
    <mergeCell ref="J13:J14"/>
    <mergeCell ref="K13:M13"/>
    <mergeCell ref="N13:N14"/>
    <mergeCell ref="O13:O14"/>
    <mergeCell ref="P13:P14"/>
    <mergeCell ref="Q13:Q14"/>
    <mergeCell ref="P4:P5"/>
    <mergeCell ref="Q4:Q5"/>
    <mergeCell ref="B13:B14"/>
    <mergeCell ref="C13:C14"/>
    <mergeCell ref="D13:D14"/>
    <mergeCell ref="E13:E14"/>
    <mergeCell ref="F13:F14"/>
    <mergeCell ref="G13:G14"/>
    <mergeCell ref="H13:H14"/>
    <mergeCell ref="I13:I14"/>
    <mergeCell ref="H4:H5"/>
    <mergeCell ref="I4:I5"/>
    <mergeCell ref="J4:J5"/>
    <mergeCell ref="K4:M4"/>
    <mergeCell ref="N4:N5"/>
    <mergeCell ref="O4:O5"/>
    <mergeCell ref="B4:B5"/>
    <mergeCell ref="C4:C5"/>
    <mergeCell ref="D4:D5"/>
    <mergeCell ref="E4:E5"/>
    <mergeCell ref="F4:F5"/>
    <mergeCell ref="G4:G5"/>
    <mergeCell ref="B25:B26"/>
    <mergeCell ref="C25:C26"/>
    <mergeCell ref="D25:D26"/>
    <mergeCell ref="E25:E26"/>
    <mergeCell ref="F25:F26"/>
    <mergeCell ref="G25:G26"/>
    <mergeCell ref="H25:H26"/>
    <mergeCell ref="I25:I26"/>
    <mergeCell ref="J25:J26"/>
    <mergeCell ref="K25:M25"/>
    <mergeCell ref="G32:G33"/>
    <mergeCell ref="H32:H33"/>
    <mergeCell ref="I32:I33"/>
    <mergeCell ref="J32:J33"/>
    <mergeCell ref="K32:M32"/>
    <mergeCell ref="B32:B33"/>
    <mergeCell ref="C32:C33"/>
    <mergeCell ref="D32:D33"/>
    <mergeCell ref="E32:E33"/>
    <mergeCell ref="F32:F33"/>
    <mergeCell ref="P32:P33"/>
    <mergeCell ref="Q32:Q33"/>
    <mergeCell ref="N25:N26"/>
    <mergeCell ref="O25:O26"/>
    <mergeCell ref="P25:P26"/>
    <mergeCell ref="Q25:Q26"/>
    <mergeCell ref="N32:N33"/>
    <mergeCell ref="O32:O33"/>
  </mergeCells>
  <hyperlinks>
    <hyperlink ref="B4" r:id="rId1" display="https://www.theaic.co.uk/aic/find-compare-investment-companies?type=Filter&amp;sort=company-watcher-links&amp;az=&amp;country=&amp;region=&amp;objective=&amp;sector=VCT%20Generalist&amp;manager=Mobeus%20Equity%20Partners" xr:uid="{64D811D9-C0DD-4E0B-A04C-0CD3A1C8945D}"/>
    <hyperlink ref="C4" r:id="rId2" display="https://www.theaic.co.uk/aic/find-compare-investment-companies?type=Filter&amp;sort=sector&amp;az=&amp;country=&amp;region=&amp;objective=&amp;sector=VCT%20Generalist&amp;manager=Mobeus%20Equity%20Partners" xr:uid="{E6846A93-744C-4FC5-851E-3AAC306CDB99}"/>
    <hyperlink ref="H4" r:id="rId3" display="https://www.theaic.co.uk/aic/glossary/N?item=1036" xr:uid="{AD489778-2410-460E-9FF0-35D23A2207D4}"/>
    <hyperlink ref="O4" r:id="rId4" display="https://www.theaic.co.uk/aic/find-compare-investment-companies?type=Filter&amp;sort=ongoingipf&amp;az=&amp;country=&amp;region=&amp;objective=&amp;sector=VCT%20Generalist&amp;manager=Mobeus%20Equity%20Partners" xr:uid="{E428922D-9D10-4AC6-B169-D0A485BE0825}"/>
    <hyperlink ref="K5" r:id="rId5" display="https://www.theaic.co.uk/aic/find-compare-investment-companies?type=Filter&amp;sort=1sptr&amp;az=&amp;country=&amp;region=&amp;objective=&amp;sector=VCT%20Generalist&amp;manager=Mobeus%20Equity%20Partners" xr:uid="{FAC6345D-AB9D-4257-A8AE-BB2483DAB87D}"/>
    <hyperlink ref="L5" r:id="rId6" display="https://www.theaic.co.uk/aic/find-compare-investment-companies?type=Filter&amp;sort=5sptr&amp;az=&amp;country=&amp;region=&amp;objective=&amp;sector=VCT%20Generalist&amp;manager=Mobeus%20Equity%20Partners" xr:uid="{625B4A6C-A159-4802-9DF4-C16A0B5FE03A}"/>
    <hyperlink ref="M5" r:id="rId7" display="https://www.theaic.co.uk/aic/find-compare-investment-companies?type=Filter&amp;sort=10sptr&amp;az=&amp;country=&amp;region=&amp;objective=&amp;sector=VCT%20Generalist&amp;manager=Mobeus%20Equity%20Partners" xr:uid="{09FE162E-2EAC-4B89-B0B8-711A7B1FC694}"/>
    <hyperlink ref="B6" r:id="rId8" display="https://www.theaic.co.uk/aic/find-compare-investment-companies?sector=VCT+Generalist&amp;name=&amp;region=&amp;manager=Mobeus+Equity+Partners&amp;country=&amp;objective=&amp;op=Filter&amp;sort=&amp;form_build_id=form-orReVwvZTp_f5KQXJDJD-hU0Cdlcoi_Fz69UQoPTxUI&amp;form_id=aic_data_search_form" xr:uid="{ED131B7D-A94B-449C-BD9D-EA337F19AD86}"/>
    <hyperlink ref="B13" r:id="rId9" display="https://www.theaic.co.uk/aic/find-compare-investment-companies?type=Filter&amp;sort=company-watcher-links&amp;az=&amp;country=&amp;region=&amp;objective=&amp;sector=VCT%20Generalist&amp;manager=Maven%20Capital%20Partners" xr:uid="{1BB49E33-ECD1-4EFF-9286-7269E94BA0D2}"/>
    <hyperlink ref="C13" r:id="rId10" display="https://www.theaic.co.uk/aic/find-compare-investment-companies?type=Filter&amp;sort=sector&amp;az=&amp;country=&amp;region=&amp;objective=&amp;sector=VCT%20Generalist&amp;manager=Maven%20Capital%20Partners" xr:uid="{FCA91CE9-CDCE-4ED2-A792-8A9A15B6B4F7}"/>
    <hyperlink ref="H13" r:id="rId11" display="https://www.theaic.co.uk/aic/glossary/N?item=1036" xr:uid="{B54C4DCB-582C-4F6F-8E7C-CC665BE293B0}"/>
    <hyperlink ref="O13" r:id="rId12" display="https://www.theaic.co.uk/aic/find-compare-investment-companies?type=Filter&amp;sort=ongoingipf&amp;az=&amp;country=&amp;region=&amp;objective=&amp;sector=VCT%20Generalist&amp;manager=Maven%20Capital%20Partners" xr:uid="{897AA750-9DEC-4100-BA60-0262DE14F99D}"/>
    <hyperlink ref="K14" r:id="rId13" display="https://www.theaic.co.uk/aic/find-compare-investment-companies?type=Filter&amp;sort=1sptr&amp;az=&amp;country=&amp;region=&amp;objective=&amp;sector=VCT%20Generalist&amp;manager=Maven%20Capital%20Partners" xr:uid="{67CCEE58-EE2B-4577-9F90-35BA3EC21EF6}"/>
    <hyperlink ref="L14" r:id="rId14" display="https://www.theaic.co.uk/aic/find-compare-investment-companies?type=Filter&amp;sort=5sptr&amp;az=&amp;country=&amp;region=&amp;objective=&amp;sector=VCT%20Generalist&amp;manager=Maven%20Capital%20Partners" xr:uid="{CCBA9E32-1917-440B-8CD7-107D0DAB6551}"/>
    <hyperlink ref="M14" r:id="rId15" display="https://www.theaic.co.uk/aic/find-compare-investment-companies?type=Filter&amp;sort=10sptr&amp;az=&amp;country=&amp;region=&amp;objective=&amp;sector=VCT%20Generalist&amp;manager=Maven%20Capital%20Partners" xr:uid="{12C62AB2-E674-4087-BEEF-490595CF4600}"/>
    <hyperlink ref="B15" r:id="rId16" display="https://www.theaic.co.uk/aic/find-compare-investment-companies?sector=VCT+Generalist&amp;name=&amp;region=&amp;manager=Maven+Capital+Partners&amp;country=&amp;objective=&amp;op=Filter&amp;sort=&amp;form_build_id=form-MT5mo1LpOcikouAxkFfcLoTFT4YZkJUqF5eIqs7DHcU&amp;form_id=aic_data_search_form" xr:uid="{D46F9F24-8871-48A7-80DE-BAD7E2CDA897}"/>
    <hyperlink ref="B25" r:id="rId17" display="https://www.theaic.co.uk/aic/find-compare-investment-companies?type=Filter&amp;sort=company-watcher-links&amp;az=&amp;country=&amp;region=&amp;objective=&amp;sector=VCT%20Generalist&amp;manager=Oakley%20Capital%20Investments" xr:uid="{CB98871E-44C8-4381-9907-B3C9959B9979}"/>
    <hyperlink ref="C25" r:id="rId18" display="https://www.theaic.co.uk/aic/find-compare-investment-companies?type=Filter&amp;sort=sector&amp;az=&amp;country=&amp;region=&amp;objective=&amp;sector=VCT%20Generalist&amp;manager=Oakley%20Capital%20Investments" xr:uid="{B2D05468-DCB4-450A-8883-38B25D9865B4}"/>
    <hyperlink ref="H25" r:id="rId19" display="https://www.theaic.co.uk/aic/glossary/N?item=1036" xr:uid="{517014FB-B875-4546-A42E-0515D9A526BF}"/>
    <hyperlink ref="O25" r:id="rId20" display="https://www.theaic.co.uk/aic/find-compare-investment-companies?type=Filter&amp;sort=ongoingipf&amp;az=&amp;country=&amp;region=&amp;objective=&amp;sector=VCT%20Generalist&amp;manager=Oakley%20Capital%20Investments" xr:uid="{417C26BC-D48F-46E2-ACDE-887E3D32B376}"/>
    <hyperlink ref="K26" r:id="rId21" display="https://www.theaic.co.uk/aic/find-compare-investment-companies?type=Filter&amp;sort=1sptr&amp;az=&amp;country=&amp;region=&amp;objective=&amp;sector=VCT%20Generalist&amp;manager=Oakley%20Capital%20Investments" xr:uid="{752F126E-E35D-4B1C-B1A5-35F5067B7F8B}"/>
    <hyperlink ref="L26" r:id="rId22" display="https://www.theaic.co.uk/aic/find-compare-investment-companies?type=Filter&amp;sort=5sptr&amp;az=&amp;country=&amp;region=&amp;objective=&amp;sector=VCT%20Generalist&amp;manager=Oakley%20Capital%20Investments" xr:uid="{E4B35A6C-3AD5-45A3-8187-5F2C3C519CA7}"/>
    <hyperlink ref="M26" r:id="rId23" display="https://www.theaic.co.uk/aic/find-compare-investment-companies?type=Filter&amp;sort=10sptr&amp;az=&amp;country=&amp;region=&amp;objective=&amp;sector=VCT%20Generalist&amp;manager=Oakley%20Capital%20Investments" xr:uid="{AA62AB6D-95C8-47F2-A839-D184A9194954}"/>
    <hyperlink ref="B27" r:id="rId24" display="https://www.theaic.co.uk/aic/find-compare-investment-companies?sector=VCT+Generalist&amp;name=&amp;region=&amp;manager=Oakley+Capital+Investments&amp;country=&amp;objective=&amp;op=Filter&amp;sort=&amp;form_build_id=form-0WBIdgpYhCFds_xIvRm_q4XByoF0xA6kGIrYUwPOCtk&amp;form_id=aic_data_search_form" xr:uid="{8308939C-1E35-40EE-919B-7A9472D794F9}"/>
    <hyperlink ref="B32" r:id="rId25" display="https://www.theaic.co.uk/aic/find-compare-investment-companies?type=Filter&amp;sort=company-watcher-links&amp;az=&amp;country=&amp;region=&amp;objective=&amp;sector=VCT%20Generalist&amp;manager=Albion%20Capital" xr:uid="{26AB0030-E164-4D19-9A3D-C7C852F8A78A}"/>
    <hyperlink ref="C32" r:id="rId26" display="https://www.theaic.co.uk/aic/find-compare-investment-companies?type=Filter&amp;sort=sector&amp;az=&amp;country=&amp;region=&amp;objective=&amp;sector=VCT%20Generalist&amp;manager=Albion%20Capital" xr:uid="{191352FB-0CEC-4D81-8DAC-67A77746639E}"/>
    <hyperlink ref="H32" r:id="rId27" display="https://www.theaic.co.uk/aic/glossary/N?item=1036" xr:uid="{22890584-1B9F-4DB8-9816-AA950AE38DDF}"/>
    <hyperlink ref="O32" r:id="rId28" display="https://www.theaic.co.uk/aic/find-compare-investment-companies?type=Filter&amp;sort=ongoingipf&amp;az=&amp;country=&amp;region=&amp;objective=&amp;sector=VCT%20Generalist&amp;manager=Albion%20Capital" xr:uid="{9102721E-C15F-4607-9456-14D39202B84C}"/>
    <hyperlink ref="K33" r:id="rId29" display="https://www.theaic.co.uk/aic/find-compare-investment-companies?type=Filter&amp;sort=1sptr&amp;az=&amp;country=&amp;region=&amp;objective=&amp;sector=VCT%20Generalist&amp;manager=Albion%20Capital" xr:uid="{460E9983-54E3-4A93-A649-07336426F241}"/>
    <hyperlink ref="L33" r:id="rId30" display="https://www.theaic.co.uk/aic/find-compare-investment-companies?type=Filter&amp;sort=5sptr&amp;az=&amp;country=&amp;region=&amp;objective=&amp;sector=VCT%20Generalist&amp;manager=Albion%20Capital" xr:uid="{96137094-A5D5-455D-B782-12302DFF98E1}"/>
    <hyperlink ref="M33" r:id="rId31" display="https://www.theaic.co.uk/aic/find-compare-investment-companies?type=Filter&amp;sort=10sptr&amp;az=&amp;country=&amp;region=&amp;objective=&amp;sector=VCT%20Generalist&amp;manager=Albion%20Capital" xr:uid="{7F27DF75-28CB-405B-88B3-C3B587EB5F88}"/>
    <hyperlink ref="B34" r:id="rId32" display="https://www.theaic.co.uk/aic/find-compare-investment-companies?sector=VCT+Generalist&amp;name=&amp;region=&amp;manager=Albion+Capital&amp;country=&amp;objective=&amp;op=Filter&amp;sort=&amp;form_build_id=form-FB0_8Z7lBWNHC0htKplqOwPhCnRW3SJTEecCnsH3RWg&amp;form_id=aic_data_search_form" xr:uid="{6D21374F-5239-4AE6-9A42-F2EF99BE0B09}"/>
  </hyperlinks>
  <pageMargins left="0.7" right="0.7" top="0.75" bottom="0.75" header="0.3" footer="0.3"/>
  <pageSetup paperSize="9" orientation="portrait" horizontalDpi="0" verticalDpi="0" r:id="rId33"/>
  <drawing r:id="rId34"/>
  <legacyDrawing r:id="rId3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4EA3B486F527448A99B381E15274180" ma:contentTypeVersion="9" ma:contentTypeDescription="Create a new document." ma:contentTypeScope="" ma:versionID="da10ce5f5c04a95b487e6f634181e679">
  <xsd:schema xmlns:xsd="http://www.w3.org/2001/XMLSchema" xmlns:xs="http://www.w3.org/2001/XMLSchema" xmlns:p="http://schemas.microsoft.com/office/2006/metadata/properties" xmlns:ns2="e70856a8-5593-48fb-bc8f-93be3171a89a" targetNamespace="http://schemas.microsoft.com/office/2006/metadata/properties" ma:root="true" ma:fieldsID="d3159ba0d7f739022454470e41c99d39" ns2:_="">
    <xsd:import namespace="e70856a8-5593-48fb-bc8f-93be3171a89a"/>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0856a8-5593-48fb-bc8f-93be3171a89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1C19DF1-A1D4-47EF-A022-6D5F9EC18BB9}"/>
</file>

<file path=customXml/itemProps2.xml><?xml version="1.0" encoding="utf-8"?>
<ds:datastoreItem xmlns:ds="http://schemas.openxmlformats.org/officeDocument/2006/customXml" ds:itemID="{7439C61A-702C-4122-A780-F8A5C7A042A2}">
  <ds:schemaRefs>
    <ds:schemaRef ds:uri="http://schemas.microsoft.com/office/infopath/2007/PartnerControls"/>
    <ds:schemaRef ds:uri="http://www.w3.org/XML/1998/namespace"/>
    <ds:schemaRef ds:uri="http://purl.org/dc/elements/1.1/"/>
    <ds:schemaRef ds:uri="http://purl.org/dc/dcmitype/"/>
    <ds:schemaRef ds:uri="http://schemas.openxmlformats.org/package/2006/metadata/core-properties"/>
    <ds:schemaRef ds:uri="http://purl.org/dc/terms/"/>
    <ds:schemaRef ds:uri="http://schemas.microsoft.com/office/2006/documentManagement/types"/>
    <ds:schemaRef ds:uri="e70856a8-5593-48fb-bc8f-93be3171a89a"/>
    <ds:schemaRef ds:uri="http://schemas.microsoft.com/office/2006/metadata/properties"/>
  </ds:schemaRefs>
</ds:datastoreItem>
</file>

<file path=customXml/itemProps3.xml><?xml version="1.0" encoding="utf-8"?>
<ds:datastoreItem xmlns:ds="http://schemas.openxmlformats.org/officeDocument/2006/customXml" ds:itemID="{C869F81C-7B4D-4DD8-B3DF-8F9B1E82066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VCTs</vt:lpstr>
      <vt:lpstr>Sheet2</vt:lpstr>
      <vt:lpstr>Sheet1</vt:lpstr>
      <vt:lpstr>rankings 5 yr</vt:lpstr>
      <vt:lpstr>Sheet3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marcus barnard</cp:lastModifiedBy>
  <cp:revision/>
  <dcterms:created xsi:type="dcterms:W3CDTF">2020-06-12T22:56:15Z</dcterms:created>
  <dcterms:modified xsi:type="dcterms:W3CDTF">2020-12-15T22:14:04Z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0x01010094EA3B486F527448A99B381E15274180</vt:lpwstr>
  </property>
</Properties>
</file>