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BF919DC0-B1C4-F347-BE09-22BC8C6304D0}" xr6:coauthVersionLast="47" xr6:coauthVersionMax="47" xr10:uidLastSave="{00000000-0000-0000-0000-000000000000}"/>
  <bookViews>
    <workbookView xWindow="0" yWindow="580" windowWidth="25600" windowHeight="15100" activeTab="1" xr2:uid="{7D5A7988-A174-4646-B209-534C040E462B}"/>
  </bookViews>
  <sheets>
    <sheet name="E. coli BOM Cost-單晶片 " sheetId="1" r:id="rId1"/>
    <sheet name="E. coli BOM Cost-單晶片搭配流道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23" i="2"/>
  <c r="G38" i="2"/>
  <c r="G37" i="2"/>
  <c r="G36" i="2"/>
  <c r="G35" i="2"/>
  <c r="G34" i="2"/>
  <c r="G33" i="2"/>
  <c r="G32" i="2"/>
  <c r="G31" i="2"/>
  <c r="G30" i="2"/>
  <c r="G27" i="2"/>
  <c r="G26" i="2"/>
  <c r="G25" i="2"/>
  <c r="G24" i="2"/>
  <c r="G21" i="2"/>
  <c r="G20" i="2"/>
  <c r="G19" i="2"/>
  <c r="G18" i="2"/>
  <c r="G17" i="2"/>
  <c r="G15" i="2"/>
  <c r="G14" i="2"/>
  <c r="G13" i="2"/>
  <c r="G12" i="2" s="1"/>
  <c r="G11" i="2"/>
  <c r="G10" i="2"/>
  <c r="G9" i="2"/>
  <c r="G8" i="2"/>
  <c r="G7" i="2"/>
  <c r="G6" i="2"/>
  <c r="G4" i="2"/>
  <c r="G3" i="2"/>
  <c r="G17" i="1"/>
  <c r="G16" i="1" s="1"/>
  <c r="G18" i="1"/>
  <c r="G35" i="1"/>
  <c r="G21" i="1"/>
  <c r="G23" i="1"/>
  <c r="G28" i="1"/>
  <c r="G29" i="1"/>
  <c r="G30" i="1"/>
  <c r="G31" i="1"/>
  <c r="G32" i="1"/>
  <c r="G33" i="1"/>
  <c r="G34" i="1"/>
  <c r="G27" i="1"/>
  <c r="G26" i="1" s="1"/>
  <c r="G24" i="1"/>
  <c r="G25" i="1"/>
  <c r="G22" i="1"/>
  <c r="G20" i="1"/>
  <c r="G19" i="1" s="1"/>
  <c r="G5" i="2" l="1"/>
  <c r="G22" i="2"/>
  <c r="G29" i="2"/>
  <c r="G16" i="2"/>
  <c r="G14" i="1"/>
  <c r="G15" i="1"/>
  <c r="G13" i="1"/>
  <c r="G9" i="1"/>
  <c r="G7" i="1"/>
  <c r="G8" i="1"/>
  <c r="G10" i="1"/>
  <c r="G11" i="1"/>
  <c r="G6" i="1"/>
  <c r="G5" i="1" s="1"/>
  <c r="G4" i="1"/>
  <c r="H39" i="2" l="1"/>
  <c r="H16" i="2" s="1"/>
  <c r="H22" i="2"/>
  <c r="H5" i="2"/>
  <c r="H12" i="2"/>
  <c r="G12" i="1"/>
  <c r="G3" i="1"/>
  <c r="H36" i="1" s="1"/>
  <c r="H40" i="2" l="1"/>
  <c r="H3" i="2"/>
  <c r="H29" i="2"/>
  <c r="H19" i="1"/>
  <c r="H12" i="1" l="1"/>
  <c r="H16" i="1"/>
  <c r="H26" i="1"/>
  <c r="H5" i="1"/>
  <c r="H37" i="1"/>
</calcChain>
</file>

<file path=xl/sharedStrings.xml><?xml version="1.0" encoding="utf-8"?>
<sst xmlns="http://schemas.openxmlformats.org/spreadsheetml/2006/main" count="213" uniqueCount="56">
  <si>
    <t>R/E</t>
    <phoneticPr fontId="4" type="noConversion"/>
  </si>
  <si>
    <t>Price</t>
    <phoneticPr fontId="4" type="noConversion"/>
  </si>
  <si>
    <t>QTY</t>
    <phoneticPr fontId="4" type="noConversion"/>
  </si>
  <si>
    <t>Unit</t>
    <phoneticPr fontId="4" type="noConversion"/>
  </si>
  <si>
    <t>Cost/Chip</t>
    <phoneticPr fontId="4" type="noConversion"/>
  </si>
  <si>
    <t>Ratio
(%)</t>
    <phoneticPr fontId="4" type="noConversion"/>
  </si>
  <si>
    <t>NOTE</t>
    <phoneticPr fontId="4" type="noConversion"/>
  </si>
  <si>
    <t>Direct</t>
    <phoneticPr fontId="4" type="noConversion"/>
  </si>
  <si>
    <t>Foundry Process</t>
    <phoneticPr fontId="4" type="noConversion"/>
  </si>
  <si>
    <t>pc</t>
    <phoneticPr fontId="4" type="noConversion"/>
  </si>
  <si>
    <t>PKG</t>
    <phoneticPr fontId="4" type="noConversion"/>
  </si>
  <si>
    <t>PCB</t>
    <phoneticPr fontId="4" type="noConversion"/>
  </si>
  <si>
    <t>PKG Molder</t>
    <phoneticPr fontId="4" type="noConversion"/>
  </si>
  <si>
    <t>set</t>
    <phoneticPr fontId="4" type="noConversion"/>
  </si>
  <si>
    <t>BioChem</t>
    <phoneticPr fontId="4" type="noConversion"/>
  </si>
  <si>
    <t>Cartiage</t>
    <phoneticPr fontId="4" type="noConversion"/>
  </si>
  <si>
    <t>QC</t>
    <phoneticPr fontId="4" type="noConversion"/>
  </si>
  <si>
    <t>CP</t>
    <phoneticPr fontId="4" type="noConversion"/>
  </si>
  <si>
    <t>SOC chip</t>
    <phoneticPr fontId="4" type="noConversion"/>
  </si>
  <si>
    <t>BOM</t>
    <phoneticPr fontId="4" type="noConversion"/>
  </si>
  <si>
    <t>Wages</t>
    <phoneticPr fontId="4" type="noConversion"/>
  </si>
  <si>
    <t>man-hour</t>
    <phoneticPr fontId="4" type="noConversion"/>
  </si>
  <si>
    <t>Chip Bonding</t>
    <phoneticPr fontId="4" type="noConversion"/>
  </si>
  <si>
    <t>Chip Dicing Process</t>
    <phoneticPr fontId="4" type="noConversion"/>
  </si>
  <si>
    <t>Chip Bonding Process</t>
    <phoneticPr fontId="4" type="noConversion"/>
  </si>
  <si>
    <t>PKG Molding Process</t>
    <phoneticPr fontId="4" type="noConversion"/>
  </si>
  <si>
    <t>IQC</t>
    <phoneticPr fontId="4" type="noConversion"/>
  </si>
  <si>
    <t>Electrical Test</t>
    <phoneticPr fontId="4" type="noConversion"/>
  </si>
  <si>
    <t>pH Test</t>
    <phoneticPr fontId="4" type="noConversion"/>
  </si>
  <si>
    <t>pH Test Process</t>
    <phoneticPr fontId="4" type="noConversion"/>
  </si>
  <si>
    <t>APTES Process</t>
    <phoneticPr fontId="4" type="noConversion"/>
  </si>
  <si>
    <t>Probe &amp; Reagent</t>
    <phoneticPr fontId="4" type="noConversion"/>
  </si>
  <si>
    <t>T-PKG</t>
    <phoneticPr fontId="4" type="noConversion"/>
  </si>
  <si>
    <t>Extraction Case</t>
    <phoneticPr fontId="4" type="noConversion"/>
  </si>
  <si>
    <t>Extraction Case(Molder)</t>
    <phoneticPr fontId="4" type="noConversion"/>
  </si>
  <si>
    <t>OE-Housing</t>
    <phoneticPr fontId="4" type="noConversion"/>
  </si>
  <si>
    <t>OE-Housing Process</t>
    <phoneticPr fontId="4" type="noConversion"/>
  </si>
  <si>
    <t>Extraction Case Process</t>
    <phoneticPr fontId="4" type="noConversion"/>
  </si>
  <si>
    <t>ReagentA + Tube</t>
    <phoneticPr fontId="4" type="noConversion"/>
  </si>
  <si>
    <t>Label</t>
    <phoneticPr fontId="4" type="noConversion"/>
  </si>
  <si>
    <t>Manual</t>
    <phoneticPr fontId="4" type="noConversion"/>
  </si>
  <si>
    <t>BOX (with Tray)</t>
    <phoneticPr fontId="4" type="noConversion"/>
  </si>
  <si>
    <t>tube</t>
    <phoneticPr fontId="4" type="noConversion"/>
  </si>
  <si>
    <t>ReagentB + Tube</t>
    <phoneticPr fontId="4" type="noConversion"/>
  </si>
  <si>
    <t>IPQC</t>
    <phoneticPr fontId="4" type="noConversion"/>
  </si>
  <si>
    <t>FQC</t>
    <phoneticPr fontId="4" type="noConversion"/>
  </si>
  <si>
    <t>Aluminum Foil Vacuum ESD Bag</t>
    <phoneticPr fontId="4" type="noConversion"/>
  </si>
  <si>
    <t>Surface-Treatment/APTES</t>
    <phoneticPr fontId="4" type="noConversion"/>
  </si>
  <si>
    <t>Total Direct Cost</t>
  </si>
  <si>
    <t>晶片一片測試：金球420元+SEM離子覆膜700元+SEM (林口)1小時兩片1500；(泛銓)4000</t>
    <phoneticPr fontId="4" type="noConversion"/>
  </si>
  <si>
    <r>
      <t xml:space="preserve">BOM Cost of  Novascope/NVDSense E. coli BioChip Assay Kit                </t>
    </r>
    <r>
      <rPr>
        <b/>
        <sz val="10"/>
        <color theme="1"/>
        <rFont val="Palatino Linotype"/>
        <family val="1"/>
      </rPr>
      <t>(predict/NTD)</t>
    </r>
    <phoneticPr fontId="4" type="noConversion"/>
  </si>
  <si>
    <t>150萬模具：包含1.卡夾(1模1穴模具_2模)+2.外殼量產ID(1模1穴_1模)，共三模，10萬次攤提</t>
    <phoneticPr fontId="4" type="noConversion"/>
  </si>
  <si>
    <t>Nano-Gold Test/SEM (3120/49)</t>
    <phoneticPr fontId="4" type="noConversion"/>
  </si>
  <si>
    <t>OQC</t>
    <phoneticPr fontId="4" type="noConversion"/>
  </si>
  <si>
    <t>Extraction Reagent</t>
    <phoneticPr fontId="4" type="noConversion"/>
  </si>
  <si>
    <r>
      <t>T-PKG-</t>
    </r>
    <r>
      <rPr>
        <sz val="11"/>
        <color theme="1"/>
        <rFont val="Microsoft JhengHei"/>
        <family val="2"/>
      </rPr>
      <t>預估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</si>
</sst>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.00_-;\-* #,##0.00_-;_-* &quot;-&quot;??_-;_-@_-"/>
    <numFmt numFmtId="177" formatCode="0.00_ "/>
    <numFmt numFmtId="178" formatCode="0.00_);[Red]\(0.00\)"/>
    <numFmt numFmtId="179" formatCode="#,##0_ "/>
    <numFmt numFmtId="180" formatCode="&quot;NT$&quot;#,##0.00"/>
    <numFmt numFmtId="181" formatCode="&quot;$&quot;#,##0.00"/>
    <numFmt numFmtId="182" formatCode="&quot;NT$&quot;#,##0.0"/>
  </numFmts>
  <fonts count="1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4"/>
      <color theme="1"/>
      <name val="Palatino Linotype"/>
      <family val="1"/>
    </font>
    <font>
      <b/>
      <sz val="10"/>
      <color theme="1"/>
      <name val="Palatino Linotype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9"/>
      <color theme="1"/>
      <name val="Palatino Linotype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0"/>
      <color theme="1"/>
      <name val="Palatino Linotype"/>
      <family val="1"/>
    </font>
    <font>
      <sz val="9"/>
      <color theme="0" tint="-0.249977111117893"/>
      <name val="Calibri"/>
      <family val="2"/>
    </font>
    <font>
      <sz val="11"/>
      <color rgb="FF0070C0"/>
      <name val="Calibri"/>
      <family val="2"/>
    </font>
    <font>
      <sz val="9"/>
      <color rgb="FF0070C0"/>
      <name val="微軟正黑體"/>
      <family val="2"/>
      <charset val="136"/>
    </font>
    <font>
      <sz val="9"/>
      <color rgb="FF0070C0"/>
      <name val="Palatino Linotype"/>
      <family val="1"/>
    </font>
    <font>
      <b/>
      <sz val="11"/>
      <name val="Calibri"/>
      <family val="2"/>
    </font>
    <font>
      <sz val="11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CDB9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10" xfId="0" applyFont="1" applyFill="1" applyBorder="1" applyAlignment="1">
      <alignment horizontal="right" vertical="center"/>
    </xf>
    <xf numFmtId="0" fontId="7" fillId="2" borderId="10" xfId="0" applyFont="1" applyFill="1" applyBorder="1" applyAlignment="1">
      <alignment horizontal="center" vertical="center"/>
    </xf>
    <xf numFmtId="178" fontId="7" fillId="2" borderId="10" xfId="0" applyNumberFormat="1" applyFont="1" applyFill="1" applyBorder="1" applyAlignment="1">
      <alignment horizontal="right" vertical="center" wrapText="1"/>
    </xf>
    <xf numFmtId="10" fontId="7" fillId="2" borderId="11" xfId="0" applyNumberFormat="1" applyFont="1" applyFill="1" applyBorder="1" applyAlignment="1">
      <alignment horizontal="righ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10" fontId="7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179" fontId="7" fillId="0" borderId="14" xfId="0" applyNumberFormat="1" applyFont="1" applyBorder="1" applyAlignment="1">
      <alignment horizontal="center" vertical="center" wrapText="1"/>
    </xf>
    <xf numFmtId="178" fontId="7" fillId="0" borderId="14" xfId="0" applyNumberFormat="1" applyFont="1" applyBorder="1" applyAlignment="1">
      <alignment horizontal="right" vertical="center" wrapText="1"/>
    </xf>
    <xf numFmtId="10" fontId="7" fillId="0" borderId="15" xfId="2" applyNumberFormat="1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 wrapText="1"/>
    </xf>
    <xf numFmtId="179" fontId="7" fillId="0" borderId="14" xfId="0" applyNumberFormat="1" applyFont="1" applyBorder="1" applyAlignment="1">
      <alignment horizontal="right" vertical="center" wrapText="1"/>
    </xf>
    <xf numFmtId="0" fontId="7" fillId="2" borderId="13" xfId="0" applyFont="1" applyFill="1" applyBorder="1">
      <alignment vertical="center"/>
    </xf>
    <xf numFmtId="0" fontId="7" fillId="2" borderId="14" xfId="0" applyFont="1" applyFill="1" applyBorder="1">
      <alignment vertical="center"/>
    </xf>
    <xf numFmtId="179" fontId="7" fillId="2" borderId="14" xfId="0" applyNumberFormat="1" applyFont="1" applyFill="1" applyBorder="1" applyAlignment="1">
      <alignment horizontal="right" vertical="center" wrapText="1"/>
    </xf>
    <xf numFmtId="179" fontId="7" fillId="2" borderId="14" xfId="0" applyNumberFormat="1" applyFont="1" applyFill="1" applyBorder="1" applyAlignment="1">
      <alignment horizontal="center" vertical="center" wrapText="1"/>
    </xf>
    <xf numFmtId="178" fontId="7" fillId="2" borderId="14" xfId="0" applyNumberFormat="1" applyFont="1" applyFill="1" applyBorder="1" applyAlignment="1">
      <alignment horizontal="right" vertical="center" wrapText="1"/>
    </xf>
    <xf numFmtId="10" fontId="7" fillId="2" borderId="15" xfId="2" applyNumberFormat="1" applyFont="1" applyFill="1" applyBorder="1" applyAlignment="1">
      <alignment horizontal="right" vertical="center" wrapText="1"/>
    </xf>
    <xf numFmtId="10" fontId="7" fillId="0" borderId="15" xfId="2" applyNumberFormat="1" applyFont="1" applyFill="1" applyBorder="1" applyAlignment="1">
      <alignment horizontal="right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10" fontId="10" fillId="0" borderId="0" xfId="0" applyNumberFormat="1" applyFont="1">
      <alignment vertical="center"/>
    </xf>
    <xf numFmtId="177" fontId="10" fillId="0" borderId="0" xfId="0" applyNumberFormat="1" applyFont="1">
      <alignment vertical="center"/>
    </xf>
    <xf numFmtId="176" fontId="7" fillId="2" borderId="10" xfId="1" applyFont="1" applyFill="1" applyBorder="1" applyAlignment="1">
      <alignment horizontal="center" vertical="center"/>
    </xf>
    <xf numFmtId="176" fontId="7" fillId="0" borderId="14" xfId="1" applyFont="1" applyBorder="1" applyAlignment="1">
      <alignment horizontal="right" vertical="center" wrapText="1"/>
    </xf>
    <xf numFmtId="176" fontId="7" fillId="2" borderId="14" xfId="1" applyFont="1" applyFill="1" applyBorder="1" applyAlignment="1">
      <alignment horizontal="right" vertical="center" wrapText="1"/>
    </xf>
    <xf numFmtId="176" fontId="7" fillId="0" borderId="14" xfId="1" applyFont="1" applyFill="1" applyBorder="1" applyAlignment="1">
      <alignment horizontal="right" vertical="center" wrapText="1"/>
    </xf>
    <xf numFmtId="176" fontId="8" fillId="0" borderId="14" xfId="1" applyFont="1" applyBorder="1" applyAlignment="1">
      <alignment horizontal="right" vertical="center" wrapText="1"/>
    </xf>
    <xf numFmtId="176" fontId="8" fillId="2" borderId="14" xfId="1" applyFont="1" applyFill="1" applyBorder="1" applyAlignment="1">
      <alignment horizontal="right" vertical="center" wrapText="1"/>
    </xf>
    <xf numFmtId="176" fontId="10" fillId="0" borderId="0" xfId="1" applyFont="1" applyAlignment="1">
      <alignment horizontal="center" vertical="center"/>
    </xf>
    <xf numFmtId="176" fontId="7" fillId="0" borderId="16" xfId="1" applyFont="1" applyFill="1" applyBorder="1" applyAlignment="1">
      <alignment horizontal="right" vertical="center" wrapText="1"/>
    </xf>
    <xf numFmtId="179" fontId="7" fillId="0" borderId="16" xfId="0" applyNumberFormat="1" applyFont="1" applyBorder="1" applyAlignment="1">
      <alignment horizontal="right" vertical="center" wrapText="1"/>
    </xf>
    <xf numFmtId="179" fontId="7" fillId="0" borderId="16" xfId="0" applyNumberFormat="1" applyFont="1" applyBorder="1" applyAlignment="1">
      <alignment horizontal="center" vertical="center" wrapText="1"/>
    </xf>
    <xf numFmtId="10" fontId="7" fillId="0" borderId="17" xfId="2" applyNumberFormat="1" applyFont="1" applyBorder="1" applyAlignment="1">
      <alignment horizontal="right" vertical="center" wrapText="1"/>
    </xf>
    <xf numFmtId="0" fontId="6" fillId="0" borderId="2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13" fillId="0" borderId="13" xfId="0" applyFont="1" applyBorder="1">
      <alignment vertical="center"/>
    </xf>
    <xf numFmtId="0" fontId="13" fillId="0" borderId="14" xfId="0" applyFont="1" applyBorder="1">
      <alignment vertical="center"/>
    </xf>
    <xf numFmtId="176" fontId="13" fillId="0" borderId="14" xfId="1" applyFont="1" applyFill="1" applyBorder="1" applyAlignment="1">
      <alignment horizontal="right" vertical="center" wrapText="1"/>
    </xf>
    <xf numFmtId="179" fontId="13" fillId="0" borderId="14" xfId="0" applyNumberFormat="1" applyFont="1" applyBorder="1" applyAlignment="1">
      <alignment horizontal="right" vertical="center" wrapText="1"/>
    </xf>
    <xf numFmtId="179" fontId="13" fillId="0" borderId="14" xfId="0" applyNumberFormat="1" applyFont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right" vertical="center" wrapText="1"/>
    </xf>
    <xf numFmtId="10" fontId="13" fillId="0" borderId="15" xfId="2" applyNumberFormat="1" applyFont="1" applyBorder="1" applyAlignment="1">
      <alignment horizontal="right" vertical="center" wrapText="1"/>
    </xf>
    <xf numFmtId="0" fontId="13" fillId="0" borderId="0" xfId="0" applyFont="1">
      <alignment vertical="center"/>
    </xf>
    <xf numFmtId="10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5" fillId="0" borderId="12" xfId="0" applyFont="1" applyBorder="1" applyAlignment="1">
      <alignment horizontal="left" vertical="center" wrapText="1"/>
    </xf>
    <xf numFmtId="176" fontId="13" fillId="0" borderId="16" xfId="1" applyFont="1" applyFill="1" applyBorder="1" applyAlignment="1">
      <alignment horizontal="right" vertical="center" wrapText="1"/>
    </xf>
    <xf numFmtId="179" fontId="13" fillId="0" borderId="16" xfId="0" applyNumberFormat="1" applyFont="1" applyBorder="1" applyAlignment="1">
      <alignment horizontal="right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10" fontId="13" fillId="0" borderId="17" xfId="2" applyNumberFormat="1" applyFont="1" applyBorder="1" applyAlignment="1">
      <alignment horizontal="right" vertical="center" wrapText="1"/>
    </xf>
    <xf numFmtId="0" fontId="14" fillId="0" borderId="21" xfId="0" applyFont="1" applyBorder="1">
      <alignment vertical="center"/>
    </xf>
    <xf numFmtId="0" fontId="15" fillId="0" borderId="20" xfId="0" applyFont="1" applyBorder="1" applyAlignment="1">
      <alignment horizontal="left" vertical="center" wrapText="1"/>
    </xf>
    <xf numFmtId="0" fontId="9" fillId="3" borderId="23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181" fontId="9" fillId="3" borderId="1" xfId="0" applyNumberFormat="1" applyFont="1" applyFill="1" applyBorder="1" applyAlignment="1">
      <alignment vertical="center" wrapText="1"/>
    </xf>
    <xf numFmtId="181" fontId="9" fillId="3" borderId="22" xfId="0" applyNumberFormat="1" applyFont="1" applyFill="1" applyBorder="1" applyAlignment="1">
      <alignment vertical="center" wrapText="1"/>
    </xf>
    <xf numFmtId="0" fontId="13" fillId="0" borderId="24" xfId="0" applyFont="1" applyBorder="1">
      <alignment vertical="center"/>
    </xf>
    <xf numFmtId="0" fontId="13" fillId="0" borderId="16" xfId="0" applyFont="1" applyBorder="1">
      <alignment vertical="center"/>
    </xf>
    <xf numFmtId="178" fontId="13" fillId="0" borderId="16" xfId="0" applyNumberFormat="1" applyFont="1" applyBorder="1" applyAlignment="1">
      <alignment horizontal="right" vertical="center" wrapText="1"/>
    </xf>
    <xf numFmtId="0" fontId="9" fillId="3" borderId="25" xfId="0" applyFont="1" applyFill="1" applyBorder="1" applyAlignment="1">
      <alignment vertical="center" wrapText="1"/>
    </xf>
    <xf numFmtId="0" fontId="9" fillId="3" borderId="26" xfId="0" applyFont="1" applyFill="1" applyBorder="1" applyAlignment="1">
      <alignment vertical="center" wrapText="1"/>
    </xf>
    <xf numFmtId="180" fontId="9" fillId="3" borderId="26" xfId="0" applyNumberFormat="1" applyFont="1" applyFill="1" applyBorder="1" applyAlignment="1">
      <alignment vertical="center" wrapText="1"/>
    </xf>
    <xf numFmtId="0" fontId="7" fillId="3" borderId="2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right" vertical="center"/>
    </xf>
    <xf numFmtId="176" fontId="5" fillId="0" borderId="5" xfId="1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178" fontId="5" fillId="0" borderId="6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79" fontId="16" fillId="0" borderId="14" xfId="0" applyNumberFormat="1" applyFont="1" applyBorder="1" applyAlignment="1">
      <alignment horizontal="right" vertical="center" wrapText="1"/>
    </xf>
    <xf numFmtId="178" fontId="13" fillId="0" borderId="16" xfId="1" applyNumberFormat="1" applyFont="1" applyFill="1" applyBorder="1" applyAlignment="1">
      <alignment horizontal="right" vertical="center" wrapText="1"/>
    </xf>
    <xf numFmtId="0" fontId="14" fillId="0" borderId="28" xfId="0" applyFont="1" applyBorder="1">
      <alignment vertical="center"/>
    </xf>
    <xf numFmtId="182" fontId="9" fillId="3" borderId="27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9" fillId="3" borderId="26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7" fillId="0" borderId="24" xfId="0" applyFont="1" applyBorder="1">
      <alignment vertical="center"/>
    </xf>
    <xf numFmtId="0" fontId="7" fillId="0" borderId="16" xfId="0" applyFont="1" applyBorder="1">
      <alignment vertical="center"/>
    </xf>
    <xf numFmtId="178" fontId="7" fillId="0" borderId="16" xfId="0" applyNumberFormat="1" applyFont="1" applyBorder="1" applyAlignment="1">
      <alignment horizontal="right" vertical="center" wrapText="1"/>
    </xf>
    <xf numFmtId="0" fontId="6" fillId="0" borderId="29" xfId="0" applyFont="1" applyBorder="1" applyAlignment="1">
      <alignment horizontal="left" vertical="center" wrapText="1"/>
    </xf>
    <xf numFmtId="0" fontId="7" fillId="2" borderId="30" xfId="0" applyFont="1" applyFill="1" applyBorder="1">
      <alignment vertical="center"/>
    </xf>
    <xf numFmtId="0" fontId="7" fillId="2" borderId="31" xfId="0" applyFont="1" applyFill="1" applyBorder="1">
      <alignment vertical="center"/>
    </xf>
    <xf numFmtId="176" fontId="8" fillId="2" borderId="31" xfId="1" applyFont="1" applyFill="1" applyBorder="1" applyAlignment="1">
      <alignment horizontal="right" vertical="center" wrapText="1"/>
    </xf>
    <xf numFmtId="179" fontId="7" fillId="2" borderId="31" xfId="0" applyNumberFormat="1" applyFont="1" applyFill="1" applyBorder="1" applyAlignment="1">
      <alignment horizontal="right" vertical="center" wrapText="1"/>
    </xf>
    <xf numFmtId="179" fontId="7" fillId="2" borderId="31" xfId="0" applyNumberFormat="1" applyFont="1" applyFill="1" applyBorder="1" applyAlignment="1">
      <alignment horizontal="center" vertical="center" wrapText="1"/>
    </xf>
    <xf numFmtId="178" fontId="7" fillId="2" borderId="31" xfId="0" applyNumberFormat="1" applyFont="1" applyFill="1" applyBorder="1" applyAlignment="1">
      <alignment horizontal="right" vertical="center" wrapText="1"/>
    </xf>
    <xf numFmtId="10" fontId="7" fillId="2" borderId="32" xfId="2" applyNumberFormat="1" applyFont="1" applyFill="1" applyBorder="1" applyAlignment="1">
      <alignment horizontal="righ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3" fillId="5" borderId="34" xfId="0" applyFont="1" applyFill="1" applyBorder="1">
      <alignment vertical="center"/>
    </xf>
    <xf numFmtId="0" fontId="13" fillId="5" borderId="35" xfId="0" applyFont="1" applyFill="1" applyBorder="1">
      <alignment vertical="center"/>
    </xf>
    <xf numFmtId="176" fontId="13" fillId="5" borderId="35" xfId="1" applyFont="1" applyFill="1" applyBorder="1" applyAlignment="1">
      <alignment horizontal="right" vertical="center" wrapText="1"/>
    </xf>
    <xf numFmtId="179" fontId="13" fillId="5" borderId="35" xfId="0" applyNumberFormat="1" applyFont="1" applyFill="1" applyBorder="1" applyAlignment="1">
      <alignment horizontal="right" vertical="center" wrapText="1"/>
    </xf>
    <xf numFmtId="179" fontId="13" fillId="5" borderId="35" xfId="0" applyNumberFormat="1" applyFont="1" applyFill="1" applyBorder="1" applyAlignment="1">
      <alignment horizontal="center" vertical="center" wrapText="1"/>
    </xf>
    <xf numFmtId="178" fontId="13" fillId="5" borderId="35" xfId="0" applyNumberFormat="1" applyFont="1" applyFill="1" applyBorder="1" applyAlignment="1">
      <alignment horizontal="right" vertical="center" wrapText="1"/>
    </xf>
    <xf numFmtId="10" fontId="13" fillId="5" borderId="36" xfId="2" applyNumberFormat="1" applyFont="1" applyFill="1" applyBorder="1" applyAlignment="1">
      <alignment horizontal="right" vertical="center" wrapText="1"/>
    </xf>
    <xf numFmtId="0" fontId="14" fillId="5" borderId="37" xfId="0" applyFont="1" applyFill="1" applyBorder="1" applyAlignment="1">
      <alignment horizontal="left" vertical="center" wrapText="1"/>
    </xf>
    <xf numFmtId="0" fontId="13" fillId="5" borderId="38" xfId="0" applyFont="1" applyFill="1" applyBorder="1">
      <alignment vertical="center"/>
    </xf>
    <xf numFmtId="0" fontId="13" fillId="5" borderId="14" xfId="0" applyFont="1" applyFill="1" applyBorder="1">
      <alignment vertical="center"/>
    </xf>
    <xf numFmtId="176" fontId="13" fillId="5" borderId="14" xfId="1" applyFont="1" applyFill="1" applyBorder="1" applyAlignment="1">
      <alignment horizontal="right" vertical="center" wrapText="1"/>
    </xf>
    <xf numFmtId="179" fontId="13" fillId="5" borderId="14" xfId="0" applyNumberFormat="1" applyFont="1" applyFill="1" applyBorder="1" applyAlignment="1">
      <alignment horizontal="right" vertical="center" wrapText="1"/>
    </xf>
    <xf numFmtId="179" fontId="13" fillId="5" borderId="14" xfId="0" applyNumberFormat="1" applyFont="1" applyFill="1" applyBorder="1" applyAlignment="1">
      <alignment horizontal="center" vertical="center" wrapText="1"/>
    </xf>
    <xf numFmtId="178" fontId="13" fillId="5" borderId="14" xfId="0" applyNumberFormat="1" applyFont="1" applyFill="1" applyBorder="1" applyAlignment="1">
      <alignment horizontal="right" vertical="center" wrapText="1"/>
    </xf>
    <xf numFmtId="10" fontId="13" fillId="5" borderId="15" xfId="2" applyNumberFormat="1" applyFont="1" applyFill="1" applyBorder="1" applyAlignment="1">
      <alignment horizontal="right" vertical="center" wrapText="1"/>
    </xf>
    <xf numFmtId="0" fontId="15" fillId="5" borderId="39" xfId="0" applyFont="1" applyFill="1" applyBorder="1" applyAlignment="1">
      <alignment horizontal="left" vertical="center" wrapText="1"/>
    </xf>
    <xf numFmtId="0" fontId="13" fillId="5" borderId="40" xfId="0" applyFont="1" applyFill="1" applyBorder="1">
      <alignment vertical="center"/>
    </xf>
    <xf numFmtId="0" fontId="13" fillId="5" borderId="41" xfId="0" applyFont="1" applyFill="1" applyBorder="1">
      <alignment vertical="center"/>
    </xf>
    <xf numFmtId="176" fontId="13" fillId="5" borderId="41" xfId="1" applyFont="1" applyFill="1" applyBorder="1" applyAlignment="1">
      <alignment horizontal="right" vertical="center" wrapText="1"/>
    </xf>
    <xf numFmtId="179" fontId="13" fillId="5" borderId="41" xfId="0" applyNumberFormat="1" applyFont="1" applyFill="1" applyBorder="1" applyAlignment="1">
      <alignment horizontal="right" vertical="center" wrapText="1"/>
    </xf>
    <xf numFmtId="179" fontId="13" fillId="5" borderId="41" xfId="0" applyNumberFormat="1" applyFont="1" applyFill="1" applyBorder="1" applyAlignment="1">
      <alignment horizontal="center" vertical="center" wrapText="1"/>
    </xf>
    <xf numFmtId="178" fontId="13" fillId="5" borderId="41" xfId="0" applyNumberFormat="1" applyFont="1" applyFill="1" applyBorder="1" applyAlignment="1">
      <alignment horizontal="right" vertical="center" wrapText="1"/>
    </xf>
    <xf numFmtId="10" fontId="13" fillId="5" borderId="42" xfId="2" applyNumberFormat="1" applyFont="1" applyFill="1" applyBorder="1" applyAlignment="1">
      <alignment horizontal="right" vertical="center" wrapText="1"/>
    </xf>
    <xf numFmtId="0" fontId="15" fillId="5" borderId="43" xfId="0" applyFont="1" applyFill="1" applyBorder="1" applyAlignment="1">
      <alignment horizontal="left" vertical="center" wrapText="1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115253</xdr:colOff>
      <xdr:row>14</xdr:row>
      <xdr:rowOff>108483</xdr:rowOff>
    </xdr:from>
    <xdr:to>
      <xdr:col>8</xdr:col>
      <xdr:colOff>938213</xdr:colOff>
      <xdr:row>17</xdr:row>
      <xdr:rowOff>144374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29A94A8-3529-42DD-A477-C243D8E3B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05" t="14792" r="20447" b="13044"/>
        <a:stretch>
          <a:fillRect/>
        </a:stretch>
      </xdr:blipFill>
      <xdr:spPr>
        <a:xfrm rot="5400000">
          <a:off x="6901121" y="3810699"/>
          <a:ext cx="628557" cy="822960"/>
        </a:xfrm>
        <a:prstGeom prst="rect">
          <a:avLst/>
        </a:prstGeom>
      </xdr:spPr>
    </xdr:pic>
    <xdr:clientData/>
  </xdr:twoCellAnchor>
  <xdr:twoCellAnchor editAs="oneCell">
    <xdr:from>
      <xdr:col>8</xdr:col>
      <xdr:colOff>82187</xdr:colOff>
      <xdr:row>6</xdr:row>
      <xdr:rowOff>103191</xdr:rowOff>
    </xdr:from>
    <xdr:to>
      <xdr:col>8</xdr:col>
      <xdr:colOff>1162187</xdr:colOff>
      <xdr:row>8</xdr:row>
      <xdr:rowOff>87314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97B154D-DCFC-BEC6-7CE4-C63348AC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8647000" y="1714253"/>
          <a:ext cx="365123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460375</xdr:colOff>
      <xdr:row>1</xdr:row>
      <xdr:rowOff>71438</xdr:rowOff>
    </xdr:from>
    <xdr:to>
      <xdr:col>2</xdr:col>
      <xdr:colOff>1389063</xdr:colOff>
      <xdr:row>1</xdr:row>
      <xdr:rowOff>1080929</xdr:rowOff>
    </xdr:to>
    <xdr:pic>
      <xdr:nvPicPr>
        <xdr:cNvPr id="11" name="圖片 10" descr="一張含有 文字, 設計, 醫療 的圖片&#10;&#10;AI 產生的內容可能不正確。">
          <a:extLst>
            <a:ext uri="{FF2B5EF4-FFF2-40B4-BE49-F238E27FC236}">
              <a16:creationId xmlns:a16="http://schemas.microsoft.com/office/drawing/2014/main" id="{A8D96943-F8BA-DAEC-DEB7-512460D72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375" y="349251"/>
          <a:ext cx="2087563" cy="1009491"/>
        </a:xfrm>
        <a:prstGeom prst="rect">
          <a:avLst/>
        </a:prstGeom>
      </xdr:spPr>
    </xdr:pic>
    <xdr:clientData/>
  </xdr:twoCellAnchor>
  <xdr:twoCellAnchor editAs="oneCell">
    <xdr:from>
      <xdr:col>8</xdr:col>
      <xdr:colOff>148168</xdr:colOff>
      <xdr:row>19</xdr:row>
      <xdr:rowOff>91937</xdr:rowOff>
    </xdr:from>
    <xdr:to>
      <xdr:col>8</xdr:col>
      <xdr:colOff>1418168</xdr:colOff>
      <xdr:row>24</xdr:row>
      <xdr:rowOff>70771</xdr:rowOff>
    </xdr:to>
    <xdr:pic>
      <xdr:nvPicPr>
        <xdr:cNvPr id="2" name="圖片 1" descr="一張含有 文字, 設計, 箱子, 紙製品 的圖片&#10;&#10;AI 產生的內容可能不正確。">
          <a:extLst>
            <a:ext uri="{FF2B5EF4-FFF2-40B4-BE49-F238E27FC236}">
              <a16:creationId xmlns:a16="http://schemas.microsoft.com/office/drawing/2014/main" id="{D4D67531-8A30-5DC1-780C-2CD1DB00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6835" y="4875604"/>
          <a:ext cx="1270000" cy="984250"/>
        </a:xfrm>
        <a:prstGeom prst="rect">
          <a:avLst/>
        </a:prstGeom>
      </xdr:spPr>
    </xdr:pic>
    <xdr:clientData/>
  </xdr:twoCellAnchor>
  <xdr:twoCellAnchor editAs="oneCell">
    <xdr:from>
      <xdr:col>8</xdr:col>
      <xdr:colOff>1554290</xdr:colOff>
      <xdr:row>19</xdr:row>
      <xdr:rowOff>95250</xdr:rowOff>
    </xdr:from>
    <xdr:to>
      <xdr:col>8</xdr:col>
      <xdr:colOff>3131075</xdr:colOff>
      <xdr:row>24</xdr:row>
      <xdr:rowOff>63499</xdr:rowOff>
    </xdr:to>
    <xdr:pic>
      <xdr:nvPicPr>
        <xdr:cNvPr id="3" name="圖片 2" descr="一張含有 文字 的圖片&#10;&#10;AI 產生的內容可能不正確。">
          <a:extLst>
            <a:ext uri="{FF2B5EF4-FFF2-40B4-BE49-F238E27FC236}">
              <a16:creationId xmlns:a16="http://schemas.microsoft.com/office/drawing/2014/main" id="{591B0C80-2381-FB21-4317-4930539DE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2957" y="4878917"/>
          <a:ext cx="1576785" cy="973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3222626</xdr:colOff>
      <xdr:row>13</xdr:row>
      <xdr:rowOff>182566</xdr:rowOff>
    </xdr:from>
    <xdr:to>
      <xdr:col>8</xdr:col>
      <xdr:colOff>4240212</xdr:colOff>
      <xdr:row>17</xdr:row>
      <xdr:rowOff>166024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677695-1D0C-3245-982F-10B0FC58D0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05" t="14792" r="20447" b="13044"/>
        <a:stretch>
          <a:fillRect/>
        </a:stretch>
      </xdr:blipFill>
      <xdr:spPr>
        <a:xfrm rot="5400000">
          <a:off x="10019840" y="3685052"/>
          <a:ext cx="783558" cy="1017586"/>
        </a:xfrm>
        <a:prstGeom prst="rect">
          <a:avLst/>
        </a:prstGeom>
      </xdr:spPr>
    </xdr:pic>
    <xdr:clientData/>
  </xdr:twoCellAnchor>
  <xdr:twoCellAnchor editAs="oneCell">
    <xdr:from>
      <xdr:col>8</xdr:col>
      <xdr:colOff>82187</xdr:colOff>
      <xdr:row>6</xdr:row>
      <xdr:rowOff>103191</xdr:rowOff>
    </xdr:from>
    <xdr:to>
      <xdr:col>8</xdr:col>
      <xdr:colOff>1162187</xdr:colOff>
      <xdr:row>8</xdr:row>
      <xdr:rowOff>87315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CB782BF-A2BB-AB48-94DC-507E52940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7107125" y="1968253"/>
          <a:ext cx="390523" cy="1080000"/>
        </a:xfrm>
        <a:prstGeom prst="rect">
          <a:avLst/>
        </a:prstGeom>
      </xdr:spPr>
    </xdr:pic>
    <xdr:clientData/>
  </xdr:twoCellAnchor>
  <xdr:twoCellAnchor>
    <xdr:from>
      <xdr:col>8</xdr:col>
      <xdr:colOff>185206</xdr:colOff>
      <xdr:row>19</xdr:row>
      <xdr:rowOff>12588</xdr:rowOff>
    </xdr:from>
    <xdr:to>
      <xdr:col>8</xdr:col>
      <xdr:colOff>1502833</xdr:colOff>
      <xdr:row>24</xdr:row>
      <xdr:rowOff>147065</xdr:rowOff>
    </xdr:to>
    <xdr:pic>
      <xdr:nvPicPr>
        <xdr:cNvPr id="5" name="圖片 4" descr="一張含有 遠端存放庫, 室內, 文字, 控制 的圖片&#10;&#10;AI 產生的內容可能不正確。">
          <a:extLst>
            <a:ext uri="{FF2B5EF4-FFF2-40B4-BE49-F238E27FC236}">
              <a16:creationId xmlns:a16="http://schemas.microsoft.com/office/drawing/2014/main" id="{F51E9282-6299-2A48-BAE0-E6AA2EDE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4589" t="38760" r="18035" b="17984"/>
        <a:stretch>
          <a:fillRect/>
        </a:stretch>
      </xdr:blipFill>
      <xdr:spPr>
        <a:xfrm>
          <a:off x="6873873" y="5007921"/>
          <a:ext cx="1317627" cy="1161061"/>
        </a:xfrm>
        <a:prstGeom prst="rect">
          <a:avLst/>
        </a:prstGeom>
      </xdr:spPr>
    </xdr:pic>
    <xdr:clientData/>
  </xdr:twoCellAnchor>
  <xdr:twoCellAnchor editAs="oneCell">
    <xdr:from>
      <xdr:col>0</xdr:col>
      <xdr:colOff>84666</xdr:colOff>
      <xdr:row>1</xdr:row>
      <xdr:rowOff>190500</xdr:rowOff>
    </xdr:from>
    <xdr:to>
      <xdr:col>2</xdr:col>
      <xdr:colOff>518584</xdr:colOff>
      <xdr:row>1</xdr:row>
      <xdr:rowOff>960125</xdr:rowOff>
    </xdr:to>
    <xdr:pic>
      <xdr:nvPicPr>
        <xdr:cNvPr id="7" name="圖片 6" descr="一張含有 文字, 設計, 醫療 的圖片&#10;&#10;AI 產生的內容可能不正確。">
          <a:extLst>
            <a:ext uri="{FF2B5EF4-FFF2-40B4-BE49-F238E27FC236}">
              <a16:creationId xmlns:a16="http://schemas.microsoft.com/office/drawing/2014/main" id="{C1462F52-0A4A-8E4C-93F8-FFD3BA49A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666" y="465667"/>
          <a:ext cx="1587501" cy="769625"/>
        </a:xfrm>
        <a:prstGeom prst="rect">
          <a:avLst/>
        </a:prstGeom>
      </xdr:spPr>
    </xdr:pic>
    <xdr:clientData/>
  </xdr:twoCellAnchor>
  <xdr:twoCellAnchor>
    <xdr:from>
      <xdr:col>2</xdr:col>
      <xdr:colOff>814919</xdr:colOff>
      <xdr:row>1</xdr:row>
      <xdr:rowOff>201083</xdr:rowOff>
    </xdr:from>
    <xdr:to>
      <xdr:col>2</xdr:col>
      <xdr:colOff>1693335</xdr:colOff>
      <xdr:row>1</xdr:row>
      <xdr:rowOff>953955</xdr:rowOff>
    </xdr:to>
    <xdr:pic>
      <xdr:nvPicPr>
        <xdr:cNvPr id="8" name="圖片 7" descr="一張含有 遠端存放庫, 室內, 文字, 控制 的圖片&#10;&#10;AI 產生的內容可能不正確。">
          <a:extLst>
            <a:ext uri="{FF2B5EF4-FFF2-40B4-BE49-F238E27FC236}">
              <a16:creationId xmlns:a16="http://schemas.microsoft.com/office/drawing/2014/main" id="{102DED6C-C8A0-BD4C-8EE8-9CD72688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4589" t="38760" r="18035" b="17984"/>
        <a:stretch>
          <a:fillRect/>
        </a:stretch>
      </xdr:blipFill>
      <xdr:spPr>
        <a:xfrm>
          <a:off x="1968502" y="476250"/>
          <a:ext cx="878416" cy="752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F8CF-541C-47AE-B1B5-7856D542CCA4}">
  <sheetPr>
    <tabColor theme="9"/>
  </sheetPr>
  <dimension ref="A1:N38"/>
  <sheetViews>
    <sheetView topLeftCell="A7" zoomScale="83" zoomScaleNormal="120" workbookViewId="0">
      <selection activeCell="K7" sqref="K7"/>
    </sheetView>
  </sheetViews>
  <sheetFormatPr baseColWidth="10" defaultColWidth="8.83203125" defaultRowHeight="16"/>
  <cols>
    <col min="1" max="1" width="6.6640625" style="31" bestFit="1" customWidth="1"/>
    <col min="2" max="2" width="8.5" style="31" bestFit="1" customWidth="1"/>
    <col min="3" max="3" width="27.6640625" style="31" bestFit="1" customWidth="1"/>
    <col min="4" max="4" width="8.83203125" style="44" bestFit="1" customWidth="1"/>
    <col min="5" max="5" width="4.83203125" style="33" bestFit="1" customWidth="1"/>
    <col min="6" max="6" width="9.1640625" style="32" bestFit="1" customWidth="1"/>
    <col min="7" max="7" width="9.6640625" style="34" bestFit="1" customWidth="1"/>
    <col min="8" max="8" width="12.33203125" style="31" bestFit="1" customWidth="1"/>
    <col min="9" max="9" width="64.1640625" style="35" customWidth="1"/>
    <col min="10" max="12" width="8.83203125" style="31"/>
    <col min="13" max="13" width="8.83203125" style="36"/>
    <col min="14" max="14" width="8.83203125" style="37"/>
    <col min="15" max="16384" width="8.83203125" style="31"/>
  </cols>
  <sheetData>
    <row r="1" spans="1:14" s="1" customFormat="1" ht="22" thickBot="1">
      <c r="A1" s="91" t="s">
        <v>50</v>
      </c>
      <c r="B1" s="91"/>
      <c r="C1" s="91"/>
      <c r="D1" s="91"/>
      <c r="E1" s="91"/>
      <c r="F1" s="91"/>
      <c r="G1" s="91"/>
      <c r="H1" s="91"/>
      <c r="I1" s="50"/>
      <c r="M1" s="2"/>
      <c r="N1" s="3"/>
    </row>
    <row r="2" spans="1:14" s="4" customFormat="1" ht="89.25" customHeight="1" thickTop="1" thickBot="1">
      <c r="A2" s="80"/>
      <c r="B2" s="96"/>
      <c r="C2" s="97"/>
      <c r="D2" s="81" t="s">
        <v>1</v>
      </c>
      <c r="E2" s="82" t="s">
        <v>2</v>
      </c>
      <c r="F2" s="83" t="s">
        <v>3</v>
      </c>
      <c r="G2" s="84" t="s">
        <v>4</v>
      </c>
      <c r="H2" s="85" t="s">
        <v>5</v>
      </c>
      <c r="I2" s="86" t="s">
        <v>6</v>
      </c>
      <c r="M2" s="5"/>
      <c r="N2" s="6"/>
    </row>
    <row r="3" spans="1:14" s="14" customFormat="1" thickTop="1">
      <c r="A3" s="7" t="s">
        <v>19</v>
      </c>
      <c r="B3" s="8" t="s">
        <v>18</v>
      </c>
      <c r="C3" s="9"/>
      <c r="D3" s="38"/>
      <c r="E3" s="9"/>
      <c r="F3" s="10"/>
      <c r="G3" s="11">
        <f>SUM(G4:G4)</f>
        <v>8.9</v>
      </c>
      <c r="H3" s="12">
        <f>G3/H36</f>
        <v>1.1593470863462355E-2</v>
      </c>
      <c r="I3" s="13"/>
      <c r="M3" s="15"/>
      <c r="N3" s="16"/>
    </row>
    <row r="4" spans="1:14" s="14" customFormat="1">
      <c r="A4" s="17" t="s">
        <v>7</v>
      </c>
      <c r="B4" s="18"/>
      <c r="C4" s="18" t="s">
        <v>8</v>
      </c>
      <c r="D4" s="39">
        <v>8.9</v>
      </c>
      <c r="E4" s="87">
        <v>1</v>
      </c>
      <c r="F4" s="19" t="s">
        <v>9</v>
      </c>
      <c r="G4" s="20">
        <f>D4*E4</f>
        <v>8.9</v>
      </c>
      <c r="H4" s="21"/>
      <c r="I4" s="22"/>
      <c r="M4" s="15"/>
      <c r="N4" s="16"/>
    </row>
    <row r="5" spans="1:14" s="14" customFormat="1" ht="15">
      <c r="A5" s="24" t="s">
        <v>19</v>
      </c>
      <c r="B5" s="25" t="s">
        <v>10</v>
      </c>
      <c r="C5" s="25"/>
      <c r="D5" s="40"/>
      <c r="E5" s="26"/>
      <c r="F5" s="27"/>
      <c r="G5" s="28">
        <f>SUM(G6:G11)</f>
        <v>124.10000000000001</v>
      </c>
      <c r="H5" s="29">
        <f>G5/H36</f>
        <v>0.16165727350063802</v>
      </c>
      <c r="I5" s="13"/>
      <c r="M5" s="15"/>
      <c r="N5" s="16"/>
    </row>
    <row r="6" spans="1:14" s="14" customFormat="1">
      <c r="A6" s="17" t="s">
        <v>20</v>
      </c>
      <c r="B6" s="18"/>
      <c r="C6" s="18" t="s">
        <v>23</v>
      </c>
      <c r="D6" s="41">
        <v>15</v>
      </c>
      <c r="E6" s="23">
        <v>1</v>
      </c>
      <c r="F6" s="19" t="s">
        <v>21</v>
      </c>
      <c r="G6" s="20">
        <f>D6*E6</f>
        <v>15</v>
      </c>
      <c r="H6" s="30"/>
      <c r="I6" s="22"/>
      <c r="M6" s="15"/>
      <c r="N6" s="16"/>
    </row>
    <row r="7" spans="1:14" s="14" customFormat="1">
      <c r="A7" s="17" t="s">
        <v>7</v>
      </c>
      <c r="B7" s="18"/>
      <c r="C7" s="18" t="s">
        <v>11</v>
      </c>
      <c r="D7" s="42">
        <v>0</v>
      </c>
      <c r="E7" s="23">
        <v>1</v>
      </c>
      <c r="F7" s="19" t="s">
        <v>9</v>
      </c>
      <c r="G7" s="20">
        <f t="shared" ref="G7:G11" si="0">D7*E7</f>
        <v>0</v>
      </c>
      <c r="H7" s="21"/>
      <c r="I7" s="22"/>
      <c r="M7" s="15"/>
      <c r="N7" s="16"/>
    </row>
    <row r="8" spans="1:14" s="14" customFormat="1">
      <c r="A8" s="17" t="s">
        <v>7</v>
      </c>
      <c r="B8" s="18"/>
      <c r="C8" s="18" t="s">
        <v>22</v>
      </c>
      <c r="D8" s="42">
        <v>9.1999999999999993</v>
      </c>
      <c r="E8" s="23">
        <v>1</v>
      </c>
      <c r="F8" s="19" t="s">
        <v>21</v>
      </c>
      <c r="G8" s="20">
        <f t="shared" si="0"/>
        <v>9.1999999999999993</v>
      </c>
      <c r="H8" s="21"/>
      <c r="I8" s="22"/>
      <c r="M8" s="15"/>
      <c r="N8" s="16"/>
    </row>
    <row r="9" spans="1:14" s="14" customFormat="1">
      <c r="A9" s="17" t="s">
        <v>20</v>
      </c>
      <c r="B9" s="18"/>
      <c r="C9" s="18" t="s">
        <v>24</v>
      </c>
      <c r="D9" s="42">
        <v>90</v>
      </c>
      <c r="E9" s="23">
        <v>1</v>
      </c>
      <c r="F9" s="19" t="s">
        <v>21</v>
      </c>
      <c r="G9" s="20">
        <f t="shared" si="0"/>
        <v>90</v>
      </c>
      <c r="H9" s="21"/>
      <c r="I9" s="22"/>
      <c r="M9" s="15"/>
      <c r="N9" s="16"/>
    </row>
    <row r="10" spans="1:14" s="14" customFormat="1">
      <c r="A10" s="17" t="s">
        <v>7</v>
      </c>
      <c r="B10" s="18"/>
      <c r="C10" s="18" t="s">
        <v>12</v>
      </c>
      <c r="D10" s="42">
        <v>3.9</v>
      </c>
      <c r="E10" s="23">
        <v>1</v>
      </c>
      <c r="F10" s="19" t="s">
        <v>9</v>
      </c>
      <c r="G10" s="20">
        <f t="shared" si="0"/>
        <v>3.9</v>
      </c>
      <c r="H10" s="21"/>
      <c r="I10" s="22"/>
      <c r="M10" s="15"/>
      <c r="N10" s="16"/>
    </row>
    <row r="11" spans="1:14" s="14" customFormat="1">
      <c r="A11" s="17" t="s">
        <v>20</v>
      </c>
      <c r="B11" s="18"/>
      <c r="C11" s="18" t="s">
        <v>25</v>
      </c>
      <c r="D11" s="41">
        <v>6</v>
      </c>
      <c r="E11" s="23">
        <v>1</v>
      </c>
      <c r="F11" s="19" t="s">
        <v>21</v>
      </c>
      <c r="G11" s="20">
        <f t="shared" si="0"/>
        <v>6</v>
      </c>
      <c r="H11" s="21"/>
      <c r="I11" s="22"/>
      <c r="M11" s="15"/>
      <c r="N11" s="16"/>
    </row>
    <row r="12" spans="1:14" s="14" customFormat="1" ht="15">
      <c r="A12" s="24" t="s">
        <v>19</v>
      </c>
      <c r="B12" s="25" t="s">
        <v>14</v>
      </c>
      <c r="C12" s="25"/>
      <c r="D12" s="43"/>
      <c r="E12" s="26"/>
      <c r="F12" s="27"/>
      <c r="G12" s="28">
        <f>SUM(G13:G15)</f>
        <v>260</v>
      </c>
      <c r="H12" s="29">
        <f>G12/H36</f>
        <v>0.33868566567418118</v>
      </c>
      <c r="I12" s="13"/>
      <c r="M12" s="15"/>
      <c r="N12" s="16"/>
    </row>
    <row r="13" spans="1:14" s="14" customFormat="1">
      <c r="A13" s="17" t="s">
        <v>7</v>
      </c>
      <c r="B13" s="18"/>
      <c r="C13" s="18" t="s">
        <v>47</v>
      </c>
      <c r="D13" s="42">
        <v>221</v>
      </c>
      <c r="E13" s="23">
        <v>1</v>
      </c>
      <c r="F13" s="19" t="s">
        <v>9</v>
      </c>
      <c r="G13" s="20">
        <f>D13*E13</f>
        <v>221</v>
      </c>
      <c r="H13" s="30"/>
      <c r="I13" s="22"/>
      <c r="M13" s="15"/>
      <c r="N13" s="16"/>
    </row>
    <row r="14" spans="1:14" s="14" customFormat="1">
      <c r="A14" s="17" t="s">
        <v>20</v>
      </c>
      <c r="B14" s="18"/>
      <c r="C14" s="18" t="s">
        <v>30</v>
      </c>
      <c r="D14" s="42">
        <v>19</v>
      </c>
      <c r="E14" s="23">
        <v>1</v>
      </c>
      <c r="F14" s="19" t="s">
        <v>21</v>
      </c>
      <c r="G14" s="20">
        <f t="shared" ref="G14:G15" si="1">D14*E14</f>
        <v>19</v>
      </c>
      <c r="H14" s="21"/>
      <c r="I14" s="22"/>
      <c r="M14" s="15"/>
      <c r="N14" s="16"/>
    </row>
    <row r="15" spans="1:14" s="14" customFormat="1">
      <c r="A15" s="17" t="s">
        <v>7</v>
      </c>
      <c r="B15" s="18"/>
      <c r="C15" s="18" t="s">
        <v>31</v>
      </c>
      <c r="D15" s="42">
        <v>20</v>
      </c>
      <c r="E15" s="23">
        <v>1</v>
      </c>
      <c r="F15" s="19" t="s">
        <v>9</v>
      </c>
      <c r="G15" s="20">
        <f t="shared" si="1"/>
        <v>20</v>
      </c>
      <c r="H15" s="21"/>
      <c r="I15" s="22"/>
      <c r="M15" s="15"/>
      <c r="N15" s="16"/>
    </row>
    <row r="16" spans="1:14" s="14" customFormat="1" ht="15">
      <c r="A16" s="24" t="s">
        <v>19</v>
      </c>
      <c r="B16" s="25" t="s">
        <v>15</v>
      </c>
      <c r="C16" s="25"/>
      <c r="D16" s="43"/>
      <c r="E16" s="26"/>
      <c r="F16" s="27"/>
      <c r="G16" s="28">
        <f>SUM(G17:G18)</f>
        <v>66</v>
      </c>
      <c r="H16" s="29">
        <f>G16/H36</f>
        <v>8.5974053594215213E-2</v>
      </c>
      <c r="I16" s="13"/>
      <c r="M16" s="15"/>
      <c r="N16" s="16"/>
    </row>
    <row r="17" spans="1:14" s="14" customFormat="1">
      <c r="A17" s="17" t="s">
        <v>7</v>
      </c>
      <c r="B17" s="18"/>
      <c r="C17" s="18" t="s">
        <v>35</v>
      </c>
      <c r="D17" s="41">
        <v>60</v>
      </c>
      <c r="E17" s="23">
        <v>1</v>
      </c>
      <c r="F17" s="19" t="s">
        <v>13</v>
      </c>
      <c r="G17" s="20">
        <f>D17*E17</f>
        <v>60</v>
      </c>
      <c r="H17" s="21"/>
      <c r="I17" s="22"/>
      <c r="M17" s="15"/>
      <c r="N17" s="16"/>
    </row>
    <row r="18" spans="1:14" s="14" customFormat="1">
      <c r="A18" s="17" t="s">
        <v>20</v>
      </c>
      <c r="B18" s="18"/>
      <c r="C18" s="18" t="s">
        <v>36</v>
      </c>
      <c r="D18" s="41">
        <v>6</v>
      </c>
      <c r="E18" s="23">
        <v>1</v>
      </c>
      <c r="F18" s="19" t="s">
        <v>21</v>
      </c>
      <c r="G18" s="20">
        <f t="shared" ref="G18" si="2">D18*E18</f>
        <v>6</v>
      </c>
      <c r="H18" s="21"/>
      <c r="I18" s="22"/>
      <c r="M18" s="15"/>
      <c r="N18" s="16"/>
    </row>
    <row r="19" spans="1:14" s="14" customFormat="1" ht="15">
      <c r="A19" s="24" t="s">
        <v>19</v>
      </c>
      <c r="B19" s="25" t="s">
        <v>32</v>
      </c>
      <c r="C19" s="25"/>
      <c r="D19" s="43"/>
      <c r="E19" s="26"/>
      <c r="F19" s="27"/>
      <c r="G19" s="28">
        <f>SUM(G20:G25)</f>
        <v>70.5</v>
      </c>
      <c r="H19" s="29">
        <f>G19/H36</f>
        <v>9.1835920884729888E-2</v>
      </c>
      <c r="I19" s="13"/>
      <c r="M19" s="15"/>
      <c r="N19" s="16"/>
    </row>
    <row r="20" spans="1:14" s="58" customFormat="1">
      <c r="A20" s="51" t="s">
        <v>7</v>
      </c>
      <c r="B20" s="52"/>
      <c r="C20" s="52" t="s">
        <v>41</v>
      </c>
      <c r="D20" s="53">
        <v>35</v>
      </c>
      <c r="E20" s="54">
        <v>1</v>
      </c>
      <c r="F20" s="55" t="s">
        <v>13</v>
      </c>
      <c r="G20" s="56">
        <f t="shared" ref="G20:G25" si="3">D20*E20</f>
        <v>35</v>
      </c>
      <c r="H20" s="57"/>
      <c r="I20" s="61"/>
      <c r="M20" s="59"/>
      <c r="N20" s="60"/>
    </row>
    <row r="21" spans="1:14" s="58" customFormat="1">
      <c r="A21" s="51" t="s">
        <v>7</v>
      </c>
      <c r="B21" s="52"/>
      <c r="C21" s="52" t="s">
        <v>39</v>
      </c>
      <c r="D21" s="53">
        <v>5</v>
      </c>
      <c r="E21" s="54">
        <v>1</v>
      </c>
      <c r="F21" s="55" t="s">
        <v>13</v>
      </c>
      <c r="G21" s="56">
        <f t="shared" si="3"/>
        <v>5</v>
      </c>
      <c r="H21" s="57"/>
      <c r="I21" s="61"/>
      <c r="M21" s="59"/>
      <c r="N21" s="60"/>
    </row>
    <row r="22" spans="1:14" s="58" customFormat="1">
      <c r="A22" s="51" t="s">
        <v>7</v>
      </c>
      <c r="B22" s="52"/>
      <c r="C22" s="52" t="s">
        <v>40</v>
      </c>
      <c r="D22" s="53">
        <v>0.5</v>
      </c>
      <c r="E22" s="54">
        <v>1</v>
      </c>
      <c r="F22" s="55" t="s">
        <v>9</v>
      </c>
      <c r="G22" s="56">
        <f t="shared" si="3"/>
        <v>0.5</v>
      </c>
      <c r="H22" s="57"/>
      <c r="I22" s="61"/>
      <c r="M22" s="59"/>
      <c r="N22" s="60"/>
    </row>
    <row r="23" spans="1:14" s="58" customFormat="1">
      <c r="A23" s="51" t="s">
        <v>7</v>
      </c>
      <c r="B23" s="52"/>
      <c r="C23" s="52" t="s">
        <v>46</v>
      </c>
      <c r="D23" s="53">
        <v>20</v>
      </c>
      <c r="E23" s="54">
        <v>1</v>
      </c>
      <c r="F23" s="55" t="s">
        <v>9</v>
      </c>
      <c r="G23" s="56">
        <f t="shared" si="3"/>
        <v>20</v>
      </c>
      <c r="H23" s="57"/>
      <c r="I23" s="61"/>
      <c r="M23" s="59"/>
      <c r="N23" s="60"/>
    </row>
    <row r="24" spans="1:14" s="58" customFormat="1">
      <c r="A24" s="51" t="s">
        <v>7</v>
      </c>
      <c r="B24" s="52"/>
      <c r="C24" s="52" t="s">
        <v>38</v>
      </c>
      <c r="D24" s="53">
        <v>5</v>
      </c>
      <c r="E24" s="54">
        <v>1</v>
      </c>
      <c r="F24" s="55" t="s">
        <v>42</v>
      </c>
      <c r="G24" s="56">
        <f t="shared" si="3"/>
        <v>5</v>
      </c>
      <c r="H24" s="57"/>
      <c r="I24" s="61"/>
      <c r="M24" s="59"/>
      <c r="N24" s="60"/>
    </row>
    <row r="25" spans="1:14" s="58" customFormat="1">
      <c r="A25" s="51" t="s">
        <v>7</v>
      </c>
      <c r="B25" s="52"/>
      <c r="C25" s="52" t="s">
        <v>43</v>
      </c>
      <c r="D25" s="53">
        <v>5</v>
      </c>
      <c r="E25" s="54">
        <v>1</v>
      </c>
      <c r="F25" s="55" t="s">
        <v>42</v>
      </c>
      <c r="G25" s="56">
        <f t="shared" si="3"/>
        <v>5</v>
      </c>
      <c r="H25" s="57"/>
      <c r="I25" s="61"/>
      <c r="M25" s="59"/>
      <c r="N25" s="60"/>
    </row>
    <row r="26" spans="1:14" s="14" customFormat="1" ht="15">
      <c r="A26" s="24" t="s">
        <v>16</v>
      </c>
      <c r="B26" s="25" t="s">
        <v>16</v>
      </c>
      <c r="C26" s="25"/>
      <c r="D26" s="43"/>
      <c r="E26" s="26"/>
      <c r="F26" s="27"/>
      <c r="G26" s="28">
        <f>SUM(G27:G35)</f>
        <v>238.17346938775512</v>
      </c>
      <c r="H26" s="29">
        <f>G26/H36</f>
        <v>0.3102536154827733</v>
      </c>
      <c r="I26" s="13"/>
      <c r="M26" s="15"/>
      <c r="N26" s="16"/>
    </row>
    <row r="27" spans="1:14" s="14" customFormat="1">
      <c r="A27" s="17" t="s">
        <v>16</v>
      </c>
      <c r="B27" s="18"/>
      <c r="C27" s="18" t="s">
        <v>17</v>
      </c>
      <c r="D27" s="41">
        <v>6</v>
      </c>
      <c r="E27" s="23">
        <v>1</v>
      </c>
      <c r="F27" s="19" t="s">
        <v>21</v>
      </c>
      <c r="G27" s="20">
        <f>D27*E27</f>
        <v>6</v>
      </c>
      <c r="H27" s="21"/>
      <c r="I27" s="49"/>
      <c r="M27" s="15"/>
      <c r="N27" s="16"/>
    </row>
    <row r="28" spans="1:14" s="14" customFormat="1">
      <c r="A28" s="17" t="s">
        <v>16</v>
      </c>
      <c r="B28" s="18"/>
      <c r="C28" s="18" t="s">
        <v>26</v>
      </c>
      <c r="D28" s="45">
        <v>6</v>
      </c>
      <c r="E28" s="46">
        <v>1</v>
      </c>
      <c r="F28" s="19" t="s">
        <v>21</v>
      </c>
      <c r="G28" s="20">
        <f t="shared" ref="G28:G34" si="4">D28*E28</f>
        <v>6</v>
      </c>
      <c r="H28" s="48"/>
      <c r="I28" s="49"/>
      <c r="M28" s="15"/>
      <c r="N28" s="16"/>
    </row>
    <row r="29" spans="1:14" s="14" customFormat="1">
      <c r="A29" s="17" t="s">
        <v>16</v>
      </c>
      <c r="B29" s="18"/>
      <c r="C29" s="18" t="s">
        <v>27</v>
      </c>
      <c r="D29" s="45">
        <v>6</v>
      </c>
      <c r="E29" s="46">
        <v>1</v>
      </c>
      <c r="F29" s="19" t="s">
        <v>21</v>
      </c>
      <c r="G29" s="20">
        <f t="shared" si="4"/>
        <v>6</v>
      </c>
      <c r="H29" s="48"/>
      <c r="I29" s="49"/>
      <c r="M29" s="15"/>
      <c r="N29" s="16"/>
    </row>
    <row r="30" spans="1:14" s="14" customFormat="1">
      <c r="A30" s="17" t="s">
        <v>16</v>
      </c>
      <c r="B30" s="18"/>
      <c r="C30" s="18" t="s">
        <v>28</v>
      </c>
      <c r="D30" s="45">
        <v>0.5</v>
      </c>
      <c r="E30" s="46">
        <v>1</v>
      </c>
      <c r="F30" s="47" t="s">
        <v>13</v>
      </c>
      <c r="G30" s="20">
        <f t="shared" si="4"/>
        <v>0.5</v>
      </c>
      <c r="H30" s="48"/>
      <c r="I30" s="49"/>
      <c r="M30" s="15"/>
      <c r="N30" s="16"/>
    </row>
    <row r="31" spans="1:14" s="14" customFormat="1">
      <c r="A31" s="17" t="s">
        <v>16</v>
      </c>
      <c r="B31" s="18"/>
      <c r="C31" s="18" t="s">
        <v>29</v>
      </c>
      <c r="D31" s="45">
        <v>138</v>
      </c>
      <c r="E31" s="46">
        <v>1</v>
      </c>
      <c r="F31" s="19" t="s">
        <v>21</v>
      </c>
      <c r="G31" s="20">
        <f t="shared" si="4"/>
        <v>138</v>
      </c>
      <c r="H31" s="48"/>
      <c r="I31" s="49"/>
      <c r="M31" s="15"/>
      <c r="N31" s="16"/>
    </row>
    <row r="32" spans="1:14" s="14" customFormat="1">
      <c r="A32" s="17" t="s">
        <v>16</v>
      </c>
      <c r="B32" s="18"/>
      <c r="C32" s="18" t="s">
        <v>44</v>
      </c>
      <c r="D32" s="45">
        <v>6</v>
      </c>
      <c r="E32" s="46">
        <v>1</v>
      </c>
      <c r="F32" s="19" t="s">
        <v>21</v>
      </c>
      <c r="G32" s="20">
        <f t="shared" si="4"/>
        <v>6</v>
      </c>
      <c r="H32" s="48"/>
      <c r="I32" s="49"/>
      <c r="M32" s="15"/>
      <c r="N32" s="16"/>
    </row>
    <row r="33" spans="1:14" s="58" customFormat="1">
      <c r="A33" s="51" t="s">
        <v>16</v>
      </c>
      <c r="B33" s="52"/>
      <c r="C33" s="52" t="s">
        <v>52</v>
      </c>
      <c r="D33" s="88">
        <v>63.673469387755105</v>
      </c>
      <c r="E33" s="63">
        <v>1</v>
      </c>
      <c r="F33" s="64" t="s">
        <v>13</v>
      </c>
      <c r="G33" s="56">
        <f t="shared" si="4"/>
        <v>63.673469387755105</v>
      </c>
      <c r="H33" s="65"/>
      <c r="I33" s="66" t="s">
        <v>49</v>
      </c>
      <c r="M33" s="59"/>
      <c r="N33" s="60"/>
    </row>
    <row r="34" spans="1:14" s="58" customFormat="1" ht="17" thickBot="1">
      <c r="A34" s="72" t="s">
        <v>16</v>
      </c>
      <c r="B34" s="73"/>
      <c r="C34" s="73" t="s">
        <v>45</v>
      </c>
      <c r="D34" s="62">
        <v>6</v>
      </c>
      <c r="E34" s="63">
        <v>1</v>
      </c>
      <c r="F34" s="64" t="s">
        <v>21</v>
      </c>
      <c r="G34" s="74">
        <f t="shared" si="4"/>
        <v>6</v>
      </c>
      <c r="H34" s="65"/>
      <c r="I34" s="67"/>
      <c r="M34" s="59"/>
      <c r="N34" s="60"/>
    </row>
    <row r="35" spans="1:14" s="58" customFormat="1" ht="18" thickTop="1" thickBot="1">
      <c r="A35" s="72" t="s">
        <v>16</v>
      </c>
      <c r="B35" s="73"/>
      <c r="C35" s="73" t="s">
        <v>53</v>
      </c>
      <c r="D35" s="62">
        <v>6</v>
      </c>
      <c r="E35" s="63">
        <v>1</v>
      </c>
      <c r="F35" s="64" t="s">
        <v>21</v>
      </c>
      <c r="G35" s="74">
        <f t="shared" ref="G35" si="5">D35*E35</f>
        <v>6</v>
      </c>
      <c r="H35" s="65"/>
      <c r="I35" s="89"/>
      <c r="M35" s="59"/>
      <c r="N35" s="60"/>
    </row>
    <row r="36" spans="1:14" s="14" customFormat="1" ht="16.5" customHeight="1" thickTop="1">
      <c r="A36" s="75"/>
      <c r="B36" s="76"/>
      <c r="C36" s="76"/>
      <c r="D36" s="78" t="s">
        <v>0</v>
      </c>
      <c r="E36" s="77"/>
      <c r="F36" s="92" t="s">
        <v>48</v>
      </c>
      <c r="G36" s="92"/>
      <c r="H36" s="90">
        <f>G3+G5+G12+G16+G19+G26</f>
        <v>767.67346938775518</v>
      </c>
      <c r="I36" s="94"/>
      <c r="M36" s="15"/>
      <c r="N36" s="16"/>
    </row>
    <row r="37" spans="1:14" s="14" customFormat="1" ht="17.25" customHeight="1" thickBot="1">
      <c r="A37" s="68"/>
      <c r="B37" s="69"/>
      <c r="C37" s="69"/>
      <c r="D37" s="79">
        <v>32</v>
      </c>
      <c r="E37" s="70"/>
      <c r="F37" s="93"/>
      <c r="G37" s="93"/>
      <c r="H37" s="71">
        <f>H36/D37</f>
        <v>23.989795918367349</v>
      </c>
      <c r="I37" s="95"/>
      <c r="M37" s="15"/>
      <c r="N37" s="16"/>
    </row>
    <row r="38" spans="1:14" ht="17" thickTop="1"/>
  </sheetData>
  <mergeCells count="4">
    <mergeCell ref="A1:H1"/>
    <mergeCell ref="F36:G37"/>
    <mergeCell ref="I36:I37"/>
    <mergeCell ref="B2:C2"/>
  </mergeCells>
  <phoneticPr fontId="4" type="noConversion"/>
  <printOptions horizontalCentered="1"/>
  <pageMargins left="0.19685039370078741" right="0.19685039370078741" top="0.19685039370078741" bottom="0.19685039370078741" header="0.31496062992125984" footer="0.31496062992125984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D9AA-4C09-494B-BC78-6CD2A549A1FB}">
  <sheetPr>
    <tabColor theme="5"/>
  </sheetPr>
  <dimension ref="A1:N41"/>
  <sheetViews>
    <sheetView tabSelected="1" topLeftCell="A19" zoomScale="120" zoomScaleNormal="120" workbookViewId="0">
      <selection activeCell="K7" sqref="K7"/>
    </sheetView>
  </sheetViews>
  <sheetFormatPr baseColWidth="10" defaultColWidth="8.83203125" defaultRowHeight="16"/>
  <cols>
    <col min="1" max="1" width="6.6640625" style="31" bestFit="1" customWidth="1"/>
    <col min="2" max="2" width="8.5" style="31" bestFit="1" customWidth="1"/>
    <col min="3" max="3" width="27.6640625" style="31" bestFit="1" customWidth="1"/>
    <col min="4" max="4" width="8.83203125" style="44" bestFit="1" customWidth="1"/>
    <col min="5" max="5" width="4.83203125" style="33" bestFit="1" customWidth="1"/>
    <col min="6" max="6" width="9.1640625" style="32" bestFit="1" customWidth="1"/>
    <col min="7" max="7" width="9.6640625" style="34" bestFit="1" customWidth="1"/>
    <col min="8" max="8" width="10.5" style="31" customWidth="1"/>
    <col min="9" max="9" width="63.33203125" style="35" customWidth="1"/>
    <col min="10" max="12" width="8.83203125" style="31"/>
    <col min="13" max="13" width="8.83203125" style="36"/>
    <col min="14" max="14" width="8.83203125" style="37"/>
    <col min="15" max="16384" width="8.83203125" style="31"/>
  </cols>
  <sheetData>
    <row r="1" spans="1:14" s="1" customFormat="1" ht="22" thickBot="1">
      <c r="A1" s="91" t="s">
        <v>50</v>
      </c>
      <c r="B1" s="91"/>
      <c r="C1" s="91"/>
      <c r="D1" s="91"/>
      <c r="E1" s="91"/>
      <c r="F1" s="91"/>
      <c r="G1" s="91"/>
      <c r="H1" s="91"/>
      <c r="I1" s="50"/>
      <c r="M1" s="2"/>
      <c r="N1" s="3"/>
    </row>
    <row r="2" spans="1:14" s="4" customFormat="1" ht="90" customHeight="1" thickTop="1" thickBot="1">
      <c r="A2" s="80"/>
      <c r="B2" s="96"/>
      <c r="C2" s="97"/>
      <c r="D2" s="81" t="s">
        <v>1</v>
      </c>
      <c r="E2" s="82" t="s">
        <v>2</v>
      </c>
      <c r="F2" s="83" t="s">
        <v>3</v>
      </c>
      <c r="G2" s="84" t="s">
        <v>4</v>
      </c>
      <c r="H2" s="85" t="s">
        <v>5</v>
      </c>
      <c r="I2" s="86" t="s">
        <v>6</v>
      </c>
      <c r="M2" s="5"/>
      <c r="N2" s="6"/>
    </row>
    <row r="3" spans="1:14" s="14" customFormat="1" thickTop="1">
      <c r="A3" s="7" t="s">
        <v>19</v>
      </c>
      <c r="B3" s="8" t="s">
        <v>18</v>
      </c>
      <c r="C3" s="9"/>
      <c r="D3" s="38"/>
      <c r="E3" s="9"/>
      <c r="F3" s="10"/>
      <c r="G3" s="11">
        <f>SUM(G4:G4)</f>
        <v>8.9</v>
      </c>
      <c r="H3" s="12">
        <f>G3/H39</f>
        <v>9.79449747332959E-3</v>
      </c>
      <c r="I3" s="13"/>
      <c r="M3" s="15"/>
      <c r="N3" s="16"/>
    </row>
    <row r="4" spans="1:14" s="14" customFormat="1">
      <c r="A4" s="17" t="s">
        <v>7</v>
      </c>
      <c r="B4" s="18"/>
      <c r="C4" s="18" t="s">
        <v>8</v>
      </c>
      <c r="D4" s="39">
        <v>8.9</v>
      </c>
      <c r="E4" s="87">
        <v>1</v>
      </c>
      <c r="F4" s="19" t="s">
        <v>9</v>
      </c>
      <c r="G4" s="20">
        <f>D4*E4</f>
        <v>8.9</v>
      </c>
      <c r="H4" s="21"/>
      <c r="I4" s="22"/>
      <c r="M4" s="15"/>
      <c r="N4" s="16"/>
    </row>
    <row r="5" spans="1:14" s="14" customFormat="1" ht="15">
      <c r="A5" s="24" t="s">
        <v>19</v>
      </c>
      <c r="B5" s="25" t="s">
        <v>10</v>
      </c>
      <c r="C5" s="25"/>
      <c r="D5" s="40"/>
      <c r="E5" s="26"/>
      <c r="F5" s="27"/>
      <c r="G5" s="28">
        <f>SUM(G6:G11)</f>
        <v>124.10000000000001</v>
      </c>
      <c r="H5" s="29">
        <f>G5/H39</f>
        <v>0.13657271195957327</v>
      </c>
      <c r="I5" s="13"/>
      <c r="M5" s="15"/>
      <c r="N5" s="16"/>
    </row>
    <row r="6" spans="1:14" s="14" customFormat="1">
      <c r="A6" s="17" t="s">
        <v>20</v>
      </c>
      <c r="B6" s="18"/>
      <c r="C6" s="18" t="s">
        <v>23</v>
      </c>
      <c r="D6" s="41">
        <v>15</v>
      </c>
      <c r="E6" s="23">
        <v>1</v>
      </c>
      <c r="F6" s="19" t="s">
        <v>21</v>
      </c>
      <c r="G6" s="20">
        <f>D6*E6</f>
        <v>15</v>
      </c>
      <c r="H6" s="30"/>
      <c r="I6" s="22"/>
      <c r="M6" s="15"/>
      <c r="N6" s="16"/>
    </row>
    <row r="7" spans="1:14" s="14" customFormat="1">
      <c r="A7" s="17" t="s">
        <v>7</v>
      </c>
      <c r="B7" s="18"/>
      <c r="C7" s="18" t="s">
        <v>11</v>
      </c>
      <c r="D7" s="42">
        <v>0</v>
      </c>
      <c r="E7" s="23">
        <v>1</v>
      </c>
      <c r="F7" s="19" t="s">
        <v>9</v>
      </c>
      <c r="G7" s="20">
        <f t="shared" ref="G7:G11" si="0">D7*E7</f>
        <v>0</v>
      </c>
      <c r="H7" s="21"/>
      <c r="I7" s="22"/>
      <c r="M7" s="15"/>
      <c r="N7" s="16"/>
    </row>
    <row r="8" spans="1:14" s="14" customFormat="1">
      <c r="A8" s="17" t="s">
        <v>7</v>
      </c>
      <c r="B8" s="18"/>
      <c r="C8" s="18" t="s">
        <v>22</v>
      </c>
      <c r="D8" s="42">
        <v>9.1999999999999993</v>
      </c>
      <c r="E8" s="23">
        <v>1</v>
      </c>
      <c r="F8" s="19" t="s">
        <v>21</v>
      </c>
      <c r="G8" s="20">
        <f t="shared" si="0"/>
        <v>9.1999999999999993</v>
      </c>
      <c r="H8" s="21"/>
      <c r="I8" s="22"/>
      <c r="M8" s="15"/>
      <c r="N8" s="16"/>
    </row>
    <row r="9" spans="1:14" s="14" customFormat="1">
      <c r="A9" s="17" t="s">
        <v>20</v>
      </c>
      <c r="B9" s="18"/>
      <c r="C9" s="18" t="s">
        <v>24</v>
      </c>
      <c r="D9" s="42">
        <v>90</v>
      </c>
      <c r="E9" s="23">
        <v>1</v>
      </c>
      <c r="F9" s="19" t="s">
        <v>21</v>
      </c>
      <c r="G9" s="20">
        <f t="shared" si="0"/>
        <v>90</v>
      </c>
      <c r="H9" s="21"/>
      <c r="I9" s="22"/>
      <c r="M9" s="15"/>
      <c r="N9" s="16"/>
    </row>
    <row r="10" spans="1:14" s="14" customFormat="1">
      <c r="A10" s="17" t="s">
        <v>7</v>
      </c>
      <c r="B10" s="18"/>
      <c r="C10" s="18" t="s">
        <v>12</v>
      </c>
      <c r="D10" s="42">
        <v>3.9</v>
      </c>
      <c r="E10" s="23">
        <v>1</v>
      </c>
      <c r="F10" s="19" t="s">
        <v>9</v>
      </c>
      <c r="G10" s="20">
        <f t="shared" si="0"/>
        <v>3.9</v>
      </c>
      <c r="H10" s="21"/>
      <c r="I10" s="22"/>
      <c r="M10" s="15"/>
      <c r="N10" s="16"/>
    </row>
    <row r="11" spans="1:14" s="14" customFormat="1">
      <c r="A11" s="17" t="s">
        <v>20</v>
      </c>
      <c r="B11" s="18"/>
      <c r="C11" s="18" t="s">
        <v>25</v>
      </c>
      <c r="D11" s="41">
        <v>6</v>
      </c>
      <c r="E11" s="23">
        <v>1</v>
      </c>
      <c r="F11" s="19" t="s">
        <v>21</v>
      </c>
      <c r="G11" s="20">
        <f t="shared" si="0"/>
        <v>6</v>
      </c>
      <c r="H11" s="21"/>
      <c r="I11" s="22"/>
      <c r="M11" s="15"/>
      <c r="N11" s="16"/>
    </row>
    <row r="12" spans="1:14" s="14" customFormat="1" ht="15">
      <c r="A12" s="24" t="s">
        <v>19</v>
      </c>
      <c r="B12" s="25" t="s">
        <v>14</v>
      </c>
      <c r="C12" s="25"/>
      <c r="D12" s="43"/>
      <c r="E12" s="26"/>
      <c r="F12" s="27"/>
      <c r="G12" s="28">
        <f>SUM(G13:G15)</f>
        <v>260</v>
      </c>
      <c r="H12" s="29">
        <f>G12/H39</f>
        <v>0.28613138686131384</v>
      </c>
      <c r="I12" s="13"/>
      <c r="M12" s="15"/>
      <c r="N12" s="16"/>
    </row>
    <row r="13" spans="1:14" s="14" customFormat="1">
      <c r="A13" s="17" t="s">
        <v>7</v>
      </c>
      <c r="B13" s="18"/>
      <c r="C13" s="18" t="s">
        <v>47</v>
      </c>
      <c r="D13" s="42">
        <v>221</v>
      </c>
      <c r="E13" s="23">
        <v>1</v>
      </c>
      <c r="F13" s="19" t="s">
        <v>9</v>
      </c>
      <c r="G13" s="20">
        <f>D13*E13</f>
        <v>221</v>
      </c>
      <c r="H13" s="30"/>
      <c r="I13" s="22"/>
      <c r="M13" s="15"/>
      <c r="N13" s="16"/>
    </row>
    <row r="14" spans="1:14" s="14" customFormat="1">
      <c r="A14" s="17" t="s">
        <v>20</v>
      </c>
      <c r="B14" s="18"/>
      <c r="C14" s="18" t="s">
        <v>30</v>
      </c>
      <c r="D14" s="42">
        <v>19</v>
      </c>
      <c r="E14" s="23">
        <v>1</v>
      </c>
      <c r="F14" s="19" t="s">
        <v>21</v>
      </c>
      <c r="G14" s="20">
        <f t="shared" ref="G14:G15" si="1">D14*E14</f>
        <v>19</v>
      </c>
      <c r="H14" s="21"/>
      <c r="I14" s="22"/>
      <c r="M14" s="15"/>
      <c r="N14" s="16"/>
    </row>
    <row r="15" spans="1:14" s="14" customFormat="1">
      <c r="A15" s="17" t="s">
        <v>7</v>
      </c>
      <c r="B15" s="18"/>
      <c r="C15" s="18" t="s">
        <v>31</v>
      </c>
      <c r="D15" s="42">
        <v>20</v>
      </c>
      <c r="E15" s="23">
        <v>1</v>
      </c>
      <c r="F15" s="19" t="s">
        <v>9</v>
      </c>
      <c r="G15" s="20">
        <f t="shared" si="1"/>
        <v>20</v>
      </c>
      <c r="H15" s="21"/>
      <c r="I15" s="22"/>
      <c r="M15" s="15"/>
      <c r="N15" s="16"/>
    </row>
    <row r="16" spans="1:14" s="14" customFormat="1" ht="15">
      <c r="A16" s="24" t="s">
        <v>19</v>
      </c>
      <c r="B16" s="25" t="s">
        <v>15</v>
      </c>
      <c r="C16" s="25"/>
      <c r="D16" s="43"/>
      <c r="E16" s="26"/>
      <c r="F16" s="27"/>
      <c r="G16" s="28">
        <f>SUM(G17:G21)</f>
        <v>187</v>
      </c>
      <c r="H16" s="29">
        <f>G16/H39</f>
        <v>0.20579449747332956</v>
      </c>
      <c r="I16" s="13"/>
      <c r="M16" s="15"/>
      <c r="N16" s="16"/>
    </row>
    <row r="17" spans="1:14" s="14" customFormat="1">
      <c r="A17" s="17" t="s">
        <v>7</v>
      </c>
      <c r="B17" s="18"/>
      <c r="C17" s="18" t="s">
        <v>35</v>
      </c>
      <c r="D17" s="41">
        <v>60</v>
      </c>
      <c r="E17" s="23">
        <v>1</v>
      </c>
      <c r="F17" s="19" t="s">
        <v>13</v>
      </c>
      <c r="G17" s="20">
        <f>D17*E17</f>
        <v>60</v>
      </c>
      <c r="H17" s="21"/>
      <c r="I17" s="22"/>
      <c r="M17" s="15"/>
      <c r="N17" s="16"/>
    </row>
    <row r="18" spans="1:14" s="14" customFormat="1" ht="17" thickBot="1">
      <c r="A18" s="98" t="s">
        <v>20</v>
      </c>
      <c r="B18" s="99"/>
      <c r="C18" s="99" t="s">
        <v>36</v>
      </c>
      <c r="D18" s="45">
        <v>6</v>
      </c>
      <c r="E18" s="46">
        <v>1</v>
      </c>
      <c r="F18" s="47" t="s">
        <v>21</v>
      </c>
      <c r="G18" s="100">
        <f t="shared" ref="G18:G21" si="2">D18*E18</f>
        <v>6</v>
      </c>
      <c r="H18" s="48"/>
      <c r="I18" s="101"/>
      <c r="M18" s="15"/>
      <c r="N18" s="16"/>
    </row>
    <row r="19" spans="1:14" s="58" customFormat="1" ht="30">
      <c r="A19" s="110" t="s">
        <v>7</v>
      </c>
      <c r="B19" s="111"/>
      <c r="C19" s="111" t="s">
        <v>34</v>
      </c>
      <c r="D19" s="112">
        <v>15</v>
      </c>
      <c r="E19" s="113">
        <v>1</v>
      </c>
      <c r="F19" s="114" t="s">
        <v>13</v>
      </c>
      <c r="G19" s="115">
        <f t="shared" si="2"/>
        <v>15</v>
      </c>
      <c r="H19" s="116"/>
      <c r="I19" s="117" t="s">
        <v>51</v>
      </c>
      <c r="M19" s="59"/>
      <c r="N19" s="60"/>
    </row>
    <row r="20" spans="1:14" s="58" customFormat="1">
      <c r="A20" s="118" t="s">
        <v>7</v>
      </c>
      <c r="B20" s="119"/>
      <c r="C20" s="119" t="s">
        <v>33</v>
      </c>
      <c r="D20" s="120">
        <v>100</v>
      </c>
      <c r="E20" s="121">
        <v>1</v>
      </c>
      <c r="F20" s="122" t="s">
        <v>13</v>
      </c>
      <c r="G20" s="123">
        <f t="shared" si="2"/>
        <v>100</v>
      </c>
      <c r="H20" s="124"/>
      <c r="I20" s="125"/>
      <c r="M20" s="59"/>
      <c r="N20" s="60"/>
    </row>
    <row r="21" spans="1:14" s="58" customFormat="1" ht="17" thickBot="1">
      <c r="A21" s="126" t="s">
        <v>20</v>
      </c>
      <c r="B21" s="127"/>
      <c r="C21" s="127" t="s">
        <v>37</v>
      </c>
      <c r="D21" s="128">
        <v>6</v>
      </c>
      <c r="E21" s="129">
        <v>1</v>
      </c>
      <c r="F21" s="130" t="s">
        <v>21</v>
      </c>
      <c r="G21" s="131">
        <f t="shared" si="2"/>
        <v>6</v>
      </c>
      <c r="H21" s="132"/>
      <c r="I21" s="133"/>
      <c r="M21" s="59"/>
      <c r="N21" s="60"/>
    </row>
    <row r="22" spans="1:14" s="14" customFormat="1" ht="17">
      <c r="A22" s="102" t="s">
        <v>19</v>
      </c>
      <c r="B22" s="103" t="s">
        <v>55</v>
      </c>
      <c r="C22" s="103"/>
      <c r="D22" s="104"/>
      <c r="E22" s="105"/>
      <c r="F22" s="106"/>
      <c r="G22" s="107">
        <f>SUM(G23:G28)</f>
        <v>90.5</v>
      </c>
      <c r="H22" s="108">
        <f>G22/H39</f>
        <v>9.9595732734418851E-2</v>
      </c>
      <c r="I22" s="109"/>
      <c r="M22" s="15"/>
      <c r="N22" s="16"/>
    </row>
    <row r="23" spans="1:14" s="58" customFormat="1">
      <c r="A23" s="51" t="s">
        <v>7</v>
      </c>
      <c r="B23" s="52"/>
      <c r="C23" s="52" t="s">
        <v>41</v>
      </c>
      <c r="D23" s="53">
        <v>35</v>
      </c>
      <c r="E23" s="54">
        <v>1</v>
      </c>
      <c r="F23" s="55" t="s">
        <v>13</v>
      </c>
      <c r="G23" s="56">
        <f>D23*E23</f>
        <v>35</v>
      </c>
      <c r="H23" s="57"/>
      <c r="I23" s="61"/>
      <c r="M23" s="59"/>
      <c r="N23" s="60"/>
    </row>
    <row r="24" spans="1:14" s="58" customFormat="1">
      <c r="A24" s="51" t="s">
        <v>7</v>
      </c>
      <c r="B24" s="52"/>
      <c r="C24" s="52" t="s">
        <v>39</v>
      </c>
      <c r="D24" s="53">
        <v>5</v>
      </c>
      <c r="E24" s="54">
        <v>1</v>
      </c>
      <c r="F24" s="55" t="s">
        <v>13</v>
      </c>
      <c r="G24" s="56">
        <f t="shared" ref="G24:G27" si="3">D24*E24</f>
        <v>5</v>
      </c>
      <c r="H24" s="57"/>
      <c r="I24" s="61"/>
      <c r="M24" s="59"/>
      <c r="N24" s="60"/>
    </row>
    <row r="25" spans="1:14" s="58" customFormat="1">
      <c r="A25" s="51" t="s">
        <v>7</v>
      </c>
      <c r="B25" s="52"/>
      <c r="C25" s="52" t="s">
        <v>40</v>
      </c>
      <c r="D25" s="53">
        <v>0.5</v>
      </c>
      <c r="E25" s="54">
        <v>1</v>
      </c>
      <c r="F25" s="55" t="s">
        <v>9</v>
      </c>
      <c r="G25" s="56">
        <f t="shared" si="3"/>
        <v>0.5</v>
      </c>
      <c r="H25" s="57"/>
      <c r="I25" s="61"/>
      <c r="M25" s="59"/>
      <c r="N25" s="60"/>
    </row>
    <row r="26" spans="1:14" s="58" customFormat="1">
      <c r="A26" s="51" t="s">
        <v>7</v>
      </c>
      <c r="B26" s="52"/>
      <c r="C26" s="52" t="s">
        <v>46</v>
      </c>
      <c r="D26" s="53">
        <v>20</v>
      </c>
      <c r="E26" s="54">
        <v>1</v>
      </c>
      <c r="F26" s="55" t="s">
        <v>9</v>
      </c>
      <c r="G26" s="56">
        <f t="shared" si="3"/>
        <v>20</v>
      </c>
      <c r="H26" s="57"/>
      <c r="I26" s="61"/>
      <c r="M26" s="59"/>
      <c r="N26" s="60"/>
    </row>
    <row r="27" spans="1:14" s="58" customFormat="1">
      <c r="A27" s="51" t="s">
        <v>7</v>
      </c>
      <c r="B27" s="52"/>
      <c r="C27" s="52" t="s">
        <v>54</v>
      </c>
      <c r="D27" s="53">
        <v>30</v>
      </c>
      <c r="E27" s="54">
        <v>1</v>
      </c>
      <c r="F27" s="55" t="s">
        <v>42</v>
      </c>
      <c r="G27" s="56">
        <f t="shared" si="3"/>
        <v>30</v>
      </c>
      <c r="H27" s="57"/>
      <c r="I27" s="61"/>
      <c r="M27" s="59"/>
      <c r="N27" s="60"/>
    </row>
    <row r="28" spans="1:14" s="58" customFormat="1" ht="15">
      <c r="A28" s="51"/>
      <c r="B28" s="52"/>
      <c r="C28" s="52"/>
      <c r="D28" s="53"/>
      <c r="E28" s="54"/>
      <c r="F28" s="55"/>
      <c r="G28" s="56"/>
      <c r="H28" s="57"/>
      <c r="I28" s="61"/>
      <c r="M28" s="59"/>
      <c r="N28" s="60"/>
    </row>
    <row r="29" spans="1:14" s="14" customFormat="1" ht="15">
      <c r="A29" s="24" t="s">
        <v>16</v>
      </c>
      <c r="B29" s="25" t="s">
        <v>16</v>
      </c>
      <c r="C29" s="25"/>
      <c r="D29" s="43"/>
      <c r="E29" s="26"/>
      <c r="F29" s="27"/>
      <c r="G29" s="28">
        <f>SUM(G30:G38)</f>
        <v>238.17346938775512</v>
      </c>
      <c r="H29" s="29">
        <f>G29/H39</f>
        <v>0.26211117349803481</v>
      </c>
      <c r="I29" s="13"/>
      <c r="M29" s="15"/>
      <c r="N29" s="16"/>
    </row>
    <row r="30" spans="1:14" s="14" customFormat="1">
      <c r="A30" s="17" t="s">
        <v>16</v>
      </c>
      <c r="B30" s="18"/>
      <c r="C30" s="18" t="s">
        <v>17</v>
      </c>
      <c r="D30" s="41">
        <v>6</v>
      </c>
      <c r="E30" s="23">
        <v>1</v>
      </c>
      <c r="F30" s="19" t="s">
        <v>21</v>
      </c>
      <c r="G30" s="20">
        <f>D30*E30</f>
        <v>6</v>
      </c>
      <c r="H30" s="21"/>
      <c r="I30" s="49"/>
      <c r="M30" s="15"/>
      <c r="N30" s="16"/>
    </row>
    <row r="31" spans="1:14" s="14" customFormat="1">
      <c r="A31" s="17" t="s">
        <v>16</v>
      </c>
      <c r="B31" s="18"/>
      <c r="C31" s="18" t="s">
        <v>26</v>
      </c>
      <c r="D31" s="45">
        <v>6</v>
      </c>
      <c r="E31" s="46">
        <v>1</v>
      </c>
      <c r="F31" s="19" t="s">
        <v>21</v>
      </c>
      <c r="G31" s="20">
        <f t="shared" ref="G31:G38" si="4">D31*E31</f>
        <v>6</v>
      </c>
      <c r="H31" s="48"/>
      <c r="I31" s="49"/>
      <c r="M31" s="15"/>
      <c r="N31" s="16"/>
    </row>
    <row r="32" spans="1:14" s="14" customFormat="1">
      <c r="A32" s="17" t="s">
        <v>16</v>
      </c>
      <c r="B32" s="18"/>
      <c r="C32" s="18" t="s">
        <v>27</v>
      </c>
      <c r="D32" s="45">
        <v>6</v>
      </c>
      <c r="E32" s="46">
        <v>1</v>
      </c>
      <c r="F32" s="19" t="s">
        <v>21</v>
      </c>
      <c r="G32" s="20">
        <f t="shared" si="4"/>
        <v>6</v>
      </c>
      <c r="H32" s="48"/>
      <c r="I32" s="49"/>
      <c r="M32" s="15"/>
      <c r="N32" s="16"/>
    </row>
    <row r="33" spans="1:14" s="14" customFormat="1">
      <c r="A33" s="17" t="s">
        <v>16</v>
      </c>
      <c r="B33" s="18"/>
      <c r="C33" s="18" t="s">
        <v>28</v>
      </c>
      <c r="D33" s="45">
        <v>0.5</v>
      </c>
      <c r="E33" s="46">
        <v>1</v>
      </c>
      <c r="F33" s="47" t="s">
        <v>13</v>
      </c>
      <c r="G33" s="20">
        <f t="shared" si="4"/>
        <v>0.5</v>
      </c>
      <c r="H33" s="48"/>
      <c r="I33" s="49"/>
      <c r="M33" s="15"/>
      <c r="N33" s="16"/>
    </row>
    <row r="34" spans="1:14" s="14" customFormat="1">
      <c r="A34" s="17" t="s">
        <v>16</v>
      </c>
      <c r="B34" s="18"/>
      <c r="C34" s="18" t="s">
        <v>29</v>
      </c>
      <c r="D34" s="45">
        <v>138</v>
      </c>
      <c r="E34" s="46">
        <v>1</v>
      </c>
      <c r="F34" s="19" t="s">
        <v>21</v>
      </c>
      <c r="G34" s="20">
        <f t="shared" si="4"/>
        <v>138</v>
      </c>
      <c r="H34" s="48"/>
      <c r="I34" s="49"/>
      <c r="M34" s="15"/>
      <c r="N34" s="16"/>
    </row>
    <row r="35" spans="1:14" s="14" customFormat="1">
      <c r="A35" s="17" t="s">
        <v>16</v>
      </c>
      <c r="B35" s="18"/>
      <c r="C35" s="18" t="s">
        <v>44</v>
      </c>
      <c r="D35" s="45">
        <v>6</v>
      </c>
      <c r="E35" s="46">
        <v>1</v>
      </c>
      <c r="F35" s="19" t="s">
        <v>21</v>
      </c>
      <c r="G35" s="20">
        <f t="shared" si="4"/>
        <v>6</v>
      </c>
      <c r="H35" s="48"/>
      <c r="I35" s="49"/>
      <c r="M35" s="15"/>
      <c r="N35" s="16"/>
    </row>
    <row r="36" spans="1:14" s="58" customFormat="1">
      <c r="A36" s="51" t="s">
        <v>16</v>
      </c>
      <c r="B36" s="52"/>
      <c r="C36" s="52" t="s">
        <v>52</v>
      </c>
      <c r="D36" s="88">
        <v>63.673469387755105</v>
      </c>
      <c r="E36" s="63">
        <v>1</v>
      </c>
      <c r="F36" s="64" t="s">
        <v>13</v>
      </c>
      <c r="G36" s="56">
        <f t="shared" si="4"/>
        <v>63.673469387755105</v>
      </c>
      <c r="H36" s="65"/>
      <c r="I36" s="66" t="s">
        <v>49</v>
      </c>
      <c r="M36" s="59"/>
      <c r="N36" s="60"/>
    </row>
    <row r="37" spans="1:14" s="58" customFormat="1" ht="17" thickBot="1">
      <c r="A37" s="72" t="s">
        <v>16</v>
      </c>
      <c r="B37" s="73"/>
      <c r="C37" s="73" t="s">
        <v>45</v>
      </c>
      <c r="D37" s="62">
        <v>6</v>
      </c>
      <c r="E37" s="63">
        <v>1</v>
      </c>
      <c r="F37" s="64" t="s">
        <v>21</v>
      </c>
      <c r="G37" s="74">
        <f t="shared" si="4"/>
        <v>6</v>
      </c>
      <c r="H37" s="65"/>
      <c r="I37" s="67"/>
      <c r="M37" s="59"/>
      <c r="N37" s="60"/>
    </row>
    <row r="38" spans="1:14" s="58" customFormat="1" ht="18" thickTop="1" thickBot="1">
      <c r="A38" s="72" t="s">
        <v>16</v>
      </c>
      <c r="B38" s="73"/>
      <c r="C38" s="73" t="s">
        <v>53</v>
      </c>
      <c r="D38" s="62">
        <v>6</v>
      </c>
      <c r="E38" s="63">
        <v>1</v>
      </c>
      <c r="F38" s="64" t="s">
        <v>21</v>
      </c>
      <c r="G38" s="74">
        <f t="shared" si="4"/>
        <v>6</v>
      </c>
      <c r="H38" s="65"/>
      <c r="I38" s="89"/>
      <c r="M38" s="59"/>
      <c r="N38" s="60"/>
    </row>
    <row r="39" spans="1:14" s="14" customFormat="1" ht="16.5" customHeight="1" thickTop="1">
      <c r="A39" s="75"/>
      <c r="B39" s="76"/>
      <c r="C39" s="76"/>
      <c r="D39" s="78" t="s">
        <v>0</v>
      </c>
      <c r="E39" s="77"/>
      <c r="F39" s="92" t="s">
        <v>48</v>
      </c>
      <c r="G39" s="92"/>
      <c r="H39" s="90">
        <f>G3+G5+G12+G16+G22+G29</f>
        <v>908.67346938775518</v>
      </c>
      <c r="I39" s="94"/>
      <c r="M39" s="15"/>
      <c r="N39" s="16"/>
    </row>
    <row r="40" spans="1:14" s="14" customFormat="1" ht="17.25" customHeight="1" thickBot="1">
      <c r="A40" s="68"/>
      <c r="B40" s="69"/>
      <c r="C40" s="69"/>
      <c r="D40" s="79">
        <v>32</v>
      </c>
      <c r="E40" s="70"/>
      <c r="F40" s="93"/>
      <c r="G40" s="93"/>
      <c r="H40" s="71">
        <f>H39/D40</f>
        <v>28.396045918367349</v>
      </c>
      <c r="I40" s="95"/>
      <c r="M40" s="15"/>
      <c r="N40" s="16"/>
    </row>
    <row r="41" spans="1:14" ht="17" thickTop="1"/>
  </sheetData>
  <mergeCells count="4">
    <mergeCell ref="A1:H1"/>
    <mergeCell ref="B2:C2"/>
    <mergeCell ref="F39:G40"/>
    <mergeCell ref="I39:I40"/>
  </mergeCells>
  <phoneticPr fontId="4" type="noConversion"/>
  <printOptions horizontalCentered="1"/>
  <pageMargins left="0.19685039370078741" right="0.19685039370078741" top="0.19685039370078741" bottom="0.19685039370078741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E. coli BOM Cost-單晶片 </vt:lpstr>
      <vt:lpstr>E. coli BOM Cost-單晶片搭配流道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HaHa</dc:creator>
  <cp:lastModifiedBy>Apple</cp:lastModifiedBy>
  <dcterms:created xsi:type="dcterms:W3CDTF">2026-01-22T04:36:36Z</dcterms:created>
  <dcterms:modified xsi:type="dcterms:W3CDTF">2026-01-24T09:29:05Z</dcterms:modified>
</cp:coreProperties>
</file>