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defaultThemeVersion="166925"/>
  <mc:AlternateContent xmlns:mc="http://schemas.openxmlformats.org/markup-compatibility/2006">
    <mc:Choice Requires="x15">
      <x15ac:absPath xmlns:x15ac="http://schemas.microsoft.com/office/spreadsheetml/2010/11/ac" url="/Users/zaneveld/Dropbox/Zaneveld_Lab_Organization/Service/Scheduler/Planning_Tools/"/>
    </mc:Choice>
  </mc:AlternateContent>
  <xr:revisionPtr revIDLastSave="0" documentId="13_ncr:1_{548C99B3-F17D-494E-B86C-88196CF50682}" xr6:coauthVersionLast="47" xr6:coauthVersionMax="47" xr10:uidLastSave="{00000000-0000-0000-0000-000000000000}"/>
  <bookViews>
    <workbookView xWindow="720" yWindow="500" windowWidth="28080" windowHeight="17500" tabRatio="857" activeTab="1" xr2:uid="{9813BEE9-22CD-CA44-AD54-97FC749E411F}"/>
  </bookViews>
  <sheets>
    <sheet name="Room Requests" sheetId="22" r:id="rId1"/>
    <sheet name="Courses" sheetId="15" r:id="rId2"/>
    <sheet name="Reference" sheetId="113" state="hidden" r:id="rId3"/>
    <sheet name="Courses Data Type" sheetId="19" state="hidden" r:id="rId4"/>
    <sheet name="Layout" sheetId="26" state="hidden" r:id="rId5"/>
    <sheet name="Schedule_data" sheetId="115" state="hidden" r:id="rId6"/>
    <sheet name="Schedule" sheetId="111" r:id="rId7"/>
    <sheet name="User Guide" sheetId="116" r:id="rId8"/>
    <sheet name="Fixed Time Courses" sheetId="123" r:id="rId9"/>
    <sheet name="Point PC" sheetId="122" r:id="rId10"/>
    <sheet name="Link to Rooms" sheetId="126" r:id="rId11"/>
  </sheets>
  <definedNames>
    <definedName name="BuildingRoomsList">Rooms[Bldg and Room]</definedName>
    <definedName name="ClassTimesList">ClassTimes[Class Time]</definedName>
    <definedName name="Course_Equivalents">CouresEquivalent[Course Equivalents]</definedName>
    <definedName name="CourseCreditList">CourseCredit[Course Credits]</definedName>
    <definedName name="courseDataTypeByCourseAndSection" comment="Get the course data type for a course and section">_xlfn.LAMBDA(_xlpm.courseAndSection,_xlfn.XLOOKUP(_xlpm.courseAndSection,_FV( Courses_Data_Type[],"Course + Section",TRUE), Courses_Data_Type[], NA()))</definedName>
    <definedName name="CoursesList">Courses[Course + Section]</definedName>
    <definedName name="CourseTypeList">CourseTypes[Course Type]</definedName>
    <definedName name="Division">Divisions[[#Headers],[Division]]</definedName>
    <definedName name="DivisionsList">Divisions[Division]</definedName>
    <definedName name="ExternalData_1" localSheetId="3" hidden="1">'Courses Data Type'!$A$1:$A$607</definedName>
    <definedName name="Flow">#REF!</definedName>
    <definedName name="InstructionalModeList">InstructionalModes[Instructional Mode]</definedName>
    <definedName name="Instructor_Name">Instructors[[#Headers],[Instructor Name]]</definedName>
    <definedName name="InstructorList">Instructors[Instructor Name]</definedName>
    <definedName name="InstructorsList">Instructors[[#Headers],[Instructor Name]]</definedName>
    <definedName name="isVisible" comment="Determine whether a rows in a range are visible">_xlfn.LAMBDA(_xlpm.range,_xlfn.MAP(_xlpm.range, _xlfn.LAMBDA(_xlpm.c, SUBTOTAL(103, _xlpm.c) = 1)))</definedName>
    <definedName name="ItemTemplate">#REF!</definedName>
    <definedName name="Layout">#REF!</definedName>
    <definedName name="_xlnm.Print_Area" localSheetId="6">Schedule!$B$3:$R$34</definedName>
    <definedName name="roomRequestsByWeekdayAndTimeslot" comment="Get list of room requests by weekday and timesloot">_xlfn.LAMBDA(_xlpm.weekday,_xlpm.timeslot,_xlfn.LET(_xlpm.visibleRoomRequests, visibleRows(RoomRequests[]), _xlpm.includeWeekday, CHOOSE(_xlpm.weekday, NA(), _xlfn.CHOOSECOLS(_xlpm.visibleRoomRequests, 3), _xlfn.CHOOSECOLS(_xlpm.visibleRoomRequests, 4), _xlfn.CHOOSECOLS(_xlpm.visibleRoomRequests, 5), _xlfn.CHOOSECOLS(_xlpm.visibleRoomRequests, 6), _xlfn.CHOOSECOLS(_xlpm.visibleRoomRequests, 7), NA()), _xlpm.includeTimeslot, _xlfn.CHOOSECOLS(_xlfn.XLOOKUP(_xlpm.visibleRoomRequests, ClassTimes[Class Time], ClassTimes[Timeslot]), 2) = _xlpm.timeslot, _xlpm.include, _xlpm.includeWeekday * _xlpm.includeTimeslot, _xlpm.filtered, _xlfn._xlws.FILTER(visibleRows(RoomRequests[]), _xlpm.include, NA()), _xlpm.filtered))</definedName>
    <definedName name="RoomRequestsList">RoomType[Room Requests]</definedName>
    <definedName name="Slicer_Division">#N/A</definedName>
    <definedName name="Slicer_Division1">#N/A</definedName>
    <definedName name="Slicer_Offered_Winter">#N/A</definedName>
    <definedName name="Slicer_Room_Size">#N/A</definedName>
    <definedName name="Slicer_Timeslot1">#N/A</definedName>
    <definedName name="SummerTermOptions">SummerTerm[Summer Term]</definedName>
    <definedName name="update_schedule">Schedule!$A$3</definedName>
    <definedName name="visibleRows" comment="Get visible rows from range">_xlfn.LAMBDA(_xlpm.range,_xlfn._xlws.FILTER(_xlpm.range, isVisible(_xlfn.TAKE(_xlpm.range, , 1)), NA()))</definedName>
    <definedName name="visibleTimeslots" comment="Get the sorted list of timeslots for visible room requests">_xlfn.LAMBDA(_xlfn.LET(_xlpm.timeslots, _xlfn.UNIQUE(visibleRows(ClassTimes[Timeslot])), _xlpm.sorted, _xlfn.SORTBY(_xlpm.timeslots, MATCH(_xlpm.timeslots, ClassTimes[Timeslot], 0)), _xlpm.sorted))</definedName>
    <definedName name="WritingRequirementList">#REF!</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22" l="1" a="1"/>
  <c r="L26" i="22" s="1"/>
  <c r="J26" i="22"/>
  <c r="W83" i="15"/>
  <c r="L18" i="22" a="1"/>
  <c r="L18" i="22" s="1"/>
  <c r="K18" i="22" a="1"/>
  <c r="K18" i="22" s="1"/>
  <c r="J18" i="22"/>
  <c r="I18" i="22" a="1"/>
  <c r="I18" i="22" s="1"/>
  <c r="L17" i="22" a="1"/>
  <c r="L17" i="22" s="1"/>
  <c r="K17" i="22" a="1"/>
  <c r="K17" i="22" s="1"/>
  <c r="J17" i="22"/>
  <c r="I17" i="22" a="1"/>
  <c r="I17" i="22" s="1"/>
  <c r="D24" i="26" a="1"/>
  <c r="D24" i="26" s="1"/>
  <c r="D22" i="26" a="1"/>
  <c r="D22" i="26" s="1"/>
  <c r="L114" i="22" a="1"/>
  <c r="L114" i="22" s="1"/>
  <c r="J114" i="22"/>
  <c r="J27" i="22"/>
  <c r="L27" i="22" a="1"/>
  <c r="L27" i="22" s="1"/>
  <c r="N27" i="22" s="1" a="1"/>
  <c r="N27" i="22" s="1"/>
  <c r="J32" i="22"/>
  <c r="L32" i="22" a="1"/>
  <c r="L32" i="22" s="1"/>
  <c r="W16" i="15"/>
  <c r="L11" i="22" a="1"/>
  <c r="L11" i="22" s="1"/>
  <c r="K11" i="22" s="1" a="1"/>
  <c r="K11" i="22" s="1"/>
  <c r="J11" i="22"/>
  <c r="W150" i="15"/>
  <c r="W155" i="15"/>
  <c r="W160" i="15"/>
  <c r="W161" i="15"/>
  <c r="W169" i="15"/>
  <c r="W301" i="15"/>
  <c r="W303" i="15"/>
  <c r="W354" i="15"/>
  <c r="W371" i="15"/>
  <c r="W374" i="15"/>
  <c r="W480" i="15"/>
  <c r="W486" i="15"/>
  <c r="W491" i="15"/>
  <c r="W493" i="15"/>
  <c r="W497" i="15"/>
  <c r="W508" i="15"/>
  <c r="W509" i="15"/>
  <c r="W617" i="15"/>
  <c r="W618" i="15"/>
  <c r="W156" i="15"/>
  <c r="W157" i="15"/>
  <c r="W158" i="15"/>
  <c r="W170" i="15"/>
  <c r="W278" i="15"/>
  <c r="W279" i="15"/>
  <c r="W280" i="15"/>
  <c r="W295" i="15"/>
  <c r="W296" i="15"/>
  <c r="W297" i="15"/>
  <c r="W298" i="15"/>
  <c r="W355" i="15"/>
  <c r="W356" i="15"/>
  <c r="W357" i="15"/>
  <c r="W358" i="15"/>
  <c r="W359" i="15"/>
  <c r="W360" i="15"/>
  <c r="W361" i="15"/>
  <c r="W362" i="15"/>
  <c r="W363" i="15"/>
  <c r="W364" i="15"/>
  <c r="W365" i="15"/>
  <c r="W366" i="15"/>
  <c r="W504" i="15"/>
  <c r="W302" i="15"/>
  <c r="W151" i="15"/>
  <c r="L264" i="22" a="1"/>
  <c r="L264" i="22" s="1"/>
  <c r="J264" i="22"/>
  <c r="L263" i="22" a="1"/>
  <c r="L263" i="22" s="1"/>
  <c r="J263" i="22"/>
  <c r="L262" i="22" a="1"/>
  <c r="L262" i="22" s="1"/>
  <c r="J262" i="22"/>
  <c r="L261" i="22" a="1"/>
  <c r="L261" i="22" s="1"/>
  <c r="J261" i="22"/>
  <c r="L260" i="22" a="1"/>
  <c r="L260" i="22" s="1"/>
  <c r="J260" i="22"/>
  <c r="L259" i="22" a="1"/>
  <c r="L259" i="22" s="1"/>
  <c r="J259" i="22"/>
  <c r="L258" i="22" a="1"/>
  <c r="L258" i="22" s="1"/>
  <c r="J258" i="22"/>
  <c r="L257" i="22" a="1"/>
  <c r="L257" i="22" s="1"/>
  <c r="J257" i="22"/>
  <c r="L256" i="22" a="1"/>
  <c r="L256" i="22" s="1"/>
  <c r="J256" i="22"/>
  <c r="L255" i="22" a="1"/>
  <c r="L255" i="22" s="1"/>
  <c r="J255" i="22"/>
  <c r="W82" i="15"/>
  <c r="L254" i="22" a="1"/>
  <c r="L254" i="22" s="1"/>
  <c r="K254" i="22" s="1" a="1"/>
  <c r="K254" i="22" s="1"/>
  <c r="L253" i="22" a="1"/>
  <c r="L253" i="22" s="1"/>
  <c r="I253" i="22" s="1" a="1"/>
  <c r="I253" i="22" s="1"/>
  <c r="L252" i="22" a="1"/>
  <c r="L252" i="22" s="1"/>
  <c r="I252" i="22" s="1" a="1"/>
  <c r="I252" i="22" s="1"/>
  <c r="L251" i="22" a="1"/>
  <c r="L251" i="22" s="1"/>
  <c r="I251" i="22" s="1" a="1"/>
  <c r="I251" i="22" s="1"/>
  <c r="L250" i="22" a="1"/>
  <c r="L250" i="22" s="1"/>
  <c r="I250" i="22" s="1" a="1"/>
  <c r="I250" i="22" s="1"/>
  <c r="L249" i="22" a="1"/>
  <c r="L249" i="22" s="1"/>
  <c r="K249" i="22" s="1" a="1"/>
  <c r="K249" i="22" s="1"/>
  <c r="L248" i="22" a="1"/>
  <c r="L248" i="22" s="1"/>
  <c r="K248" i="22" s="1" a="1"/>
  <c r="K248" i="22" s="1"/>
  <c r="L247" i="22" a="1"/>
  <c r="L247" i="22" s="1"/>
  <c r="I247" i="22" s="1" a="1"/>
  <c r="I247" i="22" s="1"/>
  <c r="L246" i="22" a="1"/>
  <c r="L246" i="22" s="1"/>
  <c r="I246" i="22" s="1" a="1"/>
  <c r="I246" i="22" s="1"/>
  <c r="L245" i="22" a="1"/>
  <c r="L245" i="22" s="1"/>
  <c r="I245" i="22" s="1" a="1"/>
  <c r="I245" i="22" s="1"/>
  <c r="L244" i="22" a="1"/>
  <c r="L244" i="22" s="1"/>
  <c r="I244" i="22" s="1" a="1"/>
  <c r="I244" i="22" s="1"/>
  <c r="L243" i="22" a="1"/>
  <c r="L243" i="22" s="1"/>
  <c r="I243" i="22" s="1" a="1"/>
  <c r="I243" i="22" s="1"/>
  <c r="L242" i="22" a="1"/>
  <c r="L242" i="22" s="1"/>
  <c r="I242" i="22" s="1" a="1"/>
  <c r="I242" i="22" s="1"/>
  <c r="L241" i="22" a="1"/>
  <c r="L241" i="22" s="1"/>
  <c r="I241" i="22" s="1" a="1"/>
  <c r="I241" i="22" s="1"/>
  <c r="L240" i="22" a="1"/>
  <c r="L240" i="22" s="1"/>
  <c r="I240" i="22" s="1" a="1"/>
  <c r="I240" i="22" s="1"/>
  <c r="L239" i="22" a="1"/>
  <c r="L239" i="22" s="1"/>
  <c r="I239" i="22" s="1" a="1"/>
  <c r="I239" i="22" s="1"/>
  <c r="L238" i="22" a="1"/>
  <c r="L238" i="22" s="1"/>
  <c r="K238" i="22" s="1" a="1"/>
  <c r="K238" i="22" s="1"/>
  <c r="L237" i="22" a="1"/>
  <c r="L237" i="22" s="1"/>
  <c r="I237" i="22" s="1" a="1"/>
  <c r="I237" i="22" s="1"/>
  <c r="L236" i="22" a="1"/>
  <c r="L236" i="22" s="1"/>
  <c r="K236" i="22" s="1" a="1"/>
  <c r="K236" i="22" s="1"/>
  <c r="L235" i="22" a="1"/>
  <c r="L235" i="22" s="1"/>
  <c r="K235" i="22" s="1" a="1"/>
  <c r="K235" i="22" s="1"/>
  <c r="L234" i="22" a="1"/>
  <c r="L234" i="22" s="1"/>
  <c r="K234" i="22" s="1" a="1"/>
  <c r="K234" i="22" s="1"/>
  <c r="L233" i="22" a="1"/>
  <c r="L233" i="22" s="1"/>
  <c r="I233" i="22" s="1" a="1"/>
  <c r="I233" i="22" s="1"/>
  <c r="L232" i="22" a="1"/>
  <c r="L232" i="22" s="1"/>
  <c r="K232" i="22" s="1" a="1"/>
  <c r="K232" i="22" s="1"/>
  <c r="L231" i="22" a="1"/>
  <c r="L231" i="22" s="1"/>
  <c r="K231" i="22" s="1" a="1"/>
  <c r="K231" i="22" s="1"/>
  <c r="L230" i="22" a="1"/>
  <c r="L230" i="22" s="1"/>
  <c r="I230" i="22" s="1" a="1"/>
  <c r="I230" i="22" s="1"/>
  <c r="L229" i="22" a="1"/>
  <c r="L229" i="22" s="1"/>
  <c r="K229" i="22" s="1" a="1"/>
  <c r="K229" i="22" s="1"/>
  <c r="L228" i="22" a="1"/>
  <c r="L228" i="22" s="1"/>
  <c r="K228" i="22" s="1" a="1"/>
  <c r="K228" i="22" s="1"/>
  <c r="L227" i="22" a="1"/>
  <c r="L227" i="22" s="1"/>
  <c r="I227" i="22" s="1" a="1"/>
  <c r="I227" i="22" s="1"/>
  <c r="L226" i="22" a="1"/>
  <c r="L226" i="22" s="1"/>
  <c r="I226" i="22" s="1" a="1"/>
  <c r="I226" i="22" s="1"/>
  <c r="L225" i="22" a="1"/>
  <c r="L225" i="22" s="1"/>
  <c r="I225" i="22" s="1" a="1"/>
  <c r="I225" i="22" s="1"/>
  <c r="L224" i="22" a="1"/>
  <c r="L224" i="22" s="1"/>
  <c r="I224" i="22" s="1" a="1"/>
  <c r="I224" i="22" s="1"/>
  <c r="L223" i="22" a="1"/>
  <c r="L223" i="22" s="1"/>
  <c r="I223" i="22" s="1" a="1"/>
  <c r="I223" i="22" s="1"/>
  <c r="L222" i="22" a="1"/>
  <c r="L222" i="22" s="1"/>
  <c r="I222" i="22" s="1" a="1"/>
  <c r="I222" i="22" s="1"/>
  <c r="L221" i="22" a="1"/>
  <c r="L221" i="22" s="1"/>
  <c r="I221" i="22" s="1" a="1"/>
  <c r="I221" i="22" s="1"/>
  <c r="L220" i="22" a="1"/>
  <c r="L220" i="22" s="1"/>
  <c r="K220" i="22" s="1" a="1"/>
  <c r="K220" i="22" s="1"/>
  <c r="L219" i="22" a="1"/>
  <c r="L219" i="22" s="1"/>
  <c r="K219" i="22" s="1" a="1"/>
  <c r="K219" i="22" s="1"/>
  <c r="L218" i="22" a="1"/>
  <c r="L218" i="22" s="1"/>
  <c r="K218" i="22" s="1" a="1"/>
  <c r="K218" i="22" s="1"/>
  <c r="L217" i="22" a="1"/>
  <c r="L217" i="22" s="1"/>
  <c r="K217" i="22" s="1" a="1"/>
  <c r="K217" i="22" s="1"/>
  <c r="L216" i="22" a="1"/>
  <c r="L216" i="22" s="1"/>
  <c r="I216" i="22" s="1" a="1"/>
  <c r="I216" i="22" s="1"/>
  <c r="L215" i="22" a="1"/>
  <c r="L215" i="22" s="1"/>
  <c r="I215" i="22" s="1" a="1"/>
  <c r="I215" i="22" s="1"/>
  <c r="L214" i="22" a="1"/>
  <c r="L214" i="22" s="1"/>
  <c r="K214" i="22" s="1" a="1"/>
  <c r="K214" i="22" s="1"/>
  <c r="L213" i="22" a="1"/>
  <c r="L213" i="22" s="1"/>
  <c r="K213" i="22" s="1" a="1"/>
  <c r="K213" i="22" s="1"/>
  <c r="L212" i="22" a="1"/>
  <c r="L212" i="22" s="1"/>
  <c r="K212" i="22" s="1" a="1"/>
  <c r="K212" i="22" s="1"/>
  <c r="L211" i="22" a="1"/>
  <c r="L211" i="22" s="1"/>
  <c r="K211" i="22" s="1" a="1"/>
  <c r="K211" i="22" s="1"/>
  <c r="L210" i="22" a="1"/>
  <c r="L210" i="22" s="1"/>
  <c r="I210" i="22" s="1" a="1"/>
  <c r="I210" i="22" s="1"/>
  <c r="L209" i="22" a="1"/>
  <c r="L209" i="22" s="1"/>
  <c r="I209" i="22" s="1" a="1"/>
  <c r="I209" i="22" s="1"/>
  <c r="L208" i="22" a="1"/>
  <c r="L208" i="22" s="1"/>
  <c r="K208" i="22" s="1" a="1"/>
  <c r="K208" i="22" s="1"/>
  <c r="L207" i="22" a="1"/>
  <c r="L207" i="22" s="1"/>
  <c r="I207" i="22" s="1" a="1"/>
  <c r="I207" i="22" s="1"/>
  <c r="L206" i="22" a="1"/>
  <c r="L206" i="22" s="1"/>
  <c r="I206" i="22" s="1" a="1"/>
  <c r="I206" i="22" s="1"/>
  <c r="L205" i="22" a="1"/>
  <c r="L205" i="22" s="1"/>
  <c r="I205" i="22" s="1" a="1"/>
  <c r="I205" i="22" s="1"/>
  <c r="L204" i="22" a="1"/>
  <c r="L204" i="22" s="1"/>
  <c r="I204" i="22" s="1" a="1"/>
  <c r="I204" i="22" s="1"/>
  <c r="L203" i="22" a="1"/>
  <c r="L203" i="22" s="1"/>
  <c r="I203" i="22" s="1" a="1"/>
  <c r="I203" i="22" s="1"/>
  <c r="L202" i="22" a="1"/>
  <c r="L202" i="22" s="1"/>
  <c r="I202" i="22" s="1" a="1"/>
  <c r="I202" i="22" s="1"/>
  <c r="L201" i="22" a="1"/>
  <c r="L201" i="22" s="1"/>
  <c r="K201" i="22" s="1" a="1"/>
  <c r="K201" i="22" s="1"/>
  <c r="L200" i="22" a="1"/>
  <c r="L200" i="22" s="1"/>
  <c r="K200" i="22" s="1" a="1"/>
  <c r="K200" i="22" s="1"/>
  <c r="L199" i="22" a="1"/>
  <c r="L199" i="22" s="1"/>
  <c r="K199" i="22" s="1" a="1"/>
  <c r="K199" i="22" s="1"/>
  <c r="L198" i="22" a="1"/>
  <c r="L198" i="22" s="1"/>
  <c r="I198" i="22" s="1" a="1"/>
  <c r="I198" i="22" s="1"/>
  <c r="L197" i="22" a="1"/>
  <c r="L197" i="22" s="1"/>
  <c r="I197" i="22" s="1" a="1"/>
  <c r="I197" i="22" s="1"/>
  <c r="L196" i="22" a="1"/>
  <c r="L196" i="22" s="1"/>
  <c r="I196" i="22" s="1" a="1"/>
  <c r="I196" i="22" s="1"/>
  <c r="L195" i="22" a="1"/>
  <c r="L195" i="22" s="1"/>
  <c r="I195" i="22" s="1" a="1"/>
  <c r="I195" i="22" s="1"/>
  <c r="L194" i="22" a="1"/>
  <c r="L194" i="22" s="1"/>
  <c r="I194" i="22" s="1" a="1"/>
  <c r="I194" i="22" s="1"/>
  <c r="L193" i="22" a="1"/>
  <c r="L193" i="22" s="1"/>
  <c r="I193" i="22" s="1" a="1"/>
  <c r="I193" i="22" s="1"/>
  <c r="L192" i="22" a="1"/>
  <c r="L192" i="22" s="1"/>
  <c r="K192" i="22" s="1" a="1"/>
  <c r="K192" i="22" s="1"/>
  <c r="L191" i="22" a="1"/>
  <c r="L191" i="22" s="1"/>
  <c r="I191" i="22" s="1" a="1"/>
  <c r="I191" i="22" s="1"/>
  <c r="L190" i="22" a="1"/>
  <c r="L190" i="22" s="1"/>
  <c r="I190" i="22" s="1" a="1"/>
  <c r="I190" i="22" s="1"/>
  <c r="L189" i="22" a="1"/>
  <c r="L189" i="22" s="1"/>
  <c r="I189" i="22" s="1" a="1"/>
  <c r="I189" i="22" s="1"/>
  <c r="L188" i="22" a="1"/>
  <c r="L188" i="22" s="1"/>
  <c r="I188" i="22" s="1" a="1"/>
  <c r="I188" i="22" s="1"/>
  <c r="L187" i="22" a="1"/>
  <c r="L187" i="22" s="1"/>
  <c r="I187" i="22" s="1" a="1"/>
  <c r="I187" i="22" s="1"/>
  <c r="L186" i="22" a="1"/>
  <c r="L186" i="22" s="1"/>
  <c r="K186" i="22" s="1" a="1"/>
  <c r="K186" i="22" s="1"/>
  <c r="L185" i="22" a="1"/>
  <c r="L185" i="22" s="1"/>
  <c r="I185" i="22" s="1" a="1"/>
  <c r="I185" i="22" s="1"/>
  <c r="L184" i="22" a="1"/>
  <c r="L184" i="22" s="1"/>
  <c r="K184" i="22" s="1" a="1"/>
  <c r="K184" i="22" s="1"/>
  <c r="L183" i="22" a="1"/>
  <c r="L183" i="22" s="1"/>
  <c r="I183" i="22" s="1" a="1"/>
  <c r="I183" i="22" s="1"/>
  <c r="L182" i="22" a="1"/>
  <c r="L182" i="22" s="1"/>
  <c r="K182" i="22" s="1" a="1"/>
  <c r="K182" i="22" s="1"/>
  <c r="L181" i="22" a="1"/>
  <c r="L181" i="22" s="1"/>
  <c r="K181" i="22" s="1" a="1"/>
  <c r="K181" i="22" s="1"/>
  <c r="L180" i="22" a="1"/>
  <c r="L180" i="22" s="1"/>
  <c r="K180" i="22" s="1" a="1"/>
  <c r="K180" i="22" s="1"/>
  <c r="L179" i="22" a="1"/>
  <c r="L179" i="22" s="1"/>
  <c r="I179" i="22" s="1" a="1"/>
  <c r="I179" i="22" s="1"/>
  <c r="L178" i="22" a="1"/>
  <c r="L178" i="22" s="1"/>
  <c r="I178" i="22" s="1" a="1"/>
  <c r="I178" i="22" s="1"/>
  <c r="L177" i="22" a="1"/>
  <c r="L177" i="22" s="1"/>
  <c r="K177" i="22" s="1" a="1"/>
  <c r="K177" i="22" s="1"/>
  <c r="L176" i="22" a="1"/>
  <c r="L176" i="22" s="1"/>
  <c r="K176" i="22" s="1" a="1"/>
  <c r="K176" i="22" s="1"/>
  <c r="L175" i="22" a="1"/>
  <c r="L175" i="22" s="1"/>
  <c r="K175" i="22" s="1" a="1"/>
  <c r="K175" i="22" s="1"/>
  <c r="L174" i="22" a="1"/>
  <c r="L174" i="22" s="1"/>
  <c r="I174" i="22" s="1" a="1"/>
  <c r="I174" i="22" s="1"/>
  <c r="L173" i="22" a="1"/>
  <c r="L173" i="22" s="1"/>
  <c r="I173" i="22" s="1" a="1"/>
  <c r="I173" i="22" s="1"/>
  <c r="L172" i="22" a="1"/>
  <c r="L172" i="22" s="1"/>
  <c r="I172" i="22" s="1" a="1"/>
  <c r="I172" i="22" s="1"/>
  <c r="L171" i="22" a="1"/>
  <c r="L171" i="22" s="1"/>
  <c r="I171" i="22" s="1" a="1"/>
  <c r="I171" i="22" s="1"/>
  <c r="L170" i="22" a="1"/>
  <c r="L170" i="22" s="1"/>
  <c r="I170" i="22" s="1" a="1"/>
  <c r="I170" i="22" s="1"/>
  <c r="L169" i="22" a="1"/>
  <c r="L169" i="22" s="1"/>
  <c r="K169" i="22" s="1" a="1"/>
  <c r="K169" i="22" s="1"/>
  <c r="L168" i="22" a="1"/>
  <c r="L168" i="22" s="1"/>
  <c r="I168" i="22" s="1" a="1"/>
  <c r="I168" i="22" s="1"/>
  <c r="L167" i="22" a="1"/>
  <c r="L167" i="22" s="1"/>
  <c r="K167" i="22" s="1" a="1"/>
  <c r="K167" i="22" s="1"/>
  <c r="L166" i="22" a="1"/>
  <c r="L166" i="22" s="1"/>
  <c r="I166" i="22" s="1" a="1"/>
  <c r="I166" i="22" s="1"/>
  <c r="L165" i="22" a="1"/>
  <c r="L165" i="22" s="1"/>
  <c r="I165" i="22" s="1" a="1"/>
  <c r="I165" i="22" s="1"/>
  <c r="L164" i="22" a="1"/>
  <c r="L164" i="22" s="1"/>
  <c r="K164" i="22" s="1" a="1"/>
  <c r="K164" i="22" s="1"/>
  <c r="L163" i="22" a="1"/>
  <c r="L163" i="22" s="1"/>
  <c r="I163" i="22" s="1" a="1"/>
  <c r="I163" i="22" s="1"/>
  <c r="L162" i="22" a="1"/>
  <c r="L162" i="22" s="1"/>
  <c r="I162" i="22" s="1" a="1"/>
  <c r="I162" i="22" s="1"/>
  <c r="L161" i="22" a="1"/>
  <c r="L161" i="22" s="1"/>
  <c r="I161" i="22" s="1" a="1"/>
  <c r="I161" i="22" s="1"/>
  <c r="L160" i="22" a="1"/>
  <c r="L160" i="22" s="1"/>
  <c r="K160" i="22" s="1" a="1"/>
  <c r="K160" i="22" s="1"/>
  <c r="L159" i="22" a="1"/>
  <c r="L159" i="22" s="1"/>
  <c r="I159" i="22" s="1" a="1"/>
  <c r="I159" i="22" s="1"/>
  <c r="L158" i="22" a="1"/>
  <c r="L158" i="22" s="1"/>
  <c r="I158" i="22" s="1" a="1"/>
  <c r="I158" i="22" s="1"/>
  <c r="K239" i="22" a="1"/>
  <c r="K239" i="22" s="1"/>
  <c r="J254" i="22"/>
  <c r="J253" i="22"/>
  <c r="J252" i="22"/>
  <c r="J251" i="22"/>
  <c r="J250" i="22"/>
  <c r="J249" i="22"/>
  <c r="J248" i="22"/>
  <c r="J247" i="22"/>
  <c r="J246" i="22"/>
  <c r="J245" i="22"/>
  <c r="J244" i="22"/>
  <c r="J243" i="22"/>
  <c r="J242" i="22"/>
  <c r="J241" i="22"/>
  <c r="J240" i="22"/>
  <c r="J239" i="22"/>
  <c r="J238" i="22"/>
  <c r="J237" i="22"/>
  <c r="J236" i="22"/>
  <c r="J235" i="22"/>
  <c r="J234" i="22"/>
  <c r="J233" i="22"/>
  <c r="J232" i="22"/>
  <c r="J231" i="22"/>
  <c r="J230" i="22"/>
  <c r="J229" i="22"/>
  <c r="J228" i="22"/>
  <c r="J227" i="22"/>
  <c r="J226" i="22"/>
  <c r="J225" i="22"/>
  <c r="J224" i="22"/>
  <c r="J223" i="22"/>
  <c r="J222" i="22"/>
  <c r="J221" i="22"/>
  <c r="J220" i="22"/>
  <c r="J219" i="22"/>
  <c r="J218" i="22"/>
  <c r="J217" i="22"/>
  <c r="J216" i="22"/>
  <c r="J215" i="22"/>
  <c r="J214" i="22"/>
  <c r="J213" i="22"/>
  <c r="J212" i="22"/>
  <c r="J211" i="22"/>
  <c r="J210" i="22"/>
  <c r="J209" i="22"/>
  <c r="J208" i="22"/>
  <c r="J207" i="22"/>
  <c r="J206" i="22"/>
  <c r="J205" i="22"/>
  <c r="J204" i="22"/>
  <c r="J203" i="22"/>
  <c r="J202" i="22"/>
  <c r="J201" i="22"/>
  <c r="J200" i="22"/>
  <c r="J199" i="22"/>
  <c r="J198" i="22"/>
  <c r="J197" i="22"/>
  <c r="J196" i="22"/>
  <c r="J195" i="22"/>
  <c r="J194" i="22"/>
  <c r="J193" i="22"/>
  <c r="J192" i="22"/>
  <c r="J191" i="22"/>
  <c r="J190" i="22"/>
  <c r="J189" i="22"/>
  <c r="J188" i="22"/>
  <c r="J187" i="22"/>
  <c r="J186" i="22"/>
  <c r="J185" i="22"/>
  <c r="J184" i="22"/>
  <c r="J183" i="22"/>
  <c r="J182" i="22"/>
  <c r="J181" i="22"/>
  <c r="J180" i="22"/>
  <c r="J179" i="22"/>
  <c r="J178" i="22"/>
  <c r="J177" i="22"/>
  <c r="J176" i="22"/>
  <c r="J175" i="22"/>
  <c r="J174" i="22"/>
  <c r="J173" i="22"/>
  <c r="J172" i="22"/>
  <c r="J171" i="22"/>
  <c r="J170" i="22"/>
  <c r="J169" i="22"/>
  <c r="J168" i="22"/>
  <c r="J167" i="22"/>
  <c r="J166" i="22"/>
  <c r="J165" i="22"/>
  <c r="J164" i="22"/>
  <c r="J163" i="22"/>
  <c r="J162" i="22"/>
  <c r="J161" i="22"/>
  <c r="J160" i="22"/>
  <c r="J159" i="22"/>
  <c r="J158" i="22"/>
  <c r="W616" i="15"/>
  <c r="W615" i="15"/>
  <c r="W614" i="15"/>
  <c r="W613" i="15"/>
  <c r="W612" i="15"/>
  <c r="W611" i="15"/>
  <c r="W610" i="15"/>
  <c r="W609" i="15"/>
  <c r="W608" i="15"/>
  <c r="W607" i="15"/>
  <c r="W606" i="15"/>
  <c r="W605" i="15"/>
  <c r="W604" i="15"/>
  <c r="W603" i="15"/>
  <c r="W602" i="15"/>
  <c r="W601" i="15"/>
  <c r="W600" i="15"/>
  <c r="W599" i="15"/>
  <c r="W598" i="15"/>
  <c r="W597" i="15"/>
  <c r="W596" i="15"/>
  <c r="W595" i="15"/>
  <c r="W594" i="15"/>
  <c r="W593" i="15"/>
  <c r="W592" i="15"/>
  <c r="W591" i="15"/>
  <c r="W590" i="15"/>
  <c r="W589" i="15"/>
  <c r="W588" i="15"/>
  <c r="W587" i="15"/>
  <c r="W586" i="15"/>
  <c r="W585" i="15"/>
  <c r="W584" i="15"/>
  <c r="W583" i="15"/>
  <c r="W582" i="15"/>
  <c r="W581" i="15"/>
  <c r="W580" i="15"/>
  <c r="W579" i="15"/>
  <c r="W578" i="15"/>
  <c r="W577" i="15"/>
  <c r="W576" i="15"/>
  <c r="W575" i="15"/>
  <c r="W574" i="15"/>
  <c r="W573" i="15"/>
  <c r="W572" i="15"/>
  <c r="W571" i="15"/>
  <c r="W570" i="15"/>
  <c r="W569" i="15"/>
  <c r="W568" i="15"/>
  <c r="W567" i="15"/>
  <c r="W566" i="15"/>
  <c r="W565" i="15"/>
  <c r="W564" i="15"/>
  <c r="W563" i="15"/>
  <c r="W562" i="15"/>
  <c r="W561" i="15"/>
  <c r="W560" i="15"/>
  <c r="W559" i="15"/>
  <c r="W558" i="15"/>
  <c r="W557" i="15"/>
  <c r="W556" i="15"/>
  <c r="W555" i="15"/>
  <c r="W554" i="15"/>
  <c r="W553" i="15"/>
  <c r="W552" i="15"/>
  <c r="W551" i="15"/>
  <c r="W550" i="15"/>
  <c r="W549" i="15"/>
  <c r="W548" i="15"/>
  <c r="W547" i="15"/>
  <c r="W546" i="15"/>
  <c r="W545" i="15"/>
  <c r="W544" i="15"/>
  <c r="W543" i="15"/>
  <c r="W542" i="15"/>
  <c r="W541" i="15"/>
  <c r="W540" i="15"/>
  <c r="W539" i="15"/>
  <c r="W538" i="15"/>
  <c r="W537" i="15"/>
  <c r="W536" i="15"/>
  <c r="W535" i="15"/>
  <c r="W534" i="15"/>
  <c r="W533" i="15"/>
  <c r="W532" i="15"/>
  <c r="W531" i="15"/>
  <c r="W530" i="15"/>
  <c r="W529" i="15"/>
  <c r="W528" i="15"/>
  <c r="W527" i="15"/>
  <c r="W526" i="15"/>
  <c r="W525" i="15"/>
  <c r="W524" i="15"/>
  <c r="W523" i="15"/>
  <c r="W522" i="15"/>
  <c r="W521" i="15"/>
  <c r="W520" i="15"/>
  <c r="J157" i="22"/>
  <c r="L157" i="22" a="1"/>
  <c r="L157" i="22" s="1"/>
  <c r="J156" i="22"/>
  <c r="L156" i="22" a="1"/>
  <c r="L156" i="22" s="1"/>
  <c r="J155" i="22"/>
  <c r="L155" i="22" a="1"/>
  <c r="L155" i="22" s="1"/>
  <c r="J152" i="22"/>
  <c r="J153" i="22"/>
  <c r="J154" i="22"/>
  <c r="L152" i="22" a="1"/>
  <c r="L152" i="22" s="1"/>
  <c r="L153" i="22" a="1"/>
  <c r="L153" i="22" s="1"/>
  <c r="L154" i="22" a="1"/>
  <c r="L154" i="22" s="1"/>
  <c r="J151" i="22"/>
  <c r="L151" i="22" a="1"/>
  <c r="L151" i="22" s="1"/>
  <c r="J150" i="22"/>
  <c r="L150" i="22" a="1"/>
  <c r="L150" i="22" s="1"/>
  <c r="J149" i="22"/>
  <c r="L149" i="22" a="1"/>
  <c r="L149" i="22" s="1"/>
  <c r="J148" i="22"/>
  <c r="L148" i="22" a="1"/>
  <c r="L148" i="22" s="1"/>
  <c r="J126" i="22"/>
  <c r="J127" i="22"/>
  <c r="J128" i="22"/>
  <c r="J129" i="22"/>
  <c r="J130" i="22"/>
  <c r="J131" i="22"/>
  <c r="J132" i="22"/>
  <c r="J133" i="22"/>
  <c r="J134" i="22"/>
  <c r="J135" i="22"/>
  <c r="J136" i="22"/>
  <c r="J137" i="22"/>
  <c r="J138" i="22"/>
  <c r="J139" i="22"/>
  <c r="J140" i="22"/>
  <c r="J141" i="22"/>
  <c r="J142" i="22"/>
  <c r="J143" i="22"/>
  <c r="J144" i="22"/>
  <c r="J145" i="22"/>
  <c r="J146" i="22"/>
  <c r="J147" i="22"/>
  <c r="L126" i="22" a="1"/>
  <c r="L126" i="22" s="1"/>
  <c r="L127" i="22" a="1"/>
  <c r="L127" i="22" s="1"/>
  <c r="L128" i="22" a="1"/>
  <c r="L128" i="22" s="1"/>
  <c r="L129" i="22" a="1"/>
  <c r="L129" i="22" s="1"/>
  <c r="L130" i="22" a="1"/>
  <c r="L130" i="22" s="1"/>
  <c r="L131" i="22" a="1"/>
  <c r="L131" i="22" s="1"/>
  <c r="L132" i="22" a="1"/>
  <c r="L132" i="22" s="1"/>
  <c r="L133" i="22" a="1"/>
  <c r="L133" i="22" s="1"/>
  <c r="L134" i="22" a="1"/>
  <c r="L134" i="22" s="1"/>
  <c r="L135" i="22" a="1"/>
  <c r="L135" i="22" s="1"/>
  <c r="L136" i="22" a="1"/>
  <c r="L136" i="22" s="1"/>
  <c r="L137" i="22" a="1"/>
  <c r="L137" i="22" s="1"/>
  <c r="L138" i="22" a="1"/>
  <c r="L138" i="22" s="1"/>
  <c r="L139" i="22" a="1"/>
  <c r="L139" i="22" s="1"/>
  <c r="L140" i="22" a="1"/>
  <c r="L140" i="22" s="1"/>
  <c r="L141" i="22" a="1"/>
  <c r="L141" i="22" s="1"/>
  <c r="L142" i="22" a="1"/>
  <c r="L142" i="22" s="1"/>
  <c r="L143" i="22" a="1"/>
  <c r="L143" i="22" s="1"/>
  <c r="L144" i="22" a="1"/>
  <c r="L144" i="22" s="1"/>
  <c r="L145" i="22" a="1"/>
  <c r="L145" i="22" s="1"/>
  <c r="L146" i="22" a="1"/>
  <c r="L146" i="22" s="1"/>
  <c r="L147" i="22" a="1"/>
  <c r="L147" i="22" s="1"/>
  <c r="J125" i="22"/>
  <c r="L125" i="22" a="1"/>
  <c r="L125" i="22" s="1"/>
  <c r="J122" i="22"/>
  <c r="J123" i="22"/>
  <c r="J124" i="22"/>
  <c r="L122" i="22" a="1"/>
  <c r="L122" i="22" s="1"/>
  <c r="L123" i="22" a="1"/>
  <c r="L123" i="22" s="1"/>
  <c r="L124" i="22" a="1"/>
  <c r="L124" i="22" s="1"/>
  <c r="J117" i="22"/>
  <c r="J118" i="22"/>
  <c r="J119" i="22"/>
  <c r="J120" i="22"/>
  <c r="J121" i="22"/>
  <c r="L117" i="22" a="1"/>
  <c r="L117" i="22" s="1"/>
  <c r="L118" i="22" a="1"/>
  <c r="L118" i="22" s="1"/>
  <c r="L119" i="22" a="1"/>
  <c r="L119" i="22" s="1"/>
  <c r="L120" i="22" a="1"/>
  <c r="L120" i="22" s="1"/>
  <c r="L121" i="22" a="1"/>
  <c r="L121" i="22" s="1"/>
  <c r="J116" i="22"/>
  <c r="L116" i="22" a="1"/>
  <c r="L116" i="22" s="1"/>
  <c r="J115" i="22"/>
  <c r="L115" i="22" a="1"/>
  <c r="L115" i="22" s="1"/>
  <c r="N18" i="22" l="1" a="1"/>
  <c r="N18" i="22" s="1"/>
  <c r="M18" i="22" a="1"/>
  <c r="M18" i="22" s="1"/>
  <c r="N17" i="22" a="1"/>
  <c r="N17" i="22" s="1"/>
  <c r="M17" i="22" a="1"/>
  <c r="M17" i="22" s="1"/>
  <c r="M32" i="22" a="1"/>
  <c r="M32" i="22" s="1"/>
  <c r="N32" i="22" a="1"/>
  <c r="N32" i="22" s="1"/>
  <c r="I32" i="22" a="1"/>
  <c r="I32" i="22" s="1"/>
  <c r="K32" i="22" a="1"/>
  <c r="K32" i="22" s="1"/>
  <c r="N264" i="22" a="1"/>
  <c r="N264" i="22" s="1"/>
  <c r="I264" i="22" a="1"/>
  <c r="I264" i="22" s="1"/>
  <c r="M264" i="22" a="1"/>
  <c r="M264" i="22" s="1"/>
  <c r="K264" i="22" a="1"/>
  <c r="K264" i="22" s="1"/>
  <c r="K223" i="22" a="1"/>
  <c r="K223" i="22" s="1"/>
  <c r="K237" i="22" a="1"/>
  <c r="K237" i="22" s="1"/>
  <c r="K202" i="22" a="1"/>
  <c r="K202" i="22" s="1"/>
  <c r="N263" i="22" a="1"/>
  <c r="N263" i="22" s="1"/>
  <c r="M263" i="22" a="1"/>
  <c r="M263" i="22" s="1"/>
  <c r="K263" i="22" a="1"/>
  <c r="K263" i="22" s="1"/>
  <c r="I263" i="22" a="1"/>
  <c r="I263" i="22" s="1"/>
  <c r="K204" i="22" a="1"/>
  <c r="K204" i="22" s="1"/>
  <c r="N262" i="22" a="1"/>
  <c r="N262" i="22" s="1"/>
  <c r="M262" i="22" a="1"/>
  <c r="M262" i="22" s="1"/>
  <c r="K262" i="22" a="1"/>
  <c r="K262" i="22" s="1"/>
  <c r="I262" i="22" a="1"/>
  <c r="I262" i="22" s="1"/>
  <c r="K205" i="22" a="1"/>
  <c r="K205" i="22" s="1"/>
  <c r="K203" i="22" a="1"/>
  <c r="K203" i="22" s="1"/>
  <c r="N261" i="22" a="1"/>
  <c r="N261" i="22" s="1"/>
  <c r="M261" i="22" a="1"/>
  <c r="M261" i="22" s="1"/>
  <c r="K261" i="22" a="1"/>
  <c r="K261" i="22" s="1"/>
  <c r="I261" i="22" a="1"/>
  <c r="I261" i="22" s="1"/>
  <c r="I220" i="22" a="1"/>
  <c r="I220" i="22" s="1"/>
  <c r="K187" i="22" a="1"/>
  <c r="K187" i="22" s="1"/>
  <c r="K188" i="22" a="1"/>
  <c r="K188" i="22" s="1"/>
  <c r="K189" i="22" a="1"/>
  <c r="K189" i="22" s="1"/>
  <c r="N260" i="22" a="1"/>
  <c r="N260" i="22" s="1"/>
  <c r="M260" i="22" a="1"/>
  <c r="M260" i="22" s="1"/>
  <c r="K260" i="22" a="1"/>
  <c r="K260" i="22" s="1"/>
  <c r="I260" i="22" a="1"/>
  <c r="I260" i="22" s="1"/>
  <c r="N259" i="22" a="1"/>
  <c r="N259" i="22" s="1"/>
  <c r="M259" i="22" a="1"/>
  <c r="M259" i="22" s="1"/>
  <c r="I259" i="22" a="1"/>
  <c r="I259" i="22" s="1"/>
  <c r="K259" i="22" a="1"/>
  <c r="K259" i="22" s="1"/>
  <c r="K251" i="22" a="1"/>
  <c r="K251" i="22" s="1"/>
  <c r="I218" i="22" a="1"/>
  <c r="I218" i="22" s="1"/>
  <c r="I219" i="22" a="1"/>
  <c r="I219" i="22" s="1"/>
  <c r="N258" i="22" a="1"/>
  <c r="N258" i="22" s="1"/>
  <c r="M258" i="22" a="1"/>
  <c r="M258" i="22" s="1"/>
  <c r="I258" i="22" a="1"/>
  <c r="I258" i="22" s="1"/>
  <c r="K258" i="22" a="1"/>
  <c r="K258" i="22" s="1"/>
  <c r="I248" i="22" a="1"/>
  <c r="I248" i="22" s="1"/>
  <c r="I217" i="22" a="1"/>
  <c r="I217" i="22" s="1"/>
  <c r="I201" i="22" a="1"/>
  <c r="I201" i="22" s="1"/>
  <c r="I249" i="22" a="1"/>
  <c r="I249" i="22" s="1"/>
  <c r="I234" i="22" a="1"/>
  <c r="I234" i="22" s="1"/>
  <c r="K250" i="22" a="1"/>
  <c r="K250" i="22" s="1"/>
  <c r="I235" i="22" a="1"/>
  <c r="I235" i="22" s="1"/>
  <c r="K222" i="22" a="1"/>
  <c r="K222" i="22" s="1"/>
  <c r="I236" i="22" a="1"/>
  <c r="I236" i="22" s="1"/>
  <c r="K252" i="22" a="1"/>
  <c r="K252" i="22" s="1"/>
  <c r="I184" i="22" a="1"/>
  <c r="I184" i="22" s="1"/>
  <c r="K216" i="22" a="1"/>
  <c r="K216" i="22" s="1"/>
  <c r="K253" i="22" a="1"/>
  <c r="K253" i="22" s="1"/>
  <c r="I214" i="22" a="1"/>
  <c r="I214" i="22" s="1"/>
  <c r="N257" i="22" a="1"/>
  <c r="N257" i="22" s="1"/>
  <c r="M257" i="22" a="1"/>
  <c r="M257" i="22" s="1"/>
  <c r="K257" i="22" a="1"/>
  <c r="K257" i="22" s="1"/>
  <c r="I257" i="22" a="1"/>
  <c r="I257" i="22" s="1"/>
  <c r="N255" i="22" a="1"/>
  <c r="N255" i="22" s="1"/>
  <c r="I255" i="22" a="1"/>
  <c r="I255" i="22" s="1"/>
  <c r="K255" i="22" a="1"/>
  <c r="K255" i="22" s="1"/>
  <c r="K172" i="22" a="1"/>
  <c r="K172" i="22" s="1"/>
  <c r="K240" i="22" a="1"/>
  <c r="K240" i="22" s="1"/>
  <c r="N256" i="22" a="1"/>
  <c r="N256" i="22" s="1"/>
  <c r="M256" i="22" a="1"/>
  <c r="M256" i="22" s="1"/>
  <c r="K256" i="22" a="1"/>
  <c r="K256" i="22" s="1"/>
  <c r="I256" i="22" a="1"/>
  <c r="I256" i="22" s="1"/>
  <c r="I208" i="22" a="1"/>
  <c r="I208" i="22" s="1"/>
  <c r="I211" i="22" a="1"/>
  <c r="I211" i="22" s="1"/>
  <c r="K242" i="22" a="1"/>
  <c r="K242" i="22" s="1"/>
  <c r="I212" i="22" a="1"/>
  <c r="I212" i="22" s="1"/>
  <c r="K244" i="22" a="1"/>
  <c r="K244" i="22" s="1"/>
  <c r="K224" i="22" a="1"/>
  <c r="K224" i="22" s="1"/>
  <c r="K247" i="22" a="1"/>
  <c r="K247" i="22" s="1"/>
  <c r="I192" i="22" a="1"/>
  <c r="I192" i="22" s="1"/>
  <c r="K230" i="22" a="1"/>
  <c r="K230" i="22" s="1"/>
  <c r="K246" i="22" a="1"/>
  <c r="K246" i="22" s="1"/>
  <c r="I199" i="22" a="1"/>
  <c r="I199" i="22" s="1"/>
  <c r="I231" i="22" a="1"/>
  <c r="I231" i="22" s="1"/>
  <c r="I200" i="22" a="1"/>
  <c r="I200" i="22" s="1"/>
  <c r="I232" i="22" a="1"/>
  <c r="I232" i="22" s="1"/>
  <c r="K245" i="22" a="1"/>
  <c r="K245" i="22" s="1"/>
  <c r="K206" i="22" a="1"/>
  <c r="K206" i="22" s="1"/>
  <c r="K226" i="22" a="1"/>
  <c r="K226" i="22" s="1"/>
  <c r="K243" i="22" a="1"/>
  <c r="K243" i="22" s="1"/>
  <c r="I228" i="22" a="1"/>
  <c r="I228" i="22" s="1"/>
  <c r="K193" i="22" a="1"/>
  <c r="K193" i="22" s="1"/>
  <c r="K225" i="22" a="1"/>
  <c r="K225" i="22" s="1"/>
  <c r="K227" i="22" a="1"/>
  <c r="K227" i="22" s="1"/>
  <c r="I229" i="22" a="1"/>
  <c r="I229" i="22" s="1"/>
  <c r="K194" i="22" a="1"/>
  <c r="K194" i="22" s="1"/>
  <c r="I238" i="22" a="1"/>
  <c r="I238" i="22" s="1"/>
  <c r="I254" i="22" a="1"/>
  <c r="I254" i="22" s="1"/>
  <c r="K210" i="22" a="1"/>
  <c r="K210" i="22" s="1"/>
  <c r="K198" i="22" a="1"/>
  <c r="K198" i="22" s="1"/>
  <c r="I213" i="22" a="1"/>
  <c r="I213" i="22" s="1"/>
  <c r="K241" i="22" a="1"/>
  <c r="K241" i="22" s="1"/>
  <c r="K178" i="22" a="1"/>
  <c r="K178" i="22" s="1"/>
  <c r="M255" i="22" a="1"/>
  <c r="M255" i="22" s="1"/>
  <c r="K215" i="22" a="1"/>
  <c r="K215" i="22" s="1"/>
  <c r="I180" i="22" a="1"/>
  <c r="I180" i="22" s="1"/>
  <c r="I181" i="22" a="1"/>
  <c r="I181" i="22" s="1"/>
  <c r="K190" i="22" a="1"/>
  <c r="K190" i="22" s="1"/>
  <c r="I182" i="22" a="1"/>
  <c r="I182" i="22" s="1"/>
  <c r="K195" i="22" a="1"/>
  <c r="K195" i="22" s="1"/>
  <c r="K196" i="22" a="1"/>
  <c r="K196" i="22" s="1"/>
  <c r="K207" i="22" a="1"/>
  <c r="K207" i="22" s="1"/>
  <c r="I160" i="22" a="1"/>
  <c r="I160" i="22" s="1"/>
  <c r="K191" i="22" a="1"/>
  <c r="K191" i="22" s="1"/>
  <c r="K179" i="22" a="1"/>
  <c r="K179" i="22" s="1"/>
  <c r="K183" i="22" a="1"/>
  <c r="K183" i="22" s="1"/>
  <c r="K209" i="22" a="1"/>
  <c r="K209" i="22" s="1"/>
  <c r="K221" i="22" a="1"/>
  <c r="K221" i="22" s="1"/>
  <c r="K233" i="22" a="1"/>
  <c r="K233" i="22" s="1"/>
  <c r="K163" i="22" a="1"/>
  <c r="K163" i="22" s="1"/>
  <c r="K166" i="22" a="1"/>
  <c r="K166" i="22" s="1"/>
  <c r="I176" i="22" a="1"/>
  <c r="I176" i="22" s="1"/>
  <c r="K159" i="22" a="1"/>
  <c r="K159" i="22" s="1"/>
  <c r="K171" i="22" a="1"/>
  <c r="K171" i="22" s="1"/>
  <c r="I167" i="22" a="1"/>
  <c r="I167" i="22" s="1"/>
  <c r="I175" i="22" a="1"/>
  <c r="I175" i="22" s="1"/>
  <c r="K174" i="22" a="1"/>
  <c r="K174" i="22" s="1"/>
  <c r="I177" i="22" a="1"/>
  <c r="I177" i="22" s="1"/>
  <c r="I186" i="22" a="1"/>
  <c r="I186" i="22" s="1"/>
  <c r="I169" i="22" a="1"/>
  <c r="I169" i="22" s="1"/>
  <c r="I164" i="22" a="1"/>
  <c r="I164" i="22" s="1"/>
  <c r="K168" i="22" a="1"/>
  <c r="K168" i="22" s="1"/>
  <c r="K170" i="22" a="1"/>
  <c r="K170" i="22" s="1"/>
  <c r="K158" i="22" a="1"/>
  <c r="K158" i="22" s="1"/>
  <c r="K162" i="22" a="1"/>
  <c r="K162" i="22" s="1"/>
  <c r="K165" i="22" a="1"/>
  <c r="K165" i="22" s="1"/>
  <c r="K161" i="22" a="1"/>
  <c r="K161" i="22" s="1"/>
  <c r="K173" i="22" a="1"/>
  <c r="K173" i="22" s="1"/>
  <c r="K185" i="22" a="1"/>
  <c r="K185" i="22" s="1"/>
  <c r="K197" i="22" a="1"/>
  <c r="K197" i="22" s="1"/>
  <c r="N158" i="22" a="1"/>
  <c r="N158" i="22" s="1"/>
  <c r="M158" i="22" a="1"/>
  <c r="M158" i="22" s="1"/>
  <c r="N159" i="22" a="1"/>
  <c r="N159" i="22" s="1"/>
  <c r="M159" i="22" a="1"/>
  <c r="M159" i="22" s="1"/>
  <c r="N160" i="22" a="1"/>
  <c r="N160" i="22" s="1"/>
  <c r="M160" i="22" a="1"/>
  <c r="M160" i="22" s="1"/>
  <c r="N161" i="22" a="1"/>
  <c r="N161" i="22" s="1"/>
  <c r="M161" i="22" a="1"/>
  <c r="M161" i="22" s="1"/>
  <c r="N162" i="22" a="1"/>
  <c r="N162" i="22" s="1"/>
  <c r="M162" i="22" a="1"/>
  <c r="M162" i="22" s="1"/>
  <c r="N163" i="22" a="1"/>
  <c r="N163" i="22" s="1"/>
  <c r="M163" i="22" a="1"/>
  <c r="M163" i="22" s="1"/>
  <c r="N164" i="22" a="1"/>
  <c r="N164" i="22" s="1"/>
  <c r="M164" i="22" a="1"/>
  <c r="M164" i="22" s="1"/>
  <c r="N165" i="22" a="1"/>
  <c r="N165" i="22" s="1"/>
  <c r="M165" i="22" a="1"/>
  <c r="M165" i="22" s="1"/>
  <c r="N166" i="22" a="1"/>
  <c r="N166" i="22" s="1"/>
  <c r="M166" i="22" a="1"/>
  <c r="M166" i="22" s="1"/>
  <c r="N167" i="22" a="1"/>
  <c r="N167" i="22" s="1"/>
  <c r="M167" i="22" a="1"/>
  <c r="M167" i="22" s="1"/>
  <c r="N168" i="22" a="1"/>
  <c r="N168" i="22" s="1"/>
  <c r="M168" i="22" a="1"/>
  <c r="M168" i="22" s="1"/>
  <c r="N169" i="22" a="1"/>
  <c r="N169" i="22" s="1"/>
  <c r="M169" i="22" a="1"/>
  <c r="M169" i="22" s="1"/>
  <c r="N170" i="22" a="1"/>
  <c r="N170" i="22" s="1"/>
  <c r="M170" i="22" a="1"/>
  <c r="M170" i="22" s="1"/>
  <c r="N171" i="22" a="1"/>
  <c r="N171" i="22" s="1"/>
  <c r="M171" i="22" a="1"/>
  <c r="M171" i="22" s="1"/>
  <c r="N172" i="22" a="1"/>
  <c r="N172" i="22" s="1"/>
  <c r="M172" i="22" a="1"/>
  <c r="M172" i="22" s="1"/>
  <c r="N173" i="22" a="1"/>
  <c r="N173" i="22" s="1"/>
  <c r="M173" i="22" a="1"/>
  <c r="M173" i="22" s="1"/>
  <c r="N174" i="22" a="1"/>
  <c r="N174" i="22" s="1"/>
  <c r="M174" i="22" a="1"/>
  <c r="M174" i="22" s="1"/>
  <c r="N175" i="22" a="1"/>
  <c r="N175" i="22" s="1"/>
  <c r="M175" i="22" a="1"/>
  <c r="M175" i="22" s="1"/>
  <c r="N176" i="22" a="1"/>
  <c r="N176" i="22" s="1"/>
  <c r="M176" i="22" a="1"/>
  <c r="M176" i="22" s="1"/>
  <c r="N177" i="22" a="1"/>
  <c r="N177" i="22" s="1"/>
  <c r="M177" i="22" a="1"/>
  <c r="M177" i="22" s="1"/>
  <c r="N178" i="22" a="1"/>
  <c r="N178" i="22" s="1"/>
  <c r="M178" i="22" a="1"/>
  <c r="M178" i="22" s="1"/>
  <c r="N179" i="22" a="1"/>
  <c r="N179" i="22" s="1"/>
  <c r="M179" i="22" a="1"/>
  <c r="M179" i="22" s="1"/>
  <c r="N180" i="22" a="1"/>
  <c r="N180" i="22" s="1"/>
  <c r="M180" i="22" a="1"/>
  <c r="M180" i="22" s="1"/>
  <c r="N181" i="22" a="1"/>
  <c r="N181" i="22" s="1"/>
  <c r="M181" i="22" a="1"/>
  <c r="M181" i="22" s="1"/>
  <c r="N182" i="22" a="1"/>
  <c r="N182" i="22" s="1"/>
  <c r="M182" i="22" a="1"/>
  <c r="M182" i="22" s="1"/>
  <c r="N183" i="22" a="1"/>
  <c r="N183" i="22" s="1"/>
  <c r="M183" i="22" a="1"/>
  <c r="M183" i="22" s="1"/>
  <c r="N184" i="22" a="1"/>
  <c r="N184" i="22" s="1"/>
  <c r="M184" i="22" a="1"/>
  <c r="M184" i="22" s="1"/>
  <c r="N185" i="22" a="1"/>
  <c r="N185" i="22" s="1"/>
  <c r="M185" i="22" a="1"/>
  <c r="M185" i="22" s="1"/>
  <c r="N186" i="22" a="1"/>
  <c r="N186" i="22" s="1"/>
  <c r="M186" i="22" a="1"/>
  <c r="M186" i="22" s="1"/>
  <c r="N187" i="22" a="1"/>
  <c r="N187" i="22" s="1"/>
  <c r="M187" i="22" a="1"/>
  <c r="M187" i="22" s="1"/>
  <c r="N188" i="22" a="1"/>
  <c r="N188" i="22" s="1"/>
  <c r="M188" i="22" a="1"/>
  <c r="M188" i="22" s="1"/>
  <c r="N189" i="22" a="1"/>
  <c r="N189" i="22" s="1"/>
  <c r="M189" i="22" a="1"/>
  <c r="M189" i="22" s="1"/>
  <c r="N190" i="22" a="1"/>
  <c r="N190" i="22" s="1"/>
  <c r="M190" i="22" a="1"/>
  <c r="M190" i="22" s="1"/>
  <c r="N191" i="22" a="1"/>
  <c r="N191" i="22" s="1"/>
  <c r="M191" i="22" a="1"/>
  <c r="M191" i="22" s="1"/>
  <c r="N192" i="22" a="1"/>
  <c r="N192" i="22" s="1"/>
  <c r="M192" i="22" a="1"/>
  <c r="M192" i="22" s="1"/>
  <c r="N193" i="22" a="1"/>
  <c r="N193" i="22" s="1"/>
  <c r="M193" i="22" a="1"/>
  <c r="M193" i="22" s="1"/>
  <c r="N194" i="22" a="1"/>
  <c r="N194" i="22" s="1"/>
  <c r="M194" i="22" a="1"/>
  <c r="M194" i="22" s="1"/>
  <c r="N195" i="22" a="1"/>
  <c r="N195" i="22" s="1"/>
  <c r="M195" i="22" a="1"/>
  <c r="M195" i="22" s="1"/>
  <c r="N196" i="22" a="1"/>
  <c r="N196" i="22" s="1"/>
  <c r="M196" i="22" a="1"/>
  <c r="M196" i="22" s="1"/>
  <c r="N197" i="22" a="1"/>
  <c r="N197" i="22" s="1"/>
  <c r="M197" i="22" a="1"/>
  <c r="M197" i="22" s="1"/>
  <c r="N198" i="22" a="1"/>
  <c r="N198" i="22" s="1"/>
  <c r="M198" i="22" a="1"/>
  <c r="M198" i="22" s="1"/>
  <c r="N199" i="22" a="1"/>
  <c r="N199" i="22" s="1"/>
  <c r="M199" i="22" a="1"/>
  <c r="M199" i="22" s="1"/>
  <c r="N200" i="22" a="1"/>
  <c r="N200" i="22" s="1"/>
  <c r="M200" i="22" a="1"/>
  <c r="M200" i="22" s="1"/>
  <c r="N201" i="22" a="1"/>
  <c r="N201" i="22" s="1"/>
  <c r="M201" i="22" a="1"/>
  <c r="M201" i="22" s="1"/>
  <c r="N202" i="22" a="1"/>
  <c r="N202" i="22" s="1"/>
  <c r="M202" i="22" a="1"/>
  <c r="M202" i="22" s="1"/>
  <c r="N203" i="22" a="1"/>
  <c r="N203" i="22" s="1"/>
  <c r="M203" i="22" a="1"/>
  <c r="M203" i="22" s="1"/>
  <c r="N204" i="22" a="1"/>
  <c r="N204" i="22" s="1"/>
  <c r="M204" i="22" a="1"/>
  <c r="M204" i="22" s="1"/>
  <c r="N205" i="22" a="1"/>
  <c r="N205" i="22" s="1"/>
  <c r="M205" i="22" a="1"/>
  <c r="M205" i="22" s="1"/>
  <c r="N206" i="22" a="1"/>
  <c r="N206" i="22" s="1"/>
  <c r="M206" i="22" a="1"/>
  <c r="M206" i="22" s="1"/>
  <c r="N207" i="22" a="1"/>
  <c r="N207" i="22" s="1"/>
  <c r="M207" i="22" a="1"/>
  <c r="M207" i="22" s="1"/>
  <c r="N208" i="22" a="1"/>
  <c r="N208" i="22" s="1"/>
  <c r="M208" i="22" a="1"/>
  <c r="M208" i="22" s="1"/>
  <c r="N209" i="22" a="1"/>
  <c r="N209" i="22" s="1"/>
  <c r="M209" i="22" a="1"/>
  <c r="M209" i="22" s="1"/>
  <c r="N210" i="22" a="1"/>
  <c r="N210" i="22" s="1"/>
  <c r="M210" i="22" a="1"/>
  <c r="M210" i="22" s="1"/>
  <c r="N211" i="22" a="1"/>
  <c r="N211" i="22" s="1"/>
  <c r="M211" i="22" a="1"/>
  <c r="M211" i="22" s="1"/>
  <c r="N212" i="22" a="1"/>
  <c r="N212" i="22" s="1"/>
  <c r="M212" i="22" a="1"/>
  <c r="M212" i="22" s="1"/>
  <c r="N213" i="22" a="1"/>
  <c r="N213" i="22" s="1"/>
  <c r="M213" i="22" a="1"/>
  <c r="M213" i="22" s="1"/>
  <c r="N214" i="22" a="1"/>
  <c r="N214" i="22" s="1"/>
  <c r="M214" i="22" a="1"/>
  <c r="M214" i="22" s="1"/>
  <c r="N215" i="22" a="1"/>
  <c r="N215" i="22" s="1"/>
  <c r="M215" i="22" a="1"/>
  <c r="M215" i="22" s="1"/>
  <c r="N216" i="22" a="1"/>
  <c r="N216" i="22" s="1"/>
  <c r="M216" i="22" a="1"/>
  <c r="M216" i="22" s="1"/>
  <c r="N217" i="22" a="1"/>
  <c r="N217" i="22" s="1"/>
  <c r="M217" i="22" a="1"/>
  <c r="M217" i="22" s="1"/>
  <c r="N218" i="22" a="1"/>
  <c r="N218" i="22" s="1"/>
  <c r="M218" i="22" a="1"/>
  <c r="M218" i="22" s="1"/>
  <c r="N219" i="22" a="1"/>
  <c r="N219" i="22" s="1"/>
  <c r="M219" i="22" a="1"/>
  <c r="M219" i="22" s="1"/>
  <c r="N220" i="22" a="1"/>
  <c r="N220" i="22" s="1"/>
  <c r="M220" i="22" a="1"/>
  <c r="M220" i="22" s="1"/>
  <c r="N221" i="22" a="1"/>
  <c r="N221" i="22" s="1"/>
  <c r="M221" i="22" a="1"/>
  <c r="M221" i="22" s="1"/>
  <c r="N222" i="22" a="1"/>
  <c r="N222" i="22" s="1"/>
  <c r="M222" i="22" a="1"/>
  <c r="M222" i="22" s="1"/>
  <c r="N223" i="22" a="1"/>
  <c r="N223" i="22" s="1"/>
  <c r="M223" i="22" a="1"/>
  <c r="M223" i="22" s="1"/>
  <c r="N224" i="22" a="1"/>
  <c r="N224" i="22" s="1"/>
  <c r="M224" i="22" a="1"/>
  <c r="M224" i="22" s="1"/>
  <c r="N225" i="22" a="1"/>
  <c r="N225" i="22" s="1"/>
  <c r="M225" i="22" a="1"/>
  <c r="M225" i="22" s="1"/>
  <c r="N226" i="22" a="1"/>
  <c r="N226" i="22" s="1"/>
  <c r="M226" i="22" a="1"/>
  <c r="M226" i="22" s="1"/>
  <c r="N227" i="22" a="1"/>
  <c r="N227" i="22" s="1"/>
  <c r="M227" i="22" a="1"/>
  <c r="M227" i="22" s="1"/>
  <c r="N228" i="22" a="1"/>
  <c r="N228" i="22" s="1"/>
  <c r="M228" i="22" a="1"/>
  <c r="M228" i="22" s="1"/>
  <c r="N229" i="22" a="1"/>
  <c r="N229" i="22" s="1"/>
  <c r="M229" i="22" a="1"/>
  <c r="M229" i="22" s="1"/>
  <c r="N230" i="22" a="1"/>
  <c r="N230" i="22" s="1"/>
  <c r="M230" i="22" a="1"/>
  <c r="M230" i="22" s="1"/>
  <c r="N231" i="22" a="1"/>
  <c r="N231" i="22" s="1"/>
  <c r="M231" i="22" a="1"/>
  <c r="M231" i="22" s="1"/>
  <c r="N232" i="22" a="1"/>
  <c r="N232" i="22" s="1"/>
  <c r="M232" i="22" a="1"/>
  <c r="M232" i="22" s="1"/>
  <c r="N233" i="22" a="1"/>
  <c r="N233" i="22" s="1"/>
  <c r="M233" i="22" a="1"/>
  <c r="M233" i="22" s="1"/>
  <c r="N234" i="22" a="1"/>
  <c r="N234" i="22" s="1"/>
  <c r="M234" i="22" a="1"/>
  <c r="M234" i="22" s="1"/>
  <c r="N235" i="22" a="1"/>
  <c r="N235" i="22" s="1"/>
  <c r="M235" i="22" a="1"/>
  <c r="M235" i="22" s="1"/>
  <c r="N236" i="22" a="1"/>
  <c r="N236" i="22" s="1"/>
  <c r="M236" i="22" a="1"/>
  <c r="M236" i="22" s="1"/>
  <c r="N237" i="22" a="1"/>
  <c r="N237" i="22" s="1"/>
  <c r="M237" i="22" a="1"/>
  <c r="M237" i="22" s="1"/>
  <c r="N238" i="22" a="1"/>
  <c r="N238" i="22" s="1"/>
  <c r="M238" i="22" a="1"/>
  <c r="M238" i="22" s="1"/>
  <c r="N239" i="22" a="1"/>
  <c r="N239" i="22" s="1"/>
  <c r="M239" i="22" a="1"/>
  <c r="M239" i="22" s="1"/>
  <c r="N240" i="22" a="1"/>
  <c r="N240" i="22" s="1"/>
  <c r="M240" i="22" a="1"/>
  <c r="M240" i="22" s="1"/>
  <c r="N241" i="22" a="1"/>
  <c r="N241" i="22" s="1"/>
  <c r="M241" i="22" a="1"/>
  <c r="M241" i="22" s="1"/>
  <c r="N242" i="22" a="1"/>
  <c r="N242" i="22" s="1"/>
  <c r="M242" i="22" a="1"/>
  <c r="M242" i="22" s="1"/>
  <c r="N243" i="22" a="1"/>
  <c r="N243" i="22" s="1"/>
  <c r="M243" i="22" a="1"/>
  <c r="M243" i="22" s="1"/>
  <c r="N244" i="22" a="1"/>
  <c r="N244" i="22" s="1"/>
  <c r="M244" i="22" a="1"/>
  <c r="M244" i="22" s="1"/>
  <c r="N245" i="22" a="1"/>
  <c r="N245" i="22" s="1"/>
  <c r="M245" i="22" a="1"/>
  <c r="M245" i="22" s="1"/>
  <c r="N246" i="22" a="1"/>
  <c r="N246" i="22" s="1"/>
  <c r="M246" i="22" a="1"/>
  <c r="M246" i="22" s="1"/>
  <c r="N247" i="22" a="1"/>
  <c r="N247" i="22" s="1"/>
  <c r="M247" i="22" a="1"/>
  <c r="M247" i="22" s="1"/>
  <c r="N248" i="22" a="1"/>
  <c r="N248" i="22" s="1"/>
  <c r="M248" i="22" a="1"/>
  <c r="M248" i="22" s="1"/>
  <c r="N249" i="22" a="1"/>
  <c r="N249" i="22" s="1"/>
  <c r="M249" i="22" a="1"/>
  <c r="M249" i="22" s="1"/>
  <c r="N250" i="22" a="1"/>
  <c r="N250" i="22" s="1"/>
  <c r="M250" i="22" a="1"/>
  <c r="M250" i="22" s="1"/>
  <c r="N251" i="22" a="1"/>
  <c r="N251" i="22" s="1"/>
  <c r="M251" i="22" a="1"/>
  <c r="M251" i="22" s="1"/>
  <c r="N252" i="22" a="1"/>
  <c r="N252" i="22" s="1"/>
  <c r="M252" i="22" a="1"/>
  <c r="M252" i="22" s="1"/>
  <c r="N253" i="22" a="1"/>
  <c r="N253" i="22" s="1"/>
  <c r="M253" i="22" a="1"/>
  <c r="M253" i="22" s="1"/>
  <c r="N254" i="22" a="1"/>
  <c r="N254" i="22" s="1"/>
  <c r="M254" i="22" a="1"/>
  <c r="M254" i="22" s="1"/>
  <c r="I157" i="22" a="1"/>
  <c r="I157" i="22" s="1"/>
  <c r="K157" i="22" a="1"/>
  <c r="K157" i="22" s="1"/>
  <c r="M157" i="22" a="1"/>
  <c r="M157" i="22" s="1"/>
  <c r="N157" i="22" a="1"/>
  <c r="N157" i="22" s="1"/>
  <c r="I156" i="22" a="1"/>
  <c r="I156" i="22" s="1"/>
  <c r="K156" i="22" a="1"/>
  <c r="K156" i="22" s="1"/>
  <c r="M156" i="22" a="1"/>
  <c r="M156" i="22" s="1"/>
  <c r="N156" i="22" a="1"/>
  <c r="N156" i="22" s="1"/>
  <c r="I155" i="22" a="1"/>
  <c r="I155" i="22" s="1"/>
  <c r="K155" i="22" a="1"/>
  <c r="K155" i="22" s="1"/>
  <c r="M155" i="22" a="1"/>
  <c r="M155" i="22" s="1"/>
  <c r="N155" i="22" a="1"/>
  <c r="N155" i="22" s="1"/>
  <c r="K154" i="22" a="1"/>
  <c r="K154" i="22" s="1"/>
  <c r="M154" i="22" a="1"/>
  <c r="M154" i="22" s="1"/>
  <c r="I154" i="22" a="1"/>
  <c r="I154" i="22" s="1"/>
  <c r="N154" i="22" a="1"/>
  <c r="N154" i="22" s="1"/>
  <c r="I153" i="22" a="1"/>
  <c r="I153" i="22" s="1"/>
  <c r="N153" i="22" a="1"/>
  <c r="N153" i="22" s="1"/>
  <c r="K153" i="22" a="1"/>
  <c r="K153" i="22" s="1"/>
  <c r="M153" i="22" a="1"/>
  <c r="M153" i="22" s="1"/>
  <c r="I152" i="22" a="1"/>
  <c r="I152" i="22" s="1"/>
  <c r="N152" i="22" a="1"/>
  <c r="N152" i="22" s="1"/>
  <c r="K152" i="22" a="1"/>
  <c r="K152" i="22" s="1"/>
  <c r="M152" i="22" a="1"/>
  <c r="M152" i="22" s="1"/>
  <c r="I151" i="22" a="1"/>
  <c r="I151" i="22" s="1"/>
  <c r="K151" i="22" a="1"/>
  <c r="K151" i="22" s="1"/>
  <c r="M151" i="22" a="1"/>
  <c r="M151" i="22" s="1"/>
  <c r="N151" i="22" a="1"/>
  <c r="N151" i="22" s="1"/>
  <c r="I150" i="22" a="1"/>
  <c r="I150" i="22" s="1"/>
  <c r="K150" i="22" a="1"/>
  <c r="K150" i="22" s="1"/>
  <c r="M150" i="22" a="1"/>
  <c r="M150" i="22" s="1"/>
  <c r="N150" i="22" a="1"/>
  <c r="N150" i="22" s="1"/>
  <c r="I149" i="22" a="1"/>
  <c r="I149" i="22" s="1"/>
  <c r="K149" i="22" a="1"/>
  <c r="K149" i="22" s="1"/>
  <c r="M149" i="22" a="1"/>
  <c r="M149" i="22" s="1"/>
  <c r="N149" i="22" a="1"/>
  <c r="N149" i="22" s="1"/>
  <c r="I148" i="22" a="1"/>
  <c r="I148" i="22" s="1"/>
  <c r="K148" i="22" a="1"/>
  <c r="K148" i="22" s="1"/>
  <c r="M148" i="22" a="1"/>
  <c r="M148" i="22" s="1"/>
  <c r="N148" i="22" a="1"/>
  <c r="N148" i="22" s="1"/>
  <c r="I127" i="22" a="1"/>
  <c r="I127" i="22" s="1"/>
  <c r="N127" i="22" a="1"/>
  <c r="N127" i="22" s="1"/>
  <c r="K127" i="22" a="1"/>
  <c r="K127" i="22" s="1"/>
  <c r="M127" i="22" a="1"/>
  <c r="M127" i="22" s="1"/>
  <c r="I138" i="22" a="1"/>
  <c r="I138" i="22" s="1"/>
  <c r="N138" i="22" a="1"/>
  <c r="N138" i="22" s="1"/>
  <c r="K138" i="22" a="1"/>
  <c r="K138" i="22" s="1"/>
  <c r="M138" i="22" a="1"/>
  <c r="M138" i="22" s="1"/>
  <c r="M136" i="22" a="1"/>
  <c r="M136" i="22" s="1"/>
  <c r="K136" i="22" a="1"/>
  <c r="K136" i="22" s="1"/>
  <c r="N136" i="22" a="1"/>
  <c r="N136" i="22" s="1"/>
  <c r="I136" i="22" a="1"/>
  <c r="I136" i="22" s="1"/>
  <c r="M146" i="22" a="1"/>
  <c r="M146" i="22" s="1"/>
  <c r="I146" i="22" a="1"/>
  <c r="I146" i="22" s="1"/>
  <c r="K146" i="22" a="1"/>
  <c r="K146" i="22" s="1"/>
  <c r="N146" i="22" a="1"/>
  <c r="N146" i="22" s="1"/>
  <c r="I133" i="22" a="1"/>
  <c r="I133" i="22" s="1"/>
  <c r="N133" i="22" a="1"/>
  <c r="N133" i="22" s="1"/>
  <c r="K133" i="22" a="1"/>
  <c r="K133" i="22" s="1"/>
  <c r="M133" i="22" a="1"/>
  <c r="M133" i="22" s="1"/>
  <c r="I144" i="22" a="1"/>
  <c r="I144" i="22" s="1"/>
  <c r="N144" i="22" a="1"/>
  <c r="N144" i="22" s="1"/>
  <c r="K144" i="22" a="1"/>
  <c r="K144" i="22" s="1"/>
  <c r="M144" i="22" a="1"/>
  <c r="M144" i="22" s="1"/>
  <c r="K141" i="22" a="1"/>
  <c r="K141" i="22" s="1"/>
  <c r="I141" i="22" a="1"/>
  <c r="I141" i="22" s="1"/>
  <c r="N141" i="22" a="1"/>
  <c r="N141" i="22" s="1"/>
  <c r="M141" i="22" a="1"/>
  <c r="M141" i="22" s="1"/>
  <c r="K129" i="22" a="1"/>
  <c r="K129" i="22" s="1"/>
  <c r="I129" i="22" a="1"/>
  <c r="I129" i="22" s="1"/>
  <c r="N129" i="22" a="1"/>
  <c r="N129" i="22" s="1"/>
  <c r="M129" i="22" a="1"/>
  <c r="M129" i="22" s="1"/>
  <c r="I139" i="22" a="1"/>
  <c r="I139" i="22" s="1"/>
  <c r="N139" i="22" a="1"/>
  <c r="N139" i="22" s="1"/>
  <c r="K139" i="22" a="1"/>
  <c r="K139" i="22" s="1"/>
  <c r="M139" i="22" a="1"/>
  <c r="M139" i="22" s="1"/>
  <c r="I126" i="22" a="1"/>
  <c r="I126" i="22" s="1"/>
  <c r="N126" i="22" a="1"/>
  <c r="N126" i="22" s="1"/>
  <c r="K126" i="22" a="1"/>
  <c r="K126" i="22" s="1"/>
  <c r="M126" i="22" a="1"/>
  <c r="M126" i="22" s="1"/>
  <c r="K137" i="22" a="1"/>
  <c r="K137" i="22" s="1"/>
  <c r="M137" i="22" a="1"/>
  <c r="M137" i="22" s="1"/>
  <c r="I137" i="22" a="1"/>
  <c r="I137" i="22" s="1"/>
  <c r="N137" i="22" a="1"/>
  <c r="N137" i="22" s="1"/>
  <c r="K147" i="22" a="1"/>
  <c r="K147" i="22" s="1"/>
  <c r="I147" i="22" a="1"/>
  <c r="I147" i="22" s="1"/>
  <c r="N147" i="22" a="1"/>
  <c r="N147" i="22" s="1"/>
  <c r="M147" i="22" a="1"/>
  <c r="M147" i="22" s="1"/>
  <c r="K135" i="22" a="1"/>
  <c r="K135" i="22" s="1"/>
  <c r="I135" i="22" a="1"/>
  <c r="I135" i="22" s="1"/>
  <c r="N135" i="22" a="1"/>
  <c r="N135" i="22" s="1"/>
  <c r="M135" i="22" a="1"/>
  <c r="M135" i="22" s="1"/>
  <c r="M134" i="22" a="1"/>
  <c r="M134" i="22" s="1"/>
  <c r="I134" i="22" a="1"/>
  <c r="I134" i="22" s="1"/>
  <c r="K134" i="22" a="1"/>
  <c r="K134" i="22" s="1"/>
  <c r="N134" i="22" a="1"/>
  <c r="N134" i="22" s="1"/>
  <c r="I145" i="22" a="1"/>
  <c r="I145" i="22" s="1"/>
  <c r="N145" i="22" a="1"/>
  <c r="N145" i="22" s="1"/>
  <c r="K145" i="22" a="1"/>
  <c r="K145" i="22" s="1"/>
  <c r="M145" i="22" a="1"/>
  <c r="M145" i="22" s="1"/>
  <c r="I132" i="22" a="1"/>
  <c r="I132" i="22" s="1"/>
  <c r="N132" i="22" a="1"/>
  <c r="N132" i="22" s="1"/>
  <c r="K132" i="22" a="1"/>
  <c r="K132" i="22" s="1"/>
  <c r="M132" i="22" a="1"/>
  <c r="M132" i="22" s="1"/>
  <c r="K143" i="22" a="1"/>
  <c r="K143" i="22" s="1"/>
  <c r="M143" i="22" a="1"/>
  <c r="M143" i="22" s="1"/>
  <c r="I143" i="22" a="1"/>
  <c r="I143" i="22" s="1"/>
  <c r="N143" i="22" a="1"/>
  <c r="N143" i="22" s="1"/>
  <c r="K131" i="22" a="1"/>
  <c r="K131" i="22" s="1"/>
  <c r="M131" i="22" a="1"/>
  <c r="M131" i="22" s="1"/>
  <c r="I131" i="22" a="1"/>
  <c r="I131" i="22" s="1"/>
  <c r="N131" i="22" a="1"/>
  <c r="N131" i="22" s="1"/>
  <c r="M142" i="22" a="1"/>
  <c r="M142" i="22" s="1"/>
  <c r="K142" i="22" a="1"/>
  <c r="K142" i="22" s="1"/>
  <c r="N142" i="22" a="1"/>
  <c r="N142" i="22" s="1"/>
  <c r="I142" i="22" a="1"/>
  <c r="I142" i="22" s="1"/>
  <c r="M130" i="22" a="1"/>
  <c r="M130" i="22" s="1"/>
  <c r="N130" i="22" a="1"/>
  <c r="N130" i="22" s="1"/>
  <c r="K130" i="22" a="1"/>
  <c r="K130" i="22" s="1"/>
  <c r="I130" i="22" a="1"/>
  <c r="I130" i="22" s="1"/>
  <c r="M140" i="22" a="1"/>
  <c r="M140" i="22" s="1"/>
  <c r="I140" i="22" a="1"/>
  <c r="I140" i="22" s="1"/>
  <c r="K140" i="22" a="1"/>
  <c r="K140" i="22" s="1"/>
  <c r="N140" i="22" a="1"/>
  <c r="N140" i="22" s="1"/>
  <c r="M128" i="22" a="1"/>
  <c r="M128" i="22" s="1"/>
  <c r="I128" i="22" a="1"/>
  <c r="I128" i="22" s="1"/>
  <c r="K128" i="22" a="1"/>
  <c r="K128" i="22" s="1"/>
  <c r="N128" i="22" a="1"/>
  <c r="N128" i="22" s="1"/>
  <c r="I125" i="22" a="1"/>
  <c r="I125" i="22" s="1"/>
  <c r="K125" i="22" a="1"/>
  <c r="K125" i="22" s="1"/>
  <c r="M125" i="22" a="1"/>
  <c r="M125" i="22" s="1"/>
  <c r="N125" i="22" a="1"/>
  <c r="N125" i="22" s="1"/>
  <c r="K124" i="22" a="1"/>
  <c r="K124" i="22" s="1"/>
  <c r="M124" i="22" a="1"/>
  <c r="M124" i="22" s="1"/>
  <c r="I124" i="22" a="1"/>
  <c r="I124" i="22" s="1"/>
  <c r="N124" i="22" a="1"/>
  <c r="N124" i="22" s="1"/>
  <c r="I123" i="22" a="1"/>
  <c r="I123" i="22" s="1"/>
  <c r="N123" i="22" a="1"/>
  <c r="N123" i="22" s="1"/>
  <c r="K123" i="22" a="1"/>
  <c r="K123" i="22" s="1"/>
  <c r="M123" i="22" a="1"/>
  <c r="M123" i="22" s="1"/>
  <c r="I122" i="22" a="1"/>
  <c r="I122" i="22" s="1"/>
  <c r="N122" i="22" a="1"/>
  <c r="N122" i="22" s="1"/>
  <c r="K122" i="22" a="1"/>
  <c r="K122" i="22" s="1"/>
  <c r="M122" i="22" a="1"/>
  <c r="M122" i="22" s="1"/>
  <c r="N120" i="22" a="1"/>
  <c r="N120" i="22" s="1"/>
  <c r="M120" i="22" a="1"/>
  <c r="M120" i="22" s="1"/>
  <c r="I120" i="22" a="1"/>
  <c r="I120" i="22" s="1"/>
  <c r="K120" i="22" a="1"/>
  <c r="K120" i="22" s="1"/>
  <c r="M118" i="22" a="1"/>
  <c r="M118" i="22" s="1"/>
  <c r="I118" i="22" a="1"/>
  <c r="I118" i="22" s="1"/>
  <c r="K118" i="22" a="1"/>
  <c r="K118" i="22" s="1"/>
  <c r="N118" i="22" a="1"/>
  <c r="N118" i="22" s="1"/>
  <c r="N121" i="22" a="1"/>
  <c r="N121" i="22" s="1"/>
  <c r="I121" i="22" a="1"/>
  <c r="I121" i="22" s="1"/>
  <c r="M121" i="22" a="1"/>
  <c r="M121" i="22" s="1"/>
  <c r="K121" i="22" a="1"/>
  <c r="K121" i="22" s="1"/>
  <c r="N119" i="22" a="1"/>
  <c r="N119" i="22" s="1"/>
  <c r="M119" i="22" a="1"/>
  <c r="M119" i="22" s="1"/>
  <c r="I119" i="22" a="1"/>
  <c r="I119" i="22" s="1"/>
  <c r="K119" i="22" a="1"/>
  <c r="K119" i="22" s="1"/>
  <c r="I117" i="22" a="1"/>
  <c r="I117" i="22" s="1"/>
  <c r="K117" i="22" a="1"/>
  <c r="K117" i="22" s="1"/>
  <c r="N117" i="22" a="1"/>
  <c r="N117" i="22" s="1"/>
  <c r="M117" i="22" a="1"/>
  <c r="M117" i="22" s="1"/>
  <c r="I116" i="22" a="1"/>
  <c r="I116" i="22" s="1"/>
  <c r="K116" i="22" a="1"/>
  <c r="K116" i="22" s="1"/>
  <c r="M116" i="22" a="1"/>
  <c r="M116" i="22" s="1"/>
  <c r="N116" i="22" a="1"/>
  <c r="N116" i="22" s="1"/>
  <c r="I115" i="22" a="1"/>
  <c r="I115" i="22" s="1"/>
  <c r="K115" i="22" a="1"/>
  <c r="K115" i="22" s="1"/>
  <c r="M115" i="22" a="1"/>
  <c r="M115" i="22" s="1"/>
  <c r="N115" i="22" a="1"/>
  <c r="N115" i="22" s="1"/>
  <c r="L5" i="22" a="1"/>
  <c r="L5" i="22" s="1"/>
  <c r="J5" i="22"/>
  <c r="L12" i="22" a="1"/>
  <c r="L12" i="22" s="1"/>
  <c r="I12" i="22" s="1" a="1"/>
  <c r="I12" i="22" s="1"/>
  <c r="J12" i="22"/>
  <c r="W218" i="15"/>
  <c r="W219" i="15"/>
  <c r="W216" i="15"/>
  <c r="W217" i="15"/>
  <c r="W214" i="15"/>
  <c r="W215" i="15"/>
  <c r="W209" i="15"/>
  <c r="W210" i="15"/>
  <c r="W211" i="15"/>
  <c r="W197" i="15"/>
  <c r="W199" i="15"/>
  <c r="W200" i="15"/>
  <c r="W208" i="15"/>
  <c r="W212" i="15"/>
  <c r="W202" i="15"/>
  <c r="W203" i="15"/>
  <c r="W201" i="15"/>
  <c r="W204" i="15"/>
  <c r="W205" i="15"/>
  <c r="N5" i="22" l="1" a="1"/>
  <c r="N5" i="22" s="1"/>
  <c r="K5" i="22" a="1"/>
  <c r="K5" i="22" s="1"/>
  <c r="M5" i="22" a="1"/>
  <c r="M5" i="22" s="1"/>
  <c r="I5" i="22" a="1"/>
  <c r="I5" i="22" s="1"/>
  <c r="N12" i="22" a="1"/>
  <c r="N12" i="22" s="1"/>
  <c r="M12" i="22" a="1"/>
  <c r="M12" i="22" s="1"/>
  <c r="K12" i="22" a="1"/>
  <c r="K12" i="22" s="1"/>
  <c r="W193" i="15" l="1"/>
  <c r="W194" i="15"/>
  <c r="W195" i="15"/>
  <c r="W184" i="15"/>
  <c r="W185" i="15"/>
  <c r="W183" i="15"/>
  <c r="W177" i="15"/>
  <c r="W179" i="15"/>
  <c r="W181" i="15"/>
  <c r="W182" i="15"/>
  <c r="W186" i="15"/>
  <c r="W187" i="15"/>
  <c r="W188" i="15"/>
  <c r="W189" i="15"/>
  <c r="W190" i="15"/>
  <c r="J105" i="22"/>
  <c r="J106" i="22"/>
  <c r="J107" i="22"/>
  <c r="J108" i="22"/>
  <c r="J109" i="22"/>
  <c r="J110" i="22"/>
  <c r="J111" i="22"/>
  <c r="J112" i="22"/>
  <c r="J113" i="22"/>
  <c r="L105" i="22" a="1"/>
  <c r="L105" i="22" s="1"/>
  <c r="L106" i="22" a="1"/>
  <c r="L106" i="22" s="1"/>
  <c r="L107" i="22" a="1"/>
  <c r="L107" i="22" s="1"/>
  <c r="L108" i="22" a="1"/>
  <c r="L108" i="22" s="1"/>
  <c r="L109" i="22" a="1"/>
  <c r="L109" i="22" s="1"/>
  <c r="L110" i="22" a="1"/>
  <c r="L110" i="22" s="1"/>
  <c r="L111" i="22" a="1"/>
  <c r="L111" i="22" s="1"/>
  <c r="L112" i="22" a="1"/>
  <c r="L112" i="22" s="1"/>
  <c r="L113" i="22" a="1"/>
  <c r="L113" i="22" s="1"/>
  <c r="J102" i="22"/>
  <c r="J103" i="22"/>
  <c r="J104" i="22"/>
  <c r="L102" i="22" a="1"/>
  <c r="L102" i="22" s="1"/>
  <c r="M102" i="22" s="1" a="1"/>
  <c r="M102" i="22" s="1"/>
  <c r="L103" i="22" a="1"/>
  <c r="L103" i="22" s="1"/>
  <c r="M103" i="22" s="1" a="1"/>
  <c r="M103" i="22" s="1"/>
  <c r="L104" i="22" a="1"/>
  <c r="L104" i="22" s="1"/>
  <c r="M104" i="22" s="1" a="1"/>
  <c r="M104" i="22" s="1"/>
  <c r="J101" i="22"/>
  <c r="L101" i="22" a="1"/>
  <c r="L101" i="22" s="1"/>
  <c r="W517" i="15"/>
  <c r="W518" i="15"/>
  <c r="W515" i="15"/>
  <c r="W516" i="15"/>
  <c r="W514" i="15"/>
  <c r="W513" i="15"/>
  <c r="W511" i="15"/>
  <c r="W512" i="15"/>
  <c r="W510" i="15"/>
  <c r="J100" i="22"/>
  <c r="L100" i="22" a="1"/>
  <c r="L100" i="22" s="1"/>
  <c r="J99" i="22"/>
  <c r="L99" i="22" a="1"/>
  <c r="L99" i="22" s="1"/>
  <c r="J98" i="22"/>
  <c r="L98" i="22" a="1"/>
  <c r="L98" i="22" s="1"/>
  <c r="J97" i="22"/>
  <c r="L97" i="22" a="1"/>
  <c r="L97" i="22" s="1"/>
  <c r="J96" i="22"/>
  <c r="L96" i="22" a="1"/>
  <c r="L96" i="22" s="1"/>
  <c r="J95" i="22"/>
  <c r="L95" i="22" a="1"/>
  <c r="L95" i="22" s="1"/>
  <c r="J94" i="22"/>
  <c r="L94" i="22" a="1"/>
  <c r="L94" i="22" s="1"/>
  <c r="J93" i="22"/>
  <c r="L93" i="22" a="1"/>
  <c r="L93" i="22" s="1"/>
  <c r="J92" i="22"/>
  <c r="L92" i="22" a="1"/>
  <c r="L92" i="22" s="1"/>
  <c r="J91" i="22"/>
  <c r="L91" i="22" a="1"/>
  <c r="L91" i="22" s="1"/>
  <c r="J90" i="22"/>
  <c r="L90" i="22" a="1"/>
  <c r="L90" i="22" s="1"/>
  <c r="J87" i="22"/>
  <c r="J88" i="22"/>
  <c r="J89" i="22"/>
  <c r="L87" i="22" a="1"/>
  <c r="L87" i="22" s="1"/>
  <c r="L88" i="22" a="1"/>
  <c r="L88" i="22" s="1"/>
  <c r="L89" i="22" a="1"/>
  <c r="L89" i="22" s="1"/>
  <c r="J86" i="22"/>
  <c r="L86" i="22" a="1"/>
  <c r="L86" i="22" s="1"/>
  <c r="J85" i="22"/>
  <c r="L85" i="22" a="1"/>
  <c r="L85" i="22" s="1"/>
  <c r="J83" i="22"/>
  <c r="J84" i="22"/>
  <c r="L83" i="22" a="1"/>
  <c r="L83" i="22" s="1"/>
  <c r="L84" i="22" a="1"/>
  <c r="L84" i="22" s="1"/>
  <c r="N84" i="22" s="1" a="1"/>
  <c r="N84" i="22" s="1"/>
  <c r="J75" i="22"/>
  <c r="J76" i="22"/>
  <c r="J77" i="22"/>
  <c r="J78" i="22"/>
  <c r="J79" i="22"/>
  <c r="J80" i="22"/>
  <c r="J81" i="22"/>
  <c r="J82" i="22"/>
  <c r="L75" i="22" a="1"/>
  <c r="L75" i="22" s="1"/>
  <c r="L76" i="22" a="1"/>
  <c r="L76" i="22" s="1"/>
  <c r="L77" i="22" a="1"/>
  <c r="L77" i="22" s="1"/>
  <c r="L78" i="22" a="1"/>
  <c r="L78" i="22" s="1"/>
  <c r="L79" i="22" a="1"/>
  <c r="L79" i="22" s="1"/>
  <c r="L80" i="22" a="1"/>
  <c r="L80" i="22" s="1"/>
  <c r="L81" i="22" a="1"/>
  <c r="L81" i="22" s="1"/>
  <c r="L82" i="22" a="1"/>
  <c r="L82" i="22" s="1"/>
  <c r="J74" i="22"/>
  <c r="L74" i="22" a="1"/>
  <c r="L74" i="22" s="1"/>
  <c r="M74" i="22" s="1" a="1"/>
  <c r="M74" i="22" s="1"/>
  <c r="J71" i="22"/>
  <c r="J72" i="22"/>
  <c r="J73" i="22"/>
  <c r="L71" i="22" a="1"/>
  <c r="L71" i="22" s="1"/>
  <c r="I71" i="22" s="1" a="1"/>
  <c r="I71" i="22" s="1"/>
  <c r="L72" i="22" a="1"/>
  <c r="L72" i="22" s="1"/>
  <c r="L73" i="22" a="1"/>
  <c r="L73" i="22" s="1"/>
  <c r="J68" i="22"/>
  <c r="J69" i="22"/>
  <c r="J70" i="22"/>
  <c r="L68" i="22" a="1"/>
  <c r="L68" i="22" s="1"/>
  <c r="K68" i="22" s="1" a="1"/>
  <c r="K68" i="22" s="1"/>
  <c r="L69" i="22" a="1"/>
  <c r="L69" i="22" s="1"/>
  <c r="K69" i="22" s="1" a="1"/>
  <c r="K69" i="22" s="1"/>
  <c r="L70" i="22" a="1"/>
  <c r="L70" i="22" s="1"/>
  <c r="K70" i="22" s="1" a="1"/>
  <c r="K70" i="22" s="1"/>
  <c r="J67" i="22"/>
  <c r="L67" i="22" a="1"/>
  <c r="L67" i="22" s="1"/>
  <c r="K67" i="22" s="1" a="1"/>
  <c r="K67" i="22" s="1"/>
  <c r="J66" i="22"/>
  <c r="L66" i="22" a="1"/>
  <c r="L66" i="22" s="1"/>
  <c r="N6" i="26" a="1"/>
  <c r="N6" i="26" s="1"/>
  <c r="L65" i="22" a="1"/>
  <c r="L65" i="22" s="1"/>
  <c r="L64" i="22" a="1"/>
  <c r="L64" i="22" s="1"/>
  <c r="L63" i="22" a="1"/>
  <c r="L63" i="22" s="1"/>
  <c r="L62" i="22" a="1"/>
  <c r="L62" i="22" s="1"/>
  <c r="L61" i="22" a="1"/>
  <c r="L61" i="22" s="1"/>
  <c r="L60" i="22" a="1"/>
  <c r="L60" i="22" s="1"/>
  <c r="L59" i="22" a="1"/>
  <c r="L59" i="22" s="1"/>
  <c r="L58" i="22" a="1"/>
  <c r="L58" i="22" s="1"/>
  <c r="L57" i="22" a="1"/>
  <c r="L57" i="22" s="1"/>
  <c r="L56" i="22" a="1"/>
  <c r="L56" i="22" s="1"/>
  <c r="L55" i="22" a="1"/>
  <c r="L55" i="22" s="1"/>
  <c r="L54" i="22" a="1"/>
  <c r="L54" i="22" s="1"/>
  <c r="L53" i="22" a="1"/>
  <c r="L53" i="22" s="1"/>
  <c r="L52" i="22" a="1"/>
  <c r="L52" i="22" s="1"/>
  <c r="L51" i="22" a="1"/>
  <c r="L51" i="22" s="1"/>
  <c r="L50" i="22" a="1"/>
  <c r="L50" i="22" s="1"/>
  <c r="L49" i="22" a="1"/>
  <c r="L49" i="22" s="1"/>
  <c r="L48" i="22" a="1"/>
  <c r="L48" i="22" s="1"/>
  <c r="L47" i="22" a="1"/>
  <c r="L47" i="22" s="1"/>
  <c r="J47" i="22"/>
  <c r="J48" i="22"/>
  <c r="J49" i="22"/>
  <c r="J50" i="22"/>
  <c r="J51" i="22"/>
  <c r="J52" i="22"/>
  <c r="J53" i="22"/>
  <c r="J54" i="22"/>
  <c r="J56" i="22"/>
  <c r="J57" i="22"/>
  <c r="J58" i="22"/>
  <c r="J59" i="22"/>
  <c r="J60" i="22"/>
  <c r="J61" i="22"/>
  <c r="J62" i="22"/>
  <c r="J63" i="22"/>
  <c r="J64" i="22"/>
  <c r="J65" i="22"/>
  <c r="W485" i="15"/>
  <c r="W484" i="15"/>
  <c r="W483" i="15"/>
  <c r="W482" i="15"/>
  <c r="W481" i="15"/>
  <c r="L46" i="22" a="1"/>
  <c r="L46" i="22" s="1"/>
  <c r="J46" i="22"/>
  <c r="L45" i="22" a="1"/>
  <c r="L45" i="22" s="1"/>
  <c r="N45" i="22" s="1" a="1"/>
  <c r="N45" i="22" s="1"/>
  <c r="J45" i="22"/>
  <c r="L44" i="22" a="1"/>
  <c r="L44" i="22" s="1"/>
  <c r="J44" i="22"/>
  <c r="L43" i="22" a="1"/>
  <c r="L43" i="22" s="1"/>
  <c r="N43" i="22" s="1" a="1"/>
  <c r="N43" i="22" s="1"/>
  <c r="J43" i="22"/>
  <c r="L42" i="22" a="1"/>
  <c r="L42" i="22" s="1"/>
  <c r="J42" i="22"/>
  <c r="L41" i="22" a="1"/>
  <c r="L41" i="22" s="1"/>
  <c r="K41" i="22" s="1" a="1"/>
  <c r="K41" i="22" s="1"/>
  <c r="J41" i="22"/>
  <c r="L40" i="22" a="1"/>
  <c r="L40" i="22" s="1"/>
  <c r="J40" i="22"/>
  <c r="L39" i="22" a="1"/>
  <c r="L39" i="22" s="1"/>
  <c r="J39" i="22"/>
  <c r="L38" i="22" a="1"/>
  <c r="L38" i="22" s="1"/>
  <c r="J38" i="22"/>
  <c r="L37" i="22" a="1"/>
  <c r="L37" i="22" s="1"/>
  <c r="I37" i="22" s="1" a="1"/>
  <c r="I37" i="22" s="1"/>
  <c r="J37" i="22"/>
  <c r="L36" i="22" a="1"/>
  <c r="L36" i="22" s="1"/>
  <c r="J36" i="22"/>
  <c r="L35" i="22" a="1"/>
  <c r="L35" i="22" s="1"/>
  <c r="J35" i="22"/>
  <c r="L34" i="22" a="1"/>
  <c r="L34" i="22" s="1"/>
  <c r="J34" i="22"/>
  <c r="W124" i="15"/>
  <c r="W134" i="15"/>
  <c r="W133" i="15"/>
  <c r="W135" i="15"/>
  <c r="W136" i="15"/>
  <c r="W137" i="15"/>
  <c r="W129" i="15"/>
  <c r="W131" i="15"/>
  <c r="W132" i="15"/>
  <c r="W116" i="15"/>
  <c r="W113" i="15"/>
  <c r="W111" i="15"/>
  <c r="W112" i="15"/>
  <c r="W110" i="15"/>
  <c r="W108" i="15"/>
  <c r="W107" i="15"/>
  <c r="W109" i="15"/>
  <c r="J33" i="22"/>
  <c r="L33" i="22" a="1"/>
  <c r="L33" i="22" s="1"/>
  <c r="W45" i="15"/>
  <c r="W44" i="15"/>
  <c r="J23" i="22"/>
  <c r="L23" i="22" a="1"/>
  <c r="L23" i="22" s="1"/>
  <c r="J22" i="22"/>
  <c r="L22" i="22" a="1"/>
  <c r="L22" i="22" s="1"/>
  <c r="L20" i="22" a="1"/>
  <c r="L20" i="22" s="1"/>
  <c r="L21" i="22" a="1"/>
  <c r="L21" i="22" s="1"/>
  <c r="L19" i="22" a="1"/>
  <c r="L19" i="22" s="1"/>
  <c r="L7" i="22" a="1"/>
  <c r="L7" i="22" s="1"/>
  <c r="L8" i="22" a="1"/>
  <c r="L8" i="22" s="1"/>
  <c r="L9" i="22" a="1"/>
  <c r="L9" i="22" s="1"/>
  <c r="I9" i="22" s="1" a="1"/>
  <c r="I9" i="22" s="1"/>
  <c r="L10" i="22" a="1"/>
  <c r="L10" i="22" s="1"/>
  <c r="I10" i="22" s="1" a="1"/>
  <c r="I10" i="22" s="1"/>
  <c r="L265" i="22" a="1"/>
  <c r="L265" i="22" s="1"/>
  <c r="I265" i="22" s="1" a="1"/>
  <c r="I265" i="22" s="1"/>
  <c r="L267" i="22" a="1"/>
  <c r="L267" i="22" s="1"/>
  <c r="L28" i="22" a="1"/>
  <c r="L28" i="22" s="1"/>
  <c r="L29" i="22" a="1"/>
  <c r="L29" i="22" s="1"/>
  <c r="L30" i="22" a="1"/>
  <c r="L30" i="22" s="1"/>
  <c r="L31" i="22" a="1"/>
  <c r="L31" i="22" s="1"/>
  <c r="L16" i="22" a="1"/>
  <c r="L16" i="22" s="1"/>
  <c r="M16" i="22" s="1" a="1"/>
  <c r="M16" i="22" s="1"/>
  <c r="L266" i="22" a="1"/>
  <c r="L266" i="22" s="1"/>
  <c r="L25" i="22" a="1"/>
  <c r="L25" i="22" s="1"/>
  <c r="L24" i="22" a="1"/>
  <c r="L24" i="22" s="1"/>
  <c r="L2" i="22" a="1"/>
  <c r="L2" i="22" s="1"/>
  <c r="L6" i="22" a="1"/>
  <c r="L6" i="22" s="1"/>
  <c r="L13" i="22" a="1"/>
  <c r="L13" i="22" s="1"/>
  <c r="M13" i="22" s="1" a="1"/>
  <c r="M13" i="22" s="1"/>
  <c r="L268" i="22" a="1"/>
  <c r="L268" i="22" s="1"/>
  <c r="L3" i="22" a="1"/>
  <c r="L3" i="22" s="1"/>
  <c r="L4" i="22" a="1"/>
  <c r="L4" i="22" s="1"/>
  <c r="L14" i="22" a="1"/>
  <c r="L14" i="22" s="1"/>
  <c r="L15" i="22" a="1"/>
  <c r="L15" i="22" s="1"/>
  <c r="J21" i="22"/>
  <c r="J20" i="22"/>
  <c r="J19" i="22"/>
  <c r="W17" i="15"/>
  <c r="W15" i="15"/>
  <c r="W14" i="15"/>
  <c r="W13" i="15"/>
  <c r="J15" i="22"/>
  <c r="J14" i="22"/>
  <c r="J3" i="22"/>
  <c r="J4" i="22"/>
  <c r="J268" i="22"/>
  <c r="J13" i="22"/>
  <c r="J6" i="22"/>
  <c r="J2" i="22"/>
  <c r="J24" i="22"/>
  <c r="J266" i="22"/>
  <c r="J25" i="22"/>
  <c r="J267" i="22"/>
  <c r="J28" i="22"/>
  <c r="J29" i="22"/>
  <c r="J30" i="22"/>
  <c r="J31" i="22"/>
  <c r="J16" i="22"/>
  <c r="J265" i="22"/>
  <c r="J7" i="22"/>
  <c r="J8" i="22"/>
  <c r="J9" i="22"/>
  <c r="J10" i="22"/>
  <c r="N83" i="22" l="1" a="1"/>
  <c r="N83" i="22" s="1"/>
  <c r="I83" i="22" a="1"/>
  <c r="I83" i="22" s="1"/>
  <c r="I66" i="22" a="1"/>
  <c r="I66" i="22" s="1"/>
  <c r="K66" i="22" a="1"/>
  <c r="K66" i="22" s="1"/>
  <c r="N67" i="22" a="1"/>
  <c r="N67" i="22" s="1"/>
  <c r="I67" i="22" a="1"/>
  <c r="I67" i="22" s="1"/>
  <c r="N70" i="22" a="1"/>
  <c r="N70" i="22" s="1"/>
  <c r="I70" i="22" a="1"/>
  <c r="I70" i="22" s="1"/>
  <c r="N69" i="22" a="1"/>
  <c r="N69" i="22" s="1"/>
  <c r="I69" i="22" a="1"/>
  <c r="I69" i="22" s="1"/>
  <c r="N68" i="22" a="1"/>
  <c r="N68" i="22" s="1"/>
  <c r="I68" i="22" a="1"/>
  <c r="I68" i="22" s="1"/>
  <c r="N66" i="22" a="1"/>
  <c r="N66" i="22" s="1"/>
  <c r="M105" i="22" a="1"/>
  <c r="M105" i="22" s="1"/>
  <c r="N105" i="22" a="1"/>
  <c r="N105" i="22" s="1"/>
  <c r="N113" i="22" a="1"/>
  <c r="N113" i="22" s="1"/>
  <c r="M113" i="22" a="1"/>
  <c r="M113" i="22" s="1"/>
  <c r="M101" i="22" a="1"/>
  <c r="M101" i="22" s="1"/>
  <c r="N101" i="22" a="1"/>
  <c r="N101" i="22" s="1"/>
  <c r="M112" i="22" a="1"/>
  <c r="M112" i="22" s="1"/>
  <c r="N112" i="22" a="1"/>
  <c r="N112" i="22" s="1"/>
  <c r="M111" i="22" a="1"/>
  <c r="M111" i="22" s="1"/>
  <c r="N111" i="22" a="1"/>
  <c r="N111" i="22" s="1"/>
  <c r="N107" i="22" a="1"/>
  <c r="N107" i="22" s="1"/>
  <c r="M107" i="22" a="1"/>
  <c r="M107" i="22" s="1"/>
  <c r="M106" i="22" a="1"/>
  <c r="M106" i="22" s="1"/>
  <c r="N106" i="22" a="1"/>
  <c r="N106" i="22" s="1"/>
  <c r="M110" i="22" a="1"/>
  <c r="M110" i="22" s="1"/>
  <c r="N110" i="22" a="1"/>
  <c r="N110" i="22" s="1"/>
  <c r="N109" i="22" a="1"/>
  <c r="N109" i="22" s="1"/>
  <c r="M109" i="22" a="1"/>
  <c r="M109" i="22" s="1"/>
  <c r="N108" i="22" a="1"/>
  <c r="N108" i="22" s="1"/>
  <c r="M108" i="22" a="1"/>
  <c r="M108" i="22" s="1"/>
  <c r="N104" i="22" a="1"/>
  <c r="N104" i="22" s="1"/>
  <c r="N103" i="22" a="1"/>
  <c r="N103" i="22" s="1"/>
  <c r="N102" i="22" a="1"/>
  <c r="N102" i="22" s="1"/>
  <c r="I101" i="22" a="1"/>
  <c r="I101" i="22" s="1"/>
  <c r="K101" i="22" a="1"/>
  <c r="K101" i="22" s="1"/>
  <c r="I104" i="22" a="1"/>
  <c r="I104" i="22" s="1"/>
  <c r="K104" i="22" a="1"/>
  <c r="K104" i="22" s="1"/>
  <c r="I103" i="22" a="1"/>
  <c r="I103" i="22" s="1"/>
  <c r="K103" i="22" a="1"/>
  <c r="K103" i="22" s="1"/>
  <c r="I102" i="22" a="1"/>
  <c r="I102" i="22" s="1"/>
  <c r="K102" i="22" a="1"/>
  <c r="K102" i="22" s="1"/>
  <c r="I113" i="22" a="1"/>
  <c r="I113" i="22" s="1"/>
  <c r="K113" i="22" a="1"/>
  <c r="K113" i="22" s="1"/>
  <c r="I112" i="22" a="1"/>
  <c r="I112" i="22" s="1"/>
  <c r="K112" i="22" a="1"/>
  <c r="K112" i="22" s="1"/>
  <c r="I111" i="22" a="1"/>
  <c r="I111" i="22" s="1"/>
  <c r="K111" i="22" a="1"/>
  <c r="K111" i="22" s="1"/>
  <c r="I110" i="22" a="1"/>
  <c r="I110" i="22" s="1"/>
  <c r="K110" i="22" a="1"/>
  <c r="K110" i="22" s="1"/>
  <c r="I109" i="22" a="1"/>
  <c r="I109" i="22" s="1"/>
  <c r="K109" i="22" a="1"/>
  <c r="K109" i="22" s="1"/>
  <c r="I108" i="22" a="1"/>
  <c r="I108" i="22" s="1"/>
  <c r="K108" i="22" a="1"/>
  <c r="K108" i="22" s="1"/>
  <c r="I107" i="22" a="1"/>
  <c r="I107" i="22" s="1"/>
  <c r="K107" i="22" a="1"/>
  <c r="K107" i="22" s="1"/>
  <c r="I106" i="22" a="1"/>
  <c r="I106" i="22" s="1"/>
  <c r="K106" i="22" a="1"/>
  <c r="K106" i="22" s="1"/>
  <c r="I105" i="22" a="1"/>
  <c r="I105" i="22" s="1"/>
  <c r="K105" i="22" a="1"/>
  <c r="K105" i="22" s="1"/>
  <c r="I100" i="22" a="1"/>
  <c r="I100" i="22" s="1"/>
  <c r="N100" i="22" a="1"/>
  <c r="N100" i="22" s="1"/>
  <c r="K100" i="22" a="1"/>
  <c r="K100" i="22" s="1"/>
  <c r="N99" i="22" a="1"/>
  <c r="N99" i="22" s="1"/>
  <c r="K99" i="22" a="1"/>
  <c r="K99" i="22" s="1"/>
  <c r="M99" i="22" a="1"/>
  <c r="M99" i="22" s="1"/>
  <c r="N98" i="22" a="1"/>
  <c r="N98" i="22" s="1"/>
  <c r="K98" i="22" a="1"/>
  <c r="K98" i="22" s="1"/>
  <c r="M98" i="22" a="1"/>
  <c r="M98" i="22" s="1"/>
  <c r="N97" i="22" a="1"/>
  <c r="N97" i="22" s="1"/>
  <c r="K97" i="22" a="1"/>
  <c r="K97" i="22" s="1"/>
  <c r="M97" i="22" a="1"/>
  <c r="M97" i="22" s="1"/>
  <c r="N96" i="22" a="1"/>
  <c r="N96" i="22" s="1"/>
  <c r="K96" i="22" a="1"/>
  <c r="K96" i="22" s="1"/>
  <c r="M96" i="22" a="1"/>
  <c r="M96" i="22" s="1"/>
  <c r="I95" i="22" a="1"/>
  <c r="I95" i="22" s="1"/>
  <c r="N95" i="22" a="1"/>
  <c r="N95" i="22" s="1"/>
  <c r="K95" i="22" a="1"/>
  <c r="K95" i="22" s="1"/>
  <c r="M95" i="22" a="1"/>
  <c r="M95" i="22" s="1"/>
  <c r="I94" i="22" a="1"/>
  <c r="I94" i="22" s="1"/>
  <c r="N94" i="22" a="1"/>
  <c r="N94" i="22" s="1"/>
  <c r="K94" i="22" a="1"/>
  <c r="K94" i="22" s="1"/>
  <c r="M94" i="22" a="1"/>
  <c r="M94" i="22" s="1"/>
  <c r="I93" i="22" a="1"/>
  <c r="I93" i="22" s="1"/>
  <c r="N93" i="22" a="1"/>
  <c r="N93" i="22" s="1"/>
  <c r="K93" i="22" a="1"/>
  <c r="K93" i="22" s="1"/>
  <c r="M93" i="22" a="1"/>
  <c r="M93" i="22" s="1"/>
  <c r="I92" i="22" a="1"/>
  <c r="I92" i="22" s="1"/>
  <c r="N92" i="22" a="1"/>
  <c r="N92" i="22" s="1"/>
  <c r="K92" i="22" a="1"/>
  <c r="K92" i="22" s="1"/>
  <c r="M92" i="22" a="1"/>
  <c r="M92" i="22" s="1"/>
  <c r="I91" i="22" a="1"/>
  <c r="I91" i="22" s="1"/>
  <c r="N91" i="22" a="1"/>
  <c r="N91" i="22" s="1"/>
  <c r="K91" i="22" a="1"/>
  <c r="K91" i="22" s="1"/>
  <c r="M91" i="22" a="1"/>
  <c r="M91" i="22" s="1"/>
  <c r="I90" i="22" a="1"/>
  <c r="I90" i="22" s="1"/>
  <c r="N90" i="22" a="1"/>
  <c r="N90" i="22" s="1"/>
  <c r="K90" i="22" a="1"/>
  <c r="K90" i="22" s="1"/>
  <c r="M90" i="22" a="1"/>
  <c r="M90" i="22" s="1"/>
  <c r="I77" i="22" a="1"/>
  <c r="I77" i="22" s="1"/>
  <c r="M77" i="22" a="1"/>
  <c r="M77" i="22" s="1"/>
  <c r="N77" i="22" a="1"/>
  <c r="N77" i="22" s="1"/>
  <c r="M85" i="22" a="1"/>
  <c r="M85" i="22" s="1"/>
  <c r="N85" i="22" a="1"/>
  <c r="N85" i="22" s="1"/>
  <c r="I78" i="22" a="1"/>
  <c r="I78" i="22" s="1"/>
  <c r="M78" i="22" a="1"/>
  <c r="M78" i="22" s="1"/>
  <c r="N78" i="22" a="1"/>
  <c r="N78" i="22" s="1"/>
  <c r="N88" i="22" a="1"/>
  <c r="N88" i="22" s="1"/>
  <c r="M88" i="22" a="1"/>
  <c r="M88" i="22" s="1"/>
  <c r="N73" i="22" a="1"/>
  <c r="N73" i="22" s="1"/>
  <c r="M73" i="22" a="1"/>
  <c r="M73" i="22" s="1"/>
  <c r="N87" i="22" a="1"/>
  <c r="N87" i="22" s="1"/>
  <c r="M87" i="22" a="1"/>
  <c r="M87" i="22" s="1"/>
  <c r="I76" i="22" a="1"/>
  <c r="I76" i="22" s="1"/>
  <c r="M76" i="22" a="1"/>
  <c r="M76" i="22" s="1"/>
  <c r="N76" i="22" a="1"/>
  <c r="N76" i="22" s="1"/>
  <c r="I75" i="22" a="1"/>
  <c r="I75" i="22" s="1"/>
  <c r="M75" i="22" a="1"/>
  <c r="M75" i="22" s="1"/>
  <c r="N75" i="22" a="1"/>
  <c r="N75" i="22" s="1"/>
  <c r="N89" i="22" a="1"/>
  <c r="N89" i="22" s="1"/>
  <c r="M89" i="22" a="1"/>
  <c r="M89" i="22" s="1"/>
  <c r="M72" i="22" a="1"/>
  <c r="M72" i="22" s="1"/>
  <c r="N72" i="22" a="1"/>
  <c r="N72" i="22" s="1"/>
  <c r="I82" i="22" a="1"/>
  <c r="I82" i="22" s="1"/>
  <c r="M82" i="22" a="1"/>
  <c r="M82" i="22" s="1"/>
  <c r="N82" i="22" a="1"/>
  <c r="N82" i="22" s="1"/>
  <c r="M86" i="22" a="1"/>
  <c r="M86" i="22" s="1"/>
  <c r="N86" i="22" a="1"/>
  <c r="N86" i="22" s="1"/>
  <c r="N71" i="22" a="1"/>
  <c r="N71" i="22" s="1"/>
  <c r="M71" i="22" a="1"/>
  <c r="M71" i="22" s="1"/>
  <c r="I81" i="22" a="1"/>
  <c r="I81" i="22" s="1"/>
  <c r="M81" i="22" a="1"/>
  <c r="M81" i="22" s="1"/>
  <c r="N81" i="22" a="1"/>
  <c r="N81" i="22" s="1"/>
  <c r="I80" i="22" a="1"/>
  <c r="I80" i="22" s="1"/>
  <c r="M80" i="22" a="1"/>
  <c r="M80" i="22" s="1"/>
  <c r="N80" i="22" a="1"/>
  <c r="N80" i="22" s="1"/>
  <c r="I79" i="22" a="1"/>
  <c r="I79" i="22" s="1"/>
  <c r="M79" i="22" a="1"/>
  <c r="M79" i="22" s="1"/>
  <c r="N79" i="22" a="1"/>
  <c r="N79" i="22" s="1"/>
  <c r="M67" i="22" a="1"/>
  <c r="M67" i="22" s="1"/>
  <c r="M70" i="22" a="1"/>
  <c r="M70" i="22" s="1"/>
  <c r="M69" i="22" a="1"/>
  <c r="M69" i="22" s="1"/>
  <c r="M68" i="22" a="1"/>
  <c r="M68" i="22" s="1"/>
  <c r="N74" i="22" a="1"/>
  <c r="N74" i="22" s="1"/>
  <c r="I89" i="22" a="1"/>
  <c r="I89" i="22" s="1"/>
  <c r="K89" i="22" a="1"/>
  <c r="K89" i="22" s="1"/>
  <c r="I88" i="22" a="1"/>
  <c r="I88" i="22" s="1"/>
  <c r="K88" i="22" a="1"/>
  <c r="K88" i="22" s="1"/>
  <c r="I87" i="22" a="1"/>
  <c r="I87" i="22" s="1"/>
  <c r="K87" i="22" a="1"/>
  <c r="K87" i="22" s="1"/>
  <c r="K86" i="22" a="1"/>
  <c r="K86" i="22" s="1"/>
  <c r="K84" i="22" a="1"/>
  <c r="K84" i="22" s="1"/>
  <c r="K83" i="22" a="1"/>
  <c r="K83" i="22" s="1"/>
  <c r="K85" i="22" a="1"/>
  <c r="K85" i="22" s="1"/>
  <c r="K82" i="22" a="1"/>
  <c r="K82" i="22" s="1"/>
  <c r="K81" i="22" a="1"/>
  <c r="K81" i="22" s="1"/>
  <c r="K80" i="22" a="1"/>
  <c r="K80" i="22" s="1"/>
  <c r="K79" i="22" a="1"/>
  <c r="K79" i="22" s="1"/>
  <c r="K78" i="22" a="1"/>
  <c r="K78" i="22" s="1"/>
  <c r="K77" i="22" a="1"/>
  <c r="K77" i="22" s="1"/>
  <c r="K76" i="22" a="1"/>
  <c r="K76" i="22" s="1"/>
  <c r="K75" i="22" a="1"/>
  <c r="K75" i="22" s="1"/>
  <c r="I74" i="22" a="1"/>
  <c r="I74" i="22" s="1"/>
  <c r="K74" i="22" a="1"/>
  <c r="K74" i="22" s="1"/>
  <c r="I73" i="22" a="1"/>
  <c r="I73" i="22" s="1"/>
  <c r="K73" i="22" a="1"/>
  <c r="K73" i="22" s="1"/>
  <c r="I72" i="22" a="1"/>
  <c r="I72" i="22" s="1"/>
  <c r="K72" i="22" a="1"/>
  <c r="K72" i="22" s="1"/>
  <c r="K71" i="22" a="1"/>
  <c r="K71" i="22" s="1"/>
  <c r="M35" i="22" a="1"/>
  <c r="M35" i="22" s="1"/>
  <c r="I35" i="22" a="1"/>
  <c r="I35" i="22" s="1"/>
  <c r="M51" i="22" a="1"/>
  <c r="M51" i="22" s="1"/>
  <c r="I51" i="22" a="1"/>
  <c r="I51" i="22" s="1"/>
  <c r="N51" i="22" a="1"/>
  <c r="N51" i="22" s="1"/>
  <c r="K51" i="22" a="1"/>
  <c r="K51" i="22" s="1"/>
  <c r="N36" i="22" a="1"/>
  <c r="N36" i="22" s="1"/>
  <c r="M36" i="22" a="1"/>
  <c r="M36" i="22" s="1"/>
  <c r="K36" i="22" a="1"/>
  <c r="K36" i="22" s="1"/>
  <c r="I36" i="22" a="1"/>
  <c r="I36" i="22" s="1"/>
  <c r="N47" i="22" a="1"/>
  <c r="N47" i="22" s="1"/>
  <c r="K47" i="22" a="1"/>
  <c r="K47" i="22" s="1"/>
  <c r="M47" i="22" a="1"/>
  <c r="M47" i="22" s="1"/>
  <c r="I47" i="22" a="1"/>
  <c r="I47" i="22" s="1"/>
  <c r="M50" i="22" a="1"/>
  <c r="M50" i="22" s="1"/>
  <c r="I50" i="22" a="1"/>
  <c r="I50" i="22" s="1"/>
  <c r="N50" i="22" a="1"/>
  <c r="N50" i="22" s="1"/>
  <c r="K50" i="22" a="1"/>
  <c r="K50" i="22" s="1"/>
  <c r="I61" i="22" a="1"/>
  <c r="I61" i="22" s="1"/>
  <c r="N61" i="22" a="1"/>
  <c r="N61" i="22" s="1"/>
  <c r="K61" i="22" a="1"/>
  <c r="K61" i="22" s="1"/>
  <c r="M61" i="22" a="1"/>
  <c r="M61" i="22" s="1"/>
  <c r="N63" i="22" a="1"/>
  <c r="N63" i="22" s="1"/>
  <c r="K63" i="22" a="1"/>
  <c r="K63" i="22" s="1"/>
  <c r="M63" i="22" a="1"/>
  <c r="M63" i="22" s="1"/>
  <c r="I63" i="22" a="1"/>
  <c r="I63" i="22" s="1"/>
  <c r="I53" i="22" a="1"/>
  <c r="I53" i="22" s="1"/>
  <c r="N53" i="22" a="1"/>
  <c r="N53" i="22" s="1"/>
  <c r="K53" i="22" a="1"/>
  <c r="K53" i="22" s="1"/>
  <c r="M53" i="22" a="1"/>
  <c r="M53" i="22" s="1"/>
  <c r="N46" i="22" a="1"/>
  <c r="N46" i="22" s="1"/>
  <c r="M46" i="22" a="1"/>
  <c r="M46" i="22" s="1"/>
  <c r="K46" i="22" a="1"/>
  <c r="K46" i="22" s="1"/>
  <c r="I46" i="22" a="1"/>
  <c r="I46" i="22" s="1"/>
  <c r="I54" i="22" a="1"/>
  <c r="I54" i="22" s="1"/>
  <c r="N54" i="22" a="1"/>
  <c r="N54" i="22" s="1"/>
  <c r="K54" i="22" a="1"/>
  <c r="K54" i="22" s="1"/>
  <c r="M54" i="22" a="1"/>
  <c r="M54" i="22" s="1"/>
  <c r="N40" i="22" a="1"/>
  <c r="N40" i="22" s="1"/>
  <c r="M40" i="22" a="1"/>
  <c r="M40" i="22" s="1"/>
  <c r="K40" i="22" a="1"/>
  <c r="K40" i="22" s="1"/>
  <c r="I40" i="22" a="1"/>
  <c r="I40" i="22" s="1"/>
  <c r="N55" i="22" a="1"/>
  <c r="N55" i="22" s="1"/>
  <c r="K55" i="22" a="1"/>
  <c r="K55" i="22" s="1"/>
  <c r="M55" i="22" a="1"/>
  <c r="M55" i="22" s="1"/>
  <c r="I55" i="22" a="1"/>
  <c r="I55" i="22" s="1"/>
  <c r="I34" i="22" a="1"/>
  <c r="I34" i="22" s="1"/>
  <c r="N34" i="22" a="1"/>
  <c r="N34" i="22" s="1"/>
  <c r="M34" i="22" a="1"/>
  <c r="M34" i="22" s="1"/>
  <c r="K34" i="22" a="1"/>
  <c r="K34" i="22" s="1"/>
  <c r="N56" i="22" a="1"/>
  <c r="N56" i="22" s="1"/>
  <c r="K56" i="22" a="1"/>
  <c r="K56" i="22" s="1"/>
  <c r="M56" i="22" a="1"/>
  <c r="M56" i="22" s="1"/>
  <c r="I56" i="22" a="1"/>
  <c r="I56" i="22" s="1"/>
  <c r="N57" i="22" a="1"/>
  <c r="N57" i="22" s="1"/>
  <c r="K57" i="22" a="1"/>
  <c r="K57" i="22" s="1"/>
  <c r="M57" i="22" a="1"/>
  <c r="M57" i="22" s="1"/>
  <c r="I57" i="22" a="1"/>
  <c r="I57" i="22" s="1"/>
  <c r="M58" i="22" a="1"/>
  <c r="M58" i="22" s="1"/>
  <c r="I58" i="22" a="1"/>
  <c r="I58" i="22" s="1"/>
  <c r="N58" i="22" a="1"/>
  <c r="N58" i="22" s="1"/>
  <c r="K58" i="22" a="1"/>
  <c r="K58" i="22" s="1"/>
  <c r="M59" i="22" a="1"/>
  <c r="M59" i="22" s="1"/>
  <c r="I59" i="22" a="1"/>
  <c r="I59" i="22" s="1"/>
  <c r="N59" i="22" a="1"/>
  <c r="N59" i="22" s="1"/>
  <c r="K59" i="22" a="1"/>
  <c r="K59" i="22" s="1"/>
  <c r="K38" i="22" a="1"/>
  <c r="K38" i="22" s="1"/>
  <c r="I38" i="22" a="1"/>
  <c r="I38" i="22" s="1"/>
  <c r="N38" i="22" a="1"/>
  <c r="N38" i="22" s="1"/>
  <c r="M38" i="22" a="1"/>
  <c r="M38" i="22" s="1"/>
  <c r="M52" i="22" a="1"/>
  <c r="M52" i="22" s="1"/>
  <c r="I52" i="22" a="1"/>
  <c r="I52" i="22" s="1"/>
  <c r="N52" i="22" a="1"/>
  <c r="N52" i="22" s="1"/>
  <c r="K52" i="22" a="1"/>
  <c r="K52" i="22" s="1"/>
  <c r="N39" i="22" a="1"/>
  <c r="N39" i="22" s="1"/>
  <c r="M39" i="22" a="1"/>
  <c r="M39" i="22" s="1"/>
  <c r="K39" i="22" a="1"/>
  <c r="K39" i="22" s="1"/>
  <c r="I39" i="22" a="1"/>
  <c r="I39" i="22" s="1"/>
  <c r="N42" i="22" a="1"/>
  <c r="N42" i="22" s="1"/>
  <c r="M42" i="22" a="1"/>
  <c r="M42" i="22" s="1"/>
  <c r="K42" i="22" a="1"/>
  <c r="K42" i="22" s="1"/>
  <c r="I42" i="22" a="1"/>
  <c r="I42" i="22" s="1"/>
  <c r="M60" i="22" a="1"/>
  <c r="M60" i="22" s="1"/>
  <c r="I60" i="22" a="1"/>
  <c r="I60" i="22" s="1"/>
  <c r="N60" i="22" a="1"/>
  <c r="N60" i="22" s="1"/>
  <c r="K60" i="22" a="1"/>
  <c r="K60" i="22" s="1"/>
  <c r="I62" i="22" a="1"/>
  <c r="I62" i="22" s="1"/>
  <c r="N62" i="22" a="1"/>
  <c r="N62" i="22" s="1"/>
  <c r="K62" i="22" a="1"/>
  <c r="K62" i="22" s="1"/>
  <c r="M62" i="22" a="1"/>
  <c r="M62" i="22" s="1"/>
  <c r="N48" i="22" a="1"/>
  <c r="N48" i="22" s="1"/>
  <c r="K48" i="22" a="1"/>
  <c r="K48" i="22" s="1"/>
  <c r="M48" i="22" a="1"/>
  <c r="M48" i="22" s="1"/>
  <c r="I48" i="22" a="1"/>
  <c r="I48" i="22" s="1"/>
  <c r="N64" i="22" a="1"/>
  <c r="N64" i="22" s="1"/>
  <c r="K64" i="22" a="1"/>
  <c r="K64" i="22" s="1"/>
  <c r="M64" i="22" a="1"/>
  <c r="M64" i="22" s="1"/>
  <c r="I64" i="22" a="1"/>
  <c r="I64" i="22" s="1"/>
  <c r="I44" i="22" a="1"/>
  <c r="I44" i="22" s="1"/>
  <c r="K44" i="22" a="1"/>
  <c r="K44" i="22" s="1"/>
  <c r="N44" i="22" a="1"/>
  <c r="N44" i="22" s="1"/>
  <c r="M44" i="22" a="1"/>
  <c r="M44" i="22" s="1"/>
  <c r="N49" i="22" a="1"/>
  <c r="N49" i="22" s="1"/>
  <c r="K49" i="22" a="1"/>
  <c r="K49" i="22" s="1"/>
  <c r="M49" i="22" a="1"/>
  <c r="M49" i="22" s="1"/>
  <c r="I49" i="22" a="1"/>
  <c r="I49" i="22" s="1"/>
  <c r="N65" i="22" a="1"/>
  <c r="N65" i="22" s="1"/>
  <c r="K65" i="22" a="1"/>
  <c r="K65" i="22" s="1"/>
  <c r="M65" i="22" a="1"/>
  <c r="M65" i="22" s="1"/>
  <c r="I65" i="22" a="1"/>
  <c r="I65" i="22" s="1"/>
  <c r="N35" i="22" a="1"/>
  <c r="N35" i="22" s="1"/>
  <c r="K37" i="22" a="1"/>
  <c r="K37" i="22" s="1"/>
  <c r="M41" i="22" a="1"/>
  <c r="M41" i="22" s="1"/>
  <c r="I43" i="22" a="1"/>
  <c r="I43" i="22" s="1"/>
  <c r="N41" i="22" a="1"/>
  <c r="N41" i="22" s="1"/>
  <c r="K43" i="22" a="1"/>
  <c r="K43" i="22" s="1"/>
  <c r="M37" i="22" a="1"/>
  <c r="M37" i="22" s="1"/>
  <c r="I45" i="22" a="1"/>
  <c r="I45" i="22" s="1"/>
  <c r="N37" i="22" a="1"/>
  <c r="N37" i="22" s="1"/>
  <c r="M43" i="22" a="1"/>
  <c r="M43" i="22" s="1"/>
  <c r="K45" i="22" a="1"/>
  <c r="K45" i="22" s="1"/>
  <c r="K35" i="22" a="1"/>
  <c r="K35" i="22" s="1"/>
  <c r="I41" i="22" a="1"/>
  <c r="I41" i="22" s="1"/>
  <c r="M45" i="22" a="1"/>
  <c r="M45" i="22" s="1"/>
  <c r="I22" i="22" a="1"/>
  <c r="I22" i="22" s="1"/>
  <c r="N22" i="22" a="1"/>
  <c r="N22" i="22" s="1"/>
  <c r="N23" i="22" a="1"/>
  <c r="N23" i="22" s="1"/>
  <c r="M33" i="22" a="1"/>
  <c r="M33" i="22" s="1"/>
  <c r="N33" i="22" a="1"/>
  <c r="N33" i="22" s="1"/>
  <c r="I33" i="22" a="1"/>
  <c r="I33" i="22" s="1"/>
  <c r="K33" i="22" a="1"/>
  <c r="K33" i="22" s="1"/>
  <c r="I23" i="22" a="1"/>
  <c r="I23" i="22" s="1"/>
  <c r="K23" i="22" a="1"/>
  <c r="K23" i="22" s="1"/>
  <c r="K19" i="22" a="1"/>
  <c r="K19" i="22" s="1"/>
  <c r="I19" i="22" a="1"/>
  <c r="I19" i="22" s="1"/>
  <c r="K21" i="22" a="1"/>
  <c r="K21" i="22" s="1"/>
  <c r="I21" i="22" a="1"/>
  <c r="I21" i="22" s="1"/>
  <c r="K20" i="22" a="1"/>
  <c r="K20" i="22" s="1"/>
  <c r="I20" i="22" a="1"/>
  <c r="I20" i="22" s="1"/>
  <c r="K22" i="22" a="1"/>
  <c r="K22" i="22" s="1"/>
  <c r="N6" i="22" a="1"/>
  <c r="N6" i="22" s="1"/>
  <c r="M6" i="22" a="1"/>
  <c r="M6" i="22" s="1"/>
  <c r="M265" i="22" a="1"/>
  <c r="M265" i="22" s="1"/>
  <c r="N265" i="22" a="1"/>
  <c r="N265" i="22" s="1"/>
  <c r="N266" i="22" a="1"/>
  <c r="N266" i="22" s="1"/>
  <c r="M268" i="22" a="1"/>
  <c r="M268" i="22" s="1"/>
  <c r="N268" i="22" a="1"/>
  <c r="N268" i="22" s="1"/>
  <c r="M15" i="22" a="1"/>
  <c r="M15" i="22" s="1"/>
  <c r="N15" i="22" a="1"/>
  <c r="N15" i="22" s="1"/>
  <c r="N31" i="22" a="1"/>
  <c r="N31" i="22" s="1"/>
  <c r="M31" i="22" a="1"/>
  <c r="M31" i="22" s="1"/>
  <c r="N30" i="22" a="1"/>
  <c r="N30" i="22" s="1"/>
  <c r="M30" i="22" a="1"/>
  <c r="M30" i="22" s="1"/>
  <c r="M4" i="22" a="1"/>
  <c r="M4" i="22" s="1"/>
  <c r="N4" i="22" a="1"/>
  <c r="N4" i="22" s="1"/>
  <c r="N10" i="22" a="1"/>
  <c r="N10" i="22" s="1"/>
  <c r="M10" i="22" a="1"/>
  <c r="M10" i="22" s="1"/>
  <c r="N29" i="22" a="1"/>
  <c r="N29" i="22" s="1"/>
  <c r="M29" i="22" a="1"/>
  <c r="M29" i="22" s="1"/>
  <c r="N3" i="22" a="1"/>
  <c r="N3" i="22" s="1"/>
  <c r="M3" i="22" a="1"/>
  <c r="M3" i="22" s="1"/>
  <c r="M9" i="22" a="1"/>
  <c r="M9" i="22" s="1"/>
  <c r="N9" i="22" a="1"/>
  <c r="N9" i="22" s="1"/>
  <c r="N28" i="22" a="1"/>
  <c r="N28" i="22" s="1"/>
  <c r="M28" i="22" a="1"/>
  <c r="M28" i="22" s="1"/>
  <c r="N24" i="22" a="1"/>
  <c r="N24" i="22" s="1"/>
  <c r="M8" i="22" a="1"/>
  <c r="M8" i="22" s="1"/>
  <c r="N8" i="22" a="1"/>
  <c r="N8" i="22" s="1"/>
  <c r="M267" i="22" a="1"/>
  <c r="M267" i="22" s="1"/>
  <c r="N267" i="22" a="1"/>
  <c r="N267" i="22" s="1"/>
  <c r="M7" i="22" a="1"/>
  <c r="M7" i="22" s="1"/>
  <c r="N7" i="22" a="1"/>
  <c r="N7" i="22" s="1"/>
  <c r="M2" i="22" a="1"/>
  <c r="M2" i="22" s="1"/>
  <c r="N2" i="22" a="1"/>
  <c r="N2" i="22" s="1"/>
  <c r="M19" i="22" a="1"/>
  <c r="M19" i="22" s="1"/>
  <c r="N25" i="22" a="1"/>
  <c r="N25" i="22" s="1"/>
  <c r="M14" i="22" a="1"/>
  <c r="M14" i="22" s="1"/>
  <c r="N14" i="22" a="1"/>
  <c r="N14" i="22" s="1"/>
  <c r="N16" i="22" a="1"/>
  <c r="N16" i="22" s="1"/>
  <c r="N13" i="22" a="1"/>
  <c r="N13" i="22" s="1"/>
  <c r="K10" i="22" a="1"/>
  <c r="K10" i="22" s="1"/>
  <c r="K9" i="22" a="1"/>
  <c r="K9" i="22" s="1"/>
  <c r="I8" i="22" a="1"/>
  <c r="I8" i="22" s="1"/>
  <c r="K8" i="22" a="1"/>
  <c r="K8" i="22" s="1"/>
  <c r="I7" i="22" a="1"/>
  <c r="I7" i="22" s="1"/>
  <c r="K7" i="22" a="1"/>
  <c r="K7" i="22" s="1"/>
  <c r="K265" i="22" a="1"/>
  <c r="K265" i="22" s="1"/>
  <c r="I16" i="22" a="1"/>
  <c r="I16" i="22" s="1"/>
  <c r="K16" i="22" a="1"/>
  <c r="K16" i="22" s="1"/>
  <c r="I31" i="22" a="1"/>
  <c r="I31" i="22" s="1"/>
  <c r="K31" i="22" a="1"/>
  <c r="K31" i="22" s="1"/>
  <c r="I30" i="22" a="1"/>
  <c r="I30" i="22" s="1"/>
  <c r="K30" i="22" a="1"/>
  <c r="K30" i="22" s="1"/>
  <c r="I29" i="22" a="1"/>
  <c r="I29" i="22" s="1"/>
  <c r="K29" i="22" a="1"/>
  <c r="K29" i="22" s="1"/>
  <c r="I28" i="22" a="1"/>
  <c r="I28" i="22" s="1"/>
  <c r="K28" i="22" a="1"/>
  <c r="K28" i="22" s="1"/>
  <c r="I267" i="22" a="1"/>
  <c r="I267" i="22" s="1"/>
  <c r="K267" i="22" a="1"/>
  <c r="K267" i="22" s="1"/>
  <c r="I25" i="22" a="1"/>
  <c r="I25" i="22" s="1"/>
  <c r="K25" i="22" a="1"/>
  <c r="K25" i="22" s="1"/>
  <c r="I266" i="22" a="1"/>
  <c r="I266" i="22" s="1"/>
  <c r="K266" i="22" a="1"/>
  <c r="K266" i="22" s="1"/>
  <c r="I24" i="22" a="1"/>
  <c r="I24" i="22" s="1"/>
  <c r="K24" i="22" a="1"/>
  <c r="K24" i="22" s="1"/>
  <c r="I2" i="22" a="1"/>
  <c r="I2" i="22" s="1"/>
  <c r="K2" i="22" a="1"/>
  <c r="K2" i="22" s="1"/>
  <c r="I6" i="22" a="1"/>
  <c r="I6" i="22" s="1"/>
  <c r="K6" i="22" a="1"/>
  <c r="K6" i="22" s="1"/>
  <c r="I13" i="22" a="1"/>
  <c r="I13" i="22" s="1"/>
  <c r="K13" i="22" a="1"/>
  <c r="K13" i="22" s="1"/>
  <c r="I268" i="22" a="1"/>
  <c r="I268" i="22" s="1"/>
  <c r="K268" i="22" a="1"/>
  <c r="K268" i="22" s="1"/>
  <c r="K4" i="22" a="1"/>
  <c r="K4" i="22" s="1"/>
  <c r="K3" i="22" a="1"/>
  <c r="K3" i="22" s="1"/>
  <c r="I14" i="22" a="1"/>
  <c r="I14" i="22" s="1"/>
  <c r="K14" i="22" a="1"/>
  <c r="K14" i="22" s="1"/>
  <c r="I15" i="22" a="1"/>
  <c r="I15" i="22" s="1"/>
  <c r="K15" i="22" a="1"/>
  <c r="K15" i="22" s="1"/>
  <c r="W500" i="15" l="1"/>
  <c r="W370" i="15"/>
  <c r="W47" i="15"/>
  <c r="W42" i="15"/>
  <c r="W41" i="15"/>
  <c r="W40" i="15"/>
  <c r="W478" i="15"/>
  <c r="W477" i="15"/>
  <c r="W475" i="15"/>
  <c r="W476" i="15"/>
  <c r="W72" i="15"/>
  <c r="W59" i="15"/>
  <c r="W84" i="15"/>
  <c r="W11" i="15"/>
  <c r="W377" i="15"/>
  <c r="W378" i="15"/>
  <c r="W379" i="15"/>
  <c r="W380" i="15"/>
  <c r="W381" i="15"/>
  <c r="W382" i="15"/>
  <c r="W383" i="15"/>
  <c r="W384" i="15"/>
  <c r="W385" i="15"/>
  <c r="W386" i="15"/>
  <c r="W387" i="15"/>
  <c r="W388" i="15"/>
  <c r="W389" i="15"/>
  <c r="W390" i="15"/>
  <c r="W391" i="15"/>
  <c r="W392" i="15"/>
  <c r="W393" i="15"/>
  <c r="W394" i="15"/>
  <c r="W395" i="15"/>
  <c r="W396" i="15"/>
  <c r="W397" i="15"/>
  <c r="W398" i="15"/>
  <c r="W399" i="15"/>
  <c r="W400" i="15"/>
  <c r="W401" i="15"/>
  <c r="W402" i="15"/>
  <c r="W403" i="15"/>
  <c r="W404" i="15"/>
  <c r="W405" i="15"/>
  <c r="W406" i="15"/>
  <c r="W407" i="15"/>
  <c r="W408" i="15"/>
  <c r="W409" i="15"/>
  <c r="W410" i="15"/>
  <c r="W411" i="15"/>
  <c r="W412" i="15"/>
  <c r="W413" i="15"/>
  <c r="W414" i="15"/>
  <c r="W415" i="15"/>
  <c r="W416" i="15"/>
  <c r="W417" i="15"/>
  <c r="W418" i="15"/>
  <c r="W419" i="15"/>
  <c r="W420" i="15"/>
  <c r="W421" i="15"/>
  <c r="W422" i="15"/>
  <c r="W423" i="15"/>
  <c r="W424" i="15"/>
  <c r="W425" i="15"/>
  <c r="W426" i="15"/>
  <c r="W427" i="15"/>
  <c r="W428" i="15"/>
  <c r="W429" i="15"/>
  <c r="W430" i="15"/>
  <c r="W431" i="15"/>
  <c r="W432" i="15"/>
  <c r="W433" i="15"/>
  <c r="W434" i="15"/>
  <c r="W435" i="15"/>
  <c r="W436" i="15"/>
  <c r="W437" i="15"/>
  <c r="W438" i="15"/>
  <c r="W439" i="15"/>
  <c r="W440" i="15"/>
  <c r="W441" i="15"/>
  <c r="W442" i="15"/>
  <c r="W443" i="15"/>
  <c r="W444" i="15"/>
  <c r="W445" i="15"/>
  <c r="W446" i="15"/>
  <c r="W447" i="15"/>
  <c r="W448" i="15"/>
  <c r="W449" i="15"/>
  <c r="W450" i="15"/>
  <c r="W451" i="15"/>
  <c r="W452" i="15"/>
  <c r="W453" i="15"/>
  <c r="W454" i="15"/>
  <c r="W455" i="15"/>
  <c r="W456" i="15"/>
  <c r="W457" i="15"/>
  <c r="W458" i="15"/>
  <c r="W459" i="15"/>
  <c r="W460" i="15"/>
  <c r="W461" i="15"/>
  <c r="W462" i="15"/>
  <c r="W463" i="15"/>
  <c r="W464" i="15"/>
  <c r="W465" i="15"/>
  <c r="W466" i="15"/>
  <c r="W467" i="15"/>
  <c r="W468" i="15"/>
  <c r="W469" i="15"/>
  <c r="W470" i="15"/>
  <c r="W471" i="15"/>
  <c r="W472" i="15"/>
  <c r="W473" i="15"/>
  <c r="W474" i="15"/>
  <c r="W54" i="15" l="1"/>
  <c r="W74" i="15"/>
  <c r="W75" i="15"/>
  <c r="W23" i="15"/>
  <c r="W63" i="15"/>
  <c r="W60" i="15"/>
  <c r="W65" i="15"/>
  <c r="W10" i="15"/>
  <c r="W19" i="15"/>
  <c r="W22" i="15"/>
  <c r="W21" i="15"/>
  <c r="W20" i="15"/>
  <c r="W90" i="15"/>
  <c r="W89" i="15"/>
  <c r="W88" i="15"/>
  <c r="W9" i="15"/>
  <c r="W8" i="15"/>
  <c r="W7" i="15"/>
  <c r="W376" i="15"/>
  <c r="W375" i="15"/>
  <c r="W304" i="15"/>
  <c r="W305" i="15"/>
  <c r="W306" i="15"/>
  <c r="W307" i="15"/>
  <c r="W308" i="15"/>
  <c r="W309" i="15"/>
  <c r="W310" i="15"/>
  <c r="W311" i="15"/>
  <c r="W312" i="15"/>
  <c r="W313" i="15"/>
  <c r="W314" i="15"/>
  <c r="W154" i="15"/>
  <c r="W153" i="15"/>
  <c r="W152" i="15"/>
  <c r="W337" i="15"/>
  <c r="W338" i="15"/>
  <c r="W339" i="15"/>
  <c r="W340" i="15"/>
  <c r="W341" i="15"/>
  <c r="W342" i="15"/>
  <c r="W343" i="15"/>
  <c r="W344" i="15"/>
  <c r="W345" i="15"/>
  <c r="W346" i="15"/>
  <c r="W347" i="15"/>
  <c r="W348" i="15"/>
  <c r="W349" i="15"/>
  <c r="W350" i="15"/>
  <c r="W351" i="15"/>
  <c r="W352" i="15"/>
  <c r="W353" i="15"/>
  <c r="W316" i="15"/>
  <c r="W317" i="15"/>
  <c r="W318" i="15"/>
  <c r="W319" i="15"/>
  <c r="W320" i="15"/>
  <c r="W321" i="15"/>
  <c r="W322" i="15"/>
  <c r="W323" i="15"/>
  <c r="W324" i="15"/>
  <c r="W325" i="15"/>
  <c r="W326" i="15"/>
  <c r="W327" i="15"/>
  <c r="W328" i="15"/>
  <c r="W329" i="15"/>
  <c r="W330" i="15"/>
  <c r="W331" i="15"/>
  <c r="W332" i="15"/>
  <c r="W333" i="15"/>
  <c r="W334" i="15"/>
  <c r="W335" i="15"/>
  <c r="W336" i="15"/>
  <c r="W53" i="15"/>
  <c r="W5" i="15"/>
  <c r="W6" i="15"/>
  <c r="W80" i="15"/>
  <c r="W71" i="15"/>
  <c r="W81" i="15"/>
  <c r="W3" i="15"/>
  <c r="W315" i="15"/>
  <c r="W253" i="15" l="1"/>
  <c r="W254" i="15"/>
  <c r="W255" i="15"/>
  <c r="W256" i="15"/>
  <c r="W277" i="15"/>
  <c r="W260" i="15"/>
  <c r="W261" i="15"/>
  <c r="W257" i="15"/>
  <c r="W258" i="15"/>
  <c r="W259" i="15"/>
  <c r="W262" i="15"/>
  <c r="W227" i="15"/>
  <c r="W226" i="15"/>
  <c r="W247" i="15"/>
  <c r="W244" i="15"/>
  <c r="W240" i="15"/>
  <c r="W241" i="15"/>
  <c r="W234" i="15"/>
  <c r="W235" i="15"/>
  <c r="W230" i="15"/>
  <c r="W228" i="15"/>
  <c r="W223" i="15"/>
  <c r="W220" i="15"/>
  <c r="W213" i="15"/>
  <c r="W206" i="15"/>
  <c r="W207" i="15"/>
  <c r="W196" i="15"/>
  <c r="W191" i="15"/>
  <c r="W192" i="15"/>
  <c r="W180" i="15"/>
  <c r="W178" i="15"/>
  <c r="W115" i="15" l="1"/>
  <c r="W106" i="15"/>
  <c r="W105" i="15"/>
  <c r="W104" i="15"/>
  <c r="W103" i="15"/>
  <c r="W102" i="15"/>
  <c r="W61" i="15"/>
  <c r="W291" i="15"/>
  <c r="W292" i="15"/>
  <c r="W293" i="15"/>
  <c r="W289" i="15"/>
  <c r="W288" i="15"/>
  <c r="W287" i="15"/>
  <c r="W286" i="15"/>
  <c r="W285" i="15"/>
  <c r="W284" i="15"/>
  <c r="W283" i="15"/>
  <c r="W281" i="15"/>
  <c r="W282" i="15"/>
  <c r="W369" i="15" l="1"/>
  <c r="W368" i="15"/>
  <c r="W367" i="15"/>
  <c r="W300" i="15"/>
  <c r="W299" i="15"/>
  <c r="W159" i="15"/>
  <c r="W238" i="15"/>
  <c r="W225" i="15"/>
  <c r="W222" i="15"/>
  <c r="W128" i="15" l="1"/>
  <c r="W122" i="15"/>
  <c r="I5" i="113" l="1"/>
  <c r="W172" i="15" l="1"/>
  <c r="W173" i="15"/>
  <c r="D26" i="26" a="1"/>
  <c r="D26" i="26" s="1"/>
  <c r="I18" i="113"/>
  <c r="I17" i="113"/>
  <c r="I16" i="113"/>
  <c r="I9" i="113"/>
  <c r="I10" i="113"/>
  <c r="I11" i="113"/>
  <c r="I13" i="113"/>
  <c r="I14" i="113"/>
  <c r="I8" i="113"/>
  <c r="B25" i="26" a="1"/>
  <c r="B25" i="26" s="1"/>
  <c r="M6" i="26"/>
  <c r="W97" i="15"/>
  <c r="W98" i="15"/>
  <c r="W99" i="15"/>
  <c r="W263" i="15"/>
  <c r="W264" i="15"/>
  <c r="W265" i="15"/>
  <c r="W275" i="15"/>
  <c r="W276" i="15"/>
  <c r="W95" i="15"/>
  <c r="W96" i="15"/>
  <c r="W2" i="15"/>
  <c r="W4" i="15"/>
  <c r="W12" i="15"/>
  <c r="W18" i="15"/>
  <c r="W24" i="15"/>
  <c r="W25" i="15"/>
  <c r="W26" i="15"/>
  <c r="W27" i="15"/>
  <c r="W28" i="15"/>
  <c r="W29" i="15"/>
  <c r="W30" i="15"/>
  <c r="W31" i="15"/>
  <c r="W32" i="15"/>
  <c r="W33" i="15"/>
  <c r="W34" i="15"/>
  <c r="W35" i="15"/>
  <c r="W36" i="15"/>
  <c r="W37" i="15"/>
  <c r="W38" i="15"/>
  <c r="W39" i="15"/>
  <c r="W43" i="15"/>
  <c r="W46" i="15"/>
  <c r="W48" i="15"/>
  <c r="W49" i="15"/>
  <c r="W50" i="15"/>
  <c r="W51" i="15"/>
  <c r="W52" i="15"/>
  <c r="W55" i="15"/>
  <c r="W56" i="15"/>
  <c r="W57" i="15"/>
  <c r="W58" i="15"/>
  <c r="W62" i="15"/>
  <c r="W64" i="15"/>
  <c r="W66" i="15"/>
  <c r="W67" i="15"/>
  <c r="W68" i="15"/>
  <c r="W69" i="15"/>
  <c r="W70" i="15"/>
  <c r="W73" i="15"/>
  <c r="W76" i="15"/>
  <c r="W77" i="15"/>
  <c r="W78" i="15"/>
  <c r="W79" i="15"/>
  <c r="W85" i="15"/>
  <c r="W86" i="15"/>
  <c r="W266" i="15"/>
  <c r="W267" i="15"/>
  <c r="W268" i="15"/>
  <c r="W269" i="15"/>
  <c r="W270" i="15"/>
  <c r="W271" i="15"/>
  <c r="W272" i="15"/>
  <c r="W273" i="15"/>
  <c r="W274" i="15"/>
  <c r="W290" i="15"/>
  <c r="W294" i="15"/>
  <c r="W100" i="15"/>
  <c r="W101" i="15"/>
  <c r="W126" i="15"/>
  <c r="W127" i="15"/>
  <c r="W139" i="15"/>
  <c r="W140" i="15"/>
  <c r="W141" i="15"/>
  <c r="W142" i="15"/>
  <c r="W143" i="15"/>
  <c r="W144" i="15"/>
  <c r="W145" i="15"/>
  <c r="W146" i="15"/>
  <c r="W147" i="15"/>
  <c r="W148" i="15"/>
  <c r="W149" i="15"/>
  <c r="W372" i="15"/>
  <c r="W373" i="15"/>
  <c r="W479" i="15"/>
  <c r="W487" i="15"/>
  <c r="W488" i="15"/>
  <c r="W489" i="15"/>
  <c r="W490" i="15"/>
  <c r="W492" i="15"/>
  <c r="W494" i="15"/>
  <c r="W495" i="15"/>
  <c r="W496" i="15"/>
  <c r="W498" i="15"/>
  <c r="W499" i="15"/>
  <c r="W501" i="15"/>
  <c r="W502" i="15"/>
  <c r="W503" i="15"/>
  <c r="W505" i="15"/>
  <c r="W506" i="15"/>
  <c r="W507" i="15"/>
  <c r="W171" i="15"/>
  <c r="W174" i="15"/>
  <c r="W175" i="15"/>
  <c r="W176" i="15"/>
  <c r="W198" i="15"/>
  <c r="W221" i="15"/>
  <c r="W224" i="15"/>
  <c r="W229" i="15"/>
  <c r="W231" i="15"/>
  <c r="W232" i="15"/>
  <c r="W233" i="15"/>
  <c r="W236" i="15"/>
  <c r="W237" i="15"/>
  <c r="W239" i="15"/>
  <c r="W242" i="15"/>
  <c r="W243" i="15"/>
  <c r="W245" i="15"/>
  <c r="W246" i="15"/>
  <c r="W248" i="15"/>
  <c r="W249" i="15"/>
  <c r="W250" i="15"/>
  <c r="W251" i="15"/>
  <c r="W252" i="15"/>
  <c r="W91" i="15"/>
  <c r="W92" i="15"/>
  <c r="W93" i="15"/>
  <c r="W94" i="15"/>
  <c r="B19" i="26"/>
  <c r="G6" i="26" l="1" a="1"/>
  <c r="G6" i="26" s="1"/>
  <c r="F6" i="26" l="1" a="1"/>
  <c r="F6" i="26" s="1"/>
  <c r="O6" i="26" a="1"/>
  <c r="O6" i="26" s="1"/>
  <c r="P19" i="26" a="1"/>
  <c r="P19" i="26" s="1"/>
  <c r="M19" i="26" a="1"/>
  <c r="M19" i="26" s="1"/>
  <c r="G19" i="26" a="1"/>
  <c r="G19" i="26" s="1"/>
  <c r="J19" i="26" a="1"/>
  <c r="J19" i="26" s="1"/>
  <c r="D19" i="26" a="1"/>
  <c r="D19" i="26" s="1"/>
  <c r="B24" i="26" l="1" a="1"/>
  <c r="B24" i="26" s="1"/>
  <c r="B26" i="26" s="1" a="1"/>
  <c r="B26" i="26" s="1"/>
  <c r="B28" i="26" s="1" a="1"/>
  <c r="B28" i="26" s="1"/>
  <c r="B29" i="26" s="1" a="1"/>
  <c r="B29" i="26" s="1"/>
  <c r="A4" i="1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urses Data Type" description="Connection to the 'Courses Data Type' query in the workbook." type="5" refreshedVersion="8" background="1" saveData="1">
    <dbPr connection="Provider=Microsoft.Mashup.OleDb.1;Data Source=$Workbook$;Location=&quot;Courses Data Type&quot;;Extended Properties=&quot;&quot;" command="SELECT * FROM [Courses Data Typ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14"/>
        </ext>
      </extLst>
    </bk>
    <bk>
      <extLst>
        <ext uri="{3e2802c4-a4d2-4d8b-9148-e3be6c30e623}">
          <xlrd:rvb i="621"/>
        </ext>
      </extLst>
    </bk>
    <bk>
      <extLst>
        <ext uri="{3e2802c4-a4d2-4d8b-9148-e3be6c30e623}">
          <xlrd:rvb i="623"/>
        </ext>
      </extLst>
    </bk>
    <bk>
      <extLst>
        <ext uri="{3e2802c4-a4d2-4d8b-9148-e3be6c30e623}">
          <xlrd:rvb i="626"/>
        </ext>
      </extLst>
    </bk>
    <bk>
      <extLst>
        <ext uri="{3e2802c4-a4d2-4d8b-9148-e3be6c30e623}">
          <xlrd:rvb i="611"/>
        </ext>
      </extLst>
    </bk>
    <bk>
      <extLst>
        <ext uri="{3e2802c4-a4d2-4d8b-9148-e3be6c30e623}">
          <xlrd:rvb i="627"/>
        </ext>
      </extLst>
    </bk>
    <bk>
      <extLst>
        <ext uri="{3e2802c4-a4d2-4d8b-9148-e3be6c30e623}">
          <xlrd:rvb i="628"/>
        </ext>
      </extLst>
    </bk>
    <bk>
      <extLst>
        <ext uri="{3e2802c4-a4d2-4d8b-9148-e3be6c30e623}">
          <xlrd:rvb i="613"/>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9"/>
        </ext>
      </extLst>
    </bk>
    <bk>
      <extLst>
        <ext uri="{3e2802c4-a4d2-4d8b-9148-e3be6c30e623}">
          <xlrd:rvb i="645"/>
        </ext>
      </extLst>
    </bk>
    <bk>
      <extLst>
        <ext uri="{3e2802c4-a4d2-4d8b-9148-e3be6c30e623}">
          <xlrd:rvb i="649"/>
        </ext>
      </extLst>
    </bk>
    <bk>
      <extLst>
        <ext uri="{3e2802c4-a4d2-4d8b-9148-e3be6c30e623}">
          <xlrd:rvb i="653"/>
        </ext>
      </extLst>
    </bk>
    <bk>
      <extLst>
        <ext uri="{3e2802c4-a4d2-4d8b-9148-e3be6c30e623}">
          <xlrd:rvb i="657"/>
        </ext>
      </extLst>
    </bk>
    <bk>
      <extLst>
        <ext uri="{3e2802c4-a4d2-4d8b-9148-e3be6c30e623}">
          <xlrd:rvb i="663"/>
        </ext>
      </extLst>
    </bk>
    <bk>
      <extLst>
        <ext uri="{3e2802c4-a4d2-4d8b-9148-e3be6c30e623}">
          <xlrd:rvb i="668"/>
        </ext>
      </extLst>
    </bk>
    <bk>
      <extLst>
        <ext uri="{3e2802c4-a4d2-4d8b-9148-e3be6c30e623}">
          <xlrd:rvb i="673"/>
        </ext>
      </extLst>
    </bk>
    <bk>
      <extLst>
        <ext uri="{3e2802c4-a4d2-4d8b-9148-e3be6c30e623}">
          <xlrd:rvb i="677"/>
        </ext>
      </extLst>
    </bk>
    <bk>
      <extLst>
        <ext uri="{3e2802c4-a4d2-4d8b-9148-e3be6c30e623}">
          <xlrd:rvb i="682"/>
        </ext>
      </extLst>
    </bk>
    <bk>
      <extLst>
        <ext uri="{3e2802c4-a4d2-4d8b-9148-e3be6c30e623}">
          <xlrd:rvb i="687"/>
        </ext>
      </extLst>
    </bk>
    <bk>
      <extLst>
        <ext uri="{3e2802c4-a4d2-4d8b-9148-e3be6c30e623}">
          <xlrd:rvb i="692"/>
        </ext>
      </extLst>
    </bk>
    <bk>
      <extLst>
        <ext uri="{3e2802c4-a4d2-4d8b-9148-e3be6c30e623}">
          <xlrd:rvb i="697"/>
        </ext>
      </extLst>
    </bk>
    <bk>
      <extLst>
        <ext uri="{3e2802c4-a4d2-4d8b-9148-e3be6c30e623}">
          <xlrd:rvb i="702"/>
        </ext>
      </extLst>
    </bk>
    <bk>
      <extLst>
        <ext uri="{3e2802c4-a4d2-4d8b-9148-e3be6c30e623}">
          <xlrd:rvb i="711"/>
        </ext>
      </extLst>
    </bk>
    <bk>
      <extLst>
        <ext uri="{3e2802c4-a4d2-4d8b-9148-e3be6c30e623}">
          <xlrd:rvb i="717"/>
        </ext>
      </extLst>
    </bk>
    <bk>
      <extLst>
        <ext uri="{3e2802c4-a4d2-4d8b-9148-e3be6c30e623}">
          <xlrd:rvb i="722"/>
        </ext>
      </extLst>
    </bk>
    <bk>
      <extLst>
        <ext uri="{3e2802c4-a4d2-4d8b-9148-e3be6c30e623}">
          <xlrd:rvb i="730"/>
        </ext>
      </extLst>
    </bk>
    <bk>
      <extLst>
        <ext uri="{3e2802c4-a4d2-4d8b-9148-e3be6c30e623}">
          <xlrd:rvb i="739"/>
        </ext>
      </extLst>
    </bk>
    <bk>
      <extLst>
        <ext uri="{3e2802c4-a4d2-4d8b-9148-e3be6c30e623}">
          <xlrd:rvb i="744"/>
        </ext>
      </extLst>
    </bk>
    <bk>
      <extLst>
        <ext uri="{3e2802c4-a4d2-4d8b-9148-e3be6c30e623}">
          <xlrd:rvb i="748"/>
        </ext>
      </extLst>
    </bk>
    <bk>
      <extLst>
        <ext uri="{3e2802c4-a4d2-4d8b-9148-e3be6c30e623}">
          <xlrd:rvb i="752"/>
        </ext>
      </extLst>
    </bk>
    <bk>
      <extLst>
        <ext uri="{3e2802c4-a4d2-4d8b-9148-e3be6c30e623}">
          <xlrd:rvb i="756"/>
        </ext>
      </extLst>
    </bk>
  </futureMetadata>
  <cellMetadata count="1">
    <bk>
      <rc t="1" v="0"/>
    </bk>
  </cellMetadata>
  <valueMetadata count="6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valueMetadata>
</metadata>
</file>

<file path=xl/sharedStrings.xml><?xml version="1.0" encoding="utf-8"?>
<sst xmlns="http://schemas.openxmlformats.org/spreadsheetml/2006/main" count="4152" uniqueCount="1239">
  <si>
    <t>Course + Section</t>
  </si>
  <si>
    <t>Timeslot</t>
  </si>
  <si>
    <t>Mon</t>
  </si>
  <si>
    <t>Tue</t>
  </si>
  <si>
    <t>Wed</t>
  </si>
  <si>
    <t>Thu</t>
  </si>
  <si>
    <t>Fri</t>
  </si>
  <si>
    <t>Enrollment Cap</t>
  </si>
  <si>
    <t>Days</t>
  </si>
  <si>
    <t>Room Size</t>
  </si>
  <si>
    <t>Course Card</t>
  </si>
  <si>
    <t>Instructor Name</t>
  </si>
  <si>
    <t>Division</t>
  </si>
  <si>
    <t>B BIO 385A</t>
  </si>
  <si>
    <t>Other</t>
  </si>
  <si>
    <t>B BIO 498</t>
  </si>
  <si>
    <t>B BIO 499A</t>
  </si>
  <si>
    <t>BST 205A</t>
  </si>
  <si>
    <t>8:45-10:45 am</t>
  </si>
  <si>
    <t>B BIO 390A</t>
  </si>
  <si>
    <t>B BIO 180AA</t>
  </si>
  <si>
    <t>11:00 am-1:00 pm</t>
  </si>
  <si>
    <t>B BIO 180AB</t>
  </si>
  <si>
    <t>B BIO 180AC</t>
  </si>
  <si>
    <t>B BIO 180AD</t>
  </si>
  <si>
    <t>B BIO 180A</t>
  </si>
  <si>
    <t>Chang, Cynthia</t>
  </si>
  <si>
    <t>BIO</t>
  </si>
  <si>
    <t>BEARTH 155A</t>
  </si>
  <si>
    <t>B BIO 466A</t>
  </si>
  <si>
    <t>BEARTH 154A</t>
  </si>
  <si>
    <t>1:15-3:15 pm</t>
  </si>
  <si>
    <t>BST 301A</t>
  </si>
  <si>
    <t>B BIO 352A</t>
  </si>
  <si>
    <t>B BIO 352AA</t>
  </si>
  <si>
    <t>B BIO 352AB</t>
  </si>
  <si>
    <t>B BIO 200A</t>
  </si>
  <si>
    <t>B BIO 200AA</t>
  </si>
  <si>
    <t>Lewis, Alaron</t>
  </si>
  <si>
    <t>B BIO 200AB</t>
  </si>
  <si>
    <t>B BIO 200AC</t>
  </si>
  <si>
    <t>B BIO 200AD</t>
  </si>
  <si>
    <t>B BIO 380A</t>
  </si>
  <si>
    <t>3:30-5:30 pm</t>
  </si>
  <si>
    <t>B BIO 360A</t>
  </si>
  <si>
    <t xml:space="preserve">Ostrowski, Elizabeth </t>
  </si>
  <si>
    <t>B BIO 495H</t>
  </si>
  <si>
    <t>Hillesland, Kristina</t>
  </si>
  <si>
    <t>B BIO 495D</t>
  </si>
  <si>
    <t>Ostrowski, Elizabeth </t>
  </si>
  <si>
    <t>B BIO 351A</t>
  </si>
  <si>
    <t>B BIO 351AA</t>
  </si>
  <si>
    <t>B BIO 351AB</t>
  </si>
  <si>
    <t>B BIO 351AC</t>
  </si>
  <si>
    <t>B BIO 495E</t>
  </si>
  <si>
    <t>B CHEM 143A</t>
  </si>
  <si>
    <t>(FT) 10:15-11:35 am</t>
  </si>
  <si>
    <t>B CHEM 144A</t>
  </si>
  <si>
    <t>B CHEM 144B</t>
  </si>
  <si>
    <t>B CHEM 144C</t>
  </si>
  <si>
    <t>B CHEM 144D</t>
  </si>
  <si>
    <t>B CHEM 144E</t>
  </si>
  <si>
    <t>B CHEM 144F</t>
  </si>
  <si>
    <t>B CHEM 153A</t>
  </si>
  <si>
    <t>(FT) 8:45-10:05 am</t>
  </si>
  <si>
    <t>B CHEM 154A</t>
  </si>
  <si>
    <t>B CHEM 154B</t>
  </si>
  <si>
    <t>B CHEM 154C</t>
  </si>
  <si>
    <t>B CHEM 154D</t>
  </si>
  <si>
    <t>B CHEM 154E</t>
  </si>
  <si>
    <t>B CHEM 154F</t>
  </si>
  <si>
    <t>B CHEM 237A</t>
  </si>
  <si>
    <t>B CHEM 238A</t>
  </si>
  <si>
    <t>B CHEM 241A</t>
  </si>
  <si>
    <t>B CHEM 241AA</t>
  </si>
  <si>
    <t>B CHEM 241AB</t>
  </si>
  <si>
    <t>B CHEM 241AC</t>
  </si>
  <si>
    <t>B CHEM 241AD</t>
  </si>
  <si>
    <t>B CHEM 310A</t>
  </si>
  <si>
    <t>B CHEM 312A</t>
  </si>
  <si>
    <t>TTH</t>
  </si>
  <si>
    <t>B CHEM 350A</t>
  </si>
  <si>
    <t>B CHEM 365A</t>
  </si>
  <si>
    <t>B CHEM 402A</t>
  </si>
  <si>
    <t>B CHEM 426A</t>
  </si>
  <si>
    <t>B CHEM 426AA</t>
  </si>
  <si>
    <t>B CHEM 426AB</t>
  </si>
  <si>
    <t>B CHEM 498A</t>
  </si>
  <si>
    <t>B CHEM 498B</t>
  </si>
  <si>
    <t>B CHEM 499A</t>
  </si>
  <si>
    <t>B CHEM 499B</t>
  </si>
  <si>
    <t>B PHYS 114 A</t>
  </si>
  <si>
    <t>B PHYS 115 A</t>
  </si>
  <si>
    <t>B PHYS 115 AA</t>
  </si>
  <si>
    <t>B PHYS 115 AB</t>
  </si>
  <si>
    <t>B PHYS 115 AC</t>
  </si>
  <si>
    <t>B PHYS 117 A</t>
  </si>
  <si>
    <t>B PHYS 117 B</t>
  </si>
  <si>
    <t>B PHYS 117 C</t>
  </si>
  <si>
    <t>B PHYS 118 A</t>
  </si>
  <si>
    <t>B PHYS 118 B</t>
  </si>
  <si>
    <t>5:45-7:45 pm</t>
  </si>
  <si>
    <t>B PHYS 118 C</t>
  </si>
  <si>
    <t>B PHYS 118 D</t>
  </si>
  <si>
    <t>B PHYS 118 E</t>
  </si>
  <si>
    <t>B PHYS 118 F</t>
  </si>
  <si>
    <t>B PHYS 118 G</t>
  </si>
  <si>
    <t>B PHYS 118 H</t>
  </si>
  <si>
    <t>B PHYS 118 I</t>
  </si>
  <si>
    <t>B PHYS 121 AA</t>
  </si>
  <si>
    <t>B PHYS 121 AB</t>
  </si>
  <si>
    <t>B PHYS 121 AC</t>
  </si>
  <si>
    <t>B PHYS 122 A</t>
  </si>
  <si>
    <t>B PHYS 122 AA</t>
  </si>
  <si>
    <t>B PHYS 122 AB</t>
  </si>
  <si>
    <t>B PHYS 122 AC</t>
  </si>
  <si>
    <t>B PHYS 201 A</t>
  </si>
  <si>
    <t>B PHYS 224 A</t>
  </si>
  <si>
    <t>B PHYS 311 A</t>
  </si>
  <si>
    <t>B PHYS 322 A</t>
  </si>
  <si>
    <t>B PHYS 324 A</t>
  </si>
  <si>
    <t>B PHYS 431 A</t>
  </si>
  <si>
    <t>B PHYS 498 A</t>
  </si>
  <si>
    <t>B PHYS 498 B</t>
  </si>
  <si>
    <t>B PHYS 499 A</t>
  </si>
  <si>
    <t>B PHYS 499 B</t>
  </si>
  <si>
    <t>B PHYS 450 A</t>
  </si>
  <si>
    <t>Salathe</t>
  </si>
  <si>
    <t>B ME 222A</t>
  </si>
  <si>
    <t>B ME 315A</t>
  </si>
  <si>
    <t>B ME 332A</t>
  </si>
  <si>
    <t>BME 341A</t>
  </si>
  <si>
    <t>BME 341B</t>
  </si>
  <si>
    <t>BME 410A</t>
  </si>
  <si>
    <t>BME 410AA</t>
  </si>
  <si>
    <t>BME 410AB</t>
  </si>
  <si>
    <t>BME 345A</t>
  </si>
  <si>
    <t>BME 460A</t>
  </si>
  <si>
    <t>BME 493 A</t>
  </si>
  <si>
    <t>BME 493 B</t>
  </si>
  <si>
    <t>B BIO 372A</t>
  </si>
  <si>
    <t>Shih, Han-Wei</t>
  </si>
  <si>
    <t>B MATH 121 A</t>
  </si>
  <si>
    <t>B MATH 122 A</t>
  </si>
  <si>
    <t>B MATH 123 A</t>
  </si>
  <si>
    <t>B MATH 123 B</t>
  </si>
  <si>
    <t>B MATH 123 C</t>
  </si>
  <si>
    <t>(FT) 11:45-1:05 pm</t>
  </si>
  <si>
    <t>B MATH 144 A</t>
  </si>
  <si>
    <t>B MATH 144 B</t>
  </si>
  <si>
    <t>B MATH 215 A</t>
  </si>
  <si>
    <t>B MATH 215 B</t>
  </si>
  <si>
    <t>B MATH 215 C</t>
  </si>
  <si>
    <t>STMATH 113 A</t>
  </si>
  <si>
    <t>STMATH 114 A</t>
  </si>
  <si>
    <t>STMATH 114 B</t>
  </si>
  <si>
    <t>STMATH 124 A</t>
  </si>
  <si>
    <t>STMATH 124 B</t>
  </si>
  <si>
    <t>STMATH 124 C</t>
  </si>
  <si>
    <t>STMATH 124 D</t>
  </si>
  <si>
    <t>STMATH 124 E</t>
  </si>
  <si>
    <t>STMATH 124 F</t>
  </si>
  <si>
    <t>STMATH 124 G</t>
  </si>
  <si>
    <t>STMATH 125 A</t>
  </si>
  <si>
    <t>STMATH 125 B</t>
  </si>
  <si>
    <t>STMATH 125 C</t>
  </si>
  <si>
    <t>STMATH 125 D</t>
  </si>
  <si>
    <t>STMATH 125 E</t>
  </si>
  <si>
    <t>STMATH 125 F</t>
  </si>
  <si>
    <t>STMATH 126 A</t>
  </si>
  <si>
    <t>STMATH 126 B</t>
  </si>
  <si>
    <t>STMATH 207 A</t>
  </si>
  <si>
    <t>STMATH 207 B</t>
  </si>
  <si>
    <t>STMATH 208 A</t>
  </si>
  <si>
    <t>STMATH 208 B</t>
  </si>
  <si>
    <t>STMATH 224 A</t>
  </si>
  <si>
    <t>STMATH 300 A</t>
  </si>
  <si>
    <t>STMATH 301 A</t>
  </si>
  <si>
    <t>STMATH 341 A</t>
  </si>
  <si>
    <t>STMATH 390 A</t>
  </si>
  <si>
    <t>STMATH 392 A</t>
  </si>
  <si>
    <t>STMATH 402 A</t>
  </si>
  <si>
    <t>STMATH 402 B</t>
  </si>
  <si>
    <t>STMATH 406 A</t>
  </si>
  <si>
    <t>STMATH 424 A</t>
  </si>
  <si>
    <t>STMATH 427 A</t>
  </si>
  <si>
    <t>CSS 350A</t>
  </si>
  <si>
    <t>CSS 360D</t>
  </si>
  <si>
    <t>CSS 422A</t>
  </si>
  <si>
    <t>CSS 301A</t>
  </si>
  <si>
    <t>CSS 342A</t>
  </si>
  <si>
    <t>CSS 432A</t>
  </si>
  <si>
    <t>CSS 490B</t>
  </si>
  <si>
    <t>CSS 143D</t>
  </si>
  <si>
    <t>CSS 337A</t>
  </si>
  <si>
    <t>CSS 110A</t>
  </si>
  <si>
    <t>CSS 133A</t>
  </si>
  <si>
    <t>CSS 301C</t>
  </si>
  <si>
    <t>CSS 497E</t>
  </si>
  <si>
    <t>CSSSKL594A</t>
  </si>
  <si>
    <t>CSS 581A</t>
  </si>
  <si>
    <t>CSS 211A</t>
  </si>
  <si>
    <t>CSS 360C</t>
  </si>
  <si>
    <t>CSS 483A</t>
  </si>
  <si>
    <t>CSS 295A</t>
  </si>
  <si>
    <t>CSSSKL511A</t>
  </si>
  <si>
    <t>CSS 112A</t>
  </si>
  <si>
    <t>CSS 475B</t>
  </si>
  <si>
    <t>CSS 430A</t>
  </si>
  <si>
    <t>CSS 371A</t>
  </si>
  <si>
    <t>CSS 301B</t>
  </si>
  <si>
    <t>CSS 478B</t>
  </si>
  <si>
    <t>CSS 101A</t>
  </si>
  <si>
    <t>CSS 142C</t>
  </si>
  <si>
    <t>CSS 143A</t>
  </si>
  <si>
    <t>CSS 173A</t>
  </si>
  <si>
    <t>CSS 290A</t>
  </si>
  <si>
    <t>CSS 342C</t>
  </si>
  <si>
    <t>CSS 343C</t>
  </si>
  <si>
    <t>CSS 436A</t>
  </si>
  <si>
    <t>CSS 444A</t>
  </si>
  <si>
    <t>CSS 481A</t>
  </si>
  <si>
    <t>CSS 350B</t>
  </si>
  <si>
    <t>CSS 565A</t>
  </si>
  <si>
    <t>CSS 535A</t>
  </si>
  <si>
    <t>CSS 343D</t>
  </si>
  <si>
    <t>CSS 350C</t>
  </si>
  <si>
    <t>CSS 552A</t>
  </si>
  <si>
    <t>CSS 537A</t>
  </si>
  <si>
    <t>CSS 107A</t>
  </si>
  <si>
    <t>CSS 142D</t>
  </si>
  <si>
    <t>CSS 143C</t>
  </si>
  <si>
    <t>CSS 310B</t>
  </si>
  <si>
    <t>CSS 343B</t>
  </si>
  <si>
    <t>CSS 370A</t>
  </si>
  <si>
    <t>CSS 390A</t>
  </si>
  <si>
    <t>CSS 415A</t>
  </si>
  <si>
    <t>CSS 579A</t>
  </si>
  <si>
    <t>CSS 518A</t>
  </si>
  <si>
    <t>8:00-10:00 pm</t>
  </si>
  <si>
    <t>CSS 590A</t>
  </si>
  <si>
    <t>CSS 107B</t>
  </si>
  <si>
    <t>CSS 343A</t>
  </si>
  <si>
    <t>CSS 360A</t>
  </si>
  <si>
    <t>CSS 422B</t>
  </si>
  <si>
    <t>CSS 485A</t>
  </si>
  <si>
    <t>CSS 496A</t>
  </si>
  <si>
    <t>CSS 555A</t>
  </si>
  <si>
    <t>CSS 382A</t>
  </si>
  <si>
    <t>CSS 123A</t>
  </si>
  <si>
    <t>CSSSKL123A</t>
  </si>
  <si>
    <t>CSS 310A</t>
  </si>
  <si>
    <t>CSS 340A</t>
  </si>
  <si>
    <t>CSS 497D</t>
  </si>
  <si>
    <t xml:space="preserve"> 11:00 am-1:00 pm</t>
  </si>
  <si>
    <t>CSS 342B</t>
  </si>
  <si>
    <t>CSS 360B</t>
  </si>
  <si>
    <t>CSS 478A</t>
  </si>
  <si>
    <t>CSS 490A</t>
  </si>
  <si>
    <t>CSS 421A</t>
  </si>
  <si>
    <t>CSS 497C</t>
  </si>
  <si>
    <t>CSS 211B</t>
  </si>
  <si>
    <t>CSS 142B</t>
  </si>
  <si>
    <t>CSS 430B</t>
  </si>
  <si>
    <t>CSS 143B</t>
  </si>
  <si>
    <t>CSS 142A</t>
  </si>
  <si>
    <t>CSS 290B</t>
  </si>
  <si>
    <t>CSS 301D</t>
  </si>
  <si>
    <t>CSS 315A</t>
  </si>
  <si>
    <t>CSS 370B</t>
  </si>
  <si>
    <t>CSS 475A</t>
  </si>
  <si>
    <t>CSSSKL342A</t>
  </si>
  <si>
    <t>1:15-5:15</t>
  </si>
  <si>
    <t>CSSSKL133A</t>
  </si>
  <si>
    <t>11:30-2:00</t>
  </si>
  <si>
    <t>CSSSKL142B</t>
  </si>
  <si>
    <t>CSSSKL143A</t>
  </si>
  <si>
    <t>CSSSKL142C</t>
  </si>
  <si>
    <t>2:30-5:00</t>
  </si>
  <si>
    <t>CSSSKL143B</t>
  </si>
  <si>
    <t>CSSSKL142D</t>
  </si>
  <si>
    <t>5:15-7:45</t>
  </si>
  <si>
    <t>CSSSKL143D</t>
  </si>
  <si>
    <t>CSS 507A</t>
  </si>
  <si>
    <t>7:00-9:00</t>
  </si>
  <si>
    <t>CSS 599A</t>
  </si>
  <si>
    <t>8:00-9:00</t>
  </si>
  <si>
    <t>CSSSKL142A</t>
  </si>
  <si>
    <t>8:45-11:15</t>
  </si>
  <si>
    <t>CSSSKL143C</t>
  </si>
  <si>
    <t>CSS 502A</t>
  </si>
  <si>
    <t>N/A</t>
  </si>
  <si>
    <t>CSS 507B</t>
  </si>
  <si>
    <t>B PHYS 122 AD</t>
  </si>
  <si>
    <t>B PHYS 122 AE</t>
  </si>
  <si>
    <t>B PHYS 122 AF</t>
  </si>
  <si>
    <t>B PHYS 122 AG</t>
  </si>
  <si>
    <t>B PHYS 122 AH</t>
  </si>
  <si>
    <t>B PHYS 122 AI</t>
  </si>
  <si>
    <t>B PHYS 122 AJ</t>
  </si>
  <si>
    <t>B PHYS 122 AK</t>
  </si>
  <si>
    <t>B PHYS 122 AL</t>
  </si>
  <si>
    <t>B BIO 320A</t>
  </si>
  <si>
    <t>B BIO 355A</t>
  </si>
  <si>
    <t>Wacker, Douglas</t>
  </si>
  <si>
    <t>B BIO 340A</t>
  </si>
  <si>
    <t>B BIO 470A</t>
  </si>
  <si>
    <t>Offered Autumn</t>
  </si>
  <si>
    <t>Offered Winter</t>
  </si>
  <si>
    <t>Offered  Spring</t>
  </si>
  <si>
    <t>Summer Term</t>
  </si>
  <si>
    <t>TS Comments Box</t>
  </si>
  <si>
    <t>Other special notes</t>
  </si>
  <si>
    <t>Instructional Mode</t>
  </si>
  <si>
    <t>Room Type Request</t>
  </si>
  <si>
    <t>Type of Course</t>
  </si>
  <si>
    <t>Room Request</t>
  </si>
  <si>
    <t>Course Credit Hours</t>
  </si>
  <si>
    <t>Course Equivalents</t>
  </si>
  <si>
    <t>Fixed Time</t>
  </si>
  <si>
    <t>Joint Course</t>
  </si>
  <si>
    <t>Writing</t>
  </si>
  <si>
    <t>CELR</t>
  </si>
  <si>
    <t>Course Fee</t>
  </si>
  <si>
    <t>Course Fee Amount (Admin Only)</t>
  </si>
  <si>
    <t>B BIO 130A</t>
  </si>
  <si>
    <t>Introduction to Marine Life</t>
  </si>
  <si>
    <t>Lecture</t>
  </si>
  <si>
    <t>Jensen, Jeffrey</t>
  </si>
  <si>
    <t>Course credit equivalents should be 1.5 (&gt;100 person class)</t>
  </si>
  <si>
    <t>In person</t>
  </si>
  <si>
    <t>DISC 162</t>
  </si>
  <si>
    <t>Flexible</t>
  </si>
  <si>
    <t>Campbell, Dana</t>
  </si>
  <si>
    <t>T 11:00 - 1:00</t>
  </si>
  <si>
    <t>Lab</t>
  </si>
  <si>
    <t>DISC 263</t>
  </si>
  <si>
    <t>T 1:30 - 3:30</t>
  </si>
  <si>
    <t>Th 11:00-1:00</t>
  </si>
  <si>
    <t>W 11:00 - 1:00</t>
  </si>
  <si>
    <t>B BIO 180AE</t>
  </si>
  <si>
    <t>W 1:30 - 3:30</t>
  </si>
  <si>
    <t>B BIO 180AF</t>
  </si>
  <si>
    <t>W 2:30-4:30</t>
  </si>
  <si>
    <t xml:space="preserve">Th 11:00 - 1:00 </t>
  </si>
  <si>
    <t xml:space="preserve">Th 1:30 - 3:30 </t>
  </si>
  <si>
    <t xml:space="preserve">F 11:00 - 1:00 </t>
  </si>
  <si>
    <t>F 1:30 - 3:30</t>
  </si>
  <si>
    <t>B BIO 220A</t>
  </si>
  <si>
    <t>Al-Noori, Salwa</t>
  </si>
  <si>
    <t>Fall section is larger. TTh 8:45-10:45</t>
  </si>
  <si>
    <t>B BIO 220AA</t>
  </si>
  <si>
    <t>M 11:00-1:00</t>
  </si>
  <si>
    <t>DISC 267</t>
  </si>
  <si>
    <t>B BIO 220AB</t>
  </si>
  <si>
    <t>M 1:30-3:30</t>
  </si>
  <si>
    <t>B BIO 220AC</t>
  </si>
  <si>
    <t>RESERVE IN SPRING</t>
  </si>
  <si>
    <t>B BIO 220AD</t>
  </si>
  <si>
    <t>B BIO 230A</t>
  </si>
  <si>
    <t>Study Abroad (taught rarely)</t>
  </si>
  <si>
    <t>B BIO 231A</t>
  </si>
  <si>
    <t>McNabb, Susan</t>
  </si>
  <si>
    <t>Genes &amp; Heredity</t>
  </si>
  <si>
    <t>B BIO 232A</t>
  </si>
  <si>
    <t>Embryos, Genes and Reproductive Technology</t>
  </si>
  <si>
    <t>B BIO 233A</t>
  </si>
  <si>
    <t>Cancer. TTh    845-1045</t>
  </si>
  <si>
    <t>B BIO 240A</t>
  </si>
  <si>
    <t xml:space="preserve">Fundamentals of Cellular Biology for Nursing and Allied Health </t>
  </si>
  <si>
    <t>B BIO 241A</t>
  </si>
  <si>
    <t>A&amp;PI for Nursing &amp; Allied Health</t>
  </si>
  <si>
    <t>B BIO 242A</t>
  </si>
  <si>
    <t>A&amp;PII for Nursing &amp; Allied Health</t>
  </si>
  <si>
    <t>B BIO 285A</t>
  </si>
  <si>
    <t>Price, Michele</t>
  </si>
  <si>
    <t>STEP Seminar. Needs empty block for debrief of rotating postdoc STEP fellows. TH 1:15-3:15 requested; UW1 202 requested (training activities  strongly benefit from room with whiteboards).</t>
  </si>
  <si>
    <t>UW1 202</t>
  </si>
  <si>
    <t>B BIO 293</t>
  </si>
  <si>
    <t>B BIO 305</t>
  </si>
  <si>
    <t>B BIO 310A</t>
  </si>
  <si>
    <t>Brain and Behavior; Taught by Jodi Downs (not in List)</t>
  </si>
  <si>
    <t>Behavioral Neuroscience</t>
  </si>
  <si>
    <t>B BIO 330</t>
  </si>
  <si>
    <t>Galindo, Heather</t>
  </si>
  <si>
    <t>Marine Biology. Taught in odd years in Spring (2025, 2027, etc). 11 - 3 F</t>
  </si>
  <si>
    <t>B BIO 335A</t>
  </si>
  <si>
    <t>Helpful to schedule in a lab for dissections.  8:45 - 12:45 F</t>
  </si>
  <si>
    <t>DISC 369</t>
  </si>
  <si>
    <t>Zaneveld, Jesse</t>
  </si>
  <si>
    <t>100% ONLINE SYNCHRONOUS</t>
  </si>
  <si>
    <t>No room necessary (online)</t>
  </si>
  <si>
    <t>Synchronous</t>
  </si>
  <si>
    <t>Online Synchronous</t>
  </si>
  <si>
    <t>T Th 8:45-10:45, stacked on days with labs</t>
  </si>
  <si>
    <t>UW2 005</t>
  </si>
  <si>
    <t>T 2:00-5:00</t>
  </si>
  <si>
    <t>Th 2:00-5:00</t>
  </si>
  <si>
    <t>F 8:45-11:45</t>
  </si>
  <si>
    <t xml:space="preserve">Needs large whiteboards, ideally unobstructed by screen (INV134 perfect). Do not schedule in UW2 031. </t>
  </si>
  <si>
    <t>INV 134</t>
  </si>
  <si>
    <t>115-415 DISC 267. Long set up time, so afternoon of 'off' day may be better.</t>
  </si>
  <si>
    <t xml:space="preserve"> 115-415 DISC 267. Long set up time, so afternoon of 'off' day may be better.</t>
  </si>
  <si>
    <t>Behavioral Endocrinology  T Th 11-1</t>
  </si>
  <si>
    <t>Behavioral Endocrinology.</t>
  </si>
  <si>
    <t>Genetics</t>
  </si>
  <si>
    <t>B BIO 364A</t>
  </si>
  <si>
    <t>Biochemistry I. Scheduled by Chemistry</t>
  </si>
  <si>
    <t>B BIO 365</t>
  </si>
  <si>
    <t>Biochemistry II. Scheduled by Chemistry</t>
  </si>
  <si>
    <t>B BIO 366</t>
  </si>
  <si>
    <t>Biochemistry Lab. Scheduled by Chemistry</t>
  </si>
  <si>
    <t>B BIO 370A</t>
  </si>
  <si>
    <t xml:space="preserve">Microbiology. </t>
  </si>
  <si>
    <t>B BIO 370AA</t>
  </si>
  <si>
    <t>Microbiology Lab</t>
  </si>
  <si>
    <t>B BIO 370AB</t>
  </si>
  <si>
    <t>Shi, Han-Wei</t>
  </si>
  <si>
    <t>Stem Cells</t>
  </si>
  <si>
    <t>B BIO 373</t>
  </si>
  <si>
    <t>Medical Microbiology. NOT CURRENTLY TAUGHT</t>
  </si>
  <si>
    <t>B BIO 375A</t>
  </si>
  <si>
    <t>Jointly offered with chemistry. T Th 3:30-5:30</t>
  </si>
  <si>
    <t>DISC 252</t>
  </si>
  <si>
    <t>Cell Biology. Taught 11-1:30 F</t>
  </si>
  <si>
    <t>Cell Biology</t>
  </si>
  <si>
    <t>B BIO 383 A</t>
  </si>
  <si>
    <t xml:space="preserve">100% ONLINE SYNCHRONOUS. </t>
  </si>
  <si>
    <t>Should be crosslisted as CSS 383, seats evenly split. No course fee.</t>
  </si>
  <si>
    <t>B TERM; 100% ONLINE SYNCHRONOUS</t>
  </si>
  <si>
    <t>Should be crosslisted as CSS 383, seats evenly split. No course fee. THIS ENTRY IS FOR SUMMER TEACHING</t>
  </si>
  <si>
    <t>Animal Behavior</t>
  </si>
  <si>
    <t>SSGC</t>
  </si>
  <si>
    <t>Scheduling interacts with COIL courses. If Salwa is teaching COIL, she should be assigned to BBIO393 History &amp; Philosophy of Science instead</t>
  </si>
  <si>
    <t>B BIO 393A</t>
  </si>
  <si>
    <t>Haldipur, Parthiv</t>
  </si>
  <si>
    <t>NEURODEVELOPMENT</t>
  </si>
  <si>
    <t>SPECIAL TOPICS</t>
  </si>
  <si>
    <t>B BIO 394A</t>
  </si>
  <si>
    <t>NEURO PHARMACOLOGY</t>
  </si>
  <si>
    <t>Topics in Neuroscience</t>
  </si>
  <si>
    <t>UW2 211</t>
  </si>
  <si>
    <t>B BIO 430A</t>
  </si>
  <si>
    <t>Study Abroad: Advanced Biology</t>
  </si>
  <si>
    <t>B BIO 460A</t>
  </si>
  <si>
    <t>Servetnick, Marc</t>
  </si>
  <si>
    <t>Developmental Biology</t>
  </si>
  <si>
    <t>Do not schedule in LBA007, UW2 228 or DISC165B</t>
  </si>
  <si>
    <t>Do not schedule in LBA007 or DISC165B</t>
  </si>
  <si>
    <t>Microbiology II. New online option; we are submitting a Kuali request in Spring . This section will fulfill W requirement.</t>
  </si>
  <si>
    <t>Microbiology II. This section will fulfill W requirement.</t>
  </si>
  <si>
    <t>B BIO 471 AA</t>
  </si>
  <si>
    <t>Plant Ecology; must be schedule in SSGC</t>
  </si>
  <si>
    <t>B BIO 471 AB</t>
  </si>
  <si>
    <t>B BIO 471A</t>
  </si>
  <si>
    <t>B BIO 480A</t>
  </si>
  <si>
    <t>NEUROBIOLOGY</t>
  </si>
  <si>
    <t>Neurobiology; Instructor is lead; Team taught</t>
  </si>
  <si>
    <t>B BIO 485A</t>
  </si>
  <si>
    <t>SEMINAR TOPICS VARY; CONTACT INSTRUCTOR FOR DETAILS. VARIABLE CREDITS (1-3)</t>
  </si>
  <si>
    <t>Advanced Seminar in Biology</t>
  </si>
  <si>
    <t>B BIO 495C</t>
  </si>
  <si>
    <t>PROJECTS WILL BE AROUND PLANT ECOLOGY; CONTACT cynchang@uw.edu
FOR ADD CODE.</t>
  </si>
  <si>
    <t>Must be in SSGC (Conservatory classroom for access to the greenhouse and wetlands)</t>
  </si>
  <si>
    <t>B BIO 495B</t>
  </si>
  <si>
    <t>PROJECTS WILL BE AROUND CROW COMMUNICATION; CONTACT dwacker@uw.edu
FOR ADD CODE.</t>
  </si>
  <si>
    <t>INV 223</t>
  </si>
  <si>
    <t>B BIO 495A</t>
  </si>
  <si>
    <t xml:space="preserve">PROJECTS WILL FOCUS ON BIOINFORMATIC ANALYSIS OF CORAL MICROBE SYMBIOSIS.  CONTACT zaneveld@uw.edu FOR ADD CODE. 100% ONLINE SYNCHRONOUS. </t>
  </si>
  <si>
    <t>No course fee for this section</t>
  </si>
  <si>
    <t xml:space="preserve">THIS COURSE WILL EXAMINE HOW  BACTERIA EVADE PREDATION BY AMOEBAE AND ITS RELEVANCE FOR HEALTH AND DISEASE. CONTACT EOSTROW@UW.EDU FOR ADD CODE                         </t>
  </si>
  <si>
    <t xml:space="preserve"> STUDY THE EVOLUTION OF SYMBIOSIS  USING EXPERIMENTAL EVOLUTION. CONTACT hilleskl@uw.edu FOR ADD CODE                         </t>
  </si>
  <si>
    <t>DEVELOP MOLECULAR BIOLOGY TOOLS TO INVESTIGATE SIGNALING AND PROTEIN  FUNCTION IN GIARDIA, A WATERBORNE PARASITE. OUR GOAL IS TO TAG GENES WITH LUMINESCENT PROTEINS AND DEVELOP GIARDIA KNOCKDOWNS USING CRISPR-CAS9. GAIN HANDS-ON EXPERIENCE IN MOLECULAR CLONING,LUMINESCENCE ASSAYS, AND CRISPR-CAS9 TECHNIQUES, AND PRESENT. A FINAL GROUP PRESENTATION. SUMMARIZING YOUR RESEARCH. CONTACT. INSTRUCTOR FOR ADD CODE.                     HXS273@UW.EDU</t>
  </si>
  <si>
    <t>B BIO394 A</t>
  </si>
  <si>
    <t>A TERM</t>
  </si>
  <si>
    <t>Hybrid</t>
  </si>
  <si>
    <t>BBIO 351AA</t>
  </si>
  <si>
    <t>BBIO 351AB</t>
  </si>
  <si>
    <t>BBIO 351AC</t>
  </si>
  <si>
    <t>BEARTH</t>
  </si>
  <si>
    <t>BEARTH 153</t>
  </si>
  <si>
    <t>UW1 102</t>
  </si>
  <si>
    <t>Fields, Tracy</t>
  </si>
  <si>
    <t>BEARTH 201</t>
  </si>
  <si>
    <t>BEARTH 202</t>
  </si>
  <si>
    <t>BEARTH 300</t>
  </si>
  <si>
    <t>BEARTH 310</t>
  </si>
  <si>
    <t>BEARTH 317</t>
  </si>
  <si>
    <t>BEARTH 318</t>
  </si>
  <si>
    <t>CHEM</t>
  </si>
  <si>
    <t>Lovitt, Charity</t>
  </si>
  <si>
    <t xml:space="preserve">NO OVERLOADS.  CONCURRENT ENROLLMENT IN B CHEM 144 RECOMMENDED </t>
  </si>
  <si>
    <t>MWF 10:15-11:35</t>
  </si>
  <si>
    <t>DISC 61</t>
  </si>
  <si>
    <t xml:space="preserve">NO OVERLOADS.  </t>
  </si>
  <si>
    <t>M 12:00-3:00</t>
  </si>
  <si>
    <t>CC1-340</t>
  </si>
  <si>
    <t>T 8:30-11:30</t>
  </si>
  <si>
    <t>T 1:15-4:15</t>
  </si>
  <si>
    <t>W 12:00-3:00</t>
  </si>
  <si>
    <t>Th 8:30-11:30</t>
  </si>
  <si>
    <t>Th 1:15-4:15</t>
  </si>
  <si>
    <t>Finley, Brandon</t>
  </si>
  <si>
    <t xml:space="preserve">NO OVERLOADS.  CONCURRENT ENROLLMENT IN B CHEM 154 RECOMMENDED </t>
  </si>
  <si>
    <t>MWF 8:45-10:05</t>
  </si>
  <si>
    <t>M 12:30-3:30</t>
  </si>
  <si>
    <t>DISC 463</t>
  </si>
  <si>
    <t>T 9:00-12:00</t>
  </si>
  <si>
    <t>T 1:45-4:45</t>
  </si>
  <si>
    <t>W 12:30-3:30</t>
  </si>
  <si>
    <t>Th 9:00-12:00</t>
  </si>
  <si>
    <t>Th 1:45-4:45</t>
  </si>
  <si>
    <t>Daruwala, Khushroo</t>
  </si>
  <si>
    <t>MW 11:00-1:00</t>
  </si>
  <si>
    <t>UW2 5</t>
  </si>
  <si>
    <t>Thimmaiah, Muralidhara</t>
  </si>
  <si>
    <t>MW 1:15-3:15</t>
  </si>
  <si>
    <t>Mandatory lab lecture.  Attendance will be taken.  Students must also enroll for one of the four lab sections.</t>
  </si>
  <si>
    <t>W 3:30-5:30</t>
  </si>
  <si>
    <t>Th 8:45-12:45</t>
  </si>
  <si>
    <t>DISC 469</t>
  </si>
  <si>
    <t>Th 1:15-5:15</t>
  </si>
  <si>
    <t>F 8:45-12:45</t>
  </si>
  <si>
    <t>F 1:30-5:30</t>
  </si>
  <si>
    <t>B CHEM 294A</t>
  </si>
  <si>
    <t>Anderson, Peter</t>
  </si>
  <si>
    <t>TTh 11:00-1:00</t>
  </si>
  <si>
    <t>TTh 3:30-5:30</t>
  </si>
  <si>
    <t>Jaffe, Daniel</t>
  </si>
  <si>
    <t>MW 3:30-5:30</t>
  </si>
  <si>
    <t>Sommerfeld, David</t>
  </si>
  <si>
    <t>TTh 8:45-10:45</t>
  </si>
  <si>
    <t>Kim, Hyung</t>
  </si>
  <si>
    <t>Must enroll in one of the two lab sections.</t>
  </si>
  <si>
    <t>TTh 1:15-3:15</t>
  </si>
  <si>
    <t>W 8:45-10:45</t>
  </si>
  <si>
    <t>W 1:15-3:15</t>
  </si>
  <si>
    <t>B CHEM 493A</t>
  </si>
  <si>
    <t>to be arranged</t>
  </si>
  <si>
    <t>IS</t>
  </si>
  <si>
    <t>CSSKL</t>
  </si>
  <si>
    <t>CSSSKL 123</t>
  </si>
  <si>
    <t>CSSSKL 132</t>
  </si>
  <si>
    <t>CSSSKL 133</t>
  </si>
  <si>
    <t>CSSSKL 142</t>
  </si>
  <si>
    <t>Kim,Jeffrey</t>
  </si>
  <si>
    <t>UW1  040</t>
  </si>
  <si>
    <t>CSSSKL 143</t>
  </si>
  <si>
    <t>NIXON,DAVID</t>
  </si>
  <si>
    <t>UW1  010</t>
  </si>
  <si>
    <t>CSSSKL 342</t>
  </si>
  <si>
    <t>CSSSKL 509</t>
  </si>
  <si>
    <t>CSSSKL 510</t>
  </si>
  <si>
    <t>CSSSKL 511</t>
  </si>
  <si>
    <t>CSSSKL 594</t>
  </si>
  <si>
    <t>Kool,Nancy L.</t>
  </si>
  <si>
    <t>UW2  307</t>
  </si>
  <si>
    <t>PHYS</t>
  </si>
  <si>
    <t>B PHYS 101 A</t>
  </si>
  <si>
    <t>RodrÍguez, Paola Hidalgo</t>
  </si>
  <si>
    <t>Gliboff, Matthew</t>
  </si>
  <si>
    <t xml:space="preserve">SHOULD TO BE TAKEN TOGETHER WITH BPHYS 117 LAB           </t>
  </si>
  <si>
    <t>B PHYS 114 AA</t>
  </si>
  <si>
    <t xml:space="preserve">QUIZ SECTION </t>
  </si>
  <si>
    <t>B PHYS 114 AB</t>
  </si>
  <si>
    <t>B PHYS 114 AC</t>
  </si>
  <si>
    <t>Reserve section</t>
  </si>
  <si>
    <t xml:space="preserve">                        MUST ALSO ENROLL IN A QUIZ SECTION.                         </t>
  </si>
  <si>
    <t xml:space="preserve">PHYS </t>
  </si>
  <si>
    <t xml:space="preserve">SHOULD TO BE TAKEN TOGETHER WITH BPHYS 118 LAB.                    </t>
  </si>
  <si>
    <t>QZ</t>
  </si>
  <si>
    <t>B PHYS 116 A</t>
  </si>
  <si>
    <t xml:space="preserve">SHOULD BE TAKEN TOGETHER WITH BPHYS 119 LAB.                    </t>
  </si>
  <si>
    <t xml:space="preserve">SHOULD BE TAKEN TOGETHER WITH BPHYS 114 LECTURE                        </t>
  </si>
  <si>
    <t>DISC 368</t>
  </si>
  <si>
    <t>B PHYS 117 D</t>
  </si>
  <si>
    <t>INV 312</t>
  </si>
  <si>
    <t>B PHYS 117 E</t>
  </si>
  <si>
    <t>B PHYS 117 F</t>
  </si>
  <si>
    <t>B PHYS 117 G</t>
  </si>
  <si>
    <t>Ramachandran, Subramanian</t>
  </si>
  <si>
    <t>B PHYS 117 H</t>
  </si>
  <si>
    <t>B PHYS 117 I</t>
  </si>
  <si>
    <t>SHOULD BE TAKEN TOGETHER WITH BPHYS 115 LECTURE.</t>
  </si>
  <si>
    <t>B ENGR</t>
  </si>
  <si>
    <t>B ENGR 310</t>
  </si>
  <si>
    <t>Computer Lab</t>
  </si>
  <si>
    <t>B ENGR 320</t>
  </si>
  <si>
    <t>B ENGR 321</t>
  </si>
  <si>
    <t>B ENGR 494</t>
  </si>
  <si>
    <t>B ENGR 495</t>
  </si>
  <si>
    <t>B ENGR 496</t>
  </si>
  <si>
    <t>MATH</t>
  </si>
  <si>
    <t>Williams, Deborah</t>
  </si>
  <si>
    <t>50% hybrid. Meets in person on Thursdays; Asychronous online on Tuesdays.</t>
  </si>
  <si>
    <t>Wacom</t>
  </si>
  <si>
    <t>B MATH 121 B</t>
  </si>
  <si>
    <t>33% hybrid. Meets in person on Tuesdays and Thursdays; Asynchronous online on Friday</t>
  </si>
  <si>
    <t>B MATH 122 B</t>
  </si>
  <si>
    <t>Stiber, Bilin</t>
  </si>
  <si>
    <t>B MATH 144 C</t>
  </si>
  <si>
    <t>B MATH 144 D</t>
  </si>
  <si>
    <t>Anderson, Baaska</t>
  </si>
  <si>
    <t>50% hybrid. Meets in person on Mondays; Asychronous online on Wednesdays.</t>
  </si>
  <si>
    <t>Arian, Eyal</t>
  </si>
  <si>
    <t>B MATH 215 D</t>
  </si>
  <si>
    <t>Gismervig, Emily</t>
  </si>
  <si>
    <t>STARS</t>
  </si>
  <si>
    <t>STMATH 113 B</t>
  </si>
  <si>
    <t>Moraiti, Marina</t>
  </si>
  <si>
    <t>Hockstra, Dale</t>
  </si>
  <si>
    <t>Abudiab, Mufid</t>
  </si>
  <si>
    <t>Musselman, Alexandria</t>
  </si>
  <si>
    <t>Abian, Andrew</t>
  </si>
  <si>
    <t>Dundon, Ariana</t>
  </si>
  <si>
    <t>Barchechat, Alexandre</t>
  </si>
  <si>
    <t>33% hybrid, meeting in person on MF, Asynchronous online on W</t>
  </si>
  <si>
    <t>Musselman, Clark</t>
  </si>
  <si>
    <t>Paparella, Pietro</t>
  </si>
  <si>
    <t>STMATH 224 B</t>
  </si>
  <si>
    <t>Loreto, Milagros</t>
  </si>
  <si>
    <t>STMATH 300 B</t>
  </si>
  <si>
    <t>Simonsen, Linda</t>
  </si>
  <si>
    <t>STMATH 301 B</t>
  </si>
  <si>
    <t>STMATH 310</t>
  </si>
  <si>
    <t>STMATH 330 A</t>
  </si>
  <si>
    <t>STMATH 341 B</t>
  </si>
  <si>
    <t>STMATH 341 C</t>
  </si>
  <si>
    <t>STMATH 341 D</t>
  </si>
  <si>
    <t>STMATH 350</t>
  </si>
  <si>
    <t>STMATH 381 A</t>
  </si>
  <si>
    <t>STMATH 381 B</t>
  </si>
  <si>
    <t>The instructor is Antonio Kirson. Please add him to the validation list.</t>
  </si>
  <si>
    <t>STMATH 390 B</t>
  </si>
  <si>
    <t>STMATH 390 C</t>
  </si>
  <si>
    <t>Mann, Casey</t>
  </si>
  <si>
    <t>STMATH 403 A</t>
  </si>
  <si>
    <t>STMATH 405 A</t>
  </si>
  <si>
    <t>STMATH 405 B</t>
  </si>
  <si>
    <t>Humphries, Thomas</t>
  </si>
  <si>
    <t>STMATH 407 A</t>
  </si>
  <si>
    <t>STMATH 408 A</t>
  </si>
  <si>
    <t>STMATH 409 A</t>
  </si>
  <si>
    <t>STMATH 420 A</t>
  </si>
  <si>
    <t>STMATH 424 B</t>
  </si>
  <si>
    <t>STMATH 425 A</t>
  </si>
  <si>
    <t>STMATH 441 A</t>
  </si>
  <si>
    <t>STMATH 444 A</t>
  </si>
  <si>
    <t>STMATH 465 A</t>
  </si>
  <si>
    <t>STMATH 466 A</t>
  </si>
  <si>
    <t>STMATH 467 A</t>
  </si>
  <si>
    <t>STMATH 493 A</t>
  </si>
  <si>
    <t>STMATH 498 A</t>
  </si>
  <si>
    <t>STMATH 498 B</t>
  </si>
  <si>
    <t>STMATH 498 C</t>
  </si>
  <si>
    <t>STMATH 499 B</t>
  </si>
  <si>
    <t>BEARTH 320</t>
  </si>
  <si>
    <t>BEARTH 321</t>
  </si>
  <si>
    <t>BEARTH 341</t>
  </si>
  <si>
    <t>BST</t>
  </si>
  <si>
    <t>BST 110</t>
  </si>
  <si>
    <t xml:space="preserve">MW 8:45-10:45 </t>
  </si>
  <si>
    <t>BST 210</t>
  </si>
  <si>
    <t>Fulfils Diversity (Div) credit</t>
  </si>
  <si>
    <t>Please do not schedule in DISC061, small group work at tables with small white boards is necessary for this class</t>
  </si>
  <si>
    <t>BST 293</t>
  </si>
  <si>
    <t>Fullfils Writing (W) credit</t>
  </si>
  <si>
    <t>Do not schedule in LBA007 and not in DISC165B</t>
  </si>
  <si>
    <t>BST 381</t>
  </si>
  <si>
    <t>BST 445</t>
  </si>
  <si>
    <t>BST 446</t>
  </si>
  <si>
    <t>BST 493</t>
  </si>
  <si>
    <t>STMATH 499 C</t>
  </si>
  <si>
    <t>EE</t>
  </si>
  <si>
    <t>B EE 331 AA</t>
  </si>
  <si>
    <t>Decuir, Joseph</t>
  </si>
  <si>
    <t>DISC 264</t>
  </si>
  <si>
    <t>B EE 425 AA</t>
  </si>
  <si>
    <t>DISC 270</t>
  </si>
  <si>
    <t>B EE 235 A</t>
  </si>
  <si>
    <t>Nie, Kaibao</t>
  </si>
  <si>
    <t>UW2 205</t>
  </si>
  <si>
    <t>B EE 331 A</t>
  </si>
  <si>
    <t>Choi, Seungkeun</t>
  </si>
  <si>
    <t>UW2 131</t>
  </si>
  <si>
    <t>B EE 341 A</t>
  </si>
  <si>
    <t>Ghirmai, Tadesse</t>
  </si>
  <si>
    <t>UW2 340</t>
  </si>
  <si>
    <t>B EE 425 A</t>
  </si>
  <si>
    <t>Vemuri, Madhava</t>
  </si>
  <si>
    <t>UW2 221</t>
  </si>
  <si>
    <t>B EE 447 A</t>
  </si>
  <si>
    <t>Aintablian, Hrair</t>
  </si>
  <si>
    <t>UW2 141</t>
  </si>
  <si>
    <t>B EE 477 A</t>
  </si>
  <si>
    <t>Ghofrani, Mahmoud</t>
  </si>
  <si>
    <t>UW2 240</t>
  </si>
  <si>
    <t>B EE 490 A</t>
  </si>
  <si>
    <t>BST 498</t>
  </si>
  <si>
    <t>B EE 331 AB</t>
  </si>
  <si>
    <t>B EE 332 AA</t>
  </si>
  <si>
    <t>B EE 425 AB</t>
  </si>
  <si>
    <t>BST 499</t>
  </si>
  <si>
    <t>SHOULD BE TAKEN TOGETHER WITH BPHYS 115 LECTURE. Reserve section.</t>
  </si>
  <si>
    <t>B PHYS 119 A</t>
  </si>
  <si>
    <t xml:space="preserve">                        116 LECTURE. </t>
  </si>
  <si>
    <t>B PHYS 119 B</t>
  </si>
  <si>
    <t xml:space="preserve">SHOULD BE TAKEN TOGETHER WITH BPHYS 116 LECTURE.                </t>
  </si>
  <si>
    <t>B PHYS 121 A</t>
  </si>
  <si>
    <t>Grossmann, Benjamin</t>
  </si>
  <si>
    <t xml:space="preserve">MUST ENROLL IN A QUIZ AND LAB SECTION                 </t>
  </si>
  <si>
    <t>B PHYS 121 A.</t>
  </si>
  <si>
    <t>quiz section for 121 A</t>
  </si>
  <si>
    <t>B PHYS 121 AD</t>
  </si>
  <si>
    <t>B PHYS 121 AE</t>
  </si>
  <si>
    <t>B PHYS 121 AF</t>
  </si>
  <si>
    <t>Scherr, Rachel</t>
  </si>
  <si>
    <t>B PHYS 121 AG</t>
  </si>
  <si>
    <t>B PHYS 121 AH</t>
  </si>
  <si>
    <t>B PHYS 121 AI</t>
  </si>
  <si>
    <t>B PHYS 121 AJ</t>
  </si>
  <si>
    <t>B PHYS 121 AK</t>
  </si>
  <si>
    <t>B PHYS 121 AL</t>
  </si>
  <si>
    <t>B ME</t>
  </si>
  <si>
    <t>B ME 220</t>
  </si>
  <si>
    <t>B EE 215 A</t>
  </si>
  <si>
    <t>UW2</t>
  </si>
  <si>
    <t>B EE 271 A</t>
  </si>
  <si>
    <t>Basere, Abdlmagid</t>
  </si>
  <si>
    <t>UW1</t>
  </si>
  <si>
    <t>B EE 332 A</t>
  </si>
  <si>
    <t>B EE 442 A</t>
  </si>
  <si>
    <t>B EE 233 A</t>
  </si>
  <si>
    <t>B EE 361 A</t>
  </si>
  <si>
    <t>Charczenko, Walter</t>
  </si>
  <si>
    <t>Ali, Konpal</t>
  </si>
  <si>
    <t>B EE 462 A</t>
  </si>
  <si>
    <t>B ENGR 494 A</t>
  </si>
  <si>
    <t>Hannachi , Imen</t>
  </si>
  <si>
    <t>Innovation Hall</t>
  </si>
  <si>
    <t>B ENGR 494 B</t>
  </si>
  <si>
    <t>B EE 271 AA</t>
  </si>
  <si>
    <t>B EE 332 AB</t>
  </si>
  <si>
    <t>Reserve Section</t>
  </si>
  <si>
    <t>B EE 200 A</t>
  </si>
  <si>
    <t>8:45-11:45am</t>
  </si>
  <si>
    <t>B EE 503 A</t>
  </si>
  <si>
    <t>5:45-7:15pm</t>
  </si>
  <si>
    <t xml:space="preserve">B EE 505 </t>
  </si>
  <si>
    <t>7:30-9:00pm</t>
  </si>
  <si>
    <t>B EE 533 A</t>
  </si>
  <si>
    <t>Enten, Aaron</t>
  </si>
  <si>
    <t xml:space="preserve">B EE 550 </t>
  </si>
  <si>
    <t>B ME 221</t>
  </si>
  <si>
    <t>B ME 301 A</t>
  </si>
  <si>
    <t>Abadi, Shima</t>
  </si>
  <si>
    <t>B ME 315</t>
  </si>
  <si>
    <t>Anderson, William</t>
  </si>
  <si>
    <t>B ENGR 320 A</t>
  </si>
  <si>
    <t>Bridge, John</t>
  </si>
  <si>
    <t>B ENGR 320 B</t>
  </si>
  <si>
    <t>Reserve section - Will open if sufficient enrollment Demand</t>
  </si>
  <si>
    <t>B ENGR 321 A</t>
  </si>
  <si>
    <t>B ENGR 321 B</t>
  </si>
  <si>
    <t>Balzan, Miguel</t>
  </si>
  <si>
    <t>B ENGR 321 C</t>
  </si>
  <si>
    <t>B ENGR 321 D</t>
  </si>
  <si>
    <t>B ENGR 321 E</t>
  </si>
  <si>
    <t>B ME 331 A</t>
  </si>
  <si>
    <t>B ME 331 B</t>
  </si>
  <si>
    <t>B ME 343</t>
  </si>
  <si>
    <t>Jong, Yoon</t>
  </si>
  <si>
    <t>B ME 343 A</t>
  </si>
  <si>
    <t>B ME 343 B</t>
  </si>
  <si>
    <t>B ME 345</t>
  </si>
  <si>
    <t>B ME 493</t>
  </si>
  <si>
    <t>Reserve quiz section.</t>
  </si>
  <si>
    <t>B PHYS 123 A</t>
  </si>
  <si>
    <t xml:space="preserve">MUST ALSO ENROLL IN A LAB SECTION.                             </t>
  </si>
  <si>
    <t>B PHYS 123 AA</t>
  </si>
  <si>
    <t>B PHYS 123 AB</t>
  </si>
  <si>
    <t>B PHYS 123 AC</t>
  </si>
  <si>
    <t>B PHYS 221 A</t>
  </si>
  <si>
    <t>Pawlak, Alanna</t>
  </si>
  <si>
    <t>B PHYS 222 A</t>
  </si>
  <si>
    <t>Key, Joey</t>
  </si>
  <si>
    <t>B EE 545A</t>
  </si>
  <si>
    <t>B EE 531A</t>
  </si>
  <si>
    <t>Bruce, Matt</t>
  </si>
  <si>
    <t>CSS</t>
  </si>
  <si>
    <t>CSS 301F</t>
  </si>
  <si>
    <t>CSS 360F</t>
  </si>
  <si>
    <t>CSS 411A</t>
  </si>
  <si>
    <t>CSS 427A</t>
  </si>
  <si>
    <t>CSS 451A</t>
  </si>
  <si>
    <t>BCORE 107G</t>
  </si>
  <si>
    <t>CSS 301G</t>
  </si>
  <si>
    <t>CSS 587A</t>
  </si>
  <si>
    <t>CSS 320A</t>
  </si>
  <si>
    <t>CSS 434A</t>
  </si>
  <si>
    <t>CSS 342E</t>
  </si>
  <si>
    <t>CSS 517A</t>
  </si>
  <si>
    <t>CSS 534A</t>
  </si>
  <si>
    <t>CSS 538A</t>
  </si>
  <si>
    <t>CSS 549A</t>
  </si>
  <si>
    <t>CSS 551A</t>
  </si>
  <si>
    <t>CSS 385A</t>
  </si>
  <si>
    <t>BCORE 104H/110E</t>
  </si>
  <si>
    <t>CSS 506A</t>
  </si>
  <si>
    <t>CSS 527A</t>
  </si>
  <si>
    <t>CSS 572A</t>
  </si>
  <si>
    <t>CSS 342D</t>
  </si>
  <si>
    <t>CSS 132A</t>
  </si>
  <si>
    <t>CSS 301E</t>
  </si>
  <si>
    <t>CSS 360E</t>
  </si>
  <si>
    <t>CSS 496B</t>
  </si>
  <si>
    <t>BCORE 107D</t>
  </si>
  <si>
    <t>CSS 474A</t>
  </si>
  <si>
    <t>CSS 397</t>
  </si>
  <si>
    <t>CSS 495A</t>
  </si>
  <si>
    <t>CSS 497</t>
  </si>
  <si>
    <t>CSS 498</t>
  </si>
  <si>
    <t>CSS 499</t>
  </si>
  <si>
    <t>CSS 595</t>
  </si>
  <si>
    <t>CSS 600</t>
  </si>
  <si>
    <t>CSS 601</t>
  </si>
  <si>
    <t>CSS 700</t>
  </si>
  <si>
    <t>CSSSKL132A</t>
  </si>
  <si>
    <t>3:30-4:30</t>
  </si>
  <si>
    <t>CSS SKL142D</t>
  </si>
  <si>
    <t>CSS SKL142A</t>
  </si>
  <si>
    <t>CSS 427 Lab</t>
  </si>
  <si>
    <t>9:30-1:00</t>
  </si>
  <si>
    <t>CSS 501A</t>
  </si>
  <si>
    <t>CSS 506B</t>
  </si>
  <si>
    <t>B ENGR 494 C</t>
  </si>
  <si>
    <t>B ENGR 494 D</t>
  </si>
  <si>
    <t>B ENGR 494 E</t>
  </si>
  <si>
    <t>B ENGR 494 F</t>
  </si>
  <si>
    <t>B PHYS 231 A</t>
  </si>
  <si>
    <t>10am-1pm</t>
  </si>
  <si>
    <t>B PHYS 293 A</t>
  </si>
  <si>
    <t>INV 012</t>
  </si>
  <si>
    <t>Pierre Mourd</t>
  </si>
  <si>
    <t>Shima Abadi</t>
  </si>
  <si>
    <t>B PHYS 312 A</t>
  </si>
  <si>
    <t>B PHYS 314 A</t>
  </si>
  <si>
    <t>B PHYS 317 A</t>
  </si>
  <si>
    <t>B PHYS 321 A</t>
  </si>
  <si>
    <t>Kas, Joshua</t>
  </si>
  <si>
    <t>B PHYS 323 A</t>
  </si>
  <si>
    <t>B PHYS 325 A</t>
  </si>
  <si>
    <t>B PHYS 328 A</t>
  </si>
  <si>
    <t>B PHYS 330 A</t>
  </si>
  <si>
    <t>B PHYS 432 A</t>
  </si>
  <si>
    <t>B PHYS 433 A</t>
  </si>
  <si>
    <t>B PHYS 433 B</t>
  </si>
  <si>
    <t>B PHYS 441 A</t>
  </si>
  <si>
    <t>B PHYS 442 A</t>
  </si>
  <si>
    <t>Salathé, Eric</t>
  </si>
  <si>
    <t>B PHYS 484 A</t>
  </si>
  <si>
    <t>B PHYS 493 A</t>
  </si>
  <si>
    <t>B PHYS 494 A</t>
  </si>
  <si>
    <t>SEMINAR - THURSDAY ONLY</t>
  </si>
  <si>
    <t>variable credit, 1-5 credits</t>
  </si>
  <si>
    <t>Bill Anderson</t>
  </si>
  <si>
    <t>Wolf Yeigh</t>
  </si>
  <si>
    <t>Nathan Mead</t>
  </si>
  <si>
    <t xml:space="preserve">B ME </t>
  </si>
  <si>
    <t>INV 221</t>
  </si>
  <si>
    <t>John Bridge</t>
  </si>
  <si>
    <t>TBD</t>
  </si>
  <si>
    <t>Champion, Mia</t>
  </si>
  <si>
    <t>Add note: "Cannot be taken for credit by Applied Computing majors with business minors"</t>
  </si>
  <si>
    <t>Erdly, William</t>
  </si>
  <si>
    <t>Fukuda, Munehiro</t>
  </si>
  <si>
    <t>Kool, Nancy</t>
  </si>
  <si>
    <t>Olson, Clark</t>
  </si>
  <si>
    <t>Add note: "Optional skills lab for additional practice: CSSSKL 342."</t>
  </si>
  <si>
    <t>Retik, Arkady</t>
  </si>
  <si>
    <t>Software Entrepreneurship and Innovation</t>
  </si>
  <si>
    <t>Stride, Jeff</t>
  </si>
  <si>
    <t>Thamilarasu, Geetha</t>
  </si>
  <si>
    <t>Pyle, Douglas</t>
  </si>
  <si>
    <t>Ewing, Katie</t>
  </si>
  <si>
    <t xml:space="preserve">Shaw, Carol </t>
  </si>
  <si>
    <t>Anderson, Laurie</t>
  </si>
  <si>
    <t>4.0 grading. Add note: "Class does not meet every day. Specific dates to be established on the first day of class. Students will be expected to arrange additional individual and group meetings with instructor."</t>
  </si>
  <si>
    <t>2 cr. CR/NC grading.</t>
  </si>
  <si>
    <t>Dailey, Dharma</t>
  </si>
  <si>
    <t>Kim, Jeff</t>
  </si>
  <si>
    <t>Kim, Wooyoung</t>
  </si>
  <si>
    <t>2 cr. CR/NC grading. Add note: "FOR THE 2nd HALF OF THE TERM, THE CLASS WILL MEET BETWEEN 2:45-4:15 PM AT AN OFF-CAMPUS PARTNER SITE, ABOUT 5 MILES FROM UWB."</t>
  </si>
  <si>
    <t>1 cr. CR/NC grading.</t>
  </si>
  <si>
    <t>Lin, Johnny</t>
  </si>
  <si>
    <t>4 cr. Flexible classroom preferred. Add note, "Credit can only be earned for one of CSS 112, 132, or 142"</t>
  </si>
  <si>
    <t>Pisan, Yusuf</t>
  </si>
  <si>
    <t>Add note: "EE and CompE students are not permitted to take this course. Please contact your advisor with questions."</t>
  </si>
  <si>
    <t>Rubin, Zachary</t>
  </si>
  <si>
    <t>Zolyomi, Annuska</t>
  </si>
  <si>
    <t>Saal, Oliver</t>
  </si>
  <si>
    <t>Add note: "Students need to bring a laptop to class." CSSE, CompE, and ACMPT majors not permitted to register.</t>
  </si>
  <si>
    <t>Oliver, Dawn-Marie</t>
  </si>
  <si>
    <t>STUDENTS WITH LIMITED PROGRAMMING EXPERIENCE ONLY. EXPECTATIONS SAME AS OTHER CSS 142 SECTIONS. SEE TINYURL.COM/LIMITED-EXP-142 REGARDING ELIGIBILITY. EMAIL CSSADV@UW.EDU TO REGISTER. MUST ALSO TAKE CSSSKL 142, SECTION C OR D RECOMMENDED.</t>
  </si>
  <si>
    <t>Nixon, David</t>
  </si>
  <si>
    <t>Flexible classroom preferred</t>
  </si>
  <si>
    <t>Wang, Joanna</t>
  </si>
  <si>
    <t>Reel, Eric</t>
  </si>
  <si>
    <t>Dame, Stephen</t>
  </si>
  <si>
    <t>Zade, Himanshu</t>
  </si>
  <si>
    <t>Uong, Ethan</t>
  </si>
  <si>
    <t>Champion, Kaylea</t>
  </si>
  <si>
    <t>Parsons, Erika</t>
  </si>
  <si>
    <t>Sung, Kelvin</t>
  </si>
  <si>
    <t>50% hybrid. Add note: "Tue. in-person, rest remote asynchronous."</t>
  </si>
  <si>
    <t>Add note: "Students must bring a laptop to class"</t>
  </si>
  <si>
    <t>Peng, Du</t>
  </si>
  <si>
    <t>Awad, Ahmed</t>
  </si>
  <si>
    <t>William Lidster</t>
  </si>
  <si>
    <t>50% HYBRID, Tue. IN-PERSON, Th synchronous online.</t>
  </si>
  <si>
    <t>Bantwal, Praveen</t>
  </si>
  <si>
    <t>Dupuis, Marc</t>
  </si>
  <si>
    <t>50% hybrid. Add note: "Tue. in-person, rest asynchronous online."</t>
  </si>
  <si>
    <t>Data Mining and Pattern Recognition for ML</t>
  </si>
  <si>
    <t>Ahmed, Faisal</t>
  </si>
  <si>
    <t>Kartha, Neelakantan</t>
  </si>
  <si>
    <t>Joshi, Sanjay</t>
  </si>
  <si>
    <t>Rahman, Muntasir Raihan</t>
  </si>
  <si>
    <t>4.0 grading</t>
  </si>
  <si>
    <t>Phillips, Chris</t>
  </si>
  <si>
    <t>3 cr. Flexible classroom preferred. Add note: "Meets once a week on T for the first 9 weeks then T and F in week 10. Final exam is during T of finals week. Must attend first day of class. Shares the same room as CSSSKL 123A. IF YOU PASSED CSS 133 OR CSS 143, CSS 123 WILL NOT COUNT FOR CREDIT. Do not take concurrently with CSSSKL 123. INFO: TINYURL.COM/CSS-CSSSKL-123"</t>
  </si>
  <si>
    <t>2 cr. Flexible classroom preferred. Add note: "May be taken without concurrent enrollment in CSS 123. Must attend first day of class. Meets once a week for the first 8 weeks with a final exam during week 9. IF YOU PASSED CSS 133 OR CSS 143, THEN ONLY TAKE CSSSKL 123. INFO: TINYURL.COM/CSS-CSSSKL-123"</t>
  </si>
  <si>
    <t>Chini, Morteza</t>
  </si>
  <si>
    <t>Ayhan, Murat Seckin</t>
  </si>
  <si>
    <t>Dupuis, Marc &amp; Melnikoff, Steven Oscar</t>
  </si>
  <si>
    <t>5 cr. Add note: "Data Privacy. Introduces data privacy as an emerging area of data management technology and regulatory compliance. 50% hybrid. Meeting in-class Fri., all other involvement is asynchronous. Info: https://tinyurl.com/css490-datapriv"</t>
  </si>
  <si>
    <t>Add note: "No CSSE or Comp E majors"</t>
  </si>
  <si>
    <t>4.0 grading. Flexible use classroom preferred.</t>
  </si>
  <si>
    <t>2 cr. 4.0 grading. Instructor will admit students using add codes. Topic: Career Exploration. Info: https://tinyurl.com/css290-career.</t>
  </si>
  <si>
    <t>Chenault, John</t>
  </si>
  <si>
    <t>TA TBD</t>
  </si>
  <si>
    <t>STUDENTS WITH LIMITED PROGRAMMING EXPERIENCE ONLY. EXPECTATIONS SAME AS OTHER CSSSKL 142 SECTIONS. SEE TINYURL.COM/LIMITED-EXP-142 REGARDING ELIGIBILITY. EMAIL CSSADV@UW.EDU TO REGISTER. MUST ALSO TAKE CSS 142, SECTION A OR C RECOMMENDED. 1 cr. CR/NC grading.</t>
  </si>
  <si>
    <t>Brechner, Eric</t>
  </si>
  <si>
    <t>2 cr. Requests UW1-110 or similar flexible classroom.</t>
  </si>
  <si>
    <t>Chen, Min</t>
  </si>
  <si>
    <t>4 cr. Asynchronous online course.</t>
  </si>
  <si>
    <t>2 cr. Asynchronous online course.</t>
  </si>
  <si>
    <t>Bldg and Room</t>
  </si>
  <si>
    <t>Class Time</t>
  </si>
  <si>
    <t>Course Type</t>
  </si>
  <si>
    <t>Room Requests</t>
  </si>
  <si>
    <t>B CE</t>
  </si>
  <si>
    <t>Discovery Hall</t>
  </si>
  <si>
    <t>(Sum) 8:30-11:00 am</t>
  </si>
  <si>
    <t>Abrous, Abdelouahab</t>
  </si>
  <si>
    <t>(Sum) 11:15-1:45 pm</t>
  </si>
  <si>
    <t>(Sum) 2:00 - 4:30 pm</t>
  </si>
  <si>
    <t>Asynchronous</t>
  </si>
  <si>
    <t>Mashhadi, Afra</t>
  </si>
  <si>
    <t>DISC 165B</t>
  </si>
  <si>
    <t>DISC 24</t>
  </si>
  <si>
    <t>(Sum) 6:00-8:30 pm</t>
  </si>
  <si>
    <t>DISC 256</t>
  </si>
  <si>
    <t>Mauney, Allen</t>
  </si>
  <si>
    <t>DISC 258</t>
  </si>
  <si>
    <t>Max Capacity</t>
  </si>
  <si>
    <t>Full Term</t>
  </si>
  <si>
    <t>DISC 262A</t>
  </si>
  <si>
    <t>A Term</t>
  </si>
  <si>
    <t>Neunzert, Ansel</t>
  </si>
  <si>
    <t>B Term</t>
  </si>
  <si>
    <t>Niraula, Anzela</t>
  </si>
  <si>
    <t>DISC 362</t>
  </si>
  <si>
    <t>Berger, Arnold</t>
  </si>
  <si>
    <t>DISC 363</t>
  </si>
  <si>
    <t>Haque, Atiq</t>
  </si>
  <si>
    <t>Chicana, Betsabel</t>
  </si>
  <si>
    <t>Course Credits</t>
  </si>
  <si>
    <t>Wolf, Yeigh</t>
  </si>
  <si>
    <t>INV 10</t>
  </si>
  <si>
    <t>Kuzma, Bobby</t>
  </si>
  <si>
    <t>INV 11</t>
  </si>
  <si>
    <t>Pan, Boxiang</t>
  </si>
  <si>
    <t>INV 111</t>
  </si>
  <si>
    <t>INV 12</t>
  </si>
  <si>
    <t>Lagesse, Brent</t>
  </si>
  <si>
    <t>White, Bryan</t>
  </si>
  <si>
    <t>INV 140</t>
  </si>
  <si>
    <t>Shaw, Carol</t>
  </si>
  <si>
    <t>INV 141</t>
  </si>
  <si>
    <t>Zander, Carol</t>
  </si>
  <si>
    <t>INV 15</t>
  </si>
  <si>
    <t>INV 16</t>
  </si>
  <si>
    <t>Strickland, Cedric</t>
  </si>
  <si>
    <t>INV 211</t>
  </si>
  <si>
    <t>Jackels, Charles</t>
  </si>
  <si>
    <t>Phillips, Christopher</t>
  </si>
  <si>
    <t>INV 310</t>
  </si>
  <si>
    <t>Hillyard, Cinnamon</t>
  </si>
  <si>
    <t>UW1 10</t>
  </si>
  <si>
    <t>Browne, Connor</t>
  </si>
  <si>
    <t>UW1 110</t>
  </si>
  <si>
    <t>UW1 120</t>
  </si>
  <si>
    <t>UW1 121</t>
  </si>
  <si>
    <t>UW1 20</t>
  </si>
  <si>
    <t>LeBlanc, David</t>
  </si>
  <si>
    <t>UW1 21</t>
  </si>
  <si>
    <t>UW1 210</t>
  </si>
  <si>
    <t>Socha, David</t>
  </si>
  <si>
    <t>UW1 220</t>
  </si>
  <si>
    <t>UW1 221</t>
  </si>
  <si>
    <t>UW1 261</t>
  </si>
  <si>
    <t>UW1 30</t>
  </si>
  <si>
    <t>UW1 31</t>
  </si>
  <si>
    <t>Singhal, Dharmesh</t>
  </si>
  <si>
    <t>UW1 40</t>
  </si>
  <si>
    <t>Si, Dong</t>
  </si>
  <si>
    <t>UW1 41</t>
  </si>
  <si>
    <t>UW1 50</t>
  </si>
  <si>
    <t>UW1 51</t>
  </si>
  <si>
    <t>Field, Elizabeth</t>
  </si>
  <si>
    <t>UW1 60</t>
  </si>
  <si>
    <t>UW2 105</t>
  </si>
  <si>
    <t>UW2 121</t>
  </si>
  <si>
    <t>UW2 21</t>
  </si>
  <si>
    <t>Cioch, Frank</t>
  </si>
  <si>
    <t>UW2 228</t>
  </si>
  <si>
    <t>SenGupta, Gautam</t>
  </si>
  <si>
    <t>Thamilarasu, Geethapriya</t>
  </si>
  <si>
    <t>UW2 305</t>
  </si>
  <si>
    <t>Crowther, Gregory</t>
  </si>
  <si>
    <t>UW2 307</t>
  </si>
  <si>
    <t>Lee, Haebum</t>
  </si>
  <si>
    <t>UW2 31</t>
  </si>
  <si>
    <t>Ong, Hansel</t>
  </si>
  <si>
    <t>UW2 40</t>
  </si>
  <si>
    <t>Asuncion, Hazeline</t>
  </si>
  <si>
    <t>Lakhani, Heena</t>
  </si>
  <si>
    <t>Gillis, Ian</t>
  </si>
  <si>
    <t>Tomlinson, Jaimy</t>
  </si>
  <si>
    <t>Candelaria, Jared</t>
  </si>
  <si>
    <t>Herrero, Javier</t>
  </si>
  <si>
    <t>Poskin, Jeff</t>
  </si>
  <si>
    <t>Kim, Jeffrey</t>
  </si>
  <si>
    <t>McLoud-Mann, Jennifer</t>
  </si>
  <si>
    <t>Schwartz, Jesse</t>
  </si>
  <si>
    <t>Hogg, Jim</t>
  </si>
  <si>
    <t>Song, Joy</t>
  </si>
  <si>
    <t>Mlodnosky, Karyn</t>
  </si>
  <si>
    <t>Sen, Keya</t>
  </si>
  <si>
    <t>Gunnerson, Kim</t>
  </si>
  <si>
    <t>Premathilake, Lakshitha</t>
  </si>
  <si>
    <t>Lam, Lawrence</t>
  </si>
  <si>
    <t>Kalmin, Lesley</t>
  </si>
  <si>
    <t>Xie, Liang</t>
  </si>
  <si>
    <t>Robins, Lori</t>
  </si>
  <si>
    <t>Rajanna, Madhu</t>
  </si>
  <si>
    <t xml:space="preserve">Krakoff, Gianni Marcello </t>
  </si>
  <si>
    <t>Deschene, Marie</t>
  </si>
  <si>
    <t>Kochanski, Mark</t>
  </si>
  <si>
    <t>Stiber, Michael</t>
  </si>
  <si>
    <t>Bertram, Miriam</t>
  </si>
  <si>
    <t>Rahman, Muntasir</t>
  </si>
  <si>
    <t>Mead, Nathan</t>
  </si>
  <si>
    <t>Hoover, Nicole</t>
  </si>
  <si>
    <t>Dutta, Pampa</t>
  </si>
  <si>
    <t>Du, Peng</t>
  </si>
  <si>
    <t>Gruenbaum, Peter</t>
  </si>
  <si>
    <t>Mourad, Pierre</t>
  </si>
  <si>
    <t>Akapame, Rejoice</t>
  </si>
  <si>
    <t>Upreti, Reshmi</t>
  </si>
  <si>
    <t>Kumari, Richa</t>
  </si>
  <si>
    <t>Cobbe, Richard</t>
  </si>
  <si>
    <t>Dimpsey, Robert</t>
  </si>
  <si>
    <t>Stanev, Roger</t>
  </si>
  <si>
    <t>Yeigh, Sandra</t>
  </si>
  <si>
    <t>Lee, Sangkon</t>
  </si>
  <si>
    <t>Joshi, Sanjaya</t>
  </si>
  <si>
    <t>Maddocks, Sarah</t>
  </si>
  <si>
    <t>Shippy, Scott</t>
  </si>
  <si>
    <t>Thielman, Scott</t>
  </si>
  <si>
    <t>Murphy, Sean</t>
  </si>
  <si>
    <t>Newman, Shannon</t>
  </si>
  <si>
    <t>Jones, Sharon</t>
  </si>
  <si>
    <t>Malhotra, Shiny</t>
  </si>
  <si>
    <t>Ali, Shiza</t>
  </si>
  <si>
    <t>Rajopadhye, Shubha</t>
  </si>
  <si>
    <t>Melnikoff, Steven</t>
  </si>
  <si>
    <t>Lee, Sungho</t>
  </si>
  <si>
    <t>Kim, Sunwoong</t>
  </si>
  <si>
    <t>Kim, Taehyoun</t>
  </si>
  <si>
    <t>Wang, Taiping</t>
  </si>
  <si>
    <t>Khangaonkar, Tarang</t>
  </si>
  <si>
    <t>Horm, Teresa</t>
  </si>
  <si>
    <t>Madzima, Thelma</t>
  </si>
  <si>
    <t>Carlson, Tim</t>
  </si>
  <si>
    <t>Smilkstein, Tina</t>
  </si>
  <si>
    <t>Olson, Trevor</t>
  </si>
  <si>
    <t>Folsom, Tyler</t>
  </si>
  <si>
    <t>Gregory, Wanda</t>
  </si>
  <si>
    <t>Buck, Warren</t>
  </si>
  <si>
    <t>Kimura, Wayne</t>
  </si>
  <si>
    <t>Lidster, William</t>
  </si>
  <si>
    <t>Peng, Yang</t>
  </si>
  <si>
    <t>Seah, Yee Mey</t>
  </si>
  <si>
    <t>Narayanan, Zareen</t>
  </si>
  <si>
    <t>Royzen, Zinovy</t>
  </si>
  <si>
    <t>Courses</t>
  </si>
  <si>
    <t>Room Requested (Admin)</t>
  </si>
  <si>
    <t>Monday</t>
  </si>
  <si>
    <t>Tuesday</t>
  </si>
  <si>
    <t>Wednesday</t>
  </si>
  <si>
    <t>Thursday</t>
  </si>
  <si>
    <t>Friday</t>
  </si>
  <si>
    <t>Update Schedule</t>
  </si>
  <si>
    <t xml:space="preserve">Instructions for use: </t>
  </si>
  <si>
    <t xml:space="preserve">SOP </t>
  </si>
  <si>
    <t>Fill in purple columns (the others automatically fill)</t>
  </si>
  <si>
    <t>Code for visualization</t>
  </si>
  <si>
    <t>Use Insert Rows when Adding Rows to Tables</t>
  </si>
  <si>
    <t>WA200007400</t>
  </si>
  <si>
    <t>On Room Requests only enter info into specific columns</t>
  </si>
  <si>
    <t>make sure to sign in and accept terms of use</t>
  </si>
  <si>
    <t>update schedule---keep unclicked until you are ready to see schedule; allows for undo; on schedule page</t>
  </si>
  <si>
    <t>make sure time is in slot for visualization</t>
  </si>
  <si>
    <t xml:space="preserve">refresh </t>
  </si>
  <si>
    <t>sort on courses page by offerred.  Copy the course&amp;number to room requests.  Use format painter to format</t>
  </si>
  <si>
    <t>don't save a copy---just add to this master copy.  We will be able to see it online</t>
  </si>
  <si>
    <t>if blank time for (499 courses) choose other</t>
  </si>
  <si>
    <t>access to TS change form view only for PCs?</t>
  </si>
  <si>
    <t>Hybrid course select days in person only</t>
  </si>
  <si>
    <t>Backtoback courses</t>
  </si>
  <si>
    <t>Suggested Changes to Sheet</t>
  </si>
  <si>
    <t>Div, Course, Time, days, enrollment cap, name, type of course, TS comments, Notes to M</t>
  </si>
  <si>
    <t>add course title column to make it easier to avoid errors?</t>
  </si>
  <si>
    <t>add 1:30 - 3:30, 8:45 - 11:45 slots to pulldown (common for bio labs)</t>
  </si>
  <si>
    <t>add notes column (to note intended instructor if not in list and/or time if not in list)</t>
  </si>
  <si>
    <t>Way to indicate intended part-time teacher</t>
  </si>
  <si>
    <t>Lab Times 2:00 - 5:00</t>
  </si>
  <si>
    <t>Lab times:  LB 8:45-12:45</t>
  </si>
  <si>
    <t>Lab times: 1:15 - 4:15</t>
  </si>
  <si>
    <t>Lab times: 1:30 - 3:30</t>
  </si>
  <si>
    <t>These are courses that have been on the fixed time schedule.  Please make sure they are included in the spreadsheet.</t>
  </si>
  <si>
    <t>Autumn</t>
  </si>
  <si>
    <t>Winter</t>
  </si>
  <si>
    <t>Spring</t>
  </si>
  <si>
    <t xml:space="preserve">TTH </t>
  </si>
  <si>
    <t>8:45-10:45</t>
  </si>
  <si>
    <t>B BIO 180</t>
  </si>
  <si>
    <t>MW??</t>
  </si>
  <si>
    <t>B BIO 200</t>
  </si>
  <si>
    <t>B BIO 220</t>
  </si>
  <si>
    <t>MW</t>
  </si>
  <si>
    <t>11:00-1:00</t>
  </si>
  <si>
    <t>B BIO 351</t>
  </si>
  <si>
    <t>B BIO 352</t>
  </si>
  <si>
    <t>MWF</t>
  </si>
  <si>
    <t>8:45-10:05</t>
  </si>
  <si>
    <t>B CHEM 139</t>
  </si>
  <si>
    <t>B CHEM 153</t>
  </si>
  <si>
    <t>10:15-11:35</t>
  </si>
  <si>
    <t>B CHEM 143</t>
  </si>
  <si>
    <t>B CHEM 163</t>
  </si>
  <si>
    <t>B CHEM 238</t>
  </si>
  <si>
    <t>CSS 142 D</t>
  </si>
  <si>
    <t>B CHEM 237</t>
  </si>
  <si>
    <t xml:space="preserve">MW </t>
  </si>
  <si>
    <t>1:15-3:15</t>
  </si>
  <si>
    <t>B CHEM 239</t>
  </si>
  <si>
    <t>3:30-5:30</t>
  </si>
  <si>
    <t>CSS 143 A</t>
  </si>
  <si>
    <t>CSS 142 A</t>
  </si>
  <si>
    <t>T</t>
  </si>
  <si>
    <t>B ME 223</t>
  </si>
  <si>
    <t>TH</t>
  </si>
  <si>
    <t>8:45 - 10:45</t>
  </si>
  <si>
    <t>B ME 222</t>
  </si>
  <si>
    <t>F</t>
  </si>
  <si>
    <t>B PHYS 121AA</t>
  </si>
  <si>
    <t>B PHYS 115A</t>
  </si>
  <si>
    <t>11:00 - 1:00</t>
  </si>
  <si>
    <t>B PHYS 121AB</t>
  </si>
  <si>
    <t>B PHYS 122</t>
  </si>
  <si>
    <t>B PHYS 116AA</t>
  </si>
  <si>
    <t>TTHF</t>
  </si>
  <si>
    <t>B PHYS 116AB</t>
  </si>
  <si>
    <t>B PHYS 115AA</t>
  </si>
  <si>
    <t>8:45- 10:45</t>
  </si>
  <si>
    <t>B PHYS 123</t>
  </si>
  <si>
    <t>B PHYS 115AB</t>
  </si>
  <si>
    <t>11:45-1:05</t>
  </si>
  <si>
    <t>B MATH 144A</t>
  </si>
  <si>
    <t>B MATH 144B</t>
  </si>
  <si>
    <t>B MATH 123B</t>
  </si>
  <si>
    <t>B MATH 215A</t>
  </si>
  <si>
    <t>B MATH 121A</t>
  </si>
  <si>
    <t>5:45-7:45</t>
  </si>
  <si>
    <t>B MATH 215B</t>
  </si>
  <si>
    <t>B MATH 122A</t>
  </si>
  <si>
    <t>STMATH 124A</t>
  </si>
  <si>
    <t>BMATH 122B</t>
  </si>
  <si>
    <t>STMATH 124B</t>
  </si>
  <si>
    <t>B MATH 123A</t>
  </si>
  <si>
    <t>BMATH 215C</t>
  </si>
  <si>
    <t>STMATH 124C</t>
  </si>
  <si>
    <t>STMATH 124D</t>
  </si>
  <si>
    <t>B MATH 123C</t>
  </si>
  <si>
    <t>STMATH 124E</t>
  </si>
  <si>
    <t>STMATH 125A</t>
  </si>
  <si>
    <t>STMATH 125B</t>
  </si>
  <si>
    <t>STMATH 125C</t>
  </si>
  <si>
    <t>STMATH 126A</t>
  </si>
  <si>
    <t>STMATH 126B</t>
  </si>
  <si>
    <t>STMATH 207A</t>
  </si>
  <si>
    <t>STMATH 208A</t>
  </si>
  <si>
    <t xml:space="preserve">MWF </t>
  </si>
  <si>
    <t>STMATH 207B</t>
  </si>
  <si>
    <t>STMATH 208B</t>
  </si>
  <si>
    <t>STMATH 224A</t>
  </si>
  <si>
    <t>11:00-1;00</t>
  </si>
  <si>
    <t>STMATH 390B</t>
  </si>
  <si>
    <t>STMATH 224B</t>
  </si>
  <si>
    <t>STMATH 390A</t>
  </si>
  <si>
    <t>STMATH 125D</t>
  </si>
  <si>
    <t>PC Point Person Responsible for Scheduling</t>
  </si>
  <si>
    <t>Title</t>
  </si>
  <si>
    <t>BST 205 Women in STEM</t>
  </si>
  <si>
    <t xml:space="preserve">BST 301 Scientific Writing </t>
  </si>
  <si>
    <t>BCHEM/BBIO364/365</t>
  </si>
  <si>
    <t>Biochemistry I/II</t>
  </si>
  <si>
    <t>B ENGR 494/495/496</t>
  </si>
  <si>
    <t>BBIO/CSS 383</t>
  </si>
  <si>
    <t>BEARTH 154</t>
  </si>
  <si>
    <t>Intro to Oceanography</t>
  </si>
  <si>
    <t>BCHEM/BBIO375</t>
  </si>
  <si>
    <t>Molecular Biology</t>
  </si>
  <si>
    <t>BEARTH 155</t>
  </si>
  <si>
    <t>This link will allow faculty to see the rooms available on campus:</t>
  </si>
  <si>
    <t>https://www.uwb.edu/registrar/staff-faculty-resources/classrooms/room-list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</si>
</sst>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h:mm\ AM/PM;@"/>
  </numFmts>
  <fonts count="38" x14ac:knownFonts="1">
    <font>
      <sz val="12"/>
      <color theme="1"/>
      <name val="Calibri"/>
      <family val="2"/>
      <scheme val="minor"/>
    </font>
    <font>
      <sz val="11"/>
      <color rgb="FF000000"/>
      <name val="Calibri"/>
      <family val="2"/>
      <scheme val="minor"/>
    </font>
    <font>
      <b/>
      <sz val="12"/>
      <color theme="1"/>
      <name val="Calibri"/>
      <family val="2"/>
      <scheme val="minor"/>
    </font>
    <font>
      <sz val="10"/>
      <color theme="1"/>
      <name val="Courier New"/>
      <family val="3"/>
    </font>
    <font>
      <sz val="8"/>
      <name val="Calibri"/>
      <family val="2"/>
      <scheme val="minor"/>
    </font>
    <font>
      <b/>
      <sz val="12"/>
      <color theme="0"/>
      <name val="Calibri"/>
      <family val="2"/>
      <scheme val="minor"/>
    </font>
    <font>
      <b/>
      <sz val="14"/>
      <color theme="1"/>
      <name val="Calibri"/>
      <family val="2"/>
      <scheme val="minor"/>
    </font>
    <font>
      <sz val="12"/>
      <color theme="2"/>
      <name val="Calibri"/>
      <family val="2"/>
      <scheme val="minor"/>
    </font>
    <font>
      <sz val="12"/>
      <color rgb="FF000000"/>
      <name val="Aptos"/>
      <family val="2"/>
    </font>
    <font>
      <b/>
      <sz val="12"/>
      <color theme="2"/>
      <name val="Calibri"/>
      <family val="2"/>
      <scheme val="minor"/>
    </font>
    <font>
      <sz val="12"/>
      <color theme="1"/>
      <name val="Calibri"/>
      <family val="2"/>
      <scheme val="minor"/>
    </font>
    <font>
      <sz val="18"/>
      <color theme="1"/>
      <name val="Calibri"/>
      <family val="2"/>
      <scheme val="minor"/>
    </font>
    <font>
      <sz val="10"/>
      <color rgb="FF000000"/>
      <name val="Arial Unicode MS"/>
      <family val="2"/>
    </font>
    <font>
      <sz val="12"/>
      <color rgb="FF000000"/>
      <name val="Calibri"/>
      <family val="2"/>
    </font>
    <font>
      <sz val="14"/>
      <color theme="1"/>
      <name val="Calibri"/>
      <family val="2"/>
      <scheme val="minor"/>
    </font>
    <font>
      <sz val="12"/>
      <color rgb="FF000000"/>
      <name val="Calibri"/>
      <family val="2"/>
      <scheme val="minor"/>
    </font>
    <font>
      <b/>
      <sz val="16"/>
      <color theme="1"/>
      <name val="Calibri"/>
      <family val="2"/>
      <scheme val="minor"/>
    </font>
    <font>
      <sz val="12"/>
      <color rgb="FFFF0000"/>
      <name val="Calibri"/>
      <family val="2"/>
      <scheme val="minor"/>
    </font>
    <font>
      <sz val="10"/>
      <color theme="1"/>
      <name val="Arial"/>
      <family val="2"/>
    </font>
    <font>
      <sz val="12"/>
      <color theme="1"/>
      <name val="Aptos"/>
      <family val="2"/>
    </font>
    <font>
      <sz val="10"/>
      <color theme="1"/>
      <name val="Calibri"/>
      <family val="2"/>
      <scheme val="minor"/>
    </font>
    <font>
      <sz val="10"/>
      <color rgb="FF000000"/>
      <name val="Courier New"/>
      <family val="1"/>
    </font>
    <font>
      <sz val="11"/>
      <color rgb="FF242424"/>
      <name val="Aptos Narrow"/>
      <family val="2"/>
    </font>
    <font>
      <sz val="10"/>
      <name val="Arial"/>
      <family val="2"/>
    </font>
    <font>
      <u/>
      <sz val="12"/>
      <color theme="10"/>
      <name val="Calibri"/>
      <family val="2"/>
      <scheme val="minor"/>
    </font>
    <font>
      <b/>
      <sz val="12"/>
      <color rgb="FF000000"/>
      <name val="Calibri"/>
      <family val="2"/>
      <scheme val="minor"/>
    </font>
    <font>
      <sz val="12"/>
      <color rgb="FF222222"/>
      <name val="Arial"/>
      <family val="2"/>
    </font>
    <font>
      <sz val="11"/>
      <color rgb="FF000000"/>
      <name val="Arial"/>
      <family val="2"/>
    </font>
    <font>
      <sz val="11"/>
      <color rgb="FF000000"/>
      <name val="Roboto"/>
      <charset val="1"/>
    </font>
    <font>
      <sz val="11"/>
      <color rgb="FF000000"/>
      <name val="Calibri"/>
      <family val="2"/>
    </font>
    <font>
      <i/>
      <sz val="10"/>
      <color rgb="FF000000"/>
      <name val="Arial"/>
      <family val="2"/>
    </font>
    <font>
      <i/>
      <sz val="11"/>
      <color rgb="FF000000"/>
      <name val="Arial"/>
      <family val="2"/>
    </font>
    <font>
      <i/>
      <sz val="11"/>
      <color rgb="FF000000"/>
      <name val="Calibri"/>
      <family val="2"/>
    </font>
    <font>
      <i/>
      <sz val="11"/>
      <color rgb="FF212121"/>
      <name val="Arial"/>
      <family val="2"/>
    </font>
    <font>
      <b/>
      <sz val="10"/>
      <name val="Calibri"/>
      <family val="2"/>
      <scheme val="minor"/>
    </font>
    <font>
      <b/>
      <sz val="11"/>
      <color rgb="FF000000"/>
      <name val="Arial"/>
      <family val="2"/>
    </font>
    <font>
      <sz val="12"/>
      <color rgb="FF000000"/>
      <name val="Calibri"/>
      <family val="2"/>
    </font>
    <font>
      <sz val="10"/>
      <color rgb="FF000000"/>
      <name val="Arial Unicode MS"/>
      <family val="2"/>
    </font>
  </fonts>
  <fills count="25">
    <fill>
      <patternFill patternType="none"/>
    </fill>
    <fill>
      <patternFill patternType="gray125"/>
    </fill>
    <fill>
      <patternFill patternType="solid">
        <fgColor rgb="FF46BDC6"/>
        <bgColor indexed="64"/>
      </patternFill>
    </fill>
    <fill>
      <patternFill patternType="solid">
        <fgColor rgb="FFFFFF00"/>
        <bgColor indexed="64"/>
      </patternFill>
    </fill>
    <fill>
      <patternFill patternType="solid">
        <fgColor rgb="FF9900FF"/>
        <bgColor indexed="64"/>
      </patternFill>
    </fill>
    <fill>
      <patternFill patternType="solid">
        <fgColor rgb="FFFBBC04"/>
        <bgColor indexed="64"/>
      </patternFill>
    </fill>
    <fill>
      <patternFill patternType="solid">
        <fgColor rgb="FFFF00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rgb="FF00FFCC"/>
        <bgColor indexed="64"/>
      </patternFill>
    </fill>
    <fill>
      <patternFill patternType="solid">
        <fgColor theme="6" tint="-0.249977111117893"/>
        <bgColor indexed="64"/>
      </patternFill>
    </fill>
    <fill>
      <patternFill patternType="solid">
        <fgColor rgb="FF00FF00"/>
        <bgColor indexed="64"/>
      </patternFill>
    </fill>
    <fill>
      <patternFill patternType="solid">
        <fgColor rgb="FF9999FF"/>
        <bgColor indexed="64"/>
      </patternFill>
    </fill>
    <fill>
      <patternFill patternType="solid">
        <fgColor rgb="FFD9E1F2"/>
        <bgColor rgb="FFD9E1F2"/>
      </patternFill>
    </fill>
    <fill>
      <patternFill patternType="solid">
        <fgColor rgb="FFFFFFFF"/>
        <bgColor indexed="64"/>
      </patternFill>
    </fill>
    <fill>
      <patternFill patternType="solid">
        <fgColor rgb="FFFFE699"/>
        <bgColor rgb="FF000000"/>
      </patternFill>
    </fill>
    <fill>
      <patternFill patternType="solid">
        <fgColor rgb="FF00FFFF"/>
        <bgColor rgb="FF000000"/>
      </patternFill>
    </fill>
    <fill>
      <patternFill patternType="solid">
        <fgColor rgb="FFFFFF00"/>
        <bgColor rgb="FF000000"/>
      </patternFill>
    </fill>
    <fill>
      <patternFill patternType="solid">
        <fgColor rgb="FFE7E6E6"/>
        <bgColor rgb="FF000000"/>
      </patternFill>
    </fill>
    <fill>
      <patternFill patternType="solid">
        <fgColor rgb="FFA4C2F4"/>
        <bgColor rgb="FF000000"/>
      </patternFill>
    </fill>
    <fill>
      <patternFill patternType="solid">
        <fgColor rgb="FFA9D08E"/>
        <bgColor rgb="FF000000"/>
      </patternFill>
    </fill>
    <fill>
      <patternFill patternType="solid">
        <fgColor rgb="FFD9E1F2"/>
        <bgColor indexed="64"/>
      </patternFill>
    </fill>
  </fills>
  <borders count="17">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8EA9DB"/>
      </left>
      <right/>
      <top style="thin">
        <color rgb="FF8EA9DB"/>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theme="4" tint="0.39997558519241921"/>
      </top>
      <bottom/>
      <diagonal/>
    </border>
    <border>
      <left/>
      <right/>
      <top style="thin">
        <color rgb="FF8EA9DB"/>
      </top>
      <bottom/>
      <diagonal/>
    </border>
    <border>
      <left/>
      <right style="thin">
        <color rgb="FF8EA9DB"/>
      </right>
      <top style="thin">
        <color rgb="FF8EA9DB"/>
      </top>
      <bottom style="thin">
        <color rgb="FF8EA9DB"/>
      </bottom>
      <diagonal/>
    </border>
    <border>
      <left/>
      <right style="thin">
        <color rgb="FF8EA9DB"/>
      </right>
      <top style="thin">
        <color rgb="FF8EA9DB"/>
      </top>
      <bottom/>
      <diagonal/>
    </border>
  </borders>
  <cellStyleXfs count="3">
    <xf numFmtId="0" fontId="0" fillId="0" borderId="0"/>
    <xf numFmtId="0" fontId="10" fillId="0" borderId="0"/>
    <xf numFmtId="0" fontId="24" fillId="0" borderId="0" applyNumberFormat="0" applyFill="0" applyBorder="0" applyAlignment="0" applyProtection="0"/>
  </cellStyleXfs>
  <cellXfs count="18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center" vertical="center"/>
    </xf>
    <xf numFmtId="0" fontId="0" fillId="0" borderId="0" xfId="0" applyAlignment="1">
      <alignment wrapText="1"/>
    </xf>
    <xf numFmtId="0" fontId="0" fillId="0" borderId="0" xfId="0" applyAlignment="1">
      <alignment horizontal="left"/>
    </xf>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0" xfId="0">
      <extLst>
        <ext xmlns:xfpb="http://schemas.microsoft.com/office/spreadsheetml/2022/featurepropertybag" uri="{C7286773-470A-42A8-94C5-96B5CB345126}">
          <xfpb:xfComplement i="0"/>
        </ext>
      </extLst>
    </xf>
    <xf numFmtId="0" fontId="0" fillId="0" borderId="0" xfId="0" applyAlignment="1" applyProtection="1">
      <alignment horizontal="left" wrapText="1"/>
      <protection locked="0"/>
    </xf>
    <xf numFmtId="0" fontId="0" fillId="0" borderId="0" xfId="0" applyAlignment="1">
      <alignment horizontal="left" wrapText="1"/>
    </xf>
    <xf numFmtId="0" fontId="3" fillId="0" borderId="0" xfId="0" applyFont="1" applyAlignment="1">
      <alignment horizontal="left" wrapText="1"/>
    </xf>
    <xf numFmtId="0" fontId="5" fillId="7" borderId="2" xfId="0" applyFont="1" applyFill="1" applyBorder="1"/>
    <xf numFmtId="0" fontId="5" fillId="7" borderId="1" xfId="0" applyFont="1" applyFill="1" applyBorder="1"/>
    <xf numFmtId="0" fontId="6" fillId="0" borderId="0" xfId="0" applyFont="1"/>
    <xf numFmtId="0" fontId="2" fillId="0" borderId="0" xfId="0" applyFont="1"/>
    <xf numFmtId="0" fontId="0" fillId="0" borderId="6" xfId="0" applyBorder="1"/>
    <xf numFmtId="0" fontId="6" fillId="0" borderId="6" xfId="0" applyFont="1" applyBorder="1"/>
    <xf numFmtId="0" fontId="0" fillId="0" borderId="0" xfId="0" quotePrefix="1"/>
    <xf numFmtId="0" fontId="1" fillId="0" borderId="0" xfId="0" applyFont="1" applyAlignment="1" applyProtection="1">
      <alignment horizontal="left"/>
      <protection locked="0"/>
    </xf>
    <xf numFmtId="0" fontId="0" fillId="0" borderId="0" xfId="0" applyAlignment="1" applyProtection="1">
      <alignment horizontal="center"/>
      <protection locked="0"/>
      <extLst>
        <ext xmlns:xfpb="http://schemas.microsoft.com/office/spreadsheetml/2022/featurepropertybag" uri="{C7286773-470A-42A8-94C5-96B5CB345126}">
          <xfpb:xfComplement i="0"/>
        </ext>
      </extLst>
    </xf>
    <xf numFmtId="0" fontId="0" fillId="0" borderId="0" xfId="0" applyAlignment="1">
      <alignment horizontal="center" vertical="center" wrapText="1"/>
    </xf>
    <xf numFmtId="0" fontId="8" fillId="0" borderId="0" xfId="0" applyFont="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6" borderId="0" xfId="0" applyFill="1"/>
    <xf numFmtId="0" fontId="0" fillId="14" borderId="0" xfId="0" applyFill="1"/>
    <xf numFmtId="0" fontId="0" fillId="15" borderId="0" xfId="0" applyFill="1"/>
    <xf numFmtId="164" fontId="0" fillId="0" borderId="0" xfId="0" applyNumberFormat="1"/>
    <xf numFmtId="164" fontId="0" fillId="8" borderId="1" xfId="0" applyNumberFormat="1" applyFill="1" applyBorder="1"/>
    <xf numFmtId="20" fontId="0" fillId="0" borderId="0" xfId="0" applyNumberFormat="1"/>
    <xf numFmtId="0" fontId="0" fillId="8" borderId="4" xfId="0" applyFill="1" applyBorder="1"/>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9" fillId="7" borderId="4" xfId="0" applyFont="1" applyFill="1" applyBorder="1" applyAlignment="1">
      <alignment horizontal="center" vertical="center"/>
    </xf>
    <xf numFmtId="0" fontId="5" fillId="7" borderId="5" xfId="0" applyFont="1" applyFill="1" applyBorder="1" applyAlignment="1">
      <alignment horizontal="center" vertical="center" wrapText="1"/>
    </xf>
    <xf numFmtId="0" fontId="0" fillId="8" borderId="4" xfId="0" applyFill="1" applyBorder="1">
      <extLst>
        <ext xmlns:xfpb="http://schemas.microsoft.com/office/spreadsheetml/2022/featurepropertybag" uri="{C7286773-470A-42A8-94C5-96B5CB345126}">
          <xfpb:xfComplement i="0"/>
        </ext>
      </extLst>
    </xf>
    <xf numFmtId="0" fontId="0" fillId="8" borderId="5" xfId="0" applyFill="1" applyBorder="1">
      <extLst>
        <ext xmlns:xfpb="http://schemas.microsoft.com/office/spreadsheetml/2022/featurepropertybag" uri="{C7286773-470A-42A8-94C5-96B5CB345126}">
          <xfpb:xfComplement i="0"/>
        </ext>
      </extLst>
    </xf>
    <xf numFmtId="0" fontId="5" fillId="7" borderId="0" xfId="0" applyFont="1" applyFill="1"/>
    <xf numFmtId="0" fontId="0" fillId="0" borderId="3" xfId="0" applyBorder="1"/>
    <xf numFmtId="0" fontId="0" fillId="0" borderId="4" xfId="0" applyBorder="1"/>
    <xf numFmtId="0" fontId="0" fillId="0" borderId="0" xfId="0" applyProtection="1">
      <protection locked="0"/>
    </xf>
    <xf numFmtId="0" fontId="0" fillId="0" borderId="0" xfId="0" applyAlignment="1">
      <alignment horizont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vertical="center" wrapText="1"/>
    </xf>
    <xf numFmtId="0" fontId="11" fillId="0" borderId="0" xfId="0" applyFont="1"/>
    <xf numFmtId="0" fontId="0" fillId="0" borderId="0" xfId="0" applyAlignment="1">
      <alignment horizontal="left" vertical="top" wrapText="1" indent="2"/>
    </xf>
    <xf numFmtId="0" fontId="0" fillId="0" borderId="0" xfId="0" applyProtection="1">
      <protection locked="0"/>
      <extLst>
        <ext xmlns:xfpb="http://schemas.microsoft.com/office/spreadsheetml/2022/featurepropertybag" uri="{C7286773-470A-42A8-94C5-96B5CB345126}">
          <xfpb:xfComplement i="0"/>
        </ext>
      </extLst>
    </xf>
    <xf numFmtId="0" fontId="0" fillId="0" borderId="0" xfId="0" applyAlignment="1" applyProtection="1">
      <alignment horizontal="left" wrapText="1"/>
      <protection locked="0"/>
      <extLst>
        <ext xmlns:xfpb="http://schemas.microsoft.com/office/spreadsheetml/2022/featurepropertybag" uri="{C7286773-470A-42A8-94C5-96B5CB345126}">
          <xfpb:xfComplement i="0"/>
        </ext>
      </extLst>
    </xf>
    <xf numFmtId="0" fontId="12" fillId="0" borderId="0" xfId="0" applyFont="1"/>
    <xf numFmtId="0" fontId="13" fillId="16" borderId="0" xfId="0" applyFont="1" applyFill="1"/>
    <xf numFmtId="0" fontId="13" fillId="0" borderId="0" xfId="0" applyFont="1"/>
    <xf numFmtId="0" fontId="14" fillId="0" borderId="0" xfId="0" applyFont="1"/>
    <xf numFmtId="0" fontId="1" fillId="18" borderId="0" xfId="0" applyFont="1" applyFill="1"/>
    <xf numFmtId="0" fontId="15" fillId="18" borderId="0" xfId="0" applyFont="1" applyFill="1" applyAlignment="1">
      <alignment horizontal="center" vertical="center"/>
    </xf>
    <xf numFmtId="0" fontId="1" fillId="18" borderId="0" xfId="0" applyFont="1" applyFill="1" applyAlignment="1">
      <alignment wrapText="1"/>
    </xf>
    <xf numFmtId="0" fontId="15" fillId="0" borderId="0" xfId="0" applyFont="1"/>
    <xf numFmtId="0" fontId="15" fillId="0" borderId="0" xfId="0" applyFont="1" applyAlignment="1">
      <alignment vertical="center"/>
    </xf>
    <xf numFmtId="0" fontId="1" fillId="19" borderId="0" xfId="0" applyFont="1" applyFill="1"/>
    <xf numFmtId="0" fontId="15" fillId="19" borderId="0" xfId="0" applyFont="1" applyFill="1" applyAlignment="1">
      <alignment horizontal="center" vertical="center"/>
    </xf>
    <xf numFmtId="0" fontId="1" fillId="20" borderId="0" xfId="0" applyFont="1" applyFill="1"/>
    <xf numFmtId="0" fontId="15" fillId="20" borderId="0" xfId="0" applyFont="1" applyFill="1" applyAlignment="1">
      <alignment horizontal="center" vertical="center"/>
    </xf>
    <xf numFmtId="0" fontId="15" fillId="20" borderId="0" xfId="0" applyFont="1" applyFill="1" applyAlignment="1">
      <alignment wrapText="1"/>
    </xf>
    <xf numFmtId="0" fontId="1" fillId="21" borderId="0" xfId="0" applyFont="1" applyFill="1"/>
    <xf numFmtId="0" fontId="15" fillId="21" borderId="0" xfId="0" applyFont="1" applyFill="1" applyAlignment="1">
      <alignment horizontal="center" vertical="center"/>
    </xf>
    <xf numFmtId="0" fontId="15" fillId="21" borderId="0" xfId="0" applyFont="1" applyFill="1" applyAlignment="1">
      <alignment wrapText="1"/>
    </xf>
    <xf numFmtId="0" fontId="1" fillId="22" borderId="0" xfId="0" applyFont="1" applyFill="1"/>
    <xf numFmtId="0" fontId="15" fillId="22" borderId="0" xfId="0" applyFont="1" applyFill="1" applyAlignment="1">
      <alignment horizontal="center" vertical="center"/>
    </xf>
    <xf numFmtId="0" fontId="1" fillId="22" borderId="0" xfId="0" applyFont="1" applyFill="1" applyAlignment="1">
      <alignment wrapText="1"/>
    </xf>
    <xf numFmtId="0" fontId="1" fillId="23" borderId="0" xfId="0" applyFont="1" applyFill="1"/>
    <xf numFmtId="0" fontId="15" fillId="23" borderId="0" xfId="0" applyFont="1" applyFill="1" applyAlignment="1">
      <alignment horizontal="center" vertical="center"/>
    </xf>
    <xf numFmtId="0" fontId="1" fillId="23" borderId="0" xfId="0" applyFont="1" applyFill="1" applyAlignment="1">
      <alignment wrapText="1"/>
    </xf>
    <xf numFmtId="0" fontId="15" fillId="23" borderId="0" xfId="0" applyFont="1" applyFill="1"/>
    <xf numFmtId="0" fontId="16" fillId="0" borderId="0" xfId="0" applyFont="1"/>
    <xf numFmtId="0" fontId="17" fillId="20" borderId="0" xfId="0" applyFont="1" applyFill="1" applyAlignment="1">
      <alignment wrapText="1"/>
    </xf>
    <xf numFmtId="0" fontId="15" fillId="0" borderId="0" xfId="0" applyFont="1" applyAlignment="1">
      <alignment wrapText="1"/>
    </xf>
    <xf numFmtId="0" fontId="15" fillId="0" borderId="0" xfId="0" applyFont="1" applyAlignment="1">
      <alignment horizontal="center" vertical="center"/>
    </xf>
    <xf numFmtId="0" fontId="1" fillId="0" borderId="0" xfId="0" applyFont="1" applyAlignment="1">
      <alignment wrapText="1"/>
    </xf>
    <xf numFmtId="0" fontId="0" fillId="4" borderId="0" xfId="0" applyFill="1" applyAlignment="1" applyProtection="1">
      <alignment horizontal="center" vertical="center"/>
      <protection locked="0"/>
    </xf>
    <xf numFmtId="0" fontId="7"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13" fillId="0" borderId="7" xfId="0" applyFont="1" applyBorder="1"/>
    <xf numFmtId="0" fontId="13" fillId="0" borderId="8" xfId="0" applyFont="1" applyBorder="1"/>
    <xf numFmtId="0" fontId="13" fillId="0" borderId="8" xfId="0" applyFont="1" applyBorder="1" applyAlignment="1">
      <alignment wrapText="1"/>
    </xf>
    <xf numFmtId="0" fontId="18" fillId="0" borderId="0" xfId="0" applyFont="1" applyAlignment="1">
      <alignment wrapText="1"/>
    </xf>
    <xf numFmtId="0" fontId="19" fillId="0" borderId="0" xfId="0" applyFont="1"/>
    <xf numFmtId="0" fontId="20" fillId="0" borderId="0" xfId="0" applyFont="1" applyAlignment="1">
      <alignment wrapText="1"/>
    </xf>
    <xf numFmtId="0" fontId="15" fillId="24" borderId="10" xfId="0" applyFont="1" applyFill="1" applyBorder="1" applyAlignment="1" applyProtection="1">
      <alignment horizontal="left"/>
      <protection locked="0"/>
    </xf>
    <xf numFmtId="0" fontId="15" fillId="0" borderId="10" xfId="0" applyFont="1" applyBorder="1" applyAlignment="1" applyProtection="1">
      <alignment horizontal="left"/>
      <protection locked="0"/>
    </xf>
    <xf numFmtId="0" fontId="13" fillId="24" borderId="10" xfId="0" applyFont="1" applyFill="1" applyBorder="1" applyAlignment="1" applyProtection="1">
      <alignment horizontal="right"/>
      <protection locked="0"/>
    </xf>
    <xf numFmtId="0" fontId="13" fillId="0" borderId="10" xfId="0" applyFont="1" applyBorder="1" applyAlignment="1" applyProtection="1">
      <alignment horizontal="right"/>
      <protection locked="0"/>
    </xf>
    <xf numFmtId="0" fontId="13" fillId="24" borderId="10" xfId="0" applyFont="1" applyFill="1" applyBorder="1" applyAlignment="1" applyProtection="1">
      <alignment horizontal="left"/>
      <protection locked="0"/>
    </xf>
    <xf numFmtId="0" fontId="13" fillId="0" borderId="10" xfId="0" applyFont="1" applyBorder="1" applyAlignment="1" applyProtection="1">
      <alignment horizontal="left"/>
      <protection locked="0"/>
    </xf>
    <xf numFmtId="0" fontId="13" fillId="24" borderId="10" xfId="0" applyFont="1" applyFill="1" applyBorder="1" applyAlignment="1" applyProtection="1">
      <alignment horizontal="center"/>
      <protection locked="0"/>
      <extLst>
        <ext xmlns:xfpb="http://schemas.microsoft.com/office/spreadsheetml/2022/featurepropertybag" uri="{C7286773-470A-42A8-94C5-96B5CB345126}">
          <xfpb:xfComplement i="0"/>
        </ext>
      </extLst>
    </xf>
    <xf numFmtId="0" fontId="13" fillId="0" borderId="10" xfId="0" applyFont="1" applyBorder="1" applyAlignment="1" applyProtection="1">
      <alignment horizontal="center"/>
      <protection locked="0"/>
      <extLst>
        <ext xmlns:xfpb="http://schemas.microsoft.com/office/spreadsheetml/2022/featurepropertybag" uri="{C7286773-470A-42A8-94C5-96B5CB345126}">
          <xfpb:xfComplement i="0"/>
        </ext>
      </extLst>
    </xf>
    <xf numFmtId="0" fontId="13" fillId="24" borderId="11" xfId="0" applyFont="1" applyFill="1" applyBorder="1" applyAlignment="1" applyProtection="1">
      <alignment horizontal="center"/>
      <protection locked="0"/>
      <extLst>
        <ext xmlns:xfpb="http://schemas.microsoft.com/office/spreadsheetml/2022/featurepropertybag" uri="{C7286773-470A-42A8-94C5-96B5CB345126}">
          <xfpb:xfComplement i="0"/>
        </ext>
      </extLst>
    </xf>
    <xf numFmtId="0" fontId="13" fillId="0" borderId="11" xfId="0" applyFont="1" applyBorder="1" applyAlignment="1" applyProtection="1">
      <alignment horizontal="center"/>
      <protection locked="0"/>
      <extLst>
        <ext xmlns:xfpb="http://schemas.microsoft.com/office/spreadsheetml/2022/featurepropertybag" uri="{C7286773-470A-42A8-94C5-96B5CB345126}">
          <xfpb:xfComplement i="0"/>
        </ext>
      </extLst>
    </xf>
    <xf numFmtId="0" fontId="15" fillId="24" borderId="12" xfId="0" applyFont="1" applyFill="1" applyBorder="1" applyAlignment="1" applyProtection="1">
      <alignment horizontal="left"/>
      <protection locked="0"/>
    </xf>
    <xf numFmtId="0" fontId="21" fillId="17" borderId="0" xfId="0" applyFont="1" applyFill="1"/>
    <xf numFmtId="0" fontId="15" fillId="16" borderId="7" xfId="0" applyFont="1" applyFill="1" applyBorder="1" applyAlignment="1" applyProtection="1">
      <alignment horizontal="left"/>
      <protection locked="0"/>
    </xf>
    <xf numFmtId="0" fontId="15" fillId="0" borderId="9" xfId="0" applyFont="1" applyBorder="1" applyAlignment="1" applyProtection="1">
      <alignment horizontal="left"/>
      <protection locked="0"/>
    </xf>
    <xf numFmtId="0" fontId="20" fillId="4" borderId="0" xfId="0" applyFont="1" applyFill="1" applyAlignment="1">
      <alignment horizontal="center" vertical="center" wrapText="1"/>
    </xf>
    <xf numFmtId="0" fontId="20" fillId="0" borderId="0" xfId="0" applyFont="1" applyAlignment="1" applyProtection="1">
      <alignment horizontal="left" wrapText="1"/>
      <protection locked="0"/>
    </xf>
    <xf numFmtId="0" fontId="20" fillId="0" borderId="0" xfId="0" applyFont="1" applyAlignment="1" applyProtection="1">
      <alignment horizontal="left"/>
      <protection locked="0"/>
    </xf>
    <xf numFmtId="0" fontId="20" fillId="0" borderId="0" xfId="0" applyFont="1" applyAlignment="1" applyProtection="1">
      <alignment horizontal="left" wrapText="1"/>
      <protection locked="0"/>
      <extLst>
        <ext xmlns:xfpb="http://schemas.microsoft.com/office/spreadsheetml/2022/featurepropertybag" uri="{C7286773-470A-42A8-94C5-96B5CB345126}">
          <xfpb:xfComplement i="0"/>
        </ext>
      </extLst>
    </xf>
    <xf numFmtId="0" fontId="22" fillId="0" borderId="0" xfId="0" applyFont="1" applyAlignment="1">
      <alignment wrapText="1"/>
    </xf>
    <xf numFmtId="20" fontId="23" fillId="0" borderId="0" xfId="0" applyNumberFormat="1" applyFont="1" applyAlignment="1">
      <alignment horizontal="right" wrapText="1"/>
    </xf>
    <xf numFmtId="0" fontId="23" fillId="0" borderId="0" xfId="0" applyFont="1" applyAlignment="1">
      <alignment horizontal="right" wrapText="1"/>
    </xf>
    <xf numFmtId="0" fontId="0" fillId="8" borderId="0" xfId="0" applyFill="1">
      <extLst>
        <ext xmlns:xfpb="http://schemas.microsoft.com/office/spreadsheetml/2022/featurepropertybag" uri="{C7286773-470A-42A8-94C5-96B5CB345126}">
          <xfpb:xfComplement i="0"/>
        </ext>
      </extLst>
    </xf>
    <xf numFmtId="0" fontId="0" fillId="0" borderId="4" xfId="0" applyBorder="1" applyAlignment="1" applyProtection="1">
      <alignment horizontal="center"/>
      <protection locked="0"/>
      <extLst>
        <ext xmlns:xfpb="http://schemas.microsoft.com/office/spreadsheetml/2022/featurepropertybag" uri="{C7286773-470A-42A8-94C5-96B5CB345126}">
          <xfpb:xfComplement i="0"/>
        </ext>
      </extLst>
    </xf>
    <xf numFmtId="0" fontId="13" fillId="24" borderId="12" xfId="0" applyFont="1" applyFill="1" applyBorder="1" applyAlignment="1" applyProtection="1">
      <alignment horizontal="right"/>
      <protection locked="0"/>
    </xf>
    <xf numFmtId="0" fontId="13" fillId="24" borderId="12" xfId="0" applyFont="1" applyFill="1" applyBorder="1" applyAlignment="1" applyProtection="1">
      <alignment horizontal="center"/>
      <protection locked="0"/>
      <extLst>
        <ext xmlns:xfpb="http://schemas.microsoft.com/office/spreadsheetml/2022/featurepropertybag" uri="{C7286773-470A-42A8-94C5-96B5CB345126}">
          <xfpb:xfComplement i="0"/>
        </ext>
      </extLst>
    </xf>
    <xf numFmtId="0" fontId="0" fillId="0" borderId="8" xfId="0" applyBorder="1" applyAlignment="1" applyProtection="1">
      <alignment horizontal="left"/>
      <protection locked="0"/>
    </xf>
    <xf numFmtId="0" fontId="0" fillId="0" borderId="8" xfId="0" applyBorder="1"/>
    <xf numFmtId="0" fontId="0" fillId="8" borderId="0" xfId="0" applyFill="1" applyAlignment="1" applyProtection="1">
      <alignment horizontal="center"/>
      <protection locked="0"/>
      <extLst>
        <ext xmlns:xfpb="http://schemas.microsoft.com/office/spreadsheetml/2022/featurepropertybag" uri="{C7286773-470A-42A8-94C5-96B5CB345126}">
          <xfpb:xfComplement i="0"/>
        </ext>
      </extLst>
    </xf>
    <xf numFmtId="0" fontId="15" fillId="0" borderId="8" xfId="0" applyFont="1" applyBorder="1" applyAlignment="1" applyProtection="1">
      <alignment horizontal="left"/>
      <protection locked="0"/>
    </xf>
    <xf numFmtId="0" fontId="1" fillId="15" borderId="0" xfId="0" applyFont="1" applyFill="1"/>
    <xf numFmtId="0" fontId="16" fillId="0" borderId="0" xfId="0" applyFont="1" applyAlignment="1">
      <alignment wrapText="1"/>
    </xf>
    <xf numFmtId="0" fontId="24" fillId="0" borderId="0" xfId="2"/>
    <xf numFmtId="0" fontId="2" fillId="0" borderId="0" xfId="0" applyFont="1" applyAlignment="1">
      <alignment wrapText="1"/>
    </xf>
    <xf numFmtId="0" fontId="0" fillId="0" borderId="0" xfId="0" applyAlignment="1" applyProtection="1">
      <alignment horizontal="center"/>
      <protection locked="0"/>
    </xf>
    <xf numFmtId="0" fontId="1" fillId="0" borderId="0" xfId="0" applyFont="1" applyProtection="1">
      <protection locked="0"/>
    </xf>
    <xf numFmtId="0" fontId="8" fillId="0" borderId="0" xfId="0" applyFont="1" applyAlignment="1">
      <alignment wrapText="1"/>
    </xf>
    <xf numFmtId="0" fontId="19" fillId="0" borderId="0" xfId="0" applyFont="1" applyAlignment="1">
      <alignment vertical="center"/>
    </xf>
    <xf numFmtId="0" fontId="25" fillId="0" borderId="0" xfId="0" applyFont="1" applyAlignment="1">
      <alignment wrapText="1"/>
    </xf>
    <xf numFmtId="0" fontId="0" fillId="0" borderId="0" xfId="0" applyAlignment="1" applyProtection="1">
      <alignment wrapText="1"/>
      <protection locked="0"/>
    </xf>
    <xf numFmtId="0" fontId="26" fillId="0" borderId="0" xfId="0" applyFont="1"/>
    <xf numFmtId="0" fontId="15" fillId="0" borderId="0" xfId="0" applyFont="1" applyProtection="1">
      <protection locked="0"/>
    </xf>
    <xf numFmtId="0" fontId="1" fillId="0" borderId="13" xfId="0" applyFont="1" applyBorder="1" applyAlignment="1" applyProtection="1">
      <alignment horizontal="left"/>
      <protection locked="0"/>
    </xf>
    <xf numFmtId="0" fontId="1" fillId="0" borderId="13" xfId="0" applyFont="1" applyBorder="1" applyAlignment="1" applyProtection="1">
      <alignment horizontal="center"/>
      <protection locked="0"/>
      <extLst>
        <ext xmlns:xfpb="http://schemas.microsoft.com/office/spreadsheetml/2022/featurepropertybag" uri="{C7286773-470A-42A8-94C5-96B5CB345126}">
          <xfpb:xfComplement i="0"/>
        </ext>
      </extLst>
    </xf>
    <xf numFmtId="0" fontId="13" fillId="24" borderId="10" xfId="0" applyFont="1" applyFill="1" applyBorder="1" applyAlignment="1" applyProtection="1">
      <alignment horizontal="left"/>
      <protection locked="0"/>
      <extLst>
        <ext xmlns:xfpb="http://schemas.microsoft.com/office/spreadsheetml/2022/featurepropertybag" uri="{C7286773-470A-42A8-94C5-96B5CB345126}">
          <xfpb:xfComplement i="0"/>
        </ext>
      </extLst>
    </xf>
    <xf numFmtId="0" fontId="27" fillId="16" borderId="8" xfId="0" applyFont="1" applyFill="1" applyBorder="1"/>
    <xf numFmtId="0" fontId="27" fillId="0" borderId="8" xfId="0" applyFont="1" applyBorder="1"/>
    <xf numFmtId="0" fontId="29" fillId="0" borderId="8" xfId="0" applyFont="1" applyBorder="1"/>
    <xf numFmtId="0" fontId="29" fillId="16" borderId="8" xfId="0" applyFont="1" applyFill="1" applyBorder="1"/>
    <xf numFmtId="0" fontId="28" fillId="0" borderId="8" xfId="0" applyFont="1" applyBorder="1"/>
    <xf numFmtId="0" fontId="13" fillId="16" borderId="7" xfId="0" applyFont="1" applyFill="1" applyBorder="1" applyAlignment="1" applyProtection="1">
      <alignment horizontal="left"/>
      <protection locked="0"/>
    </xf>
    <xf numFmtId="0" fontId="13" fillId="0" borderId="7" xfId="0" applyFont="1" applyBorder="1" applyAlignment="1" applyProtection="1">
      <alignment horizontal="left"/>
      <protection locked="0"/>
    </xf>
    <xf numFmtId="0" fontId="34" fillId="16" borderId="8" xfId="0" applyFont="1" applyFill="1" applyBorder="1" applyAlignment="1" applyProtection="1">
      <alignment horizontal="left"/>
      <protection locked="0"/>
    </xf>
    <xf numFmtId="0" fontId="34" fillId="0" borderId="8" xfId="0" applyFont="1" applyBorder="1" applyAlignment="1" applyProtection="1">
      <alignment horizontal="left"/>
      <protection locked="0"/>
    </xf>
    <xf numFmtId="0" fontId="27" fillId="16" borderId="8" xfId="0" applyFont="1" applyFill="1" applyBorder="1" applyAlignment="1" applyProtection="1">
      <alignment horizontal="right"/>
      <protection locked="0"/>
    </xf>
    <xf numFmtId="0" fontId="27" fillId="0" borderId="8" xfId="0" applyFont="1" applyBorder="1" applyAlignment="1" applyProtection="1">
      <alignment horizontal="right"/>
      <protection locked="0"/>
    </xf>
    <xf numFmtId="0" fontId="28" fillId="16" borderId="8" xfId="0" applyFont="1" applyFill="1" applyBorder="1" applyAlignment="1" applyProtection="1">
      <alignment horizontal="left"/>
      <protection locked="0"/>
    </xf>
    <xf numFmtId="0" fontId="27" fillId="0" borderId="8" xfId="0" applyFont="1" applyBorder="1" applyAlignment="1" applyProtection="1">
      <alignment horizontal="left"/>
      <protection locked="0"/>
    </xf>
    <xf numFmtId="0" fontId="27" fillId="16" borderId="8" xfId="0" applyFont="1" applyFill="1" applyBorder="1" applyAlignment="1" applyProtection="1">
      <alignment horizontal="left"/>
      <protection locked="0"/>
    </xf>
    <xf numFmtId="0" fontId="29" fillId="0" borderId="8" xfId="0" applyFont="1" applyBorder="1" applyAlignment="1" applyProtection="1">
      <alignment horizontal="left"/>
      <protection locked="0"/>
    </xf>
    <xf numFmtId="0" fontId="30" fillId="0" borderId="8" xfId="0" applyFont="1" applyBorder="1" applyAlignment="1" applyProtection="1">
      <alignment horizontal="left"/>
      <protection locked="0"/>
    </xf>
    <xf numFmtId="0" fontId="31" fillId="16" borderId="8" xfId="0" applyFont="1" applyFill="1" applyBorder="1" applyAlignment="1" applyProtection="1">
      <alignment horizontal="left"/>
      <protection locked="0"/>
    </xf>
    <xf numFmtId="0" fontId="32" fillId="0" borderId="8" xfId="0" applyFont="1" applyBorder="1" applyAlignment="1" applyProtection="1">
      <alignment horizontal="left"/>
      <protection locked="0"/>
    </xf>
    <xf numFmtId="0" fontId="31" fillId="0" borderId="8" xfId="0" applyFont="1" applyBorder="1" applyAlignment="1" applyProtection="1">
      <alignment horizontal="left"/>
      <protection locked="0"/>
    </xf>
    <xf numFmtId="0" fontId="32" fillId="16" borderId="8" xfId="0" applyFont="1" applyFill="1" applyBorder="1" applyAlignment="1" applyProtection="1">
      <alignment horizontal="left"/>
      <protection locked="0"/>
    </xf>
    <xf numFmtId="0" fontId="29" fillId="16" borderId="8" xfId="0" applyFont="1" applyFill="1" applyBorder="1" applyAlignment="1" applyProtection="1">
      <alignment horizontal="left"/>
      <protection locked="0"/>
    </xf>
    <xf numFmtId="0" fontId="30" fillId="16" borderId="8" xfId="0" applyFont="1" applyFill="1" applyBorder="1" applyAlignment="1" applyProtection="1">
      <alignment horizontal="left"/>
      <protection locked="0"/>
    </xf>
    <xf numFmtId="0" fontId="28" fillId="0" borderId="8" xfId="0" applyFont="1" applyBorder="1" applyAlignment="1" applyProtection="1">
      <alignment horizontal="left"/>
      <protection locked="0"/>
    </xf>
    <xf numFmtId="0" fontId="33" fillId="0" borderId="8" xfId="0" applyFont="1" applyBorder="1" applyAlignment="1" applyProtection="1">
      <alignment horizontal="left"/>
      <protection locked="0"/>
    </xf>
    <xf numFmtId="0" fontId="13" fillId="16" borderId="9" xfId="0" applyFont="1" applyFill="1" applyBorder="1" applyAlignment="1" applyProtection="1">
      <alignment horizontal="left"/>
      <protection locked="0"/>
    </xf>
    <xf numFmtId="0" fontId="34" fillId="16" borderId="14" xfId="0" applyFont="1" applyFill="1" applyBorder="1" applyAlignment="1" applyProtection="1">
      <alignment horizontal="left"/>
      <protection locked="0"/>
    </xf>
    <xf numFmtId="0" fontId="27" fillId="16" borderId="14" xfId="0" applyFont="1" applyFill="1" applyBorder="1" applyAlignment="1" applyProtection="1">
      <alignment horizontal="right"/>
      <protection locked="0"/>
    </xf>
    <xf numFmtId="0" fontId="27" fillId="16" borderId="14" xfId="0" applyFont="1" applyFill="1" applyBorder="1" applyAlignment="1" applyProtection="1">
      <alignment horizontal="left"/>
      <protection locked="0"/>
    </xf>
    <xf numFmtId="0" fontId="35" fillId="0" borderId="7" xfId="0" applyFont="1" applyBorder="1" applyProtection="1">
      <protection locked="0"/>
    </xf>
    <xf numFmtId="0" fontId="35" fillId="16" borderId="7" xfId="0" applyFont="1" applyFill="1" applyBorder="1" applyProtection="1">
      <protection locked="0"/>
    </xf>
    <xf numFmtId="0" fontId="29" fillId="0" borderId="7" xfId="0" applyFont="1" applyBorder="1" applyProtection="1">
      <protection locked="0"/>
    </xf>
    <xf numFmtId="0" fontId="29" fillId="16" borderId="7" xfId="0" applyFont="1" applyFill="1" applyBorder="1" applyProtection="1">
      <protection locked="0"/>
    </xf>
    <xf numFmtId="0" fontId="13" fillId="0" borderId="8" xfId="0" applyFont="1" applyBorder="1" applyProtection="1">
      <protection locked="0"/>
    </xf>
    <xf numFmtId="0" fontId="13" fillId="16" borderId="8" xfId="0" applyFont="1" applyFill="1" applyBorder="1" applyProtection="1">
      <protection locked="0"/>
    </xf>
    <xf numFmtId="0" fontId="27" fillId="16" borderId="8" xfId="0" applyFont="1" applyFill="1" applyBorder="1" applyProtection="1">
      <protection locked="0"/>
    </xf>
    <xf numFmtId="0" fontId="27" fillId="0" borderId="8" xfId="0" applyFont="1" applyBorder="1" applyProtection="1">
      <protection locked="0"/>
    </xf>
    <xf numFmtId="0" fontId="27" fillId="0" borderId="8" xfId="0" applyFont="1" applyBorder="1" applyProtection="1">
      <protection locked="0"/>
      <extLst>
        <ext xmlns:xfpb="http://schemas.microsoft.com/office/spreadsheetml/2022/featurepropertybag" uri="{C7286773-470A-42A8-94C5-96B5CB345126}">
          <xfpb:xfComplement i="0"/>
        </ext>
      </extLst>
    </xf>
    <xf numFmtId="0" fontId="27" fillId="16" borderId="8" xfId="0" applyFont="1" applyFill="1" applyBorder="1" applyProtection="1">
      <protection locked="0"/>
      <extLst>
        <ext xmlns:xfpb="http://schemas.microsoft.com/office/spreadsheetml/2022/featurepropertybag" uri="{C7286773-470A-42A8-94C5-96B5CB345126}">
          <xfpb:xfComplement i="0"/>
        </ext>
      </extLst>
    </xf>
    <xf numFmtId="0" fontId="27" fillId="0" borderId="15" xfId="0" applyFont="1" applyBorder="1" applyProtection="1">
      <protection locked="0"/>
      <extLst>
        <ext xmlns:xfpb="http://schemas.microsoft.com/office/spreadsheetml/2022/featurepropertybag" uri="{C7286773-470A-42A8-94C5-96B5CB345126}">
          <xfpb:xfComplement i="0"/>
        </ext>
      </extLst>
    </xf>
    <xf numFmtId="0" fontId="27" fillId="16" borderId="15" xfId="0" applyFont="1" applyFill="1" applyBorder="1" applyProtection="1">
      <protection locked="0"/>
      <extLst>
        <ext xmlns:xfpb="http://schemas.microsoft.com/office/spreadsheetml/2022/featurepropertybag" uri="{C7286773-470A-42A8-94C5-96B5CB345126}">
          <xfpb:xfComplement i="0"/>
        </ext>
      </extLst>
    </xf>
    <xf numFmtId="0" fontId="29" fillId="0" borderId="9" xfId="0" applyFont="1" applyBorder="1" applyProtection="1">
      <protection locked="0"/>
    </xf>
    <xf numFmtId="0" fontId="27" fillId="0" borderId="14" xfId="0" applyFont="1" applyBorder="1" applyProtection="1">
      <protection locked="0"/>
    </xf>
    <xf numFmtId="0" fontId="27" fillId="0" borderId="14" xfId="0" applyFont="1" applyBorder="1" applyProtection="1">
      <protection locked="0"/>
      <extLst>
        <ext xmlns:xfpb="http://schemas.microsoft.com/office/spreadsheetml/2022/featurepropertybag" uri="{C7286773-470A-42A8-94C5-96B5CB345126}">
          <xfpb:xfComplement i="0"/>
        </ext>
      </extLst>
    </xf>
    <xf numFmtId="0" fontId="27" fillId="0" borderId="16" xfId="0" applyFont="1" applyBorder="1" applyProtection="1">
      <protection locked="0"/>
      <extLst>
        <ext xmlns:xfpb="http://schemas.microsoft.com/office/spreadsheetml/2022/featurepropertybag" uri="{C7286773-470A-42A8-94C5-96B5CB345126}">
          <xfpb:xfComplement i="0"/>
        </ext>
      </extLst>
    </xf>
    <xf numFmtId="0" fontId="18" fillId="0" borderId="0" xfId="0" applyFont="1" applyAlignment="1" applyProtection="1">
      <alignment horizontal="left" wrapText="1"/>
      <protection locked="0"/>
    </xf>
    <xf numFmtId="6" fontId="0" fillId="0" borderId="0" xfId="0" applyNumberFormat="1" applyAlignment="1" applyProtection="1">
      <alignment horizontal="left"/>
      <protection locked="0"/>
    </xf>
    <xf numFmtId="0" fontId="36" fillId="0" borderId="0" xfId="0" applyFont="1" applyAlignment="1" applyProtection="1">
      <alignment horizontal="left"/>
      <protection locked="0"/>
    </xf>
    <xf numFmtId="0" fontId="36" fillId="0" borderId="0" xfId="0" applyFont="1"/>
    <xf numFmtId="0" fontId="37" fillId="0" borderId="0" xfId="0" applyFont="1"/>
    <xf numFmtId="0" fontId="36" fillId="0" borderId="8" xfId="0" applyFont="1" applyBorder="1"/>
    <xf numFmtId="0" fontId="15" fillId="0" borderId="0" xfId="0" applyFont="1" applyAlignment="1" applyProtection="1">
      <alignment horizontal="left"/>
      <protection locked="0"/>
    </xf>
  </cellXfs>
  <cellStyles count="3">
    <cellStyle name="Hyperlink" xfId="2" builtinId="8"/>
    <cellStyle name="Normal" xfId="0" builtinId="0"/>
    <cellStyle name="Normal 2" xfId="1" xr:uid="{2A9A6EEF-3974-40EC-9B8D-AD3AF2B458F3}"/>
  </cellStyles>
  <dxfs count="1405">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font>
        <color auto="1"/>
      </font>
      <fill>
        <patternFill patternType="solid">
          <bgColor rgb="FFFFFF00"/>
        </patternFill>
      </fill>
    </dxf>
    <dxf>
      <font>
        <color auto="1"/>
      </font>
      <fill>
        <patternFill patternType="solid">
          <bgColor theme="7"/>
        </patternFill>
      </fill>
    </dxf>
    <dxf>
      <font>
        <color auto="1"/>
      </font>
      <fill>
        <patternFill patternType="solid">
          <bgColor theme="9"/>
        </patternFill>
      </fill>
    </dxf>
    <dxf>
      <font>
        <color theme="0"/>
      </font>
      <fill>
        <patternFill patternType="solid">
          <bgColor rgb="FF7030A0"/>
        </patternFill>
      </fill>
    </dxf>
    <dxf>
      <font>
        <color auto="1"/>
      </font>
      <fill>
        <patternFill patternType="solid">
          <bgColor rgb="FF00FFCC"/>
        </patternFill>
      </fill>
    </dxf>
    <dxf>
      <font>
        <color auto="1"/>
      </font>
      <fill>
        <patternFill patternType="solid">
          <bgColor rgb="FF9999FF"/>
        </patternFill>
      </fill>
    </dxf>
    <dxf>
      <font>
        <color auto="1"/>
      </font>
      <fill>
        <patternFill patternType="solid">
          <bgColor rgb="FF333333"/>
        </patternFill>
      </fill>
    </dxf>
    <dxf>
      <font>
        <color auto="1"/>
      </font>
      <fill>
        <patternFill patternType="solid">
          <bgColor rgb="FFC00000"/>
        </patternFill>
      </fill>
    </dxf>
    <dxf>
      <font>
        <color auto="1"/>
      </font>
      <fill>
        <patternFill patternType="solid">
          <bgColor rgb="FF00FF00"/>
        </patternFill>
      </fill>
    </dxf>
    <dxf>
      <font>
        <color auto="1"/>
      </font>
      <fill>
        <patternFill patternType="solid">
          <bgColor theme="8" tint="-0.24994659260841701"/>
        </patternFill>
      </fill>
    </dxf>
    <dxf>
      <font>
        <color auto="1"/>
      </font>
      <fill>
        <patternFill patternType="solid">
          <bgColor rgb="FFFF9933"/>
        </patternFill>
      </fill>
    </dxf>
    <dxf>
      <font>
        <color auto="1"/>
      </font>
      <fill>
        <patternFill patternType="solid">
          <bgColor rgb="FF33CCCC"/>
        </patternFill>
      </fill>
    </dxf>
    <dxf>
      <font>
        <color theme="1" tint="0.499984740745262"/>
      </font>
      <fill>
        <patternFill patternType="solid">
          <bgColor theme="2" tint="-9.9948118533890809E-2"/>
        </patternFill>
      </fill>
    </dxf>
    <dxf>
      <numFmt numFmtId="0" formatCode="General"/>
    </dxf>
    <dxf>
      <numFmt numFmtId="0" formatCode="General"/>
    </dxf>
    <dxf>
      <numFmt numFmtId="164" formatCode="[$-409]h:mm\ AM/PM;@"/>
    </dxf>
    <dxf>
      <border outline="0">
        <top style="thin">
          <color theme="4" tint="0.39997558519241921"/>
        </top>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rgb="FF000000"/>
        <name val="Aptos Narrow"/>
        <family val="2"/>
        <scheme val="none"/>
      </font>
    </dxf>
    <dxf>
      <font>
        <b val="0"/>
        <i val="0"/>
        <strike val="0"/>
        <condense val="0"/>
        <extend val="0"/>
        <outline val="0"/>
        <shadow val="0"/>
        <u val="none"/>
        <vertAlign val="baseline"/>
        <sz val="11"/>
        <color rgb="FF000000"/>
        <name val="Aptos Narrow"/>
        <family val="2"/>
        <scheme val="none"/>
      </font>
    </dxf>
    <dxf>
      <alignment horizontal="left" vertical="bottom" textRotation="0" wrapText="0" indent="0" justifyLastLine="0" shrinkToFit="0" readingOrder="0"/>
      <protection locked="0" hidden="0"/>
    </dxf>
    <dxf>
      <numFmt numFmtId="0" formatCode="General"/>
      <alignment horizontal="left" vertical="bottom" textRotation="0" wrapText="0" indent="0" justifyLastLine="0" shrinkToFit="0" readingOrder="0"/>
      <protection locked="0" hidden="0"/>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left" vertical="bottom" textRotation="0" wrapText="0"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left" vertical="bottom" textRotation="0" wrapText="1" indent="0" justifyLastLine="0" shrinkToFit="0" readingOrder="0"/>
      <protection locked="0" hidden="0"/>
      <extLst>
        <ext xmlns:xfpb="http://schemas.microsoft.com/office/spreadsheetml/2022/featurepropertybag" uri="{0417FA29-78FA-4A13-93AC-8FF0FAFDF519}">
          <xfpb:DXFComplement i="0"/>
        </ext>
      </extLst>
    </dxf>
    <dxf>
      <alignment horizontal="left" vertical="bottom" textRotation="0" wrapText="0" indent="0" justifyLastLine="0" shrinkToFit="0" readingOrder="0"/>
      <protection locked="0" hidden="0"/>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center" vertical="bottom" textRotation="0" wrapText="0" indent="0" justifyLastLine="0" shrinkToFit="0" readingOrder="0"/>
      <protection locked="0" hidden="0"/>
      <extLst>
        <ext xmlns:xfpb="http://schemas.microsoft.com/office/spreadsheetml/2022/featurepropertybag" uri="{0417FA29-78FA-4A13-93AC-8FF0FAFDF519}">
          <xfpb:DXFComplement i="0"/>
        </ext>
      </extLst>
    </dxf>
    <dxf>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right" vertical="bottom" textRotation="0" wrapText="0" indent="0" justifyLastLine="0" shrinkToFit="0" readingOrder="0"/>
      <protection locked="0" hidden="0"/>
    </dxf>
    <dxf>
      <font>
        <strike val="0"/>
        <outline val="0"/>
        <shadow val="0"/>
        <u val="none"/>
        <vertAlign val="baseline"/>
        <name val="Calibri"/>
        <family val="2"/>
        <scheme val="minor"/>
      </font>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left" vertical="bottom" textRotation="0" wrapText="0" indent="0" justifyLastLine="0" shrinkToFit="0" readingOrder="0"/>
      <protection locked="0" hidden="0"/>
    </dxf>
    <dxf>
      <alignment horizontal="center" vertical="center" textRotation="0" indent="0" justifyLastLine="0" shrinkToFit="0" readingOrder="0"/>
    </dxf>
    <dxf>
      <numFmt numFmtId="0" formatCode="General"/>
      <extLst>
        <ext xmlns:xfpb="http://schemas.microsoft.com/office/spreadsheetml/2022/featurepropertybag" uri="{0417FA29-78FA-4A13-93AC-8FF0FAFDF519}">
          <xfpb:DXFComplement i="0"/>
        </ext>
      </extLst>
    </dxf>
    <dxf>
      <protection locked="0" hidden="0"/>
      <extLst>
        <ext xmlns:xfpb="http://schemas.microsoft.com/office/spreadsheetml/2022/featurepropertybag" uri="{0417FA29-78FA-4A13-93AC-8FF0FAFDF519}">
          <xfpb:DXFComplement i="0"/>
        </ext>
      </extLst>
    </dxf>
    <dxf>
      <protection locked="0" hidden="0"/>
      <extLst>
        <ext xmlns:xfpb="http://schemas.microsoft.com/office/spreadsheetml/2022/featurepropertybag" uri="{0417FA29-78FA-4A13-93AC-8FF0FAFDF519}">
          <xfpb:DXFComplement i="0"/>
        </ext>
      </extLst>
    </dxf>
    <dxf>
      <protection locked="0" hidden="0"/>
    </dxf>
    <dxf>
      <protection locked="0" hidden="0"/>
      <extLst>
        <ext xmlns:xfpb="http://schemas.microsoft.com/office/spreadsheetml/2022/featurepropertybag" uri="{0417FA29-78FA-4A13-93AC-8FF0FAFDF519}">
          <xfpb:DXFComplement i="0"/>
        </ext>
      </extLst>
    </dxf>
    <dxf>
      <protection locked="0" hidden="0"/>
    </dxf>
    <dxf>
      <protection locked="0" hidden="0"/>
    </dxf>
    <dxf>
      <font>
        <sz val="11"/>
        <color rgb="FF000000"/>
      </font>
      <numFmt numFmtId="0" formatCode="General"/>
      <protection locked="0" hidden="0"/>
    </dxf>
    <dxf>
      <alignment horizontal="center" vertical="center" textRotation="0" indent="0" justifyLastLine="0" shrinkToFit="0" readingOrder="0"/>
      <protection locked="1" hidden="0"/>
    </dxf>
  </dxfs>
  <tableStyles count="0" defaultTableStyle="TableStyleMedium2" defaultPivotStyle="PivotStyleLight16"/>
  <colors>
    <mruColors>
      <color rgb="FF9900FF"/>
      <color rgb="FF33CCCC"/>
      <color rgb="FFFF9933"/>
      <color rgb="FF00FF00"/>
      <color rgb="FF333333"/>
      <color rgb="FF9999FF"/>
      <color rgb="FF00FFCC"/>
      <color rgb="FFCC00FF"/>
      <color rgb="FFFF0000"/>
      <color rgb="FFFBBC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connections" Target="connections.xml"/><Relationship Id="rId26" Type="http://schemas.microsoft.com/office/2017/06/relationships/rdSupportingPropertyBagStructure" Target="richData/rdsupportingpropertybagstructure.xml"/><Relationship Id="rId21" Type="http://schemas.openxmlformats.org/officeDocument/2006/relationships/sheetMetadata" Target="metadata.xml"/><Relationship Id="rId34" Type="http://schemas.openxmlformats.org/officeDocument/2006/relationships/customXml" Target="../customXml/item5.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microsoft.com/office/2017/06/relationships/richStyles" Target="richData/richStyles.xml"/><Relationship Id="rId33" Type="http://schemas.openxmlformats.org/officeDocument/2006/relationships/customXml" Target="../customXml/item4.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Array" Target="richData/rdarray.xml"/><Relationship Id="rId32" Type="http://schemas.openxmlformats.org/officeDocument/2006/relationships/customXml" Target="../customXml/item3.xml"/><Relationship Id="rId37" Type="http://schemas.microsoft.com/office/2022/11/relationships/FeaturePropertyBag" Target="featurePropertyBag/featurePropertyBag.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Structure" Target="richData/rdrichvaluestructure.xml"/><Relationship Id="rId28" Type="http://schemas.microsoft.com/office/2017/06/relationships/rdRichValueTypes" Target="richData/rdRichValueTypes.xml"/><Relationship Id="rId36"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 Target="richData/rdrichvalue.xml"/><Relationship Id="rId27" Type="http://schemas.microsoft.com/office/2017/06/relationships/rdSupportingPropertyBag" Target="richData/rdsupportingpropertybag.xml"/><Relationship Id="rId30" Type="http://schemas.openxmlformats.org/officeDocument/2006/relationships/customXml" Target="../customXml/item1.xml"/><Relationship Id="rId35" Type="http://schemas.openxmlformats.org/officeDocument/2006/relationships/customXml" Target="../customXml/item6.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207125</xdr:colOff>
      <xdr:row>0</xdr:row>
      <xdr:rowOff>133696</xdr:rowOff>
    </xdr:from>
    <xdr:to>
      <xdr:col>0</xdr:col>
      <xdr:colOff>2035925</xdr:colOff>
      <xdr:row>12</xdr:row>
      <xdr:rowOff>183861</xdr:rowOff>
    </xdr:to>
    <mc:AlternateContent xmlns:mc="http://schemas.openxmlformats.org/markup-compatibility/2006" xmlns:sle15="http://schemas.microsoft.com/office/drawing/2012/slicer">
      <mc:Choice Requires="sle15">
        <xdr:graphicFrame macro="">
          <xdr:nvGraphicFramePr>
            <xdr:cNvPr id="9" name="Division">
              <a:extLst>
                <a:ext uri="{FF2B5EF4-FFF2-40B4-BE49-F238E27FC236}">
                  <a16:creationId xmlns:a16="http://schemas.microsoft.com/office/drawing/2014/main" id="{AA31E59E-D896-8B63-0E0C-CED667EF420B}"/>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95695" y="129886"/>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xdr:row>
      <xdr:rowOff>0</xdr:rowOff>
    </xdr:from>
    <xdr:to>
      <xdr:col>0</xdr:col>
      <xdr:colOff>1422718</xdr:colOff>
      <xdr:row>9</xdr:row>
      <xdr:rowOff>179598</xdr:rowOff>
    </xdr:to>
    <mc:AlternateContent xmlns:mc="http://schemas.openxmlformats.org/markup-compatibility/2006" xmlns:sle15="http://schemas.microsoft.com/office/drawing/2012/slicer">
      <mc:Choice Requires="sle15">
        <xdr:graphicFrame macro="">
          <xdr:nvGraphicFramePr>
            <xdr:cNvPr id="12" name="Division 1">
              <a:extLst>
                <a:ext uri="{FF2B5EF4-FFF2-40B4-BE49-F238E27FC236}">
                  <a16:creationId xmlns:a16="http://schemas.microsoft.com/office/drawing/2014/main" id="{226BC64F-5B7F-5273-2A49-FA0873154CA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0" y="1033462"/>
              <a:ext cx="1420813"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31962</xdr:colOff>
      <xdr:row>10</xdr:row>
      <xdr:rowOff>104986</xdr:rowOff>
    </xdr:from>
    <xdr:to>
      <xdr:col>0</xdr:col>
      <xdr:colOff>1420072</xdr:colOff>
      <xdr:row>17</xdr:row>
      <xdr:rowOff>99484</xdr:rowOff>
    </xdr:to>
    <mc:AlternateContent xmlns:mc="http://schemas.openxmlformats.org/markup-compatibility/2006" xmlns:sle15="http://schemas.microsoft.com/office/drawing/2012/slicer">
      <mc:Choice Requires="sle15">
        <xdr:graphicFrame macro="">
          <xdr:nvGraphicFramePr>
            <xdr:cNvPr id="8" name="Offered Winter">
              <a:extLst>
                <a:ext uri="{FF2B5EF4-FFF2-40B4-BE49-F238E27FC236}">
                  <a16:creationId xmlns:a16="http://schemas.microsoft.com/office/drawing/2014/main" id="{C1E62B5B-A2BA-FFE2-1A7F-ACAD32A9C26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Offered Winter"/>
            </a:graphicData>
          </a:graphic>
        </xdr:graphicFrame>
      </mc:Choice>
      <mc:Fallback xmlns="">
        <xdr:sp macro="" textlink="">
          <xdr:nvSpPr>
            <xdr:cNvPr id="0" name=""/>
            <xdr:cNvSpPr>
              <a:spLocks noTextEdit="1"/>
            </xdr:cNvSpPr>
          </xdr:nvSpPr>
          <xdr:spPr>
            <a:xfrm>
              <a:off x="33867" y="3695700"/>
              <a:ext cx="1384300" cy="137371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383690</xdr:colOff>
      <xdr:row>5</xdr:row>
      <xdr:rowOff>196375</xdr:rowOff>
    </xdr:from>
    <xdr:to>
      <xdr:col>0</xdr:col>
      <xdr:colOff>2212490</xdr:colOff>
      <xdr:row>14</xdr:row>
      <xdr:rowOff>95657</xdr:rowOff>
    </xdr:to>
    <mc:AlternateContent xmlns:mc="http://schemas.openxmlformats.org/markup-compatibility/2006" xmlns:sle15="http://schemas.microsoft.com/office/drawing/2012/slicer">
      <mc:Choice Requires="sle15">
        <xdr:graphicFrame macro="">
          <xdr:nvGraphicFramePr>
            <xdr:cNvPr id="2" name="Timeslot 2">
              <a:extLst>
                <a:ext uri="{FF2B5EF4-FFF2-40B4-BE49-F238E27FC236}">
                  <a16:creationId xmlns:a16="http://schemas.microsoft.com/office/drawing/2014/main" id="{A8919F2B-8F51-4C57-90DE-7E3CB8DE9EF9}"/>
                </a:ext>
                <a:ext uri="{147F2762-F138-4A5C-976F-8EAC2B608ADB}">
                  <a16:predDERef xmlns:a16="http://schemas.microsoft.com/office/drawing/2014/main" pred="{D0E099BF-0687-4895-8426-8FD3189E26B8}"/>
                </a:ext>
              </a:extLst>
            </xdr:cNvPr>
            <xdr:cNvGraphicFramePr/>
          </xdr:nvGraphicFramePr>
          <xdr:xfrm>
            <a:off x="0" y="0"/>
            <a:ext cx="0" cy="0"/>
          </xdr:xfrm>
          <a:graphic>
            <a:graphicData uri="http://schemas.microsoft.com/office/drawing/2010/slicer">
              <sle:slicer xmlns:sle="http://schemas.microsoft.com/office/drawing/2010/slicer" name="Timeslot 2"/>
            </a:graphicData>
          </a:graphic>
        </xdr:graphicFrame>
      </mc:Choice>
      <mc:Fallback xmlns="">
        <xdr:sp macro="" textlink="">
          <xdr:nvSpPr>
            <xdr:cNvPr id="0" name=""/>
            <xdr:cNvSpPr>
              <a:spLocks noTextEdit="1"/>
            </xdr:cNvSpPr>
          </xdr:nvSpPr>
          <xdr:spPr>
            <a:xfrm>
              <a:off x="383690" y="1309371"/>
              <a:ext cx="1828800" cy="18628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397193</xdr:colOff>
      <xdr:row>15</xdr:row>
      <xdr:rowOff>88900</xdr:rowOff>
    </xdr:from>
    <xdr:to>
      <xdr:col>0</xdr:col>
      <xdr:colOff>2225993</xdr:colOff>
      <xdr:row>19</xdr:row>
      <xdr:rowOff>179758</xdr:rowOff>
    </xdr:to>
    <mc:AlternateContent xmlns:mc="http://schemas.openxmlformats.org/markup-compatibility/2006" xmlns:sle15="http://schemas.microsoft.com/office/drawing/2012/slicer">
      <mc:Choice Requires="sle15">
        <xdr:graphicFrame macro="">
          <xdr:nvGraphicFramePr>
            <xdr:cNvPr id="6" name="Room Size 1">
              <a:extLst>
                <a:ext uri="{FF2B5EF4-FFF2-40B4-BE49-F238E27FC236}">
                  <a16:creationId xmlns:a16="http://schemas.microsoft.com/office/drawing/2014/main" id="{0AE05D78-B14D-413E-9495-2964B56E5EB4}"/>
                </a:ext>
                <a:ext uri="{147F2762-F138-4A5C-976F-8EAC2B608ADB}">
                  <a16:predDERef xmlns:a16="http://schemas.microsoft.com/office/drawing/2014/main" pred="{9DD28463-EAFE-340A-72A9-5F8943447E6E}"/>
                </a:ext>
              </a:extLst>
            </xdr:cNvPr>
            <xdr:cNvGraphicFramePr/>
          </xdr:nvGraphicFramePr>
          <xdr:xfrm>
            <a:off x="0" y="0"/>
            <a:ext cx="0" cy="0"/>
          </xdr:xfrm>
          <a:graphic>
            <a:graphicData uri="http://schemas.microsoft.com/office/drawing/2010/slicer">
              <sle:slicer xmlns:sle="http://schemas.microsoft.com/office/drawing/2010/slicer" name="Room Size 1"/>
            </a:graphicData>
          </a:graphic>
        </xdr:graphicFrame>
      </mc:Choice>
      <mc:Fallback xmlns="">
        <xdr:sp macro="" textlink="">
          <xdr:nvSpPr>
            <xdr:cNvPr id="0" name=""/>
            <xdr:cNvSpPr>
              <a:spLocks noTextEdit="1"/>
            </xdr:cNvSpPr>
          </xdr:nvSpPr>
          <xdr:spPr>
            <a:xfrm>
              <a:off x="404813" y="3386138"/>
              <a:ext cx="1828800" cy="9935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io View" id="{F537FD81-DF12-4B65-8F19-48BB77FB961A}">
    <nsvFilter filterId="{EF15EB3A-3A52-4F11-B11D-E24461003CA5}" ref="B1:X618" tableId="1">
      <columnFilter colId="0" id="{F1236605-CA5E-4E4A-8636-0B4A4775DC89}">
        <filter colId="0">
          <x:filters>
            <x:filter val="BIO"/>
            <x:filter val="BST"/>
          </x:filters>
        </filter>
      </columnFilter>
      <columnFilter colId="4" id="{3CA6B90E-7E1C-47E9-8D5D-A69E6C034FFA}">
        <filter colId="4">
          <x:filters blank="1">
            <x:filter val="TRUE"/>
          </x:filters>
        </filter>
      </columnFilter>
    </nsvFilter>
  </namedSheetView>
  <namedSheetView name="Course Fee Entry" id="{37040D8B-2982-43DA-9B55-CF4632AABD6E}">
    <nsvFilter filterId="{EF15EB3A-3A52-4F11-B11D-E24461003CA5}" ref="B1:X618" tableId="1">
      <columnFilter colId="0" id="{F1236605-CA5E-4E4A-8636-0B4A4775DC89}">
        <filter colId="0">
          <x:filters>
            <x:filter val="MATH"/>
          </x:filters>
        </filter>
      </columnFilter>
      <sortRules>
        <sortRule colId="1" id="{F0FFC303-1007-4E15-A94C-37CFDC03F490}">
          <sortCondition ref="C1:C618"/>
        </sortRule>
      </sortRules>
    </nsvFilter>
  </namedSheetView>
  <namedSheetView name="View1" id="{4486A7CF-0864-4AFC-9EF2-A008ACF88859}">
    <nsvFilter filterId="{EF15EB3A-3A52-4F11-B11D-E24461003CA5}" ref="B1:X618" tableId="1">
      <columnFilter colId="0" id="{F1236605-CA5E-4E4A-8636-0B4A4775DC89}">
        <filter colId="0">
          <x:filters>
            <x:filter val="BEARTH"/>
            <x:filter val="BIO"/>
            <x:filter val="BST"/>
          </x:filters>
        </filter>
      </columnFilter>
    </nsvFilter>
  </namedSheetView>
</namedSheetView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500-000000000000}" autoFormatId="16" applyNumberFormats="0" applyBorderFormats="0" applyFontFormats="0" applyPatternFormats="0" applyAlignmentFormats="0" applyWidthHeightFormats="0">
  <queryTableRefresh nextId="21">
    <queryTableFields count="1">
      <queryTableField id="1" name="Courses" tableColumnId="1"/>
    </queryTableFields>
    <queryTableDeletedFields count="1">
      <deletedField name="Course Amount (Admin Only)"/>
    </queryTableDeleted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7">
  <a r="3" c="13">
    <v t="s">BST 205A</v>
    <v t="s">8:45-10:45 am</v>
    <v t="b">1</v>
    <v t="s"/>
    <v t="b">1</v>
    <v t="s"/>
    <v t="s"/>
    <v>30</v>
    <v t="s">MW</v>
    <v>30</v>
    <v t="r">606</v>
    <v t="s"/>
    <v t="s">BST</v>
    <v t="s">B BIO 390A</v>
    <v t="s">8:45-10:45 am</v>
    <v t="b">1</v>
    <v t="s"/>
    <v t="b">1</v>
    <v t="s"/>
    <v t="s"/>
    <v>30</v>
    <v t="s">MW</v>
    <v>30</v>
    <v t="r">607</v>
    <v t="s">Al-Noori, Salwa</v>
    <v t="s">BIO</v>
    <v t="s">B BIO 495D</v>
    <v t="s">8:45-10:45 am</v>
    <v t="b">1</v>
    <v t="s"/>
    <v t="b">1</v>
    <v t="s"/>
    <v t="s"/>
    <v>12</v>
    <v t="s">MW</v>
    <v>18</v>
    <v t="r">608</v>
    <v t="s">Ostrowski, Elizabeth </v>
    <v t="s">BIO</v>
  </a>
  <a r="5" c="13">
    <v t="s">B BIO 180A</v>
    <v t="s">8:45-10:45 am</v>
    <v t="s"/>
    <v t="b">1</v>
    <v t="s"/>
    <v t="b">1</v>
    <v t="s"/>
    <v>96</v>
    <v t="s">TTH</v>
    <v>198</v>
    <v t="r">615</v>
    <v t="s">Chang, Cynthia</v>
    <v t="s">BIO</v>
    <v t="s">BEARTH 155A</v>
    <v t="s">8:45-10:45 am</v>
    <v t="s"/>
    <v t="b">1</v>
    <v t="s"/>
    <v t="b">1</v>
    <v t="b">1</v>
    <v t="s"/>
    <v t="s">TTHF</v>
    <v t="s"/>
    <v t="r">616</v>
    <v t="s">Fields, Tracy</v>
    <v t="s">BEARTH</v>
    <v t="s">B BIO 352A</v>
    <v t="s">8:45-10:45 am</v>
    <v t="s"/>
    <v t="b">1</v>
    <v t="s"/>
    <v t="b">1</v>
    <v t="s"/>
    <v>48</v>
    <v t="s">TTH</v>
    <v>48</v>
    <v t="r">617</v>
    <v t="s">Jensen, Jeffrey</v>
    <v t="s">BIO</v>
    <v t="s">B BIO 200A</v>
    <v t="s">8:45-10:45 am</v>
    <v t="s"/>
    <v t="b">1</v>
    <v t="s"/>
    <v t="b">1</v>
    <v t="s"/>
    <v>72</v>
    <v t="s">TTH</v>
    <v>90</v>
    <v t="r">618</v>
    <v t="s">Lewis, Alaron</v>
    <v t="s">BIO</v>
    <v t="s">B BIO 351A</v>
    <v t="s">8:45-10:45 am</v>
    <v t="s"/>
    <v t="b">1</v>
    <v t="s"/>
    <v t="b">1</v>
    <v t="s"/>
    <v>60</v>
    <v t="s">TTH</v>
    <v>60</v>
    <v t="r">619</v>
    <v t="s">Price, Michele</v>
    <v t="s">BIO</v>
  </a>
  <a r="1" c="13">
    <v t="s">BEARTH 155A</v>
    <v t="s">8:45-10:45 am</v>
    <v t="s"/>
    <v t="b">1</v>
    <v t="s"/>
    <v t="b">1</v>
    <v t="b">1</v>
    <v t="s"/>
    <v t="s">TTHF</v>
    <v t="s"/>
    <v t="r">616</v>
    <v t="s">Fields, Tracy</v>
    <v t="s">BEARTH</v>
  </a>
  <a r="7">
    <v t="s">8:45-10:45 am</v>
    <v t="s">11:00 am-1:00 pm</v>
    <v t="s">1:15-3:15 pm</v>
    <v t="s">3:30-5:30 pm</v>
    <v t="s">5:45-7:45 pm</v>
    <v t="s">8:00-10:00 pm</v>
    <v t="s">Other</v>
  </a>
  <a r="1" c="13">
    <v t="s">B BIO 466A</v>
    <v t="s">11:00 am-1:00 pm</v>
    <v t="b">1</v>
    <v t="s"/>
    <v t="b">1</v>
    <v t="s"/>
    <v t="s"/>
    <v>48</v>
    <v t="s">MW</v>
    <v>48</v>
    <v t="r">636</v>
    <v t="s">Galindo, Heather</v>
    <v t="s">BIO</v>
  </a>
  <a r="4" c="13">
    <v t="s">B BIO 180AA</v>
    <v t="s">11:00 am-1:00 pm</v>
    <v t="s"/>
    <v t="b">1</v>
    <v t="s"/>
    <v t="s"/>
    <v t="s"/>
    <v>24</v>
    <v t="s">T</v>
    <v>24</v>
    <v t="r">640</v>
    <v t="s">Campbell, Dana</v>
    <v t="s">BIO</v>
    <v t="s">B BIO 495H</v>
    <v t="s">11:00 am-1:00 pm</v>
    <v t="s"/>
    <v t="b">1</v>
    <v t="s"/>
    <v t="b">1</v>
    <v t="s"/>
    <v>12</v>
    <v t="s">TTH</v>
    <v>18</v>
    <v t="e">#N/A</v>
    <v t="s">Hillesland, Kristina</v>
    <v t="s">BIO</v>
    <v t="s">B BIO 495E</v>
    <v t="s">11:00 am-1:00 pm</v>
    <v t="s"/>
    <v t="b">1</v>
    <v t="s"/>
    <v t="b">1</v>
    <v t="s"/>
    <v>12</v>
    <v t="s">TTH</v>
    <v>18</v>
    <v t="r">641</v>
    <v t="s">Shi, Han-Wei</v>
    <v t="s">BIO</v>
    <v t="s">B BIO 340A</v>
    <v t="s">11:00 am-1:00 pm</v>
    <v t="s"/>
    <v t="b">1</v>
    <v t="s"/>
    <v t="b">1</v>
    <v t="s"/>
    <v>30</v>
    <v t="s">TTH</v>
    <v>30</v>
    <v t="r">642</v>
    <v t="s">Zaneveld, Jesse</v>
    <v t="s">BIO</v>
  </a>
  <a r="2" c="13">
    <v t="s">B BIO 466A</v>
    <v t="s">11:00 am-1:00 pm</v>
    <v t="b">1</v>
    <v t="s"/>
    <v t="b">1</v>
    <v t="s"/>
    <v t="s"/>
    <v>48</v>
    <v t="s">MW</v>
    <v>48</v>
    <v t="r">636</v>
    <v t="s">Galindo, Heather</v>
    <v t="s">BIO</v>
    <v t="s">B BIO 200AA</v>
    <v t="s">11:00 am-1:00 pm</v>
    <v t="s"/>
    <v t="s"/>
    <v t="b">1</v>
    <v t="s"/>
    <v t="s"/>
    <v>24</v>
    <v t="s">W</v>
    <v>24</v>
    <v t="r">646</v>
    <v t="s">Lewis, Alaron</v>
    <v t="s">BIO</v>
  </a>
  <a r="4" c="13">
    <v t="s">B BIO 180AC</v>
    <v t="s">11:00 am-1:00 pm</v>
    <v t="s"/>
    <v t="s"/>
    <v t="s"/>
    <v t="b">1</v>
    <v t="s"/>
    <v>24</v>
    <v t="s">TH</v>
    <v>24</v>
    <v t="r">650</v>
    <v t="s">Campbell, Dana</v>
    <v t="s">BIO</v>
    <v t="s">B BIO 495H</v>
    <v t="s">11:00 am-1:00 pm</v>
    <v t="s"/>
    <v t="b">1</v>
    <v t="s"/>
    <v t="b">1</v>
    <v t="s"/>
    <v>12</v>
    <v t="s">TTH</v>
    <v>18</v>
    <v t="e">#N/A</v>
    <v t="s">Hillesland, Kristina</v>
    <v t="s">BIO</v>
    <v t="s">B BIO 495E</v>
    <v t="s">11:00 am-1:00 pm</v>
    <v t="s"/>
    <v t="b">1</v>
    <v t="s"/>
    <v t="b">1</v>
    <v t="s"/>
    <v>12</v>
    <v t="s">TTH</v>
    <v>18</v>
    <v t="r">641</v>
    <v t="s">Shi, Han-Wei</v>
    <v t="s">BIO</v>
    <v t="s">B BIO 340A</v>
    <v t="s">11:00 am-1:00 pm</v>
    <v t="s"/>
    <v t="b">1</v>
    <v t="s"/>
    <v t="b">1</v>
    <v t="s"/>
    <v>30</v>
    <v t="s">TTH</v>
    <v>30</v>
    <v t="r">642</v>
    <v t="s">Zaneveld, Jesse</v>
    <v t="s">BIO</v>
  </a>
  <a r="1" c="13">
    <v t="s">B BIO 200AC</v>
    <v t="s">11:00 am-1:00 pm</v>
    <v t="s"/>
    <v t="s"/>
    <v t="s"/>
    <v t="s"/>
    <v t="b">1</v>
    <v>24</v>
    <v t="s">F</v>
    <v>24</v>
    <v t="r">654</v>
    <v t="s">Lewis, Alaron</v>
    <v t="s">BIO</v>
  </a>
  <a r="3" c="13">
    <v t="s">BEARTH 154A</v>
    <v t="s">1:15-3:15 pm</v>
    <v t="b">1</v>
    <v t="s"/>
    <v t="b">1</v>
    <v t="s"/>
    <v t="s"/>
    <v>30</v>
    <v t="s">MW</v>
    <v>30</v>
    <v t="r">658</v>
    <v t="s">Galindo, Heather</v>
    <v t="s">BEARTH</v>
    <v t="s">B BIO 360A</v>
    <v t="s">1:15-3:15 pm</v>
    <v t="b">1</v>
    <v t="s"/>
    <v t="b">1</v>
    <v t="s"/>
    <v t="s"/>
    <v>48</v>
    <v t="s">MW</v>
    <v>48</v>
    <v t="r">659</v>
    <v t="s" xml:space="preserve">Ostrowski, Elizabeth </v>
    <v t="s">BIO</v>
    <v t="s">B BIO 470A</v>
    <v t="s">1:15-3:15 pm</v>
    <v t="b">1</v>
    <v t="s"/>
    <v t="b">1</v>
    <v t="s"/>
    <v t="s"/>
    <v>24</v>
    <v t="s">MW</v>
    <v>24</v>
    <v t="r">660</v>
    <v t="s">Zaneveld, Jesse</v>
    <v t="s">BIO</v>
  </a>
  <a r="2" c="13">
    <v t="s">BST 301A</v>
    <v t="s">1:15-3:15 pm</v>
    <v t="s"/>
    <v t="b">1</v>
    <v t="s"/>
    <v t="b">1</v>
    <v t="s"/>
    <v>24</v>
    <v t="s">TTH</v>
    <v>24</v>
    <v t="r">664</v>
    <v t="s">Galindo, Heather</v>
    <v t="s">BST</v>
    <v t="s">B BIO 355A</v>
    <v t="s">1:15-3:15 pm</v>
    <v t="s"/>
    <v t="b">1</v>
    <v t="s"/>
    <v t="b">1</v>
    <v t="s"/>
    <v>30</v>
    <v t="s">TTH</v>
    <v>30</v>
    <v t="r">665</v>
    <v t="s">Wacker, Douglas</v>
    <v t="s">BIO</v>
  </a>
  <a r="2" c="13">
    <v t="s">B BIO 372A</v>
    <v t="s">3:30-5:30 pm</v>
    <v t="b">1</v>
    <v t="s"/>
    <v t="b">1</v>
    <v t="s"/>
    <v t="s"/>
    <v>40</v>
    <v t="s">MW</v>
    <v>48</v>
    <v t="r">669</v>
    <v t="s">Shih, Han-Wei</v>
    <v t="s">BIO</v>
    <v t="s">B BIO 320A</v>
    <v t="s">3:30-5:30 pm</v>
    <v t="b">1</v>
    <v t="s"/>
    <v t="b">1</v>
    <v t="s"/>
    <v t="s"/>
    <v>48</v>
    <v t="s">MW</v>
    <v>48</v>
    <v t="r">670</v>
    <v t="s">Wacker, Douglas</v>
    <v t="s">BIO</v>
  </a>
  <a r="1" c="13">
    <v t="s">B BIO 352AA</v>
    <v t="s">Other</v>
    <v t="b">1</v>
    <v t="s"/>
    <v t="s"/>
    <v t="s"/>
    <v t="s"/>
    <v>24</v>
    <v t="s">M</v>
    <v>24</v>
    <v t="r">674</v>
    <v t="s">Jensen, Jeffrey</v>
    <v t="s">BIO</v>
  </a>
  <a r="2" c="13">
    <v t="s">B BIO 180AB</v>
    <v t="s">Other</v>
    <v t="s"/>
    <v t="b">1</v>
    <v t="s"/>
    <v t="s"/>
    <v t="s"/>
    <v>24</v>
    <v t="s">T</v>
    <v>24</v>
    <v t="r">678</v>
    <v t="s">Campbell, Dana</v>
    <v t="s">BIO</v>
    <v t="s">B BIO 351AA</v>
    <v t="s">Other</v>
    <v t="s"/>
    <v t="b">1</v>
    <v t="s"/>
    <v t="s"/>
    <v t="s"/>
    <v>20</v>
    <v t="s">T</v>
    <v>24</v>
    <v t="r">679</v>
    <v t="s">Price, Michele</v>
    <v t="s">BIO</v>
  </a>
  <a r="2" c="13">
    <v t="s">B BIO 352AB</v>
    <v t="s">Other</v>
    <v t="s"/>
    <v t="s"/>
    <v t="b">1</v>
    <v t="s"/>
    <v t="s"/>
    <v>24</v>
    <v t="s">W</v>
    <v>24</v>
    <v t="r">683</v>
    <v t="s">Jensen, Jeffrey</v>
    <v t="s">BIO</v>
    <v t="s">B BIO 200AB</v>
    <v t="s">Other</v>
    <v t="s"/>
    <v t="s"/>
    <v t="b">1</v>
    <v t="s"/>
    <v t="s"/>
    <v>24</v>
    <v t="s">W</v>
    <v>24</v>
    <v t="r">684</v>
    <v t="s">Lewis, Alaron</v>
    <v t="s">BIO</v>
  </a>
  <a r="2" c="13">
    <v t="s">B BIO 180AD</v>
    <v t="s">Other</v>
    <v t="s"/>
    <v t="s"/>
    <v t="s"/>
    <v t="b">1</v>
    <v t="s"/>
    <v>24</v>
    <v t="s">TH</v>
    <v>24</v>
    <v t="r">688</v>
    <v t="s">Campbell, Dana</v>
    <v t="s">BIO</v>
    <v t="s">B BIO 351AB</v>
    <v t="s">Other</v>
    <v t="s"/>
    <v t="s"/>
    <v t="s"/>
    <v t="b">1</v>
    <v t="s"/>
    <v>20</v>
    <v t="s">TH</v>
    <v>24</v>
    <v t="r">689</v>
    <v t="s">Price, Michele</v>
    <v t="s">BIO</v>
  </a>
  <a r="2" c="13">
    <v t="s">B BIO 200AD</v>
    <v t="s">Other</v>
    <v t="s"/>
    <v t="s"/>
    <v t="s"/>
    <v t="s"/>
    <v t="b">1</v>
    <v>24</v>
    <v t="s">F</v>
    <v>24</v>
    <v t="r">693</v>
    <v t="s">Lewis, Alaron</v>
    <v t="s">BIO</v>
    <v t="s">B BIO 351AC</v>
    <v t="s">Other</v>
    <v t="s"/>
    <v t="s"/>
    <v t="s"/>
    <v t="s"/>
    <v t="b">1</v>
    <v>20</v>
    <v t="s">F</v>
    <v>24</v>
    <v t="r">694</v>
    <v t="s">Price, Michele</v>
    <v t="s">BIO</v>
  </a>
  <a r="3" c="13">
    <v t="s">B BIO 200AD</v>
    <v t="s">Other</v>
    <v t="s"/>
    <v t="s"/>
    <v t="s"/>
    <v t="s"/>
    <v t="b">1</v>
    <v>24</v>
    <v t="s">F</v>
    <v>24</v>
    <v t="r">693</v>
    <v t="s">Other</v>
    <v t="s">BIO</v>
    <v t="s">B CHEM 241AC</v>
    <v t="s">Other</v>
    <v t="s"/>
    <v t="s"/>
    <v t="s"/>
    <v t="s"/>
    <v t="b">1</v>
    <v>20</v>
    <v t="s">F</v>
    <v>20</v>
    <v t="r">698</v>
    <v t="s">Thimmaiah, Muralidhara</v>
    <v t="s">CHEM</v>
    <v t="s">B CHEM 241AD</v>
    <v t="s">Other</v>
    <v t="s"/>
    <v t="s"/>
    <v t="s"/>
    <v t="s"/>
    <v t="b">1</v>
    <v>20</v>
    <v t="s">F</v>
    <v>20</v>
    <v t="r">699</v>
    <v t="s">Daruwala, Khushroo</v>
    <v t="s">CHEM</v>
  </a>
  <a r="4" c="13">
    <v t="s" xml:space="preserve">B EE 533 </v>
    <v t="s">8:00-10:00 pm</v>
    <v t="s"/>
    <v t="b">1</v>
    <v t="s"/>
    <v t="b">1</v>
    <v t="s"/>
    <v>24</v>
    <v t="s">TTH</v>
    <v>24</v>
    <v t="r">703</v>
    <v t="s">EE</v>
    <v t="s"/>
    <v t="s">B EE 271 A</v>
    <v t="s">8:00-10:00 pm</v>
    <v t="s"/>
    <v t="b">1</v>
    <v t="s"/>
    <v t="b">1</v>
    <v t="s"/>
    <v>24</v>
    <v t="s">TTH</v>
    <v>24</v>
    <v t="r">704</v>
    <v t="s">EE</v>
    <v t="s"/>
    <v t="s">B EE 531A</v>
    <v t="s">8:00-10:00 pm</v>
    <v t="s"/>
    <v t="b">1</v>
    <v t="s"/>
    <v t="b">1</v>
    <v t="s"/>
    <v>24</v>
    <v t="s">TTH</v>
    <v>24</v>
    <v t="r">705</v>
    <v t="s">EE</v>
    <v t="s"/>
    <v t="s">B EE 531A</v>
    <v t="s">8:00-10:00 pm</v>
    <v t="s"/>
    <v t="b">1</v>
    <v t="s"/>
    <v t="b">1</v>
    <v t="s"/>
    <v>24</v>
    <v t="s">TTH</v>
    <v>24</v>
    <v t="r">705</v>
    <v t="s">EE</v>
    <v t="s"/>
  </a>
  <a r="1">
    <v t="e">#N/A</v>
  </a>
  <a r="2" c="13">
    <v t="s">B CHEM 163A</v>
    <v t="s">(Sum) 8:30-11:00 am</v>
    <v t="b">1</v>
    <v t="s"/>
    <v t="b">1</v>
    <v t="s"/>
    <v t="s"/>
    <v>90</v>
    <v t="s">MW</v>
    <v>90</v>
    <v t="r">718</v>
    <v t="s">CHEM</v>
    <v t="b">1</v>
    <v t="s">B CHEM 239A</v>
    <v t="s">(Sum) 8:30-11:00 am</v>
    <v t="b">1</v>
    <v t="s"/>
    <v t="b">1</v>
    <v t="s"/>
    <v t="s"/>
    <v>40</v>
    <v t="s">MW</v>
    <v>40</v>
    <v t="r">719</v>
    <v t="s">CHEM</v>
    <v t="b">1</v>
  </a>
  <a r="5" c="13">
    <v t="s">STMATH 126 A</v>
    <v t="s">(Sum) 2:00 - 4:30 pm</v>
    <v t="s"/>
    <v t="b">1</v>
    <v t="b">1</v>
    <v t="b">1</v>
    <v t="s"/>
    <v>38</v>
    <v t="s">TWTH</v>
    <v>40</v>
    <v t="r">723</v>
    <v t="s">MATH</v>
    <v t="s"/>
    <v t="s">STMATH 208 A</v>
    <v t="s">(Sum) 2:00 - 4:30 pm</v>
    <v t="b">1</v>
    <v t="b">1</v>
    <v t="b">1</v>
    <v t="b">1</v>
    <v t="s"/>
    <v>38</v>
    <v t="s">MTWTH</v>
    <v>40</v>
    <v t="r">724</v>
    <v t="s">MATH</v>
    <v t="s"/>
    <v t="s">CSS 310</v>
    <v t="s">(Sum) 2:00 - 4:30 pm</v>
    <v t="b">1</v>
    <v t="s"/>
    <v t="b">1</v>
    <v t="s"/>
    <v t="s"/>
    <v>48</v>
    <v t="s">MW</v>
    <v>48</v>
    <v t="r">725</v>
    <v t="s">CSS</v>
    <v t="b">1</v>
    <v t="s">CSS 360</v>
    <v t="s">(Sum) 2:00 - 4:30 pm</v>
    <v t="b">1</v>
    <v t="s"/>
    <v t="b">1</v>
    <v t="s"/>
    <v t="s"/>
    <v>30</v>
    <v t="s">MW</v>
    <v>30</v>
    <v t="r">726</v>
    <v t="s">CSS</v>
    <v t="b">1</v>
    <v t="s">CSS 497 D</v>
    <v t="s">(Sum) 2:00 - 4:30 pm</v>
    <v t="b">1</v>
    <v t="s"/>
    <v t="b">1</v>
    <v t="s"/>
    <v t="s"/>
    <v>15</v>
    <v t="s">MW</v>
    <v>18</v>
    <v t="r">727</v>
    <v t="s">CSS</v>
    <v t="b">1</v>
  </a>
  <a r="8" c="13">
    <v t="s">B MATH 215 A</v>
    <v t="s">(Sum) 2:00 - 4:30 pm</v>
    <v t="s"/>
    <v t="b">1</v>
    <v t="s"/>
    <v t="b">1</v>
    <v t="s"/>
    <v>32</v>
    <v t="s">TTH</v>
    <v>40</v>
    <v t="r">731</v>
    <v t="s">MATH</v>
    <v t="s"/>
    <v t="s">STMATH 126 A</v>
    <v t="s">(Sum) 2:00 - 4:30 pm</v>
    <v t="s"/>
    <v t="b">1</v>
    <v t="b">1</v>
    <v t="b">1</v>
    <v t="s"/>
    <v>38</v>
    <v t="s">TWTH</v>
    <v>40</v>
    <v t="r">723</v>
    <v t="s">MATH</v>
    <v t="s"/>
    <v t="s">STMATH 208 A</v>
    <v t="s">(Sum) 2:00 - 4:30 pm</v>
    <v t="b">1</v>
    <v t="b">1</v>
    <v t="b">1</v>
    <v t="b">1</v>
    <v t="s"/>
    <v>38</v>
    <v t="s">MTWTH</v>
    <v>40</v>
    <v t="r">724</v>
    <v t="s">MATH</v>
    <v t="s"/>
    <v t="s">STMATH 224 A</v>
    <v t="s">(Sum) 2:00 - 4:30 pm</v>
    <v t="s"/>
    <v t="b">1</v>
    <v t="s"/>
    <v t="b">1</v>
    <v t="s"/>
    <v>38</v>
    <v t="s">TTH</v>
    <v>40</v>
    <v t="r">732</v>
    <v t="s">MATH</v>
    <v t="s"/>
    <v t="s">STMATH 381 A</v>
    <v t="s">(Sum) 2:00 - 4:30 pm</v>
    <v t="s"/>
    <v t="b">1</v>
    <v t="s"/>
    <v t="b">1</v>
    <v t="s"/>
    <v>24</v>
    <v t="s">TTH</v>
    <v>24</v>
    <v t="r">733</v>
    <v t="s">MATH</v>
    <v t="s"/>
    <v t="s">CSS 422</v>
    <v t="s">(Sum) 2:00 - 4:30 pm</v>
    <v t="s"/>
    <v t="b">1</v>
    <v t="s"/>
    <v t="b">1</v>
    <v t="s"/>
    <v>45</v>
    <v t="s">TTH</v>
    <v>48</v>
    <v t="r">734</v>
    <v t="s">CSS</v>
    <v t="b">1</v>
    <v t="s">CSS 475</v>
    <v t="s">(Sum) 2:00 - 4:30 pm</v>
    <v t="s"/>
    <v t="b">1</v>
    <v t="s"/>
    <v t="b">1</v>
    <v t="s"/>
    <v>60</v>
    <v t="s">TTH</v>
    <v>60</v>
    <v t="r">735</v>
    <v t="s">CSS</v>
    <v t="b">1</v>
    <v t="s">CSSSKL 143</v>
    <v t="s">(Sum) 2:00 - 4:30 pm</v>
    <v t="s"/>
    <v t="s"/>
    <v t="s"/>
    <v t="b">1</v>
    <v t="s"/>
    <v>48</v>
    <v t="s">TH</v>
    <v>48</v>
    <v t="r">736</v>
    <v t="s">CSSKL</v>
    <v t="s"/>
  </a>
  <a r="2" c="13">
    <v t="s">CSS 343</v>
    <v t="s">(Sum) 6:00-8:30 pm</v>
    <v t="s"/>
    <v t="b">1</v>
    <v t="s"/>
    <v t="b">1</v>
    <v t="s"/>
    <v>45</v>
    <v t="s">TTH</v>
    <v>48</v>
    <v t="r">740</v>
    <v t="s">CSS</v>
    <v t="b">1</v>
    <v t="s">CSSSKL 594</v>
    <v t="s">(Sum) 6:00-8:30 pm</v>
    <v t="s"/>
    <v t="s"/>
    <v t="s"/>
    <v t="b">1</v>
    <v t="s"/>
    <v>15</v>
    <v t="s">TH</v>
    <v>18</v>
    <v t="r">741</v>
    <v t="s">CSSKL</v>
    <v t="s"/>
  </a>
  <a r="1" c="13">
    <v t="s">B CHEM 164D</v>
    <v t="s">Other</v>
    <v t="s"/>
    <v t="s"/>
    <v t="b">1</v>
    <v t="s"/>
    <v t="s"/>
    <v>24</v>
    <v t="s">W</v>
    <v>24</v>
    <v t="r">745</v>
    <v t="s">CHEM</v>
    <v t="s"/>
  </a>
  <a r="1" c="13">
    <v t="s">B CHEM 115</v>
    <v t="s">8:00-10:00 pm</v>
    <v>12</v>
    <v>18</v>
    <v t="b">1</v>
    <v t="b">1</v>
    <v t="s"/>
    <v t="s"/>
    <v t="b">1</v>
    <v t="s">MTF</v>
    <v t="r">749</v>
    <v t="s">CHEM</v>
    <v t="s"/>
  </a>
  <a r="1" c="13">
    <v t="s">B CHEM 366</v>
    <v t="s">(FT) 10:15-11:35 am</v>
    <v>22</v>
    <v>24</v>
    <v t="s"/>
    <v t="b">1</v>
    <v t="s"/>
    <v t="s"/>
    <v t="b">1</v>
    <v t="s">TF</v>
    <v t="r">753</v>
    <v t="s">CHEM</v>
    <v t="s"/>
  </a>
</arrayData>
</file>

<file path=xl/richData/rdrichvalue.xml><?xml version="1.0" encoding="utf-8"?>
<rvData xmlns="http://schemas.microsoft.com/office/spreadsheetml/2017/richdata" count="757">
  <rv s="0">
    <v>0</v>
    <v>B BIO 385A</v>
    <v>1</v>
    <v>Generic</v>
    <v>0</v>
    <v>B BIO 385A</v>
    <v/>
    <v/>
    <v>0</v>
    <v>0</v>
    <v>BIO</v>
    <v>30</v>
    <v>0</v>
    <v>In person</v>
    <v/>
    <v>0</v>
    <v>0</v>
    <v>0</v>
    <v>1</v>
    <v>Animal Behavior</v>
    <v/>
    <v>30</v>
    <v>Flexible</v>
    <v/>
    <v>B BIO 385A</v>
    <v/>
    <v>Lecture</v>
    <v>0</v>
  </rv>
  <rv s="1">
    <v>0</v>
    <v>B BIO 498</v>
    <v>1</v>
    <v>Generic</v>
    <v>0</v>
    <v>B BIO 498</v>
    <v>Other</v>
    <v/>
    <v>0</v>
    <v>0</v>
    <v>BIO</v>
    <v/>
    <v>0</v>
    <v>In person</v>
    <v/>
    <v>0</v>
    <v>1</v>
    <v>1</v>
    <v>1</v>
    <v/>
    <v/>
    <v>0</v>
    <v/>
    <v/>
    <v>B BIO 498</v>
    <v/>
    <v>Other</v>
    <v>0</v>
  </rv>
  <rv s="1">
    <v>0</v>
    <v>B BIO 499A</v>
    <v>1</v>
    <v>Generic</v>
    <v>0</v>
    <v>B BIO 499A</v>
    <v>Other</v>
    <v/>
    <v>1</v>
    <v>130</v>
    <v>BIO</v>
    <v/>
    <v>0</v>
    <v>In person</v>
    <v/>
    <v>0</v>
    <v>1</v>
    <v>1</v>
    <v>1</v>
    <v/>
    <v/>
    <v>0</v>
    <v/>
    <v/>
    <v>B BIO 499A</v>
    <v/>
    <v>Other</v>
    <v>0</v>
  </rv>
  <rv s="2">
    <v>0</v>
    <v>BST 205A</v>
    <v>1</v>
    <v>Generic</v>
    <v>0</v>
    <v>BST 205A</v>
    <v>5</v>
    <v>1</v>
    <v>0</v>
    <v>0</v>
    <v>BST</v>
    <v>30</v>
    <v>0</v>
    <v>In person</v>
    <v/>
    <v>0</v>
    <v>0</v>
    <v>0</v>
    <v>1</v>
    <v xml:space="preserve">MW 8:45-10:45 </v>
    <v/>
    <v>30</v>
    <v/>
    <v/>
    <v>BST 205A</v>
    <v/>
    <v>Lecture</v>
    <v>0</v>
  </rv>
  <rv s="0">
    <v>0</v>
    <v>B BIO 390A</v>
    <v>1</v>
    <v>Generic</v>
    <v>0</v>
    <v>B BIO 390A</v>
    <v/>
    <v/>
    <v>0</v>
    <v>0</v>
    <v>BIO</v>
    <v>30</v>
    <v>0</v>
    <v>In person</v>
    <v>Al-Noori, Salwa</v>
    <v>0</v>
    <v>0</v>
    <v>0</v>
    <v>1</v>
    <v>Scheduling interacts with COIL courses. If Salwa is teaching COIL, she should be assigned to BBIO393 History &amp; Philosophy of Science instead</v>
    <v/>
    <v>30</v>
    <v>Flexible</v>
    <v/>
    <v>B BIO 390A</v>
    <v/>
    <v>Lecture</v>
    <v>0</v>
  </rv>
  <rv s="3">
    <v>0</v>
    <v>B BIO 180AA</v>
    <v>1</v>
    <v>Generic</v>
    <v>0</v>
    <v>B BIO 180AA</v>
    <v>Other</v>
    <v>0.5</v>
    <v>0</v>
    <v>0</v>
    <v>BIO</v>
    <v>24</v>
    <v>1</v>
    <v>In person</v>
    <v>Campbell, Dana</v>
    <v>0</v>
    <v>0</v>
    <v>1</v>
    <v>1</v>
    <v>T 11:00 - 1:00</v>
    <v>DISC 263</v>
    <v>24</v>
    <v/>
    <v/>
    <v>B BIO 180AA</v>
    <v/>
    <v>Lab</v>
    <v>0</v>
  </rv>
  <rv s="3">
    <v>0</v>
    <v>B BIO 180AB</v>
    <v>1</v>
    <v>Generic</v>
    <v>0</v>
    <v>B BIO 180AB</v>
    <v>Other</v>
    <v>0.5</v>
    <v>0</v>
    <v>0</v>
    <v>BIO</v>
    <v>24</v>
    <v>1</v>
    <v>In person</v>
    <v>Campbell, Dana</v>
    <v>0</v>
    <v>0</v>
    <v>1</v>
    <v>1</v>
    <v>T 1:30 - 3:30</v>
    <v>DISC 263</v>
    <v>24</v>
    <v/>
    <v/>
    <v>B BIO 180AB</v>
    <v/>
    <v>Lab</v>
    <v>0</v>
  </rv>
  <rv s="3">
    <v>0</v>
    <v>B BIO 180AC</v>
    <v>1</v>
    <v>Generic</v>
    <v>0</v>
    <v>B BIO 180AC</v>
    <v>Other</v>
    <v>0.5</v>
    <v>0</v>
    <v>0</v>
    <v>BIO</v>
    <v>24</v>
    <v>1</v>
    <v>In person</v>
    <v>Campbell, Dana</v>
    <v>0</v>
    <v>0</v>
    <v>1</v>
    <v>1</v>
    <v>Th 11:00-1:00</v>
    <v>DISC 263</v>
    <v>24</v>
    <v/>
    <v/>
    <v>B BIO 180AC</v>
    <v/>
    <v>Lab</v>
    <v>0</v>
  </rv>
  <rv s="3">
    <v>0</v>
    <v>B BIO 180AD</v>
    <v>1</v>
    <v>Generic</v>
    <v>0</v>
    <v>B BIO 180AD</v>
    <v>Other</v>
    <v>0.5</v>
    <v>0</v>
    <v>0</v>
    <v>BIO</v>
    <v>24</v>
    <v>1</v>
    <v>In person</v>
    <v>Campbell, Dana</v>
    <v>0</v>
    <v>0</v>
    <v>1</v>
    <v>1</v>
    <v>W 11:00 - 1:00</v>
    <v>DISC 263</v>
    <v>24</v>
    <v/>
    <v/>
    <v>B BIO 180AD</v>
    <v/>
    <v>Lab</v>
    <v>0</v>
  </rv>
  <rv s="4">
    <v>0</v>
    <v>B BIO 180A</v>
    <v>1</v>
    <v>Generic</v>
    <v>0</v>
    <v>B BIO 180A</v>
    <v>5</v>
    <v/>
    <v>0</v>
    <v>70</v>
    <v>BIO</v>
    <v>144</v>
    <v>1</v>
    <v>In person</v>
    <v>Jensen, Jeffrey</v>
    <v>0</v>
    <v>0</v>
    <v>1</v>
    <v>0</v>
    <v>Course credit equivalents should be 1.5 (&gt;100 person class)</v>
    <v>DISC 162</v>
    <v>198</v>
    <v/>
    <v/>
    <v>B BIO 180A</v>
    <v/>
    <v>Lecture</v>
    <v>0</v>
  </rv>
  <rv s="1">
    <v>0</v>
    <v>BEARTH 155A</v>
    <v>1</v>
    <v>Generic</v>
    <v>0</v>
    <v>BEARTH 155A</v>
    <v/>
    <v/>
    <v>0</v>
    <v>0</v>
    <v>BEARTH</v>
    <v/>
    <v>0</v>
    <v>In person</v>
    <v>Fields, Tracy</v>
    <v>0</v>
    <v>0</v>
    <v>0</v>
    <v>1</v>
    <v/>
    <v/>
    <v>0</v>
    <v/>
    <v/>
    <v>BEARTH 155A</v>
    <v/>
    <v>Lecture</v>
    <v>0</v>
  </rv>
  <rv s="2">
    <v>0</v>
    <v>B BIO 466A</v>
    <v>1</v>
    <v>Generic</v>
    <v>0</v>
    <v>B BIO 466A</v>
    <v>5</v>
    <v>1</v>
    <v>0</v>
    <v>0</v>
    <v>BIO</v>
    <v>48</v>
    <v>0</v>
    <v>In person</v>
    <v>Galindo, Heather</v>
    <v>0</v>
    <v>0</v>
    <v>1</v>
    <v>1</v>
    <v>Do not schedule in LBA007, UW2 228 or DISC165B</v>
    <v/>
    <v>48</v>
    <v>Flexible</v>
    <v/>
    <v>B BIO 466A</v>
    <v/>
    <v>Lecture</v>
    <v>0</v>
  </rv>
  <rv s="2">
    <v>0</v>
    <v>BEARTH 154A</v>
    <v>1</v>
    <v>Generic</v>
    <v>0</v>
    <v>BEARTH 154A</v>
    <v>5</v>
    <v>1</v>
    <v>0</v>
    <v>0</v>
    <v>BEARTH</v>
    <v>30</v>
    <v>0</v>
    <v>In person</v>
    <v>Galindo, Heather</v>
    <v>0</v>
    <v>1</v>
    <v>1</v>
    <v>1</v>
    <v>Do not schedule in LBA007, UW2 228 or DISC165B</v>
    <v>UW1 102</v>
    <v>30</v>
    <v>Flexible</v>
    <v/>
    <v>BEARTH 154A</v>
    <v/>
    <v>Lecture</v>
    <v>0</v>
  </rv>
  <rv s="4">
    <v>0</v>
    <v>BST 301A</v>
    <v>1</v>
    <v>Generic</v>
    <v>0</v>
    <v>BST 301A</v>
    <v>5</v>
    <v/>
    <v>0</v>
    <v>0</v>
    <v>BST</v>
    <v>24</v>
    <v>0</v>
    <v>In person</v>
    <v>Galindo, Heather</v>
    <v>0</v>
    <v>0</v>
    <v>1</v>
    <v>1</v>
    <v>Do not schedule in LBA007 and not in DISC165B</v>
    <v/>
    <v>24</v>
    <v>Flexible</v>
    <v/>
    <v>BST 301A</v>
    <v>Fullfils Writing (W) credit</v>
    <v>Lecture</v>
    <v>1</v>
  </rv>
  <rv s="2">
    <v>0</v>
    <v>B BIO 352A</v>
    <v>1</v>
    <v>Generic</v>
    <v>0</v>
    <v>B BIO 352A</v>
    <v>5</v>
    <v>1</v>
    <v>1</v>
    <v>110</v>
    <v>BIO</v>
    <v>48</v>
    <v>1</v>
    <v>In person</v>
    <v>Jensen, Jeffrey</v>
    <v>0</v>
    <v>1</v>
    <v>0</v>
    <v>1</v>
    <v>Needs large whiteboards, ideally unobstructed by screen (INV134 perfect). Do not schedule in UW2 031</v>
    <v>INV 134</v>
    <v>48</v>
    <v>Other</v>
    <v/>
    <v>B BIO 352A</v>
    <v/>
    <v>Lecture</v>
    <v>0</v>
  </rv>
  <rv s="5">
    <v>0</v>
    <v>B BIO 352AA</v>
    <v>1</v>
    <v>Generic</v>
    <v>0</v>
    <v>B BIO 352AA</v>
    <v>Other</v>
    <v>0.5</v>
    <v>0</v>
    <v/>
    <v>BIO</v>
    <v>24</v>
    <v>1</v>
    <v>In person</v>
    <v>Jensen, Jeffrey</v>
    <v>0</v>
    <v>1</v>
    <v>0</v>
    <v>1</v>
    <v>false</v>
    <v>DISC 267</v>
    <v>24</v>
    <v>Other</v>
    <v/>
    <v>B BIO 352AA</v>
    <v/>
    <v>Lab</v>
    <v>0</v>
  </rv>
  <rv s="5">
    <v>0</v>
    <v>B BIO 352AB</v>
    <v>1</v>
    <v>Generic</v>
    <v>0</v>
    <v>B BIO 352AB</v>
    <v>Other</v>
    <v>0.5</v>
    <v>0</v>
    <v/>
    <v>BIO</v>
    <v>24</v>
    <v>1</v>
    <v>In person</v>
    <v>Jensen, Jeffrey</v>
    <v>0</v>
    <v>1</v>
    <v>0</v>
    <v>1</v>
    <v>false</v>
    <v>DISC 267</v>
    <v>24</v>
    <v>Other</v>
    <v/>
    <v>B BIO 352AB</v>
    <v/>
    <v>Lab</v>
    <v>0</v>
  </rv>
  <rv s="2">
    <v>0</v>
    <v>B BIO 200A</v>
    <v>1</v>
    <v>Generic</v>
    <v>0</v>
    <v>B BIO 200A</v>
    <v>5</v>
    <v>1</v>
    <v>1</v>
    <v>70</v>
    <v>BIO</v>
    <v>72</v>
    <v>1</v>
    <v>In person</v>
    <v>Lewis, Alaron</v>
    <v>0</v>
    <v>0</v>
    <v>0</v>
    <v>1</v>
    <v/>
    <v/>
    <v>90</v>
    <v/>
    <v/>
    <v>B BIO 200A</v>
    <v/>
    <v>Lecture</v>
    <v>0</v>
  </rv>
  <rv s="3">
    <v>0</v>
    <v>B BIO 200AA</v>
    <v>1</v>
    <v>Generic</v>
    <v>0</v>
    <v>B BIO 200AA</v>
    <v>Other</v>
    <v>0.5</v>
    <v>0</v>
    <v>0</v>
    <v>BIO</v>
    <v>24</v>
    <v>1</v>
    <v>In person</v>
    <v>Other</v>
    <v>0</v>
    <v>1</v>
    <v>0</v>
    <v>1</v>
    <v xml:space="preserve">Th 11:00 - 1:00 </v>
    <v>DISC 263</v>
    <v>24</v>
    <v/>
    <v/>
    <v>B BIO 200AA</v>
    <v/>
    <v>Lab</v>
    <v>0</v>
  </rv>
  <rv s="3">
    <v>0</v>
    <v>B BIO 200AB</v>
    <v>1</v>
    <v>Generic</v>
    <v>0</v>
    <v>B BIO 200AB</v>
    <v>Other</v>
    <v>0.5</v>
    <v>0</v>
    <v>0</v>
    <v>BIO</v>
    <v>24</v>
    <v>1</v>
    <v>In person</v>
    <v>Other</v>
    <v>0</v>
    <v>1</v>
    <v>0</v>
    <v>1</v>
    <v xml:space="preserve">Th 1:30 - 3:30 </v>
    <v>DISC 263</v>
    <v>24</v>
    <v/>
    <v/>
    <v>B BIO 200AB</v>
    <v/>
    <v>Lab</v>
    <v>0</v>
  </rv>
  <rv s="3">
    <v>0</v>
    <v>B BIO 200AC</v>
    <v>1</v>
    <v>Generic</v>
    <v>0</v>
    <v>B BIO 200AC</v>
    <v>Other</v>
    <v>0.5</v>
    <v>0</v>
    <v>0</v>
    <v>BIO</v>
    <v>24</v>
    <v>1</v>
    <v>In person</v>
    <v>Other</v>
    <v>0</v>
    <v>1</v>
    <v>0</v>
    <v>1</v>
    <v xml:space="preserve">F 11:00 - 1:00 </v>
    <v>DISC 263</v>
    <v>24</v>
    <v/>
    <v/>
    <v>B BIO 200AC</v>
    <v/>
    <v>Lab</v>
    <v>0</v>
  </rv>
  <rv s="3">
    <v>0</v>
    <v>B BIO 200AD</v>
    <v>1</v>
    <v>Generic</v>
    <v>0</v>
    <v>B BIO 200AD</v>
    <v>Other</v>
    <v>0.5</v>
    <v>0</v>
    <v>0</v>
    <v>BIO</v>
    <v>24</v>
    <v>1</v>
    <v>In person</v>
    <v>Other</v>
    <v>0</v>
    <v>1</v>
    <v>0</v>
    <v>1</v>
    <v>F 1:30 - 3:30</v>
    <v>DISC 263</v>
    <v>24</v>
    <v/>
    <v/>
    <v>B BIO 200AD</v>
    <v/>
    <v>Lab</v>
    <v>0</v>
  </rv>
  <rv s="0">
    <v>0</v>
    <v>B BIO 380A</v>
    <v>1</v>
    <v>Generic</v>
    <v>0</v>
    <v>B BIO 380A</v>
    <v/>
    <v/>
    <v>0</v>
    <v>0</v>
    <v>BIO</v>
    <v>24</v>
    <v>0</v>
    <v>In person</v>
    <v>Lewis, Alaron</v>
    <v>0</v>
    <v>1</v>
    <v>1</v>
    <v>0</v>
    <v>Cell Biology. Taught 11-1:30 F</v>
    <v/>
    <v>24</v>
    <v>Flexible</v>
    <v/>
    <v>B BIO 380A</v>
    <v/>
    <v>Lecture</v>
    <v>0</v>
  </rv>
  <rv s="2">
    <v>0</v>
    <v>B BIO 360A</v>
    <v>1</v>
    <v>Generic</v>
    <v>0</v>
    <v>B BIO 360A</v>
    <v>5</v>
    <v>1</v>
    <v>0</v>
    <v>0</v>
    <v>BIO</v>
    <v>48</v>
    <v>0</v>
    <v>In person</v>
    <v>Ostrowski, Elizabeth </v>
    <v>0</v>
    <v>1</v>
    <v>1</v>
    <v>1</v>
    <v>Genetics</v>
    <v/>
    <v>48</v>
    <v/>
    <v/>
    <v>B BIO 360A</v>
    <v/>
    <v>Lecture</v>
    <v>0</v>
  </rv>
  <rv s="2">
    <v>0</v>
    <v>B BIO 495D</v>
    <v>1</v>
    <v>Generic</v>
    <v>0</v>
    <v>B BIO 495D</v>
    <v>5</v>
    <v>1</v>
    <v>1</v>
    <v>130</v>
    <v>BIO</v>
    <v>12</v>
    <v>0</v>
    <v>In person</v>
    <v>Ostrowski, Elizabeth </v>
    <v>0</v>
    <v>1</v>
    <v>0</v>
    <v>1</v>
    <v/>
    <v/>
    <v>18</v>
    <v>Other</v>
    <v/>
    <v>B BIO 495D</v>
    <v xml:space="preserve">THIS COURSE WILL EXAMINE HOW  BACTERIA EVADE PREDATION BY AMOEBAE AND ITS RELEVANCE FOR HEALTH AND DISEASE. CONTACT EOSTROW@UW.EDU FOR ADD CODE                         </v>
    <v>Lab</v>
    <v>0</v>
  </rv>
  <rv s="2">
    <v>0</v>
    <v>B BIO 351A</v>
    <v>1</v>
    <v>Generic</v>
    <v>0</v>
    <v>B BIO 351A</v>
    <v>5</v>
    <v>1</v>
    <v>1</v>
    <v>110</v>
    <v>BIO</v>
    <v>60</v>
    <v>1</v>
    <v>In person</v>
    <v>Price, Michele</v>
    <v>0</v>
    <v>0</v>
    <v>1</v>
    <v>1</v>
    <v>T Th 8:45-10:45, stacked on days with labs</v>
    <v>UW2 005</v>
    <v>60</v>
    <v/>
    <v/>
    <v>B BIO 351A</v>
    <v/>
    <v>Lecture</v>
    <v>0</v>
  </rv>
  <rv s="3">
    <v>0</v>
    <v>B BIO 351AA</v>
    <v>1</v>
    <v>Generic</v>
    <v>0</v>
    <v>B BIO 351AA</v>
    <v>Other</v>
    <v>1</v>
    <v>1</v>
    <v>110</v>
    <v>BIO</v>
    <v>20</v>
    <v>1</v>
    <v>In person</v>
    <v>Price, Michele</v>
    <v>0</v>
    <v>0</v>
    <v>1</v>
    <v>1</v>
    <v>T 2:00-5:00</v>
    <v/>
    <v>24</v>
    <v/>
    <v/>
    <v>B BIO 351AA</v>
    <v/>
    <v>Lab</v>
    <v>0</v>
  </rv>
  <rv s="3">
    <v>0</v>
    <v>B BIO 351AB</v>
    <v>1</v>
    <v>Generic</v>
    <v>0</v>
    <v>B BIO 351AB</v>
    <v>Other</v>
    <v>1</v>
    <v>1</v>
    <v>110</v>
    <v>BIO</v>
    <v>20</v>
    <v>1</v>
    <v>In person</v>
    <v>Price, Michele</v>
    <v>0</v>
    <v>0</v>
    <v>1</v>
    <v>1</v>
    <v>Th 2:00-5:00</v>
    <v/>
    <v>24</v>
    <v/>
    <v/>
    <v>B BIO 351AB</v>
    <v/>
    <v>Lab</v>
    <v>0</v>
  </rv>
  <rv s="3">
    <v>0</v>
    <v>B BIO 351AC</v>
    <v>1</v>
    <v>Generic</v>
    <v>0</v>
    <v>B BIO 351AC</v>
    <v>Other</v>
    <v>1</v>
    <v>1</v>
    <v>110</v>
    <v>BIO</v>
    <v>20</v>
    <v>1</v>
    <v>In person</v>
    <v>Price, Michele</v>
    <v>0</v>
    <v>0</v>
    <v>1</v>
    <v>1</v>
    <v>F 8:45-11:45</v>
    <v/>
    <v>24</v>
    <v/>
    <v/>
    <v>B BIO 351AC</v>
    <v/>
    <v>Lab</v>
    <v>0</v>
  </rv>
  <rv s="2">
    <v>0</v>
    <v>B BIO 495E</v>
    <v>1</v>
    <v>Generic</v>
    <v>0</v>
    <v>B BIO 495E</v>
    <v>5</v>
    <v>1</v>
    <v>1</v>
    <v>130</v>
    <v>BIO</v>
    <v>12</v>
    <v>0</v>
    <v>In person</v>
    <v>Shi, Han-Wei</v>
    <v>0</v>
    <v>0</v>
    <v>0</v>
    <v>1</v>
    <v/>
    <v>INV 223</v>
    <v>18</v>
    <v>Other</v>
    <v/>
    <v>B BIO 495E</v>
    <v>DEVELOP MOLECULAR BIOLOGY TOOLS TO INVESTIGATE SIGNALING AND PROTEIN  FUNCTION IN GIARDIA, A WATERBORNE PARASITE. OUR GOAL IS TO TAG GENES WITH LUMINESCENT PROTEINS AND DEVELOP GIARDIA KNOCKDOWNS USING CRISPR-CAS9. GAIN HANDS-ON EXPERIENCE IN MOLECULAR CLONING,LUMINESCENCE ASSAYS, AND CRISPR-CAS9 TECHNIQUES, AND PRESENT. A FINAL GROUP PRESENTATION. SUMMARIZING YOUR RESEARCH. CONTACT. INSTRUCTOR FOR ADD CODE.                     HXS273@UW.EDU</v>
    <v>Lab</v>
    <v>0</v>
  </rv>
  <rv s="2">
    <v>0</v>
    <v>B CHEM 143A</v>
    <v>1</v>
    <v>Generic</v>
    <v>0</v>
    <v>B CHEM 143A</v>
    <v>4</v>
    <v>1</v>
    <v>0</v>
    <v>0</v>
    <v>CHEM</v>
    <v>144</v>
    <v>1</v>
    <v>In person</v>
    <v>Lovitt, Charity</v>
    <v>0</v>
    <v>0</v>
    <v>0</v>
    <v>1</v>
    <v>MWF 10:15-11:35</v>
    <v>DISC 61</v>
    <v>198</v>
    <v/>
    <v/>
    <v>B CHEM 143A</v>
    <v xml:space="preserve">NO OVERLOADS.  CONCURRENT ENROLLMENT IN B CHEM 144 RECOMMENDED </v>
    <v>Lecture</v>
    <v>0</v>
  </rv>
  <rv s="2">
    <v>0</v>
    <v>B CHEM 144A</v>
    <v>1</v>
    <v>Generic</v>
    <v>0</v>
    <v>B CHEM 144A</v>
    <v>2</v>
    <v>0.5</v>
    <v>1</v>
    <v>80</v>
    <v>CHEM</v>
    <v>24</v>
    <v>1</v>
    <v/>
    <v/>
    <v>0</v>
    <v>0</v>
    <v>0</v>
    <v>1</v>
    <v>M 12:00-3:00</v>
    <v>CC1-340</v>
    <v>24</v>
    <v/>
    <v/>
    <v>B CHEM 144A</v>
    <v xml:space="preserve">NO OVERLOADS.  </v>
    <v>Lab</v>
    <v>0</v>
  </rv>
  <rv s="2">
    <v>0</v>
    <v>B CHEM 144B</v>
    <v>1</v>
    <v>Generic</v>
    <v>0</v>
    <v>B CHEM 144B</v>
    <v>2</v>
    <v>0.5</v>
    <v>1</v>
    <v>80</v>
    <v>CHEM</v>
    <v>24</v>
    <v>1</v>
    <v/>
    <v/>
    <v>0</v>
    <v>0</v>
    <v>0</v>
    <v>1</v>
    <v>T 8:30-11:30</v>
    <v>CC1-340</v>
    <v>24</v>
    <v/>
    <v/>
    <v>B CHEM 144B</v>
    <v xml:space="preserve">NO OVERLOADS.  </v>
    <v>Lab</v>
    <v>0</v>
  </rv>
  <rv s="2">
    <v>0</v>
    <v>B CHEM 144C</v>
    <v>1</v>
    <v>Generic</v>
    <v>0</v>
    <v>B CHEM 144C</v>
    <v>2</v>
    <v>0.5</v>
    <v>1</v>
    <v>80</v>
    <v>CHEM</v>
    <v>24</v>
    <v>1</v>
    <v/>
    <v/>
    <v>0</v>
    <v>0</v>
    <v>0</v>
    <v>1</v>
    <v>T 1:15-4:15</v>
    <v>CC1-340</v>
    <v>24</v>
    <v/>
    <v/>
    <v>B CHEM 144C</v>
    <v xml:space="preserve">NO OVERLOADS.  </v>
    <v>Lab</v>
    <v>0</v>
  </rv>
  <rv s="2">
    <v>0</v>
    <v>B CHEM 144D</v>
    <v>1</v>
    <v>Generic</v>
    <v>0</v>
    <v>B CHEM 144D</v>
    <v>2</v>
    <v>0.5</v>
    <v>1</v>
    <v>80</v>
    <v>CHEM</v>
    <v>24</v>
    <v>1</v>
    <v/>
    <v/>
    <v>0</v>
    <v>0</v>
    <v>0</v>
    <v>1</v>
    <v>W 12:00-3:00</v>
    <v>CC1-340</v>
    <v>24</v>
    <v/>
    <v/>
    <v>B CHEM 144D</v>
    <v xml:space="preserve">NO OVERLOADS.  </v>
    <v>Lab</v>
    <v>0</v>
  </rv>
  <rv s="2">
    <v>0</v>
    <v>B CHEM 144E</v>
    <v>1</v>
    <v>Generic</v>
    <v>0</v>
    <v>B CHEM 144E</v>
    <v>2</v>
    <v>0.5</v>
    <v>1</v>
    <v>80</v>
    <v>CHEM</v>
    <v>24</v>
    <v>1</v>
    <v/>
    <v/>
    <v>0</v>
    <v>0</v>
    <v>0</v>
    <v>1</v>
    <v>Th 8:30-11:30</v>
    <v>CC1-340</v>
    <v>24</v>
    <v/>
    <v/>
    <v>B CHEM 144E</v>
    <v xml:space="preserve">NO OVERLOADS.  </v>
    <v>Lab</v>
    <v>0</v>
  </rv>
  <rv s="2">
    <v>0</v>
    <v>B CHEM 144F</v>
    <v>1</v>
    <v>Generic</v>
    <v>0</v>
    <v>B CHEM 144F</v>
    <v>2</v>
    <v>0.5</v>
    <v>1</v>
    <v>80</v>
    <v>CHEM</v>
    <v>24</v>
    <v>1</v>
    <v/>
    <v/>
    <v>0</v>
    <v>0</v>
    <v>0</v>
    <v>1</v>
    <v>Th 1:15-4:15</v>
    <v>CC1-340</v>
    <v>24</v>
    <v/>
    <v/>
    <v>B CHEM 144F</v>
    <v xml:space="preserve">NO OVERLOADS.  </v>
    <v>Lab</v>
    <v>0</v>
  </rv>
  <rv s="6">
    <v>0</v>
    <v>B CHEM 153A</v>
    <v>1</v>
    <v>Generic</v>
    <v>0</v>
    <v>B CHEM 153A</v>
    <v>4</v>
    <v>1</v>
    <v>0</v>
    <v/>
    <v>CHEM</v>
    <v>120</v>
    <v>1</v>
    <v>In person</v>
    <v>Finley, Brandon</v>
    <v>0</v>
    <v>0</v>
    <v>0</v>
    <v>1</v>
    <v>MWF 8:45-10:05</v>
    <v>DISC 61</v>
    <v>198</v>
    <v/>
    <v>0</v>
    <v>B CHEM 153A</v>
    <v xml:space="preserve">NO OVERLOADS.  CONCURRENT ENROLLMENT IN B CHEM 154 RECOMMENDED </v>
    <v>Lecture</v>
    <v>0</v>
  </rv>
  <rv s="6">
    <v>0</v>
    <v>B CHEM 154A</v>
    <v>1</v>
    <v>Generic</v>
    <v>0</v>
    <v>B CHEM 154A</v>
    <v>2</v>
    <v>0.5</v>
    <v>1</v>
    <v/>
    <v>CHEM</v>
    <v>24</v>
    <v>1</v>
    <v/>
    <v/>
    <v>0</v>
    <v>0</v>
    <v>0</v>
    <v>1</v>
    <v>M 12:30-3:30</v>
    <v>DISC 463</v>
    <v>24</v>
    <v/>
    <v>0</v>
    <v>B CHEM 154A</v>
    <v xml:space="preserve">NO OVERLOADS.  </v>
    <v>Lab</v>
    <v>0</v>
  </rv>
  <rv s="6">
    <v>0</v>
    <v>B CHEM 154B</v>
    <v>1</v>
    <v>Generic</v>
    <v>0</v>
    <v>B CHEM 154B</v>
    <v>2</v>
    <v>0.5</v>
    <v>1</v>
    <v/>
    <v>CHEM</v>
    <v>24</v>
    <v>1</v>
    <v/>
    <v/>
    <v>0</v>
    <v>0</v>
    <v>0</v>
    <v>1</v>
    <v>T 9:00-12:00</v>
    <v>DISC 463</v>
    <v>24</v>
    <v/>
    <v>0</v>
    <v>B CHEM 154B</v>
    <v xml:space="preserve">NO OVERLOADS.  </v>
    <v>Lab</v>
    <v>0</v>
  </rv>
  <rv s="6">
    <v>0</v>
    <v>B CHEM 154C</v>
    <v>1</v>
    <v>Generic</v>
    <v>0</v>
    <v>B CHEM 154C</v>
    <v>2</v>
    <v>0.5</v>
    <v>1</v>
    <v/>
    <v>CHEM</v>
    <v>24</v>
    <v>1</v>
    <v/>
    <v/>
    <v>0</v>
    <v>0</v>
    <v>0</v>
    <v>1</v>
    <v>T 1:45-4:45</v>
    <v>DISC 463</v>
    <v>24</v>
    <v/>
    <v>0</v>
    <v>B CHEM 154C</v>
    <v xml:space="preserve">NO OVERLOADS.  </v>
    <v>Lab</v>
    <v>0</v>
  </rv>
  <rv s="6">
    <v>0</v>
    <v>B CHEM 154D</v>
    <v>1</v>
    <v>Generic</v>
    <v>0</v>
    <v>B CHEM 154D</v>
    <v>2</v>
    <v>0.5</v>
    <v>1</v>
    <v/>
    <v>CHEM</v>
    <v>24</v>
    <v>1</v>
    <v/>
    <v/>
    <v>0</v>
    <v>0</v>
    <v>0</v>
    <v>1</v>
    <v>W 12:30-3:30</v>
    <v>DISC 463</v>
    <v>24</v>
    <v/>
    <v>0</v>
    <v>B CHEM 154D</v>
    <v xml:space="preserve">NO OVERLOADS.  </v>
    <v>Lab</v>
    <v>0</v>
  </rv>
  <rv s="6">
    <v>0</v>
    <v>B CHEM 154E</v>
    <v>1</v>
    <v>Generic</v>
    <v>0</v>
    <v>B CHEM 154E</v>
    <v>2</v>
    <v>0.5</v>
    <v>1</v>
    <v/>
    <v>CHEM</v>
    <v>24</v>
    <v>1</v>
    <v/>
    <v/>
    <v>0</v>
    <v>0</v>
    <v>0</v>
    <v>1</v>
    <v>Th 9:00-12:00</v>
    <v>DISC 463</v>
    <v>24</v>
    <v/>
    <v>0</v>
    <v>B CHEM 154E</v>
    <v xml:space="preserve">NO OVERLOADS.  </v>
    <v>Lab</v>
    <v>0</v>
  </rv>
  <rv s="6">
    <v>0</v>
    <v>B CHEM 154F</v>
    <v>1</v>
    <v>Generic</v>
    <v>0</v>
    <v>B CHEM 154F</v>
    <v>2</v>
    <v>0.5</v>
    <v>1</v>
    <v/>
    <v>CHEM</v>
    <v>24</v>
    <v>1</v>
    <v/>
    <v/>
    <v>0</v>
    <v>0</v>
    <v>0</v>
    <v>1</v>
    <v>Th 1:45-4:45</v>
    <v>DISC 463</v>
    <v>24</v>
    <v/>
    <v>0</v>
    <v>B CHEM 154F</v>
    <v xml:space="preserve">NO OVERLOADS.  </v>
    <v>Lab</v>
    <v>0</v>
  </rv>
  <rv s="7">
    <v>0</v>
    <v>B CHEM 237A</v>
    <v>1</v>
    <v>Generic</v>
    <v>0</v>
    <v>B CHEM 237A</v>
    <v>4</v>
    <v>1</v>
    <v>0</v>
    <v>0</v>
    <v>CHEM</v>
    <v>48</v>
    <v>1</v>
    <v>In person</v>
    <v>Daruwala, Khushroo</v>
    <v>0</v>
    <v>0</v>
    <v>0</v>
    <v>1</v>
    <v>MW 11:00-1:00</v>
    <v>UW2 5</v>
    <v>90</v>
    <v/>
    <v>0</v>
    <v>B CHEM 237A</v>
    <v/>
    <v>Lecture</v>
    <v>0</v>
  </rv>
  <rv s="7">
    <v>0</v>
    <v>B CHEM 238A</v>
    <v>1</v>
    <v>Generic</v>
    <v>0</v>
    <v>B CHEM 238A</v>
    <v>4</v>
    <v>1</v>
    <v>0</v>
    <v>0</v>
    <v>CHEM</v>
    <v>110</v>
    <v>1</v>
    <v>In person</v>
    <v>Thimmaiah, Muralidhara</v>
    <v>0</v>
    <v>0</v>
    <v>0</v>
    <v>1</v>
    <v>MW 1:15-3:15</v>
    <v>DISC 61</v>
    <v>198</v>
    <v/>
    <v>0</v>
    <v>B CHEM 238A</v>
    <v/>
    <v>Lecture</v>
    <v>0</v>
  </rv>
  <rv s="7">
    <v>0</v>
    <v>B CHEM 241A</v>
    <v>1</v>
    <v>Generic</v>
    <v>0</v>
    <v>B CHEM 241A</v>
    <v>3</v>
    <v>1</v>
    <v>1</v>
    <v>0</v>
    <v>CHEM</v>
    <v>80</v>
    <v>1</v>
    <v>In person</v>
    <v>Thimmaiah, Muralidhara</v>
    <v>0</v>
    <v>0</v>
    <v>0</v>
    <v>1</v>
    <v>W 3:30-5:30</v>
    <v>DISC 61</v>
    <v>90</v>
    <v/>
    <v>0</v>
    <v>B CHEM 241A</v>
    <v>Mandatory lab lecture.  Attendance will be taken.  Students must also enroll for one of the four lab sections.</v>
    <v>Lecture</v>
    <v>0</v>
  </rv>
  <rv s="8">
    <v>0</v>
    <v>B CHEM 241AA</v>
    <v>1</v>
    <v>Generic</v>
    <v>0</v>
    <v>B CHEM 241AA</v>
    <v/>
    <v>0.5</v>
    <v>0</v>
    <v>100</v>
    <v>CHEM</v>
    <v>20</v>
    <v>1</v>
    <v/>
    <v>Daruwala, Khushroo</v>
    <v>0</v>
    <v>0</v>
    <v>0</v>
    <v>1</v>
    <v>Th 8:45-12:45</v>
    <v>DISC 469</v>
    <v>20</v>
    <v/>
    <v>0</v>
    <v>B CHEM 241AA</v>
    <v/>
    <v>Lab</v>
    <v>0</v>
  </rv>
  <rv s="8">
    <v>0</v>
    <v>B CHEM 241AB</v>
    <v>1</v>
    <v>Generic</v>
    <v>0</v>
    <v>B CHEM 241AB</v>
    <v/>
    <v>0.5</v>
    <v>0</v>
    <v>100</v>
    <v>CHEM</v>
    <v>20</v>
    <v>1</v>
    <v/>
    <v>Thimmaiah, Muralidhara</v>
    <v>0</v>
    <v>0</v>
    <v>0</v>
    <v>1</v>
    <v>Th 1:15-5:15</v>
    <v>DISC 469</v>
    <v>20</v>
    <v/>
    <v>0</v>
    <v>B CHEM 241AB</v>
    <v/>
    <v>Lab</v>
    <v>0</v>
  </rv>
  <rv s="8">
    <v>0</v>
    <v>B CHEM 241AC</v>
    <v>1</v>
    <v>Generic</v>
    <v>0</v>
    <v>B CHEM 241AC</v>
    <v/>
    <v>0.5</v>
    <v>0</v>
    <v>100</v>
    <v>CHEM</v>
    <v>20</v>
    <v>1</v>
    <v/>
    <v>Thimmaiah, Muralidhara</v>
    <v>0</v>
    <v>0</v>
    <v>0</v>
    <v>1</v>
    <v>F 8:45-12:45</v>
    <v>DISC 469</v>
    <v>20</v>
    <v/>
    <v>0</v>
    <v>B CHEM 241AC</v>
    <v/>
    <v>Lab</v>
    <v>0</v>
  </rv>
  <rv s="8">
    <v>0</v>
    <v>B CHEM 241AD</v>
    <v>1</v>
    <v>Generic</v>
    <v>0</v>
    <v>B CHEM 241AD</v>
    <v/>
    <v>0.5</v>
    <v>0</v>
    <v>0</v>
    <v>CHEM</v>
    <v>20</v>
    <v>1</v>
    <v/>
    <v>Daruwala, Khushroo</v>
    <v>0</v>
    <v>0</v>
    <v>0</v>
    <v>1</v>
    <v>F 1:30-5:30</v>
    <v>DISC 469</v>
    <v>20</v>
    <v/>
    <v>0</v>
    <v>B CHEM 241AD</v>
    <v/>
    <v>Lab</v>
    <v>0</v>
  </rv>
  <rv s="7">
    <v>0</v>
    <v>B CHEM 310A</v>
    <v>1</v>
    <v>Generic</v>
    <v>0</v>
    <v>B CHEM 310A</v>
    <v>5</v>
    <v>1</v>
    <v>0</v>
    <v>0</v>
    <v>CHEM</v>
    <v>18</v>
    <v>1</v>
    <v>In person</v>
    <v>Anderson, Peter</v>
    <v>0</v>
    <v>0</v>
    <v>0</v>
    <v>1</v>
    <v>TTh 11:00-1:00</v>
    <v/>
    <v>18</v>
    <v/>
    <v>0</v>
    <v>B CHEM 310A</v>
    <v/>
    <v>Lecture</v>
    <v>0</v>
  </rv>
  <rv s="7">
    <v>0</v>
    <v>B CHEM 312A</v>
    <v>1</v>
    <v>Generic</v>
    <v>0</v>
    <v>B CHEM 312A</v>
    <v>3</v>
    <v>1</v>
    <v>0</v>
    <v>0</v>
    <v>CHEM</v>
    <v>24</v>
    <v>1</v>
    <v>In person</v>
    <v>Daruwala, Khushroo</v>
    <v>0</v>
    <v>0</v>
    <v>0</v>
    <v>1</v>
    <v>TTh 3:30-5:30</v>
    <v/>
    <v>48</v>
    <v/>
    <v>0</v>
    <v>B CHEM 312A</v>
    <v/>
    <v>Lecture</v>
    <v>0</v>
  </rv>
  <rv s="6">
    <v>0</v>
    <v>B CHEM 350A</v>
    <v>1</v>
    <v>Generic</v>
    <v>0</v>
    <v>B CHEM 350A</v>
    <v>5</v>
    <v>1</v>
    <v>0</v>
    <v/>
    <v>CHEM</v>
    <v>24</v>
    <v>1</v>
    <v>Synchronous</v>
    <v>Jaffe, Daniel</v>
    <v>0</v>
    <v>0</v>
    <v>0</v>
    <v>1</v>
    <v>MW 3:30-5:30</v>
    <v/>
    <v>24</v>
    <v/>
    <v>0</v>
    <v>B CHEM 350A</v>
    <v/>
    <v>Lecture</v>
    <v>0</v>
  </rv>
  <rv s="7">
    <v>0</v>
    <v>B CHEM 365A</v>
    <v>1</v>
    <v>Generic</v>
    <v>0</v>
    <v>B CHEM 365A</v>
    <v>5</v>
    <v>1</v>
    <v>0</v>
    <v>0</v>
    <v>CHEM</v>
    <v>24</v>
    <v>1</v>
    <v>In person</v>
    <v>Anderson, Peter</v>
    <v>1</v>
    <v>0</v>
    <v>0</v>
    <v>1</v>
    <v>MW 1:15-3:15</v>
    <v/>
    <v>60</v>
    <v/>
    <v>0</v>
    <v>B CHEM 365A</v>
    <v/>
    <v>Lecture</v>
    <v>0</v>
  </rv>
  <rv s="7">
    <v>0</v>
    <v>B CHEM 402A</v>
    <v>1</v>
    <v>Generic</v>
    <v>0</v>
    <v>B CHEM 402A</v>
    <v>4</v>
    <v>1</v>
    <v>0</v>
    <v>0</v>
    <v>CHEM</v>
    <v>30</v>
    <v>1</v>
    <v>In person</v>
    <v>Sommerfeld, David</v>
    <v>0</v>
    <v>0</v>
    <v>0</v>
    <v>1</v>
    <v>TTh 8:45-10:45</v>
    <v/>
    <v>30</v>
    <v/>
    <v>0</v>
    <v>B CHEM 402A</v>
    <v/>
    <v>Lecture</v>
    <v>0</v>
  </rv>
  <rv s="7">
    <v>0</v>
    <v>B CHEM 426A</v>
    <v>1</v>
    <v>Generic</v>
    <v>0</v>
    <v>B CHEM 426A</v>
    <v>5</v>
    <v>1</v>
    <v>1</v>
    <v>140</v>
    <v>CHEM</v>
    <v>24</v>
    <v>1</v>
    <v>In person</v>
    <v>Kim, Hyung</v>
    <v>0</v>
    <v>0</v>
    <v>0</v>
    <v>1</v>
    <v>TTh 1:15-3:15</v>
    <v/>
    <v>24</v>
    <v/>
    <v>0</v>
    <v>B CHEM 426A</v>
    <v>Must enroll in one of the two lab sections.</v>
    <v>Lecture</v>
    <v>0</v>
  </rv>
  <rv s="8">
    <v>0</v>
    <v>B CHEM 426AA</v>
    <v>1</v>
    <v>Generic</v>
    <v>0</v>
    <v>B CHEM 426AA</v>
    <v/>
    <v>0.5</v>
    <v>0</v>
    <v>0</v>
    <v>CHEM</v>
    <v>12</v>
    <v>1</v>
    <v/>
    <v>Kim, Hyung</v>
    <v>0</v>
    <v>0</v>
    <v>0</v>
    <v>1</v>
    <v>W 8:45-10:45</v>
    <v/>
    <v>18</v>
    <v/>
    <v>0</v>
    <v>B CHEM 426AA</v>
    <v/>
    <v>Lab</v>
    <v>0</v>
  </rv>
  <rv s="8">
    <v>0</v>
    <v>B CHEM 426AB</v>
    <v>1</v>
    <v>Generic</v>
    <v>0</v>
    <v>B CHEM 426AB</v>
    <v/>
    <v>0.5</v>
    <v>0</v>
    <v>0</v>
    <v>CHEM</v>
    <v>12</v>
    <v>1</v>
    <v/>
    <v>Kim, Hyung</v>
    <v>0</v>
    <v>0</v>
    <v>0</v>
    <v>1</v>
    <v>W 1:15-3:15</v>
    <v/>
    <v>18</v>
    <v/>
    <v>0</v>
    <v>B CHEM 426AB</v>
    <v/>
    <v>Lab</v>
    <v>0</v>
  </rv>
  <rv s="9">
    <v>0</v>
    <v>B CHEM 498A</v>
    <v>1</v>
    <v>Generic</v>
    <v>0</v>
    <v>B CHEM 498A</v>
    <v/>
    <v/>
    <v>0</v>
    <v/>
    <v>CHEM</v>
    <v>10</v>
    <v>0</v>
    <v/>
    <v/>
    <v>0</v>
    <v>0</v>
    <v>0</v>
    <v>1</v>
    <v>to be arranged</v>
    <v/>
    <v>18</v>
    <v/>
    <v>0</v>
    <v>B CHEM 498A</v>
    <v/>
    <v>IS</v>
    <v>0</v>
  </rv>
  <rv s="9">
    <v>0</v>
    <v>B CHEM 498B</v>
    <v>1</v>
    <v>Generic</v>
    <v>0</v>
    <v>B CHEM 498B</v>
    <v/>
    <v/>
    <v>0</v>
    <v/>
    <v>CHEM</v>
    <v>10</v>
    <v>0</v>
    <v/>
    <v/>
    <v>0</v>
    <v>0</v>
    <v>0</v>
    <v>1</v>
    <v>to be arranged</v>
    <v/>
    <v>18</v>
    <v/>
    <v>0</v>
    <v>B CHEM 498B</v>
    <v/>
    <v>IS</v>
    <v>0</v>
  </rv>
  <rv s="9">
    <v>0</v>
    <v>B CHEM 499A</v>
    <v>1</v>
    <v>Generic</v>
    <v>0</v>
    <v>B CHEM 499A</v>
    <v/>
    <v/>
    <v>0</v>
    <v/>
    <v>CHEM</v>
    <v>10</v>
    <v>0</v>
    <v/>
    <v/>
    <v>0</v>
    <v>0</v>
    <v>0</v>
    <v>1</v>
    <v>to be arranged</v>
    <v/>
    <v>18</v>
    <v/>
    <v>0</v>
    <v>B CHEM 499A</v>
    <v/>
    <v>IS</v>
    <v>0</v>
  </rv>
  <rv s="10">
    <v>0</v>
    <v>B CHEM 499B</v>
    <v>1</v>
    <v>Generic</v>
    <v>0</v>
    <v>B CHEM 499B</v>
    <v/>
    <v/>
    <v>0</v>
    <v>0</v>
    <v>CHEM</v>
    <v/>
    <v>0</v>
    <v/>
    <v/>
    <v>0</v>
    <v>0</v>
    <v>1</v>
    <v/>
    <v>to be arranged</v>
    <v/>
    <v>0</v>
    <v/>
    <v/>
    <v>B CHEM 499B</v>
    <v/>
    <v/>
    <v>0</v>
  </rv>
  <rv s="2">
    <v>0</v>
    <v>B PHYS 114 A</v>
    <v>1</v>
    <v>Generic</v>
    <v>0</v>
    <v>B PHYS 114 A</v>
    <v>4</v>
    <v>0.5</v>
    <v>0</v>
    <v>0</v>
    <v>PHYS</v>
    <v>216</v>
    <v>1</v>
    <v>Hybrid</v>
    <v>Gliboff, Matthew</v>
    <v>0</v>
    <v>0</v>
    <v>1</v>
    <v>0</v>
    <v/>
    <v>DISC 162</v>
    <v>0</v>
    <v>Flexible</v>
    <v/>
    <v>B PHYS 114 A</v>
    <v xml:space="preserve">SHOULD TO BE TAKEN TOGETHER WITH BPHYS 117 LAB           </v>
    <v>Lecture</v>
    <v>0</v>
  </rv>
  <rv s="11">
    <v>0</v>
    <v>B PHYS 115 A</v>
    <v>1</v>
    <v>Generic</v>
    <v>0</v>
    <v>B PHYS 115 A</v>
    <v>4</v>
    <v>0.5</v>
    <v>0</v>
    <v>0</v>
    <v>PHYS</v>
    <v>72</v>
    <v>1</v>
    <v>Hybrid</v>
    <v>Gliboff, Matthew</v>
    <v>0</v>
    <v>1</v>
    <v/>
    <v>1</v>
    <v/>
    <v>DISC 162</v>
    <v>90</v>
    <v>Flexible</v>
    <v/>
    <v>B PHYS 115 A</v>
    <v xml:space="preserve">                        MUST ALSO ENROLL IN A QUIZ SECTION.                         </v>
    <v>Lecture</v>
    <v>0</v>
  </rv>
  <rv s="12">
    <v>0</v>
    <v>B PHYS 115 AA</v>
    <v>1</v>
    <v>Generic</v>
    <v>0</v>
    <v>B PHYS 115 AA</v>
    <v>0</v>
    <v>0.5</v>
    <v>0</v>
    <v/>
    <v xml:space="preserve">PHYS </v>
    <v>72</v>
    <v>1</v>
    <v>Hybrid</v>
    <v>Gliboff, Matthew</v>
    <v>0</v>
    <v>0</v>
    <v>0</v>
    <v>1</v>
    <v/>
    <v>DISC 162</v>
    <v>90</v>
    <v>Flexible</v>
    <v/>
    <v>B PHYS 115 AA</v>
    <v xml:space="preserve">SHOULD TO BE TAKEN TOGETHER WITH BPHYS 118 LAB.                    </v>
    <v>QZ</v>
    <v>0</v>
  </rv>
  <rv s="12">
    <v>0</v>
    <v>B PHYS 115 AB</v>
    <v>1</v>
    <v>Generic</v>
    <v>0</v>
    <v>B PHYS 115 AB</v>
    <v>0</v>
    <v>0.5</v>
    <v>0</v>
    <v/>
    <v xml:space="preserve">PHYS </v>
    <v>72</v>
    <v>1</v>
    <v>Hybrid</v>
    <v>Gliboff, Matthew</v>
    <v>0</v>
    <v>0</v>
    <v>0</v>
    <v>1</v>
    <v/>
    <v>DISC 162</v>
    <v>90</v>
    <v>Flexible</v>
    <v/>
    <v>B PHYS 115 AB</v>
    <v xml:space="preserve">SHOULD TO BE TAKEN TOGETHER WITH BPHYS 118 LAB.                    </v>
    <v>QZ</v>
    <v>0</v>
  </rv>
  <rv s="12">
    <v>0</v>
    <v>B PHYS 115 AC</v>
    <v>1</v>
    <v>Generic</v>
    <v>0</v>
    <v>B PHYS 115 AC</v>
    <v>0</v>
    <v>0.5</v>
    <v>0</v>
    <v/>
    <v xml:space="preserve">PHYS </v>
    <v>72</v>
    <v>1</v>
    <v>Hybrid</v>
    <v>Gliboff, Matthew</v>
    <v>0</v>
    <v>0</v>
    <v>0</v>
    <v>1</v>
    <v/>
    <v>DISC 162</v>
    <v>90</v>
    <v>Flexible</v>
    <v/>
    <v>B PHYS 115 AC</v>
    <v xml:space="preserve">SHOULD TO BE TAKEN TOGETHER WITH BPHYS 118 LAB.                    </v>
    <v>QZ</v>
    <v>0</v>
  </rv>
  <rv s="2">
    <v>0</v>
    <v>B PHYS 117 A</v>
    <v>1</v>
    <v>Generic</v>
    <v>0</v>
    <v>B PHYS 117 A</v>
    <v>1</v>
    <v>0.5</v>
    <v>1</v>
    <v>35</v>
    <v>PHYS</v>
    <v>24</v>
    <v>0</v>
    <v>In person</v>
    <v/>
    <v>0</v>
    <v>0</v>
    <v>1</v>
    <v>1</v>
    <v/>
    <v>DISC 368</v>
    <v>24</v>
    <v/>
    <v/>
    <v>B PHYS 117 A</v>
    <v xml:space="preserve">SHOULD BE TAKEN TOGETHER WITH BPHYS 114 LECTURE                        </v>
    <v>Lab</v>
    <v>0</v>
  </rv>
  <rv s="2">
    <v>0</v>
    <v>B PHYS 117 B</v>
    <v>1</v>
    <v>Generic</v>
    <v>0</v>
    <v>B PHYS 117 B</v>
    <v>1</v>
    <v>0.5</v>
    <v>1</v>
    <v>35</v>
    <v>PHYS</v>
    <v>24</v>
    <v>0</v>
    <v>In person</v>
    <v/>
    <v>0</v>
    <v>0</v>
    <v>1</v>
    <v>1</v>
    <v/>
    <v>DISC 368</v>
    <v>24</v>
    <v/>
    <v/>
    <v>B PHYS 117 B</v>
    <v xml:space="preserve">SHOULD BE TAKEN TOGETHER WITH BPHYS 114 LECTURE                        </v>
    <v>Lab</v>
    <v>0</v>
  </rv>
  <rv s="2">
    <v>0</v>
    <v>B PHYS 117 C</v>
    <v>1</v>
    <v>Generic</v>
    <v>0</v>
    <v>B PHYS 117 C</v>
    <v>1</v>
    <v>0.5</v>
    <v>1</v>
    <v>35</v>
    <v>PHYS</v>
    <v>24</v>
    <v>0</v>
    <v>In person</v>
    <v/>
    <v>0</v>
    <v>0</v>
    <v>1</v>
    <v>1</v>
    <v/>
    <v>DISC 368</v>
    <v>24</v>
    <v/>
    <v/>
    <v>B PHYS 117 C</v>
    <v xml:space="preserve">SHOULD BE TAKEN TOGETHER WITH BPHYS 114 LECTURE                        </v>
    <v>Lab</v>
    <v>0</v>
  </rv>
  <rv s="11">
    <v>0</v>
    <v>B PHYS 118 A</v>
    <v>1</v>
    <v>Generic</v>
    <v>0</v>
    <v>B PHYS 118 A</v>
    <v>1</v>
    <v>0.5</v>
    <v>1</v>
    <v>35</v>
    <v>PHYS</v>
    <v>24</v>
    <v>0</v>
    <v>In person</v>
    <v/>
    <v>0</v>
    <v>1</v>
    <v/>
    <v>1</v>
    <v/>
    <v>INV 312</v>
    <v>24</v>
    <v/>
    <v/>
    <v>B PHYS 118 A</v>
    <v>SHOULD BE TAKEN TOGETHER WITH BPHYS 115 LECTURE.</v>
    <v>Lab</v>
    <v>0</v>
  </rv>
  <rv s="11">
    <v>0</v>
    <v>B PHYS 118 B</v>
    <v>1</v>
    <v>Generic</v>
    <v>0</v>
    <v>B PHYS 118 B</v>
    <v>1</v>
    <v>0.5</v>
    <v>1</v>
    <v>35</v>
    <v>PHYS</v>
    <v>24</v>
    <v>0</v>
    <v>In person</v>
    <v/>
    <v>0</v>
    <v>1</v>
    <v/>
    <v>1</v>
    <v/>
    <v>INV 312</v>
    <v>24</v>
    <v/>
    <v/>
    <v>B PHYS 118 B</v>
    <v>SHOULD BE TAKEN TOGETHER WITH BPHYS 115 LECTURE.</v>
    <v>Lab</v>
    <v>0</v>
  </rv>
  <rv s="11">
    <v>0</v>
    <v>B PHYS 118 C</v>
    <v>1</v>
    <v>Generic</v>
    <v>0</v>
    <v>B PHYS 118 C</v>
    <v>1</v>
    <v>0.5</v>
    <v>1</v>
    <v>35</v>
    <v>PHYS</v>
    <v>24</v>
    <v>0</v>
    <v>In person</v>
    <v/>
    <v>0</v>
    <v>1</v>
    <v/>
    <v>1</v>
    <v/>
    <v>INV 312</v>
    <v>24</v>
    <v/>
    <v/>
    <v>B PHYS 118 C</v>
    <v>SHOULD BE TAKEN TOGETHER WITH BPHYS 115 LECTURE.</v>
    <v>Lab</v>
    <v>0</v>
  </rv>
  <rv s="11">
    <v>0</v>
    <v>B PHYS 118 D</v>
    <v>1</v>
    <v>Generic</v>
    <v>0</v>
    <v>B PHYS 118 D</v>
    <v>1</v>
    <v>0.5</v>
    <v>1</v>
    <v>35</v>
    <v>PHYS</v>
    <v>24</v>
    <v>0</v>
    <v>In person</v>
    <v/>
    <v>0</v>
    <v>0</v>
    <v/>
    <v>1</v>
    <v/>
    <v>INV 312</v>
    <v>24</v>
    <v/>
    <v/>
    <v>B PHYS 118 D</v>
    <v>SHOULD BE TAKEN TOGETHER WITH BPHYS 115 LECTURE.</v>
    <v>Lab</v>
    <v>0</v>
  </rv>
  <rv s="11">
    <v>0</v>
    <v>B PHYS 118 E</v>
    <v>1</v>
    <v>Generic</v>
    <v>0</v>
    <v>B PHYS 118 E</v>
    <v>1</v>
    <v>0.5</v>
    <v>1</v>
    <v>35</v>
    <v>PHYS</v>
    <v>24</v>
    <v>0</v>
    <v>In person</v>
    <v/>
    <v>0</v>
    <v>0</v>
    <v/>
    <v>1</v>
    <v/>
    <v>INV 312</v>
    <v>24</v>
    <v/>
    <v/>
    <v>B PHYS 118 E</v>
    <v>SHOULD BE TAKEN TOGETHER WITH BPHYS 115 LECTURE.</v>
    <v>Lab</v>
    <v>0</v>
  </rv>
  <rv s="11">
    <v>0</v>
    <v>B PHYS 118 F</v>
    <v>1</v>
    <v>Generic</v>
    <v>0</v>
    <v>B PHYS 118 F</v>
    <v>1</v>
    <v>0.5</v>
    <v>1</v>
    <v>35</v>
    <v>PHYS</v>
    <v>24</v>
    <v>0</v>
    <v>In person</v>
    <v/>
    <v>0</v>
    <v>0</v>
    <v/>
    <v>1</v>
    <v/>
    <v>INV 312</v>
    <v>24</v>
    <v/>
    <v/>
    <v>B PHYS 118 F</v>
    <v>SHOULD BE TAKEN TOGETHER WITH BPHYS 115 LECTURE.</v>
    <v>Lab</v>
    <v>0</v>
  </rv>
  <rv s="11">
    <v>0</v>
    <v>B PHYS 118 G</v>
    <v>1</v>
    <v>Generic</v>
    <v>0</v>
    <v>B PHYS 118 G</v>
    <v>1</v>
    <v>0.5</v>
    <v>1</v>
    <v>35</v>
    <v>PHYS</v>
    <v>24</v>
    <v>0</v>
    <v>In person</v>
    <v/>
    <v>0</v>
    <v>0</v>
    <v/>
    <v>1</v>
    <v/>
    <v>INV 312</v>
    <v>24</v>
    <v/>
    <v/>
    <v>B PHYS 118 G</v>
    <v>SHOULD BE TAKEN TOGETHER WITH BPHYS 115 LECTURE.</v>
    <v>Lab</v>
    <v>0</v>
  </rv>
  <rv s="11">
    <v>0</v>
    <v>B PHYS 118 H</v>
    <v>1</v>
    <v>Generic</v>
    <v>0</v>
    <v>B PHYS 118 H</v>
    <v>1</v>
    <v>0.5</v>
    <v>1</v>
    <v>35</v>
    <v>PHYS</v>
    <v>24</v>
    <v>0</v>
    <v>In person</v>
    <v/>
    <v>0</v>
    <v>0</v>
    <v/>
    <v>1</v>
    <v/>
    <v>INV 312</v>
    <v>24</v>
    <v/>
    <v/>
    <v>B PHYS 118 H</v>
    <v>SHOULD BE TAKEN TOGETHER WITH BPHYS 115 LECTURE. Reserve section.</v>
    <v>Lab</v>
    <v>0</v>
  </rv>
  <rv s="11">
    <v>0</v>
    <v>B PHYS 118 I</v>
    <v>1</v>
    <v>Generic</v>
    <v>0</v>
    <v>B PHYS 118 I</v>
    <v>1</v>
    <v>0.5</v>
    <v>1</v>
    <v>35</v>
    <v>PHYS</v>
    <v>24</v>
    <v>0</v>
    <v>In person</v>
    <v/>
    <v>0</v>
    <v>0</v>
    <v/>
    <v>1</v>
    <v/>
    <v>INV 312</v>
    <v>24</v>
    <v/>
    <v/>
    <v>B PHYS 118 I</v>
    <v>SHOULD BE TAKEN TOGETHER WITH BPHYS 115 LECTURE. Reserve section.</v>
    <v>Lab</v>
    <v>0</v>
  </rv>
  <rv s="2">
    <v>0</v>
    <v>B PHYS 121 AA</v>
    <v>1</v>
    <v>Generic</v>
    <v>0</v>
    <v>B PHYS 121 AA</v>
    <v>0</v>
    <v>0.5</v>
    <v>0</v>
    <v>0</v>
    <v>PHYS</v>
    <v>72</v>
    <v>1</v>
    <v>Hybrid</v>
    <v>Grossmann, Benjamin</v>
    <v>0</v>
    <v>0</v>
    <v>1</v>
    <v>1</v>
    <v/>
    <v>DISC 162</v>
    <v>90</v>
    <v>Flexible</v>
    <v/>
    <v>B PHYS 121 AA</v>
    <v xml:space="preserve">QUIZ SECTION </v>
    <v>QZ</v>
    <v>0</v>
  </rv>
  <rv s="2">
    <v>0</v>
    <v>B PHYS 121 AB</v>
    <v>1</v>
    <v>Generic</v>
    <v>0</v>
    <v>B PHYS 121 AB</v>
    <v>0</v>
    <v>0.5</v>
    <v>0</v>
    <v>0</v>
    <v xml:space="preserve">PHYS </v>
    <v>72</v>
    <v>1</v>
    <v>Hybrid</v>
    <v>Grossmann, Benjamin</v>
    <v>0</v>
    <v>0</v>
    <v>1</v>
    <v>0</v>
    <v/>
    <v>DISC 162</v>
    <v>90</v>
    <v>Flexible</v>
    <v/>
    <v>B PHYS 121 AB</v>
    <v xml:space="preserve">QUIZ SECTION </v>
    <v>Lecture</v>
    <v>0</v>
  </rv>
  <rv s="2">
    <v>0</v>
    <v>B PHYS 121 AC</v>
    <v>1</v>
    <v>Generic</v>
    <v>0</v>
    <v>B PHYS 121 AC</v>
    <v>0</v>
    <v>0.5</v>
    <v>0</v>
    <v>0</v>
    <v xml:space="preserve">PHYS </v>
    <v>72</v>
    <v>1</v>
    <v>Hybrid</v>
    <v/>
    <v>0</v>
    <v>0</v>
    <v>1</v>
    <v>0</v>
    <v>quiz section for 121 A</v>
    <v>DISC 162</v>
    <v>90</v>
    <v>Flexible</v>
    <v/>
    <v>B PHYS 121 AC</v>
    <v>Reserve section</v>
    <v>Lecture</v>
    <v>0</v>
  </rv>
  <rv s="11">
    <v>0</v>
    <v>B PHYS 122 A</v>
    <v>1</v>
    <v>Generic</v>
    <v>0</v>
    <v>B PHYS 122 A</v>
    <v>5</v>
    <v>0.5</v>
    <v>0</v>
    <v>35</v>
    <v>PHYS</v>
    <v>216</v>
    <v>0</v>
    <v>Hybrid</v>
    <v>Grossmann, Benjamin</v>
    <v>0</v>
    <v>1</v>
    <v/>
    <v>1</v>
    <v/>
    <v/>
    <v>0</v>
    <v>Flexible</v>
    <v/>
    <v>B PHYS 122 A</v>
    <v/>
    <v>Lecture</v>
    <v>0</v>
  </rv>
  <rv s="2">
    <v>0</v>
    <v>B PHYS 122 AA</v>
    <v>1</v>
    <v>Generic</v>
    <v>0</v>
    <v>B PHYS 122 AA</v>
    <v>5</v>
    <v>0.5</v>
    <v>0</v>
    <v>35</v>
    <v>PHYS</v>
    <v>72</v>
    <v>1</v>
    <v>Hybrid</v>
    <v>Grossmann, Benjamin</v>
    <v>0</v>
    <v>0</v>
    <v>0</v>
    <v>1</v>
    <v/>
    <v>DISC 162</v>
    <v>90</v>
    <v>Flexible</v>
    <v/>
    <v>B PHYS 122 AA</v>
    <v xml:space="preserve">QUIZ SECTION </v>
    <v>Lecture</v>
    <v>0</v>
  </rv>
  <rv s="2">
    <v>0</v>
    <v>B PHYS 122 AB</v>
    <v>1</v>
    <v>Generic</v>
    <v>0</v>
    <v>B PHYS 122 AB</v>
    <v>5</v>
    <v>0.5</v>
    <v>0</v>
    <v>35</v>
    <v>PHYS</v>
    <v>72</v>
    <v>1</v>
    <v>Hybrid</v>
    <v>Grossmann, Benjamin</v>
    <v>0</v>
    <v>0</v>
    <v>0</v>
    <v>1</v>
    <v/>
    <v>DISC 162</v>
    <v>90</v>
    <v>Flexible</v>
    <v/>
    <v>B PHYS 122 AB</v>
    <v xml:space="preserve">QUIZ SECTION </v>
    <v>Lecture</v>
    <v>0</v>
  </rv>
  <rv s="2">
    <v>0</v>
    <v>B PHYS 122 AC</v>
    <v>1</v>
    <v>Generic</v>
    <v>0</v>
    <v>B PHYS 122 AC</v>
    <v>5</v>
    <v>0.5</v>
    <v>0</v>
    <v>35</v>
    <v>PHYS</v>
    <v>72</v>
    <v>1</v>
    <v>Hybrid</v>
    <v/>
    <v>0</v>
    <v>0</v>
    <v>0</v>
    <v>1</v>
    <v/>
    <v>DISC 162</v>
    <v>90</v>
    <v>Flexible</v>
    <v/>
    <v>B PHYS 122 AC</v>
    <v>Reserve quiz section.</v>
    <v>Lecture</v>
    <v>0</v>
  </rv>
  <rv s="11">
    <v>0</v>
    <v>B PHYS 201 A</v>
    <v>1</v>
    <v>Generic</v>
    <v>0</v>
    <v>B PHYS 201 A</v>
    <v>5</v>
    <v>1</v>
    <v>0</v>
    <v>0</v>
    <v>PHYS</v>
    <v>72</v>
    <v>0</v>
    <v>In person</v>
    <v/>
    <v>0</v>
    <v>0</v>
    <v/>
    <v>1</v>
    <v/>
    <v/>
    <v>90</v>
    <v/>
    <v/>
    <v>B PHYS 201 A</v>
    <v/>
    <v>Lecture</v>
    <v>0</v>
  </rv>
  <rv s="11">
    <v>0</v>
    <v>B PHYS 224 A</v>
    <v>1</v>
    <v>Generic</v>
    <v>0</v>
    <v>B PHYS 224 A</v>
    <v>5</v>
    <v>1</v>
    <v>0</v>
    <v>0</v>
    <v>PHYS</v>
    <v>24</v>
    <v>0</v>
    <v>In person</v>
    <v>Key, Joey</v>
    <v>0</v>
    <v>0</v>
    <v/>
    <v>1</v>
    <v/>
    <v/>
    <v>24</v>
    <v/>
    <v/>
    <v>B PHYS 224 A</v>
    <v/>
    <v>Lecture</v>
    <v>0</v>
  </rv>
  <rv s="11">
    <v>0</v>
    <v>B PHYS 311 A</v>
    <v>1</v>
    <v>Generic</v>
    <v>0</v>
    <v>B PHYS 311 A</v>
    <v>5</v>
    <v>1</v>
    <v>0</v>
    <v>0</v>
    <v>PHYS</v>
    <v>24</v>
    <v>0</v>
    <v>In person</v>
    <v>RodrÍguez, Paola Hidalgo</v>
    <v>0</v>
    <v>0</v>
    <v/>
    <v>1</v>
    <v/>
    <v/>
    <v>24</v>
    <v/>
    <v/>
    <v>B PHYS 311 A</v>
    <v/>
    <v>Lecture</v>
    <v>0</v>
  </rv>
  <rv s="11">
    <v>0</v>
    <v>B PHYS 322 A</v>
    <v>1</v>
    <v>Generic</v>
    <v>0</v>
    <v>B PHYS 322 A</v>
    <v>5</v>
    <v>1</v>
    <v>0</v>
    <v>0</v>
    <v>PHYS</v>
    <v>24</v>
    <v>0</v>
    <v>In person</v>
    <v>Kas, Joshua</v>
    <v>0</v>
    <v>0</v>
    <v/>
    <v>1</v>
    <v/>
    <v/>
    <v>24</v>
    <v/>
    <v/>
    <v>B PHYS 322 A</v>
    <v/>
    <v>Lecture</v>
    <v>0</v>
  </rv>
  <rv s="11">
    <v>0</v>
    <v>B PHYS 324 A</v>
    <v>1</v>
    <v>Generic</v>
    <v>0</v>
    <v>B PHYS 324 A</v>
    <v>5</v>
    <v>1</v>
    <v>0</v>
    <v>0</v>
    <v>PHYS</v>
    <v>24</v>
    <v>0</v>
    <v>In person</v>
    <v>Scherr, Rachel</v>
    <v>0</v>
    <v>0</v>
    <v/>
    <v>1</v>
    <v/>
    <v/>
    <v>24</v>
    <v/>
    <v/>
    <v>B PHYS 324 A</v>
    <v/>
    <v>Lecture</v>
    <v>0</v>
  </rv>
  <rv s="11">
    <v>0</v>
    <v>B PHYS 431 A</v>
    <v>1</v>
    <v>Generic</v>
    <v>0</v>
    <v>B PHYS 431 A</v>
    <v>5</v>
    <v>1</v>
    <v>1</v>
    <v>45</v>
    <v>PHYS</v>
    <v>24</v>
    <v>0</v>
    <v>In person</v>
    <v>Ramachandran, Subramanian</v>
    <v>0</v>
    <v>0</v>
    <v/>
    <v>1</v>
    <v>10am-1pm</v>
    <v>DISC 368</v>
    <v>24</v>
    <v/>
    <v/>
    <v>B PHYS 431 A</v>
    <v/>
    <v>Lab</v>
    <v>0</v>
  </rv>
  <rv s="13">
    <v>0</v>
    <v>B PHYS 498 A</v>
    <v>1</v>
    <v>Generic</v>
    <v>0</v>
    <v>B PHYS 498 A</v>
    <v>Other</v>
    <v>0</v>
    <v>0</v>
    <v>0</v>
    <v>PHYS</v>
    <v/>
    <v>0</v>
    <v/>
    <v/>
    <v>0</v>
    <v>1</v>
    <v>1</v>
    <v>1</v>
    <v>variable credit, 1-5 credits</v>
    <v/>
    <v>0</v>
    <v/>
    <v/>
    <v>B PHYS 498 A</v>
    <v>to be arranged</v>
    <v>IS</v>
    <v>0</v>
  </rv>
  <rv s="13">
    <v>0</v>
    <v>B PHYS 498 B</v>
    <v>1</v>
    <v>Generic</v>
    <v>0</v>
    <v>B PHYS 498 B</v>
    <v>Other</v>
    <v>0</v>
    <v>0</v>
    <v>0</v>
    <v xml:space="preserve">PHYS </v>
    <v/>
    <v>0</v>
    <v/>
    <v/>
    <v>0</v>
    <v>1</v>
    <v>1</v>
    <v>1</v>
    <v>variable credit, 1-5 credits</v>
    <v/>
    <v>0</v>
    <v/>
    <v/>
    <v>B PHYS 498 B</v>
    <v>to be arranged</v>
    <v>IS</v>
    <v>0</v>
  </rv>
  <rv s="13">
    <v>0</v>
    <v>B PHYS 499 A</v>
    <v>1</v>
    <v>Generic</v>
    <v>0</v>
    <v>B PHYS 499 A</v>
    <v>Other</v>
    <v>0</v>
    <v>0</v>
    <v>0</v>
    <v>PHYS</v>
    <v/>
    <v>0</v>
    <v/>
    <v/>
    <v>0</v>
    <v>1</v>
    <v>1</v>
    <v>1</v>
    <v>variable credit, 1-5 credits</v>
    <v/>
    <v>0</v>
    <v/>
    <v/>
    <v>B PHYS 499 A</v>
    <v>to be arranged</v>
    <v>IS</v>
    <v>0</v>
  </rv>
  <rv s="13">
    <v>0</v>
    <v>B PHYS 499 B</v>
    <v>1</v>
    <v>Generic</v>
    <v>0</v>
    <v>B PHYS 499 B</v>
    <v>Other</v>
    <v>0</v>
    <v>0</v>
    <v>0</v>
    <v xml:space="preserve">PHYS </v>
    <v/>
    <v>0</v>
    <v/>
    <v/>
    <v>0</v>
    <v>1</v>
    <v>1</v>
    <v>1</v>
    <v>variable credit, 1-5 credits</v>
    <v/>
    <v>0</v>
    <v/>
    <v/>
    <v>B PHYS 499 B</v>
    <v>to be arranged</v>
    <v>IS</v>
    <v>0</v>
  </rv>
  <rv s="12">
    <v>0</v>
    <v>B PHYS 450 A</v>
    <v>1</v>
    <v>Generic</v>
    <v>0</v>
    <v>B PHYS 450 A</v>
    <v>5</v>
    <v>1</v>
    <v>0</v>
    <v/>
    <v xml:space="preserve">PHYS </v>
    <v>24</v>
    <v>0</v>
    <v>In person</v>
    <v>Salathé, Eric</v>
    <v>0</v>
    <v>0</v>
    <v>0</v>
    <v>1</v>
    <v/>
    <v/>
    <v>24</v>
    <v>Computer Lab</v>
    <v/>
    <v>B PHYS 450 A</v>
    <v/>
    <v>Lecture</v>
    <v>0</v>
  </rv>
  <rv s="14">
    <v>0</v>
    <v>B ME 222A</v>
    <v>1</v>
    <v>Generic</v>
    <v>0</v>
    <v>B ME 222A</v>
    <v>4</v>
    <v/>
    <v>0</v>
    <v/>
    <v>B ME</v>
    <v>48</v>
    <v>0</v>
    <v>In person</v>
    <v>Balzan, Miguel</v>
    <v>0</v>
    <v>0</v>
    <v>0</v>
    <v>1</v>
    <v>false</v>
    <v/>
    <v>48</v>
    <v/>
    <v>0</v>
    <v>B ME 222A</v>
    <v/>
    <v>Lecture</v>
    <v>0</v>
  </rv>
  <rv s="14">
    <v>0</v>
    <v>B ME 315A</v>
    <v>1</v>
    <v>Generic</v>
    <v>0</v>
    <v>B ME 315A</v>
    <v>4</v>
    <v/>
    <v>0</v>
    <v/>
    <v>B ME</v>
    <v>36</v>
    <v>0</v>
    <v>In person</v>
    <v>Jong, Yoon</v>
    <v>0</v>
    <v>0</v>
    <v>0</v>
    <v>1</v>
    <v>false</v>
    <v/>
    <v>40</v>
    <v/>
    <v>0</v>
    <v>B ME 315A</v>
    <v/>
    <v>Lecture</v>
    <v>0</v>
  </rv>
  <rv s="14">
    <v>0</v>
    <v>B ME 332A</v>
    <v>1</v>
    <v>Generic</v>
    <v>0</v>
    <v>B ME 332A</v>
    <v>4</v>
    <v/>
    <v>0</v>
    <v/>
    <v>B ME</v>
    <v>36</v>
    <v>0</v>
    <v>In person</v>
    <v>Pierre Mourd</v>
    <v>0</v>
    <v>0</v>
    <v>0</v>
    <v>1</v>
    <v>false</v>
    <v/>
    <v>40</v>
    <v/>
    <v>0</v>
    <v>B ME 332A</v>
    <v/>
    <v>Lecture</v>
    <v>0</v>
  </rv>
  <rv s="14">
    <v>0</v>
    <v>BME 341A</v>
    <v>1</v>
    <v>Generic</v>
    <v>0</v>
    <v>BME 341A</v>
    <v>4</v>
    <v/>
    <v>0</v>
    <v/>
    <v>B ME</v>
    <v>36</v>
    <v>0</v>
    <v>In person</v>
    <v>Bill Anderson</v>
    <v>0</v>
    <v>0</v>
    <v>0</v>
    <v>1</v>
    <v>false</v>
    <v/>
    <v>40</v>
    <v>INV 134</v>
    <v>0</v>
    <v>BME 341A</v>
    <v/>
    <v>Lecture</v>
    <v>0</v>
  </rv>
  <rv s="14">
    <v>0</v>
    <v>BME 341B</v>
    <v>1</v>
    <v>Generic</v>
    <v>0</v>
    <v>BME 341B</v>
    <v>4</v>
    <v/>
    <v>0</v>
    <v/>
    <v>B ME</v>
    <v>36</v>
    <v>0</v>
    <v>In person</v>
    <v>Wolf Yeigh</v>
    <v>0</v>
    <v>0</v>
    <v>0</v>
    <v>1</v>
    <v>false</v>
    <v/>
    <v>40</v>
    <v>INV 134</v>
    <v>0</v>
    <v>BME 341B</v>
    <v>Reserve section - Will open if sufficient enrollment Demand</v>
    <v>Lecture</v>
    <v>0</v>
  </rv>
  <rv s="14">
    <v>0</v>
    <v>BME 410A</v>
    <v>1</v>
    <v>Generic</v>
    <v>0</v>
    <v>BME 410A</v>
    <v>5</v>
    <v/>
    <v>0</v>
    <v/>
    <v>B ME</v>
    <v>36</v>
    <v>0</v>
    <v>In person</v>
    <v>Nathan Mead</v>
    <v>0</v>
    <v>0</v>
    <v>0</v>
    <v>1</v>
    <v>false</v>
    <v/>
    <v>40</v>
    <v>INV 134</v>
    <v>0</v>
    <v>BME 410A</v>
    <v/>
    <v>Lecture</v>
    <v>0</v>
  </rv>
  <rv s="9">
    <v>0</v>
    <v>BME 410AA</v>
    <v>1</v>
    <v>Generic</v>
    <v>0</v>
    <v>BME 410AA</v>
    <v/>
    <v/>
    <v>0</v>
    <v/>
    <v xml:space="preserve">B ME </v>
    <v>18</v>
    <v>0</v>
    <v>In person</v>
    <v>Nathan Mead</v>
    <v>0</v>
    <v>0</v>
    <v>0</v>
    <v>1</v>
    <v>false</v>
    <v/>
    <v>18</v>
    <v>INV 221</v>
    <v>0</v>
    <v>BME 410AA</v>
    <v/>
    <v>Lab</v>
    <v>0</v>
  </rv>
  <rv s="9">
    <v>0</v>
    <v>BME 410AB</v>
    <v>1</v>
    <v>Generic</v>
    <v>0</v>
    <v>BME 410AB</v>
    <v/>
    <v/>
    <v>0</v>
    <v/>
    <v xml:space="preserve">B ME </v>
    <v>18</v>
    <v>0</v>
    <v>In person</v>
    <v>Nathan Mead</v>
    <v>0</v>
    <v>0</v>
    <v>0</v>
    <v>1</v>
    <v>false</v>
    <v/>
    <v>18</v>
    <v>INV 221</v>
    <v>0</v>
    <v>BME 410AB</v>
    <v/>
    <v>Lab</v>
    <v>0</v>
  </rv>
  <rv s="14">
    <v>0</v>
    <v>BME 345A</v>
    <v>1</v>
    <v>Generic</v>
    <v>0</v>
    <v>BME 345A</v>
    <v>4</v>
    <v/>
    <v>0</v>
    <v/>
    <v xml:space="preserve">B ME </v>
    <v>18</v>
    <v>0</v>
    <v>In person</v>
    <v>Bill Anderson</v>
    <v>0</v>
    <v>0</v>
    <v>0</v>
    <v>1</v>
    <v>false</v>
    <v/>
    <v>18</v>
    <v/>
    <v>0</v>
    <v>BME 345A</v>
    <v/>
    <v>Lab</v>
    <v>0</v>
  </rv>
  <rv s="14">
    <v>0</v>
    <v>BME 460A</v>
    <v>1</v>
    <v>Generic</v>
    <v>0</v>
    <v>BME 460A</v>
    <v>4</v>
    <v/>
    <v>0</v>
    <v/>
    <v xml:space="preserve">B ME </v>
    <v>24</v>
    <v>0</v>
    <v>In person</v>
    <v>Jong, Yoon</v>
    <v>0</v>
    <v>0</v>
    <v>0</v>
    <v>1</v>
    <v>false</v>
    <v/>
    <v>24</v>
    <v/>
    <v>0</v>
    <v>BME 460A</v>
    <v/>
    <v>Lecture</v>
    <v>0</v>
  </rv>
  <rv s="14">
    <v>0</v>
    <v>BME 493 A</v>
    <v>1</v>
    <v>Generic</v>
    <v>0</v>
    <v>BME 493 A</v>
    <v>4</v>
    <v/>
    <v>0</v>
    <v/>
    <v xml:space="preserve">B ME </v>
    <v>24</v>
    <v>0</v>
    <v>In person</v>
    <v>John Bridge</v>
    <v>0</v>
    <v>0</v>
    <v>0</v>
    <v>1</v>
    <v>false</v>
    <v/>
    <v>24</v>
    <v/>
    <v>0</v>
    <v>BME 493 A</v>
    <v/>
    <v>Lecture</v>
    <v>0</v>
  </rv>
  <rv s="14">
    <v>0</v>
    <v>BME 493 B</v>
    <v>1</v>
    <v>Generic</v>
    <v>0</v>
    <v>BME 493 B</v>
    <v>4</v>
    <v/>
    <v>0</v>
    <v/>
    <v xml:space="preserve">B ME </v>
    <v>24</v>
    <v>0</v>
    <v>In person</v>
    <v>TBD</v>
    <v>0</v>
    <v>0</v>
    <v>0</v>
    <v>1</v>
    <v>false</v>
    <v/>
    <v>24</v>
    <v/>
    <v>0</v>
    <v>BME 493 B</v>
    <v/>
    <v>Lecture</v>
    <v>0</v>
  </rv>
  <rv s="2">
    <v>0</v>
    <v>B BIO 372A</v>
    <v>1</v>
    <v>Generic</v>
    <v>0</v>
    <v>B BIO 372A</v>
    <v>5</v>
    <v>1</v>
    <v>0</v>
    <v>0</v>
    <v>BIO</v>
    <v>40</v>
    <v>0</v>
    <v>In person</v>
    <v>Shi, Han-Wei</v>
    <v>0</v>
    <v>0</v>
    <v>0</v>
    <v>1</v>
    <v>Stem Cells</v>
    <v/>
    <v>40</v>
    <v/>
    <v/>
    <v>B BIO 372A</v>
    <v/>
    <v>Lecture</v>
    <v>0</v>
  </rv>
  <rv s="12">
    <v>0</v>
    <v>B MATH 121 A</v>
    <v>1</v>
    <v>Generic</v>
    <v>0</v>
    <v>B MATH 121 A</v>
    <v>5</v>
    <v>1</v>
    <v>0</v>
    <v/>
    <v>MATH</v>
    <v>28</v>
    <v>1</v>
    <v>Hybrid</v>
    <v>Williams, Deborah</v>
    <v>0</v>
    <v>0</v>
    <v>0</v>
    <v>1</v>
    <v/>
    <v/>
    <v>30</v>
    <v>Wacom</v>
    <v/>
    <v>B MATH 121 A</v>
    <v>50% hybrid. Meets in person on Thursdays; Asychronous online on Tuesdays.</v>
    <v>Lecture</v>
    <v>0</v>
  </rv>
  <rv s="12">
    <v>0</v>
    <v>B MATH 122 A</v>
    <v>1</v>
    <v>Generic</v>
    <v>0</v>
    <v>B MATH 122 A</v>
    <v>5</v>
    <v>1</v>
    <v>0</v>
    <v/>
    <v>MATH</v>
    <v>32</v>
    <v>1</v>
    <v>Hybrid</v>
    <v>Williams, Deborah</v>
    <v>0</v>
    <v>0</v>
    <v>0</v>
    <v>1</v>
    <v/>
    <v/>
    <v>40</v>
    <v>Wacom</v>
    <v/>
    <v>B MATH 122 A</v>
    <v>33% hybrid. Meets in person on Tuesdays and Thursdays; Asynchronous online on Friday</v>
    <v>Lecture</v>
    <v>0</v>
  </rv>
  <rv s="12">
    <v>0</v>
    <v>B MATH 123 A</v>
    <v>1</v>
    <v>Generic</v>
    <v>0</v>
    <v>B MATH 123 A</v>
    <v>5</v>
    <v>1</v>
    <v>0</v>
    <v/>
    <v>MATH</v>
    <v>36</v>
    <v>1</v>
    <v>In person</v>
    <v>Stiber, Bilin</v>
    <v>0</v>
    <v>0</v>
    <v>0</v>
    <v>1</v>
    <v/>
    <v/>
    <v>40</v>
    <v>Flexible</v>
    <v/>
    <v>B MATH 123 A</v>
    <v/>
    <v>Lecture</v>
    <v>0</v>
  </rv>
  <rv s="12">
    <v>0</v>
    <v>B MATH 123 B</v>
    <v>1</v>
    <v>Generic</v>
    <v>0</v>
    <v>B MATH 123 B</v>
    <v>5</v>
    <v>1</v>
    <v>0</v>
    <v/>
    <v>MATH</v>
    <v>36</v>
    <v>1</v>
    <v>In person</v>
    <v>Stiber, Bilin</v>
    <v>0</v>
    <v>0</v>
    <v>0</v>
    <v>1</v>
    <v/>
    <v/>
    <v>40</v>
    <v>Flexible</v>
    <v/>
    <v>B MATH 123 B</v>
    <v/>
    <v>Lecture</v>
    <v>0</v>
  </rv>
  <rv s="12">
    <v>0</v>
    <v>B MATH 123 C</v>
    <v>1</v>
    <v>Generic</v>
    <v>0</v>
    <v>B MATH 123 C</v>
    <v>5</v>
    <v>1</v>
    <v>0</v>
    <v/>
    <v>MATH</v>
    <v>36</v>
    <v>1</v>
    <v>In person</v>
    <v>Stiber, Bilin</v>
    <v>0</v>
    <v>0</v>
    <v>0</v>
    <v>1</v>
    <v/>
    <v/>
    <v>40</v>
    <v>Flexible</v>
    <v/>
    <v>B MATH 123 C</v>
    <v/>
    <v>Lecture</v>
    <v>0</v>
  </rv>
  <rv s="12">
    <v>0</v>
    <v>B MATH 144 A</v>
    <v>1</v>
    <v>Generic</v>
    <v>0</v>
    <v>B MATH 144 A</v>
    <v>5</v>
    <v>1</v>
    <v>0</v>
    <v/>
    <v>MATH</v>
    <v>38</v>
    <v>1</v>
    <v>In person</v>
    <v/>
    <v>0</v>
    <v>0</v>
    <v>0</v>
    <v>1</v>
    <v/>
    <v/>
    <v>40</v>
    <v/>
    <v/>
    <v>B MATH 144 A</v>
    <v/>
    <v>Lecture</v>
    <v>0</v>
  </rv>
  <rv s="12">
    <v>0</v>
    <v>B MATH 144 B</v>
    <v>1</v>
    <v>Generic</v>
    <v>0</v>
    <v>B MATH 144 B</v>
    <v>5</v>
    <v>1</v>
    <v>0</v>
    <v/>
    <v>MATH</v>
    <v>38</v>
    <v>1</v>
    <v>In person</v>
    <v/>
    <v>0</v>
    <v>0</v>
    <v>0</v>
    <v>1</v>
    <v/>
    <v/>
    <v>40</v>
    <v/>
    <v/>
    <v>B MATH 144 B</v>
    <v/>
    <v>Lecture</v>
    <v>0</v>
  </rv>
  <rv s="12">
    <v>0</v>
    <v>B MATH 215 A</v>
    <v>1</v>
    <v>Generic</v>
    <v>0</v>
    <v>B MATH 215 A</v>
    <v>5</v>
    <v>1</v>
    <v>0</v>
    <v/>
    <v>MATH</v>
    <v>32</v>
    <v>1</v>
    <v>Hybrid</v>
    <v>Anderson, Baaska</v>
    <v>0</v>
    <v>0</v>
    <v>0</v>
    <v>1</v>
    <v/>
    <v/>
    <v>40</v>
    <v>Computer Lab</v>
    <v/>
    <v>B MATH 215 A</v>
    <v>50% hybrid. Meets in person on Mondays; Asychronous online on Wednesdays.</v>
    <v>Lecture</v>
    <v>0</v>
  </rv>
  <rv s="12">
    <v>0</v>
    <v>B MATH 215 B</v>
    <v>1</v>
    <v>Generic</v>
    <v>0</v>
    <v>B MATH 215 B</v>
    <v>5</v>
    <v>1</v>
    <v>0</v>
    <v/>
    <v>MATH</v>
    <v>32</v>
    <v>1</v>
    <v>Hybrid</v>
    <v>Anderson, Baaska</v>
    <v>0</v>
    <v>0</v>
    <v>0</v>
    <v>1</v>
    <v/>
    <v/>
    <v>40</v>
    <v>Computer Lab</v>
    <v/>
    <v>B MATH 215 B</v>
    <v>50% hybrid. Meets in person on Mondays; Asychronous online on Wednesdays.</v>
    <v>Lecture</v>
    <v>0</v>
  </rv>
  <rv s="12">
    <v>0</v>
    <v>B MATH 215 C</v>
    <v>1</v>
    <v>Generic</v>
    <v>0</v>
    <v>B MATH 215 C</v>
    <v>5</v>
    <v>1</v>
    <v>0</v>
    <v/>
    <v>MATH</v>
    <v>32</v>
    <v>0</v>
    <v>In person</v>
    <v>Arian, Eyal</v>
    <v>0</v>
    <v>0</v>
    <v>0</v>
    <v>1</v>
    <v/>
    <v/>
    <v>40</v>
    <v/>
    <v/>
    <v>B MATH 215 C</v>
    <v/>
    <v>Lecture</v>
    <v>0</v>
  </rv>
  <rv s="12">
    <v>0</v>
    <v>STMATH 113 A</v>
    <v>1</v>
    <v>Generic</v>
    <v>0</v>
    <v>STMATH 113 A</v>
    <v>5</v>
    <v>1</v>
    <v>0</v>
    <v/>
    <v>MATH</v>
    <v>38</v>
    <v>0</v>
    <v>In person</v>
    <v>Gismervig, Emily</v>
    <v>0</v>
    <v>0</v>
    <v>0</v>
    <v>1</v>
    <v>STARS</v>
    <v/>
    <v>40</v>
    <v>Flexible</v>
    <v/>
    <v>STMATH 113 A</v>
    <v/>
    <v>Lecture</v>
    <v>0</v>
  </rv>
  <rv s="12">
    <v>0</v>
    <v>STMATH 114 A</v>
    <v>1</v>
    <v>Generic</v>
    <v>0</v>
    <v>STMATH 114 A</v>
    <v>5</v>
    <v>1</v>
    <v>0</v>
    <v/>
    <v>MATH</v>
    <v>38</v>
    <v>0</v>
    <v>In person</v>
    <v>Gismervig, Emily</v>
    <v>0</v>
    <v>0</v>
    <v>0</v>
    <v>1</v>
    <v>STARS</v>
    <v/>
    <v>40</v>
    <v>Flexible</v>
    <v/>
    <v>STMATH 114 A</v>
    <v/>
    <v>Lecture</v>
    <v>0</v>
  </rv>
  <rv s="12">
    <v>0</v>
    <v>STMATH 114 B</v>
    <v>1</v>
    <v>Generic</v>
    <v>0</v>
    <v>STMATH 114 B</v>
    <v>5</v>
    <v>1</v>
    <v>0</v>
    <v/>
    <v>MATH</v>
    <v>38</v>
    <v>0</v>
    <v>In person</v>
    <v>Gismervig, Emily</v>
    <v>0</v>
    <v>0</v>
    <v>0</v>
    <v>1</v>
    <v>STARS</v>
    <v/>
    <v>40</v>
    <v>Flexible</v>
    <v/>
    <v>STMATH 114 B</v>
    <v/>
    <v>Lecture</v>
    <v>0</v>
  </rv>
  <rv s="12">
    <v>0</v>
    <v>STMATH 124 A</v>
    <v>1</v>
    <v>Generic</v>
    <v>0</v>
    <v>STMATH 124 A</v>
    <v>5</v>
    <v>1</v>
    <v>0</v>
    <v/>
    <v>MATH</v>
    <v>38</v>
    <v>1</v>
    <v>In person</v>
    <v>Moraiti, Marina</v>
    <v>0</v>
    <v>0</v>
    <v>0</v>
    <v>1</v>
    <v/>
    <v/>
    <v>40</v>
    <v>Flexible</v>
    <v/>
    <v>STMATH 124 A</v>
    <v/>
    <v>Lecture</v>
    <v>0</v>
  </rv>
  <rv s="12">
    <v>0</v>
    <v>STMATH 124 B</v>
    <v>1</v>
    <v>Generic</v>
    <v>0</v>
    <v>STMATH 124 B</v>
    <v>5</v>
    <v>1</v>
    <v>0</v>
    <v/>
    <v>MATH</v>
    <v>38</v>
    <v>1</v>
    <v>In person</v>
    <v>Moraiti, Marina</v>
    <v>0</v>
    <v>0</v>
    <v>0</v>
    <v>1</v>
    <v/>
    <v/>
    <v>40</v>
    <v>Flexible</v>
    <v/>
    <v>STMATH 124 B</v>
    <v/>
    <v>Lecture</v>
    <v>0</v>
  </rv>
  <rv s="12">
    <v>0</v>
    <v>STMATH 124 C</v>
    <v>1</v>
    <v>Generic</v>
    <v>0</v>
    <v>STMATH 124 C</v>
    <v>5</v>
    <v>1</v>
    <v>0</v>
    <v/>
    <v>MATH</v>
    <v>38</v>
    <v>1</v>
    <v>In person</v>
    <v>Hockstra, Dale</v>
    <v>0</v>
    <v>0</v>
    <v>0</v>
    <v>1</v>
    <v/>
    <v/>
    <v>40</v>
    <v/>
    <v/>
    <v>STMATH 124 C</v>
    <v/>
    <v>Lecture</v>
    <v>0</v>
  </rv>
  <rv s="12">
    <v>0</v>
    <v>STMATH 124 D</v>
    <v>1</v>
    <v>Generic</v>
    <v>0</v>
    <v>STMATH 124 D</v>
    <v>5</v>
    <v>1</v>
    <v>0</v>
    <v/>
    <v>MATH</v>
    <v>38</v>
    <v>1</v>
    <v>In person</v>
    <v>Hockstra, Dale</v>
    <v>0</v>
    <v>0</v>
    <v>0</v>
    <v>1</v>
    <v/>
    <v/>
    <v>40</v>
    <v/>
    <v/>
    <v>STMATH 124 D</v>
    <v/>
    <v>Lecture</v>
    <v>0</v>
  </rv>
  <rv s="12">
    <v>0</v>
    <v>STMATH 124 E</v>
    <v>1</v>
    <v>Generic</v>
    <v>0</v>
    <v>STMATH 124 E</v>
    <v>5</v>
    <v>1</v>
    <v>0</v>
    <v/>
    <v>MATH</v>
    <v>38</v>
    <v>1</v>
    <v>In person</v>
    <v>Abudiab, Mufid</v>
    <v>0</v>
    <v>0</v>
    <v>0</v>
    <v>1</v>
    <v/>
    <v/>
    <v>40</v>
    <v>Flexible</v>
    <v/>
    <v>STMATH 124 E</v>
    <v/>
    <v>Lecture</v>
    <v>0</v>
  </rv>
  <rv s="2">
    <v>0</v>
    <v>STMATH 124 F</v>
    <v>1</v>
    <v>Generic</v>
    <v>0</v>
    <v>STMATH 124 F</v>
    <v>5</v>
    <v>1</v>
    <v>0</v>
    <v>0</v>
    <v>MATH</v>
    <v>38</v>
    <v>0</v>
    <v>In person</v>
    <v>Musselman, Alexandria</v>
    <v>0</v>
    <v>0</v>
    <v>0</v>
    <v>1</v>
    <v/>
    <v/>
    <v>40</v>
    <v>Flexible</v>
    <v/>
    <v>STMATH 124 F</v>
    <v/>
    <v>Lecture</v>
    <v>0</v>
  </rv>
  <rv s="2">
    <v>0</v>
    <v>STMATH 124 G</v>
    <v>1</v>
    <v>Generic</v>
    <v>0</v>
    <v>STMATH 124 G</v>
    <v>5</v>
    <v>1</v>
    <v>0</v>
    <v>0</v>
    <v>MATH</v>
    <v>38</v>
    <v>0</v>
    <v>In person</v>
    <v>Moraiti, Marina</v>
    <v>0</v>
    <v>0</v>
    <v>0</v>
    <v>1</v>
    <v/>
    <v/>
    <v>40</v>
    <v>Flexible</v>
    <v/>
    <v>STMATH 124 G</v>
    <v/>
    <v>Lecture</v>
    <v>0</v>
  </rv>
  <rv s="12">
    <v>0</v>
    <v>STMATH 125 A</v>
    <v>1</v>
    <v>Generic</v>
    <v>0</v>
    <v>STMATH 125 A</v>
    <v>5</v>
    <v>1</v>
    <v>0</v>
    <v/>
    <v>MATH</v>
    <v>38</v>
    <v>1</v>
    <v>In person</v>
    <v>Abian, Andrew</v>
    <v>0</v>
    <v>0</v>
    <v>0</v>
    <v>1</v>
    <v/>
    <v/>
    <v>40</v>
    <v>Flexible</v>
    <v/>
    <v>STMATH 125 A</v>
    <v/>
    <v>Lecture</v>
    <v>0</v>
  </rv>
  <rv s="12">
    <v>0</v>
    <v>STMATH 125 B</v>
    <v>1</v>
    <v>Generic</v>
    <v>0</v>
    <v>STMATH 125 B</v>
    <v>5</v>
    <v>1</v>
    <v>0</v>
    <v/>
    <v>MATH</v>
    <v>38</v>
    <v>1</v>
    <v>In person</v>
    <v>Musselman, Alexandria</v>
    <v>0</v>
    <v>0</v>
    <v>0</v>
    <v>1</v>
    <v/>
    <v/>
    <v>40</v>
    <v>Flexible</v>
    <v/>
    <v>STMATH 125 B</v>
    <v/>
    <v>Lecture</v>
    <v>0</v>
  </rv>
  <rv s="12">
    <v>0</v>
    <v>STMATH 125 C</v>
    <v>1</v>
    <v>Generic</v>
    <v>0</v>
    <v>STMATH 125 C</v>
    <v>5</v>
    <v>1</v>
    <v>0</v>
    <v/>
    <v>MATH</v>
    <v>38</v>
    <v>1</v>
    <v>In person</v>
    <v>Dundon, Ariana</v>
    <v>0</v>
    <v>0</v>
    <v>0</v>
    <v>1</v>
    <v/>
    <v/>
    <v>40</v>
    <v>Flexible</v>
    <v/>
    <v>STMATH 125 C</v>
    <v/>
    <v>Lecture</v>
    <v>0</v>
  </rv>
  <rv s="12">
    <v>0</v>
    <v>STMATH 125 D</v>
    <v>1</v>
    <v>Generic</v>
    <v>0</v>
    <v>STMATH 125 D</v>
    <v>5</v>
    <v>1</v>
    <v>0</v>
    <v/>
    <v>MATH</v>
    <v>38</v>
    <v>1</v>
    <v>In person</v>
    <v>Abudiab, Mufid</v>
    <v>0</v>
    <v>0</v>
    <v>0</v>
    <v>1</v>
    <v/>
    <v/>
    <v>40</v>
    <v>Flexible</v>
    <v/>
    <v>STMATH 125 D</v>
    <v/>
    <v>Lecture</v>
    <v>0</v>
  </rv>
  <rv s="12">
    <v>0</v>
    <v>STMATH 125 E</v>
    <v>1</v>
    <v>Generic</v>
    <v>0</v>
    <v>STMATH 125 E</v>
    <v>5</v>
    <v>1</v>
    <v>0</v>
    <v/>
    <v>MATH</v>
    <v>38</v>
    <v>0</v>
    <v>In person</v>
    <v>Dundon, Ariana</v>
    <v>0</v>
    <v>0</v>
    <v>0</v>
    <v>1</v>
    <v/>
    <v/>
    <v>40</v>
    <v>Flexible</v>
    <v/>
    <v>STMATH 125 E</v>
    <v/>
    <v>Lecture</v>
    <v>0</v>
  </rv>
  <rv s="2">
    <v>0</v>
    <v>STMATH 125 F</v>
    <v>1</v>
    <v>Generic</v>
    <v>0</v>
    <v>STMATH 125 F</v>
    <v>5</v>
    <v>1</v>
    <v>0</v>
    <v>0</v>
    <v>MATH</v>
    <v>38</v>
    <v>0</v>
    <v>In person</v>
    <v>Musselman, Alexandria</v>
    <v>0</v>
    <v>0</v>
    <v>0</v>
    <v>1</v>
    <v/>
    <v/>
    <v>40</v>
    <v>Flexible</v>
    <v/>
    <v>STMATH 125 F</v>
    <v/>
    <v>Lecture</v>
    <v>0</v>
  </rv>
  <rv s="12">
    <v>0</v>
    <v>STMATH 126 A</v>
    <v>1</v>
    <v>Generic</v>
    <v>0</v>
    <v>STMATH 126 A</v>
    <v>5</v>
    <v>1</v>
    <v>0</v>
    <v/>
    <v>MATH</v>
    <v>38</v>
    <v>1</v>
    <v>Hybrid</v>
    <v>Barchechat, Alexandre</v>
    <v>0</v>
    <v>0</v>
    <v>0</v>
    <v>1</v>
    <v/>
    <v/>
    <v>40</v>
    <v>Flexible</v>
    <v/>
    <v>STMATH 126 A</v>
    <v>33% hybrid, meeting in person on MF, Asynchronous online on W</v>
    <v>Lecture</v>
    <v>0</v>
  </rv>
  <rv s="12">
    <v>0</v>
    <v>STMATH 126 B</v>
    <v>1</v>
    <v>Generic</v>
    <v>0</v>
    <v>STMATH 126 B</v>
    <v>5</v>
    <v>1</v>
    <v>0</v>
    <v/>
    <v>MATH</v>
    <v>38</v>
    <v>1</v>
    <v>Hybrid</v>
    <v>Barchechat, Alexandre</v>
    <v>0</v>
    <v>0</v>
    <v>0</v>
    <v>1</v>
    <v/>
    <v/>
    <v>40</v>
    <v>Flexible</v>
    <v/>
    <v>STMATH 126 B</v>
    <v>33% hybrid, meeting in person on MF, Asynchronous online on W</v>
    <v>Lecture</v>
    <v>0</v>
  </rv>
  <rv s="12">
    <v>0</v>
    <v>STMATH 207 A</v>
    <v>1</v>
    <v>Generic</v>
    <v>0</v>
    <v>STMATH 207 A</v>
    <v>5</v>
    <v>1</v>
    <v>0</v>
    <v/>
    <v>MATH</v>
    <v>38</v>
    <v>1</v>
    <v>In person</v>
    <v>Musselman, Clark</v>
    <v>0</v>
    <v>0</v>
    <v>0</v>
    <v>1</v>
    <v/>
    <v/>
    <v>40</v>
    <v>Flexible</v>
    <v/>
    <v>STMATH 207 A</v>
    <v/>
    <v>Lecture</v>
    <v>0</v>
  </rv>
  <rv s="12">
    <v>0</v>
    <v>STMATH 207 B</v>
    <v>1</v>
    <v>Generic</v>
    <v>0</v>
    <v>STMATH 207 B</v>
    <v>5</v>
    <v>1</v>
    <v>0</v>
    <v/>
    <v>MATH</v>
    <v>38</v>
    <v>1</v>
    <v>In person</v>
    <v>Musselman, Clark</v>
    <v>0</v>
    <v>0</v>
    <v>0</v>
    <v>1</v>
    <v/>
    <v/>
    <v>40</v>
    <v>Flexible</v>
    <v/>
    <v>STMATH 207 B</v>
    <v/>
    <v>Lecture</v>
    <v>0</v>
  </rv>
  <rv s="12">
    <v>0</v>
    <v>STMATH 208 A</v>
    <v>1</v>
    <v>Generic</v>
    <v>0</v>
    <v>STMATH 208 A</v>
    <v>5</v>
    <v>1</v>
    <v>0</v>
    <v/>
    <v>MATH</v>
    <v>38</v>
    <v>1</v>
    <v>In person</v>
    <v>Paparella, Pietro</v>
    <v>0</v>
    <v>0</v>
    <v>0</v>
    <v>1</v>
    <v/>
    <v/>
    <v>40</v>
    <v>Wacom</v>
    <v/>
    <v>STMATH 208 A</v>
    <v/>
    <v>Lecture</v>
    <v>0</v>
  </rv>
  <rv s="12">
    <v>0</v>
    <v>STMATH 208 B</v>
    <v>1</v>
    <v>Generic</v>
    <v>0</v>
    <v>STMATH 208 B</v>
    <v>5</v>
    <v>1</v>
    <v>0</v>
    <v/>
    <v>MATH</v>
    <v>38</v>
    <v>1</v>
    <v/>
    <v/>
    <v>0</v>
    <v>0</v>
    <v>0</v>
    <v>1</v>
    <v/>
    <v/>
    <v>40</v>
    <v/>
    <v/>
    <v>STMATH 208 B</v>
    <v/>
    <v>Lecture</v>
    <v>0</v>
  </rv>
  <rv s="2">
    <v>0</v>
    <v>STMATH 224 A</v>
    <v>1</v>
    <v>Generic</v>
    <v>0</v>
    <v>STMATH 224 A</v>
    <v>5</v>
    <v>1</v>
    <v>0</v>
    <v>0</v>
    <v>MATH</v>
    <v>38</v>
    <v>1</v>
    <v>In person</v>
    <v>Abian, Andrew</v>
    <v>0</v>
    <v>0</v>
    <v>0</v>
    <v>1</v>
    <v/>
    <v/>
    <v>40</v>
    <v>Flexible</v>
    <v/>
    <v>STMATH 224 A</v>
    <v/>
    <v>Lecture</v>
    <v>0</v>
  </rv>
  <rv s="2">
    <v>0</v>
    <v>STMATH 300 A</v>
    <v>1</v>
    <v>Generic</v>
    <v>0</v>
    <v>STMATH 300 A</v>
    <v>5</v>
    <v>1</v>
    <v>0</v>
    <v>0</v>
    <v>MATH</v>
    <v>24</v>
    <v>0</v>
    <v>In person</v>
    <v>Loreto, Milagros</v>
    <v>0</v>
    <v>0</v>
    <v>0</v>
    <v>1</v>
    <v/>
    <v/>
    <v>24</v>
    <v>Wacom</v>
    <v/>
    <v>STMATH 300 A</v>
    <v/>
    <v>Lecture</v>
    <v>0</v>
  </rv>
  <rv s="2">
    <v>0</v>
    <v>STMATH 301 A</v>
    <v>1</v>
    <v>Generic</v>
    <v>0</v>
    <v>STMATH 301 A</v>
    <v>5</v>
    <v>1</v>
    <v>0</v>
    <v>0</v>
    <v>MATH</v>
    <v>24</v>
    <v>0</v>
    <v>In person</v>
    <v>Simonsen, Linda</v>
    <v>0</v>
    <v>0</v>
    <v>0</v>
    <v>1</v>
    <v/>
    <v/>
    <v>24</v>
    <v>Flexible</v>
    <v/>
    <v>STMATH 301 A</v>
    <v/>
    <v>Lecture</v>
    <v>1</v>
  </rv>
  <rv s="2">
    <v>0</v>
    <v>STMATH 341 A</v>
    <v>1</v>
    <v>Generic</v>
    <v>0</v>
    <v>STMATH 341 A</v>
    <v>5</v>
    <v>1</v>
    <v>0</v>
    <v>0</v>
    <v>MATH</v>
    <v>24</v>
    <v>0</v>
    <v>In person</v>
    <v>Simonsen, Linda</v>
    <v>0</v>
    <v>0</v>
    <v>0</v>
    <v>1</v>
    <v/>
    <v/>
    <v>24</v>
    <v/>
    <v/>
    <v>STMATH 341 A</v>
    <v/>
    <v>Lecture</v>
    <v>0</v>
  </rv>
  <rv s="2">
    <v>0</v>
    <v>STMATH 390 A</v>
    <v>1</v>
    <v>Generic</v>
    <v>0</v>
    <v>STMATH 390 A</v>
    <v>5</v>
    <v>1</v>
    <v>0</v>
    <v>0</v>
    <v>MATH</v>
    <v>38</v>
    <v>1</v>
    <v>In person</v>
    <v/>
    <v>0</v>
    <v>0</v>
    <v>0</v>
    <v>1</v>
    <v>The instructor is Antonio Kirson. Please add him to the validation list.</v>
    <v/>
    <v>40</v>
    <v>Wacom</v>
    <v/>
    <v>STMATH 390 A</v>
    <v/>
    <v>Lecture</v>
    <v>0</v>
  </rv>
  <rv s="2">
    <v>0</v>
    <v>STMATH 392 A</v>
    <v>1</v>
    <v>Generic</v>
    <v>0</v>
    <v>STMATH 392 A</v>
    <v>5</v>
    <v>1</v>
    <v>0</v>
    <v>0</v>
    <v>MATH</v>
    <v>24</v>
    <v>0</v>
    <v>In person</v>
    <v>Musselman, Clark</v>
    <v>0</v>
    <v>0</v>
    <v>0</v>
    <v>1</v>
    <v/>
    <v/>
    <v>24</v>
    <v>Flexible</v>
    <v/>
    <v>STMATH 392 A</v>
    <v/>
    <v>Lecture</v>
    <v>0</v>
  </rv>
  <rv s="2">
    <v>0</v>
    <v>STMATH 402 A</v>
    <v>1</v>
    <v>Generic</v>
    <v>0</v>
    <v>STMATH 402 A</v>
    <v>5</v>
    <v>1</v>
    <v>0</v>
    <v>0</v>
    <v>MATH</v>
    <v>24</v>
    <v>0</v>
    <v>In person</v>
    <v>Mann, Casey</v>
    <v>0</v>
    <v>0</v>
    <v>0</v>
    <v>1</v>
    <v/>
    <v/>
    <v>24</v>
    <v>Wacom</v>
    <v/>
    <v>STMATH 402 A</v>
    <v/>
    <v>Lecture</v>
    <v>0</v>
  </rv>
  <rv s="2">
    <v>0</v>
    <v>STMATH 402 B</v>
    <v>1</v>
    <v>Generic</v>
    <v>0</v>
    <v>STMATH 402 B</v>
    <v>5</v>
    <v>1</v>
    <v>0</v>
    <v>0</v>
    <v>MATH</v>
    <v>24</v>
    <v>0</v>
    <v>In person</v>
    <v>Mann, Casey</v>
    <v>0</v>
    <v>0</v>
    <v>0</v>
    <v>1</v>
    <v/>
    <v/>
    <v>24</v>
    <v>Wacom</v>
    <v/>
    <v>STMATH 402 B</v>
    <v/>
    <v>Lecture</v>
    <v>0</v>
  </rv>
  <rv s="2">
    <v>0</v>
    <v>STMATH 406 A</v>
    <v>1</v>
    <v>Generic</v>
    <v>0</v>
    <v>STMATH 406 A</v>
    <v>5</v>
    <v>1</v>
    <v>0</v>
    <v>0</v>
    <v>MATH</v>
    <v>24</v>
    <v>0</v>
    <v>In person</v>
    <v>Humphries, Thomas</v>
    <v>0</v>
    <v>0</v>
    <v>0</v>
    <v>1</v>
    <v/>
    <v/>
    <v>24</v>
    <v>Computer Lab</v>
    <v/>
    <v>STMATH 406 A</v>
    <v/>
    <v>Lecture</v>
    <v>0</v>
  </rv>
  <rv s="2">
    <v>0</v>
    <v>STMATH 424 A</v>
    <v>1</v>
    <v>Generic</v>
    <v>0</v>
    <v>STMATH 424 A</v>
    <v>5</v>
    <v>1</v>
    <v>0</v>
    <v>0</v>
    <v>MATH</v>
    <v>24</v>
    <v>0</v>
    <v>In person</v>
    <v>Loreto, Milagros</v>
    <v>0</v>
    <v>0</v>
    <v>0</v>
    <v>1</v>
    <v/>
    <v/>
    <v>24</v>
    <v>Wacom</v>
    <v/>
    <v>STMATH 424 A</v>
    <v/>
    <v>Lecture</v>
    <v>0</v>
  </rv>
  <rv s="2">
    <v>0</v>
    <v>STMATH 427 A</v>
    <v>1</v>
    <v>Generic</v>
    <v>0</v>
    <v>STMATH 427 A</v>
    <v>5</v>
    <v>1</v>
    <v>0</v>
    <v>0</v>
    <v>MATH</v>
    <v>24</v>
    <v>0</v>
    <v>In person</v>
    <v>Paparella, Pietro</v>
    <v>0</v>
    <v>0</v>
    <v>0</v>
    <v>1</v>
    <v/>
    <v/>
    <v>24</v>
    <v>Wacom</v>
    <v/>
    <v>STMATH 427 A</v>
    <v/>
    <v>Lecture</v>
    <v>0</v>
  </rv>
  <rv s="15">
    <v>0</v>
    <v>CSS 350A</v>
    <v>1</v>
    <v>Generic</v>
    <v>0</v>
    <v>CSS 350A</v>
    <v/>
    <v/>
    <v>0</v>
    <v/>
    <v>CSS</v>
    <v>48</v>
    <v>0</v>
    <v/>
    <v>Champion, Mia</v>
    <v>0</v>
    <v>0</v>
    <v/>
    <v>1</v>
    <v>Add note: "Cannot be taken for credit by Applied Computing majors with business minors"</v>
    <v/>
    <v>48</v>
    <v/>
    <v>0</v>
    <v>CSS 350A</v>
    <v/>
    <v/>
    <v>0</v>
  </rv>
  <rv s="0">
    <v>0</v>
    <v>CSS 360D</v>
    <v>1</v>
    <v>Generic</v>
    <v>0</v>
    <v>CSS 360D</v>
    <v/>
    <v/>
    <v>0</v>
    <v>0</v>
    <v>CSS</v>
    <v>30</v>
    <v>0</v>
    <v/>
    <v/>
    <v>0</v>
    <v>0</v>
    <v>0</v>
    <v>0</v>
    <v/>
    <v/>
    <v>30</v>
    <v/>
    <v/>
    <v>CSS 360D</v>
    <v/>
    <v/>
    <v>0</v>
  </rv>
  <rv s="15">
    <v>0</v>
    <v>CSS 422A</v>
    <v>1</v>
    <v>Generic</v>
    <v>0</v>
    <v>CSS 422A</v>
    <v/>
    <v/>
    <v>0</v>
    <v/>
    <v>CSS</v>
    <v>48</v>
    <v>0</v>
    <v/>
    <v>Fukuda, Munehiro</v>
    <v>0</v>
    <v>0</v>
    <v/>
    <v>1</v>
    <v/>
    <v/>
    <v>48</v>
    <v/>
    <v>0</v>
    <v>CSS 422A</v>
    <v/>
    <v/>
    <v>0</v>
  </rv>
  <rv s="0">
    <v>0</v>
    <v>CSS 301A</v>
    <v>1</v>
    <v>Generic</v>
    <v>0</v>
    <v>CSS 301A</v>
    <v/>
    <v/>
    <v>0</v>
    <v>12</v>
    <v>CSS</v>
    <v>30</v>
    <v>0</v>
    <v/>
    <v/>
    <v>0</v>
    <v>0</v>
    <v>0</v>
    <v>0</v>
    <v/>
    <v/>
    <v>30</v>
    <v/>
    <v/>
    <v>CSS 301A</v>
    <v/>
    <v/>
    <v>0</v>
  </rv>
  <rv s="15">
    <v>0</v>
    <v>CSS 342A</v>
    <v>1</v>
    <v>Generic</v>
    <v>0</v>
    <v>CSS 342A</v>
    <v/>
    <v/>
    <v>0</v>
    <v/>
    <v>CSS</v>
    <v>40</v>
    <v>0</v>
    <v/>
    <v>Olson, Clark</v>
    <v>0</v>
    <v>0</v>
    <v/>
    <v>1</v>
    <v>Add note: "Optional skills lab for additional practice: CSSSKL 342."</v>
    <v/>
    <v>40</v>
    <v/>
    <v>0</v>
    <v>CSS 342A</v>
    <v/>
    <v/>
    <v>0</v>
  </rv>
  <rv s="0">
    <v>0</v>
    <v>CSS 432A</v>
    <v>1</v>
    <v>Generic</v>
    <v>0</v>
    <v>CSS 432A</v>
    <v/>
    <v/>
    <v>0</v>
    <v>30</v>
    <v>CSS</v>
    <v>48</v>
    <v>0</v>
    <v/>
    <v/>
    <v>0</v>
    <v>0</v>
    <v>0</v>
    <v>0</v>
    <v/>
    <v/>
    <v>48</v>
    <v/>
    <v/>
    <v>CSS 432A</v>
    <v/>
    <v/>
    <v>0</v>
  </rv>
  <rv s="15">
    <v>0</v>
    <v>CSS 490B</v>
    <v>1</v>
    <v>Generic</v>
    <v>0</v>
    <v>CSS 490B</v>
    <v/>
    <v/>
    <v>0</v>
    <v/>
    <v>CSS</v>
    <v>48</v>
    <v>0</v>
    <v/>
    <v>Retik, Arkady</v>
    <v>0</v>
    <v>0</v>
    <v/>
    <v>1</v>
    <v>Software Entrepreneurship and Innovation</v>
    <v/>
    <v>48</v>
    <v/>
    <v>0</v>
    <v>CSS 490B</v>
    <v/>
    <v/>
    <v>0</v>
  </rv>
  <rv s="15">
    <v>0</v>
    <v>CSS 143D</v>
    <v>1</v>
    <v>Generic</v>
    <v>0</v>
    <v>CSS 143D</v>
    <v/>
    <v/>
    <v>0</v>
    <v/>
    <v>CSS</v>
    <v>48</v>
    <v>0</v>
    <v/>
    <v>Stride, Jeff</v>
    <v>0</v>
    <v>0</v>
    <v/>
    <v>1</v>
    <v/>
    <v/>
    <v>48</v>
    <v/>
    <v>0</v>
    <v>CSS 143D</v>
    <v/>
    <v/>
    <v>0</v>
  </rv>
  <rv s="15">
    <v>0</v>
    <v>CSS 337A</v>
    <v>1</v>
    <v>Generic</v>
    <v>0</v>
    <v>CSS 337A</v>
    <v/>
    <v/>
    <v>0</v>
    <v/>
    <v>CSS</v>
    <v>48</v>
    <v>0</v>
    <v/>
    <v>Thamilarasu, Geetha</v>
    <v>0</v>
    <v>0</v>
    <v/>
    <v>1</v>
    <v/>
    <v/>
    <v>48</v>
    <v/>
    <v>0</v>
    <v>CSS 337A</v>
    <v/>
    <v/>
    <v>0</v>
  </rv>
  <rv s="15">
    <v>0</v>
    <v>CSS 110A</v>
    <v>1</v>
    <v>Generic</v>
    <v>0</v>
    <v>CSS 110A</v>
    <v/>
    <v/>
    <v>0</v>
    <v/>
    <v>CSS</v>
    <v>48</v>
    <v>0</v>
    <v/>
    <v>Pyle, Douglas</v>
    <v>0</v>
    <v>0</v>
    <v/>
    <v>1</v>
    <v/>
    <v/>
    <v>48</v>
    <v/>
    <v>0</v>
    <v>CSS 110A</v>
    <v/>
    <v/>
    <v>0</v>
  </rv>
  <rv s="15">
    <v>0</v>
    <v>CSS 133A</v>
    <v>1</v>
    <v>Generic</v>
    <v>0</v>
    <v>CSS 133A</v>
    <v/>
    <v/>
    <v>0</v>
    <v/>
    <v>CSS</v>
    <v>30</v>
    <v>0</v>
    <v/>
    <v>Ewing, Katie</v>
    <v>0</v>
    <v>0</v>
    <v/>
    <v>1</v>
    <v/>
    <v/>
    <v>30</v>
    <v/>
    <v>0</v>
    <v>CSS 133A</v>
    <v/>
    <v/>
    <v>0</v>
  </rv>
  <rv s="0">
    <v>0</v>
    <v>CSS 301C</v>
    <v>1</v>
    <v>Generic</v>
    <v>0</v>
    <v>CSS 301C</v>
    <v/>
    <v/>
    <v>0</v>
    <v>12</v>
    <v>CSS</v>
    <v>30</v>
    <v>0</v>
    <v/>
    <v/>
    <v>0</v>
    <v>0</v>
    <v>0</v>
    <v>0</v>
    <v/>
    <v/>
    <v>30</v>
    <v/>
    <v/>
    <v>CSS 301C</v>
    <v/>
    <v/>
    <v>0</v>
  </rv>
  <rv s="15">
    <v>0</v>
    <v>CSS 497E</v>
    <v>1</v>
    <v>Generic</v>
    <v>0</v>
    <v>CSS 497E</v>
    <v/>
    <v/>
    <v>0</v>
    <v/>
    <v>CSS</v>
    <v>20</v>
    <v>0</v>
    <v/>
    <v>Anderson, Laurie</v>
    <v>0</v>
    <v>0</v>
    <v/>
    <v>1</v>
    <v>4.0 grading. Add note: "Class does not meet every day. Specific dates to be established on the first day of class. Students will be expected to arrange additional individual and group meetings with instructor."</v>
    <v/>
    <v>24</v>
    <v/>
    <v>0</v>
    <v>CSS 497E</v>
    <v/>
    <v/>
    <v>0</v>
  </rv>
  <rv s="0">
    <v>0</v>
    <v>CSSSKL594A</v>
    <v>1</v>
    <v>Generic</v>
    <v>0</v>
    <v>CSSSKL594A</v>
    <v/>
    <v/>
    <v>0</v>
    <v>0</v>
    <v>CSS</v>
    <v>15</v>
    <v>0</v>
    <v/>
    <v/>
    <v>0</v>
    <v>0</v>
    <v>0</v>
    <v>0</v>
    <v/>
    <v/>
    <v>18</v>
    <v/>
    <v/>
    <v>CSSSKL594A</v>
    <v/>
    <v/>
    <v>0</v>
  </rv>
  <rv s="15">
    <v>0</v>
    <v>CSS 581A</v>
    <v>1</v>
    <v>Generic</v>
    <v>0</v>
    <v>CSS 581A</v>
    <v/>
    <v/>
    <v>0</v>
    <v/>
    <v>CSS</v>
    <v>40</v>
    <v>0</v>
    <v/>
    <v>Champion, Mia</v>
    <v>0</v>
    <v>0</v>
    <v/>
    <v>1</v>
    <v/>
    <v/>
    <v>40</v>
    <v/>
    <v>0</v>
    <v>CSS 581A</v>
    <v/>
    <v/>
    <v>0</v>
  </rv>
  <rv s="15">
    <v>0</v>
    <v>CSS 211A</v>
    <v>1</v>
    <v>Generic</v>
    <v>0</v>
    <v>CSS 211A</v>
    <v/>
    <v/>
    <v>0</v>
    <v/>
    <v>CSS</v>
    <v>48</v>
    <v>0</v>
    <v/>
    <v>Dailey, Dharma</v>
    <v>0</v>
    <v>0</v>
    <v/>
    <v>1</v>
    <v/>
    <v/>
    <v>48</v>
    <v/>
    <v>0</v>
    <v>CSS 211A</v>
    <v/>
    <v/>
    <v>0</v>
  </rv>
  <rv s="15">
    <v>0</v>
    <v>CSS 360C</v>
    <v>1</v>
    <v>Generic</v>
    <v>0</v>
    <v>CSS 360C</v>
    <v/>
    <v/>
    <v>0</v>
    <v/>
    <v>CSS</v>
    <v>30</v>
    <v>0</v>
    <v/>
    <v>Kim, Jeff</v>
    <v>0</v>
    <v>0</v>
    <v/>
    <v>1</v>
    <v/>
    <v/>
    <v>30</v>
    <v/>
    <v>0</v>
    <v>CSS 360C</v>
    <v/>
    <v/>
    <v>0</v>
  </rv>
  <rv s="15">
    <v>0</v>
    <v>CSS 483A</v>
    <v>1</v>
    <v>Generic</v>
    <v>0</v>
    <v>CSS 483A</v>
    <v/>
    <v/>
    <v>0</v>
    <v/>
    <v>CSS</v>
    <v>30</v>
    <v>0</v>
    <v/>
    <v>Kim, Wooyoung</v>
    <v>0</v>
    <v>0</v>
    <v/>
    <v>1</v>
    <v/>
    <v/>
    <v>30</v>
    <v/>
    <v>0</v>
    <v>CSS 483A</v>
    <v/>
    <v/>
    <v>0</v>
  </rv>
  <rv s="15">
    <v>0</v>
    <v>CSS 295A</v>
    <v>1</v>
    <v>Generic</v>
    <v>0</v>
    <v>CSS 295A</v>
    <v/>
    <v/>
    <v>0</v>
    <v/>
    <v>CSS</v>
    <v>12</v>
    <v>0</v>
    <v/>
    <v>Kool, Nancy</v>
    <v>0</v>
    <v>0</v>
    <v/>
    <v>1</v>
    <v>2 cr. CR/NC grading. Add note: "FOR THE 2nd HALF OF THE TERM, THE CLASS WILL MEET BETWEEN 2:45-4:15 PM AT AN OFF-CAMPUS PARTNER SITE, ABOUT 5 MILES FROM UWB."</v>
    <v/>
    <v>18</v>
    <v/>
    <v>0</v>
    <v>CSS 295A</v>
    <v/>
    <v/>
    <v>0</v>
  </rv>
  <rv s="15">
    <v>0</v>
    <v>CSSSKL511A</v>
    <v>1</v>
    <v>Generic</v>
    <v>0</v>
    <v>CSSSKL511A</v>
    <v/>
    <v/>
    <v>0</v>
    <v/>
    <v>CSS</v>
    <v>25</v>
    <v>0</v>
    <v/>
    <v>Kool, Nancy</v>
    <v>0</v>
    <v>0</v>
    <v/>
    <v>1</v>
    <v>1 cr. CR/NC grading.</v>
    <v/>
    <v>30</v>
    <v/>
    <v>0</v>
    <v>CSSSKL511A</v>
    <v/>
    <v/>
    <v>0</v>
  </rv>
  <rv s="15">
    <v>0</v>
    <v>CSS 112A</v>
    <v>1</v>
    <v>Generic</v>
    <v>0</v>
    <v>CSS 112A</v>
    <v/>
    <v/>
    <v>0</v>
    <v/>
    <v>CSS</v>
    <v>48</v>
    <v>0</v>
    <v/>
    <v>Lin, Johnny</v>
    <v>0</v>
    <v>0</v>
    <v/>
    <v>1</v>
    <v>4 cr. Flexible classroom preferred. Add note, "Credit can only be earned for one of CSS 112, 132, or 142"</v>
    <v/>
    <v>48</v>
    <v/>
    <v>0</v>
    <v>CSS 112A</v>
    <v/>
    <v/>
    <v>0</v>
  </rv>
  <rv s="15">
    <v>0</v>
    <v>CSS 475B</v>
    <v>1</v>
    <v>Generic</v>
    <v>0</v>
    <v>CSS 475B</v>
    <v/>
    <v/>
    <v>0</v>
    <v/>
    <v>CSS</v>
    <v>48</v>
    <v>0</v>
    <v/>
    <v/>
    <v>0</v>
    <v>0</v>
    <v/>
    <v>1</v>
    <v/>
    <v/>
    <v>48</v>
    <v/>
    <v>0</v>
    <v>CSS 475B</v>
    <v/>
    <v/>
    <v>0</v>
  </rv>
  <rv s="0">
    <v>0</v>
    <v>CSS 430A</v>
    <v>1</v>
    <v>Generic</v>
    <v>0</v>
    <v>CSS 430A</v>
    <v/>
    <v/>
    <v>0</v>
    <v>30</v>
    <v>CSS</v>
    <v>48</v>
    <v>0</v>
    <v/>
    <v/>
    <v>0</v>
    <v>0</v>
    <v>0</v>
    <v>0</v>
    <v/>
    <v/>
    <v>48</v>
    <v/>
    <v/>
    <v>CSS 430A</v>
    <v/>
    <v/>
    <v>0</v>
  </rv>
  <rv s="15">
    <v>0</v>
    <v>CSS 371A</v>
    <v>1</v>
    <v>Generic</v>
    <v>0</v>
    <v>CSS 371A</v>
    <v/>
    <v/>
    <v>0</v>
    <v/>
    <v>CSS</v>
    <v>48</v>
    <v>0</v>
    <v/>
    <v>Retik, Arkady</v>
    <v>0</v>
    <v>0</v>
    <v/>
    <v>1</v>
    <v>Add note: "EE and CompE students are not permitted to take this course. Please contact your advisor with questions."</v>
    <v/>
    <v>48</v>
    <v/>
    <v>0</v>
    <v>CSS 371A</v>
    <v/>
    <v/>
    <v>0</v>
  </rv>
  <rv s="15">
    <v>0</v>
    <v>CSS 301B</v>
    <v>1</v>
    <v>Generic</v>
    <v>0</v>
    <v>CSS 301B</v>
    <v/>
    <v/>
    <v>0</v>
    <v/>
    <v>CSS</v>
    <v>30</v>
    <v>0</v>
    <v/>
    <v>Rubin, Zachary</v>
    <v>0</v>
    <v>0</v>
    <v/>
    <v>1</v>
    <v/>
    <v/>
    <v>30</v>
    <v/>
    <v>0</v>
    <v>CSS 301B</v>
    <v/>
    <v/>
    <v>0</v>
  </rv>
  <rv s="15">
    <v>0</v>
    <v>CSS 478B</v>
    <v>1</v>
    <v>Generic</v>
    <v>0</v>
    <v>CSS 478B</v>
    <v/>
    <v/>
    <v>0</v>
    <v/>
    <v>CSS</v>
    <v>40</v>
    <v>0</v>
    <v/>
    <v>Zolyomi, Annuska</v>
    <v>0</v>
    <v>0</v>
    <v/>
    <v>1</v>
    <v/>
    <v/>
    <v>40</v>
    <v/>
    <v>0</v>
    <v>CSS 478B</v>
    <v/>
    <v/>
    <v>0</v>
  </rv>
  <rv s="0">
    <v>0</v>
    <v>CSS 101A</v>
    <v>1</v>
    <v>Generic</v>
    <v>0</v>
    <v>CSS 101A</v>
    <v/>
    <v/>
    <v>0</v>
    <v>0</v>
    <v>CSS</v>
    <v>48</v>
    <v>0</v>
    <v/>
    <v/>
    <v>0</v>
    <v>0</v>
    <v>0</v>
    <v>0</v>
    <v/>
    <v/>
    <v>48</v>
    <v/>
    <v/>
    <v>CSS 101A</v>
    <v/>
    <v/>
    <v>0</v>
  </rv>
  <rv s="15">
    <v>0</v>
    <v>CSS 142C</v>
    <v>1</v>
    <v>Generic</v>
    <v>0</v>
    <v>CSS 142C</v>
    <v/>
    <v/>
    <v>0</v>
    <v/>
    <v>CSS</v>
    <v>48</v>
    <v>0</v>
    <v/>
    <v>Oliver, Dawn-Marie</v>
    <v>0</v>
    <v>0</v>
    <v/>
    <v>1</v>
    <v>STUDENTS WITH LIMITED PROGRAMMING EXPERIENCE ONLY. EXPECTATIONS SAME AS OTHER CSS 142 SECTIONS. SEE TINYURL.COM/LIMITED-EXP-142 REGARDING ELIGIBILITY. EMAIL CSSADV@UW.EDU TO REGISTER. MUST ALSO TAKE CSSSKL 142, SECTION C OR D RECOMMENDED.</v>
    <v/>
    <v>48</v>
    <v/>
    <v>0</v>
    <v>CSS 142C</v>
    <v/>
    <v/>
    <v>0</v>
  </rv>
  <rv s="15">
    <v>0</v>
    <v>CSS 143A</v>
    <v>1</v>
    <v>Generic</v>
    <v>0</v>
    <v>CSS 143A</v>
    <v/>
    <v/>
    <v>0</v>
    <v/>
    <v>CSS</v>
    <v>48</v>
    <v>0</v>
    <v/>
    <v>Nixon, David</v>
    <v>0</v>
    <v>0</v>
    <v/>
    <v>1</v>
    <v/>
    <v/>
    <v>48</v>
    <v/>
    <v>0</v>
    <v>CSS 143A</v>
    <v/>
    <v/>
    <v>0</v>
  </rv>
  <rv s="15">
    <v>0</v>
    <v>CSS 173A</v>
    <v>1</v>
    <v>Generic</v>
    <v>0</v>
    <v>CSS 173A</v>
    <v/>
    <v/>
    <v>0</v>
    <v/>
    <v>CSS</v>
    <v>48</v>
    <v>0</v>
    <v/>
    <v/>
    <v>0</v>
    <v>0</v>
    <v/>
    <v>1</v>
    <v>Flexible classroom preferred</v>
    <v/>
    <v>48</v>
    <v/>
    <v>0</v>
    <v>CSS 173A</v>
    <v/>
    <v/>
    <v>0</v>
  </rv>
  <rv s="0">
    <v>0</v>
    <v>CSS 290A</v>
    <v>1</v>
    <v>Generic</v>
    <v>0</v>
    <v>CSS 290A</v>
    <v/>
    <v/>
    <v>0</v>
    <v>0</v>
    <v>CSS</v>
    <v>48</v>
    <v>0</v>
    <v/>
    <v/>
    <v>0</v>
    <v>0</v>
    <v>0</v>
    <v>0</v>
    <v/>
    <v/>
    <v>48</v>
    <v/>
    <v/>
    <v>CSS 290A</v>
    <v/>
    <v/>
    <v>0</v>
  </rv>
  <rv s="0">
    <v>0</v>
    <v>CSS 342C</v>
    <v>1</v>
    <v>Generic</v>
    <v>0</v>
    <v>CSS 342C</v>
    <v/>
    <v/>
    <v>0</v>
    <v>30</v>
    <v>CSS</v>
    <v>40</v>
    <v>0</v>
    <v/>
    <v/>
    <v>0</v>
    <v>0</v>
    <v>0</v>
    <v>0</v>
    <v/>
    <v/>
    <v>40</v>
    <v/>
    <v/>
    <v>CSS 342C</v>
    <v/>
    <v/>
    <v>0</v>
  </rv>
  <rv s="15">
    <v>0</v>
    <v>CSS 343C</v>
    <v>1</v>
    <v>Generic</v>
    <v>0</v>
    <v>CSS 343C</v>
    <v/>
    <v/>
    <v>0</v>
    <v/>
    <v>CSS</v>
    <v>40</v>
    <v>0</v>
    <v/>
    <v>Reel, Eric</v>
    <v>0</v>
    <v>0</v>
    <v/>
    <v>1</v>
    <v/>
    <v/>
    <v>40</v>
    <v/>
    <v>0</v>
    <v>CSS 343C</v>
    <v/>
    <v/>
    <v>0</v>
  </rv>
  <rv s="15">
    <v>0</v>
    <v>CSS 436A</v>
    <v>1</v>
    <v>Generic</v>
    <v>0</v>
    <v>CSS 436A</v>
    <v/>
    <v/>
    <v>0</v>
    <v/>
    <v>CSS</v>
    <v>48</v>
    <v>0</v>
    <v/>
    <v>Dame, Stephen</v>
    <v>0</v>
    <v>0</v>
    <v/>
    <v>1</v>
    <v/>
    <v/>
    <v>48</v>
    <v/>
    <v>0</v>
    <v>CSS 436A</v>
    <v/>
    <v/>
    <v>0</v>
  </rv>
  <rv s="15">
    <v>0</v>
    <v>CSS 444A</v>
    <v>1</v>
    <v>Generic</v>
    <v>0</v>
    <v>CSS 444A</v>
    <v/>
    <v/>
    <v>0</v>
    <v/>
    <v>CSS</v>
    <v>48</v>
    <v>0</v>
    <v/>
    <v>Zade, Himanshu</v>
    <v>0</v>
    <v>0</v>
    <v/>
    <v>1</v>
    <v/>
    <v/>
    <v>48</v>
    <v/>
    <v>0</v>
    <v>CSS 444A</v>
    <v/>
    <v/>
    <v>0</v>
  </rv>
  <rv s="0">
    <v>0</v>
    <v>CSS 481A</v>
    <v>1</v>
    <v>Generic</v>
    <v>0</v>
    <v>CSS 481A</v>
    <v/>
    <v/>
    <v>0</v>
    <v>30</v>
    <v>CSS</v>
    <v>48</v>
    <v>0</v>
    <v/>
    <v/>
    <v>0</v>
    <v>0</v>
    <v>0</v>
    <v>0</v>
    <v/>
    <v/>
    <v>48</v>
    <v/>
    <v/>
    <v>CSS 481A</v>
    <v/>
    <v/>
    <v>0</v>
  </rv>
  <rv s="0">
    <v>0</v>
    <v>CSS 350B</v>
    <v>1</v>
    <v>Generic</v>
    <v>0</v>
    <v>CSS 350B</v>
    <v/>
    <v/>
    <v>0</v>
    <v>0</v>
    <v>CSS</v>
    <v>48</v>
    <v>0</v>
    <v/>
    <v/>
    <v>0</v>
    <v>0</v>
    <v>0</v>
    <v>0</v>
    <v/>
    <v/>
    <v>48</v>
    <v/>
    <v/>
    <v>CSS 350B</v>
    <v/>
    <v/>
    <v>0</v>
  </rv>
  <rv s="15">
    <v>0</v>
    <v>CSS 565A</v>
    <v>1</v>
    <v>Generic</v>
    <v>0</v>
    <v>CSS 565A</v>
    <v/>
    <v/>
    <v>0</v>
    <v/>
    <v>CSS</v>
    <v>40</v>
    <v>0</v>
    <v/>
    <v>Erdly, William</v>
    <v>0</v>
    <v>0</v>
    <v/>
    <v>1</v>
    <v/>
    <v/>
    <v>40</v>
    <v/>
    <v>0</v>
    <v>CSS 565A</v>
    <v/>
    <v/>
    <v>0</v>
  </rv>
  <rv s="15">
    <v>0</v>
    <v>CSS 535A</v>
    <v>1</v>
    <v>Generic</v>
    <v>0</v>
    <v>CSS 535A</v>
    <v/>
    <v/>
    <v>0</v>
    <v/>
    <v>CSS</v>
    <v>40</v>
    <v>0</v>
    <v/>
    <v>Parsons, Erika</v>
    <v>0</v>
    <v>0</v>
    <v/>
    <v>1</v>
    <v/>
    <v/>
    <v>40</v>
    <v/>
    <v>0</v>
    <v>CSS 535A</v>
    <v/>
    <v/>
    <v>0</v>
  </rv>
  <rv s="15">
    <v>0</v>
    <v>CSS 343D</v>
    <v>1</v>
    <v>Generic</v>
    <v>0</v>
    <v>CSS 343D</v>
    <v/>
    <v/>
    <v>0</v>
    <v/>
    <v>CSS</v>
    <v>40</v>
    <v>0</v>
    <v/>
    <v>Pisan, Yusuf</v>
    <v>0</v>
    <v>0</v>
    <v/>
    <v>1</v>
    <v/>
    <v/>
    <v>40</v>
    <v/>
    <v>0</v>
    <v>CSS 343D</v>
    <v/>
    <v/>
    <v>0</v>
  </rv>
  <rv s="15">
    <v>0</v>
    <v>CSS 350C</v>
    <v>1</v>
    <v>Generic</v>
    <v>0</v>
    <v>CSS 350C</v>
    <v/>
    <v/>
    <v>0</v>
    <v/>
    <v>CSS</v>
    <v>48</v>
    <v>0</v>
    <v/>
    <v>Rubin, Zachary</v>
    <v>0</v>
    <v>0</v>
    <v/>
    <v>1</v>
    <v>Add note: "Cannot be taken for credit by Applied Computing majors with business minors"</v>
    <v/>
    <v>48</v>
    <v/>
    <v>0</v>
    <v>CSS 350C</v>
    <v/>
    <v/>
    <v>0</v>
  </rv>
  <rv s="15">
    <v>0</v>
    <v>CSS 552A</v>
    <v>1</v>
    <v>Generic</v>
    <v>0</v>
    <v>CSS 552A</v>
    <v/>
    <v/>
    <v>0</v>
    <v/>
    <v>CSS</v>
    <v>40</v>
    <v>0</v>
    <v/>
    <v>Sung, Kelvin</v>
    <v>0</v>
    <v>0</v>
    <v/>
    <v>1</v>
    <v/>
    <v/>
    <v>40</v>
    <v/>
    <v>0</v>
    <v>CSS 552A</v>
    <v/>
    <v/>
    <v>0</v>
  </rv>
  <rv s="15">
    <v>0</v>
    <v>CSS 537A</v>
    <v>1</v>
    <v>Generic</v>
    <v>0</v>
    <v>CSS 537A</v>
    <v/>
    <v/>
    <v>0</v>
    <v/>
    <v>CSS</v>
    <v>40</v>
    <v>0</v>
    <v/>
    <v>Thamilarasu, Geetha</v>
    <v>0</v>
    <v>0</v>
    <v/>
    <v>1</v>
    <v>50% hybrid. Add note: "Tue. in-person, rest remote asynchronous."</v>
    <v/>
    <v>40</v>
    <v/>
    <v>0</v>
    <v>CSS 537A</v>
    <v/>
    <v/>
    <v>0</v>
  </rv>
  <rv s="0">
    <v>0</v>
    <v>CSS 107A</v>
    <v>1</v>
    <v>Generic</v>
    <v>0</v>
    <v>CSS 107A</v>
    <v/>
    <v/>
    <v>0</v>
    <v>0</v>
    <v>CSS</v>
    <v>48</v>
    <v>0</v>
    <v/>
    <v/>
    <v>0</v>
    <v>0</v>
    <v>0</v>
    <v>0</v>
    <v/>
    <v/>
    <v>48</v>
    <v/>
    <v/>
    <v>CSS 107A</v>
    <v/>
    <v/>
    <v>0</v>
  </rv>
  <rv s="0">
    <v>0</v>
    <v>CSS 142D</v>
    <v>1</v>
    <v>Generic</v>
    <v>0</v>
    <v>CSS 142D</v>
    <v/>
    <v/>
    <v>0</v>
    <v>30</v>
    <v>CSS</v>
    <v>48</v>
    <v>0</v>
    <v/>
    <v/>
    <v>0</v>
    <v>0</v>
    <v>0</v>
    <v>0</v>
    <v/>
    <v/>
    <v>48</v>
    <v/>
    <v/>
    <v>CSS 142D</v>
    <v/>
    <v/>
    <v>0</v>
  </rv>
  <rv s="15">
    <v>0</v>
    <v>CSS 143C</v>
    <v>1</v>
    <v>Generic</v>
    <v>0</v>
    <v>CSS 143C</v>
    <v/>
    <v/>
    <v>0</v>
    <v/>
    <v>CSS</v>
    <v>48</v>
    <v>0</v>
    <v/>
    <v>Nixon, David</v>
    <v>0</v>
    <v>0</v>
    <v/>
    <v>1</v>
    <v/>
    <v/>
    <v>48</v>
    <v/>
    <v>0</v>
    <v>CSS 143C</v>
    <v/>
    <v/>
    <v>0</v>
  </rv>
  <rv s="15">
    <v>0</v>
    <v>CSS 310B</v>
    <v>1</v>
    <v>Generic</v>
    <v>0</v>
    <v>CSS 310B</v>
    <v/>
    <v/>
    <v>0</v>
    <v/>
    <v>CSS</v>
    <v>48</v>
    <v>0</v>
    <v/>
    <v>Awad, Ahmed</v>
    <v>0</v>
    <v>0</v>
    <v/>
    <v>1</v>
    <v/>
    <v/>
    <v>48</v>
    <v/>
    <v>0</v>
    <v>CSS 310B</v>
    <v/>
    <v/>
    <v>0</v>
  </rv>
  <rv s="15">
    <v>0</v>
    <v>CSS 343B</v>
    <v>1</v>
    <v>Generic</v>
    <v>0</v>
    <v>CSS 343B</v>
    <v/>
    <v/>
    <v>0</v>
    <v/>
    <v>CSS</v>
    <v>40</v>
    <v>0</v>
    <v/>
    <v/>
    <v>0</v>
    <v>0</v>
    <v/>
    <v>1</v>
    <v/>
    <v/>
    <v>40</v>
    <v/>
    <v>0</v>
    <v>CSS 343B</v>
    <v/>
    <v/>
    <v>0</v>
  </rv>
  <rv s="15">
    <v>0</v>
    <v>CSS 370A</v>
    <v>1</v>
    <v>Generic</v>
    <v>0</v>
    <v>CSS 370A</v>
    <v/>
    <v/>
    <v>0</v>
    <v/>
    <v>CSS</v>
    <v>48</v>
    <v>0</v>
    <v/>
    <v>Zade, Himanshu</v>
    <v>0</v>
    <v>0</v>
    <v/>
    <v>1</v>
    <v/>
    <v/>
    <v>48</v>
    <v/>
    <v>0</v>
    <v>CSS 370A</v>
    <v/>
    <v/>
    <v>0</v>
  </rv>
  <rv s="15">
    <v>0</v>
    <v>CSS 390A</v>
    <v>1</v>
    <v>Generic</v>
    <v>0</v>
    <v>CSS 390A</v>
    <v/>
    <v/>
    <v>0</v>
    <v/>
    <v>CSS</v>
    <v>48</v>
    <v>0</v>
    <v/>
    <v/>
    <v>0</v>
    <v>0</v>
    <v/>
    <v>1</v>
    <v/>
    <v/>
    <v>48</v>
    <v/>
    <v>0</v>
    <v>CSS 390A</v>
    <v/>
    <v/>
    <v>0</v>
  </rv>
  <rv s="15">
    <v>0</v>
    <v>CSS 415A</v>
    <v>1</v>
    <v>Generic</v>
    <v>0</v>
    <v>CSS 415A</v>
    <v/>
    <v/>
    <v>0</v>
    <v/>
    <v>CSS</v>
    <v>48</v>
    <v>0</v>
    <v/>
    <v>William Lidster</v>
    <v>0</v>
    <v>0</v>
    <v/>
    <v>1</v>
    <v>50% HYBRID, Tue. IN-PERSON, Th synchronous online.</v>
    <v/>
    <v>48</v>
    <v/>
    <v>0</v>
    <v>CSS 415A</v>
    <v/>
    <v/>
    <v>0</v>
  </rv>
  <rv s="15">
    <v>0</v>
    <v>CSS 579A</v>
    <v>1</v>
    <v>Generic</v>
    <v>0</v>
    <v>CSS 579A</v>
    <v/>
    <v/>
    <v>0</v>
    <v/>
    <v>CSS</v>
    <v>40</v>
    <v>0</v>
    <v/>
    <v>Bantwal, Praveen</v>
    <v>0</v>
    <v>0</v>
    <v/>
    <v>1</v>
    <v/>
    <v/>
    <v>40</v>
    <v/>
    <v>0</v>
    <v>CSS 579A</v>
    <v/>
    <v/>
    <v>0</v>
  </rv>
  <rv s="15">
    <v>0</v>
    <v>CSS 518A</v>
    <v>1</v>
    <v>Generic</v>
    <v>0</v>
    <v>CSS 518A</v>
    <v/>
    <v/>
    <v>0</v>
    <v/>
    <v>CSS</v>
    <v>40</v>
    <v>0</v>
    <v/>
    <v>Dupuis, Marc</v>
    <v>0</v>
    <v>0</v>
    <v/>
    <v>1</v>
    <v>50% hybrid. Add note: "Tue. in-person, rest asynchronous online."</v>
    <v/>
    <v>40</v>
    <v/>
    <v>0</v>
    <v>CSS 518A</v>
    <v/>
    <v/>
    <v>0</v>
  </rv>
  <rv s="15">
    <v>0</v>
    <v>CSS 590A</v>
    <v>1</v>
    <v>Generic</v>
    <v>0</v>
    <v>CSS 590A</v>
    <v/>
    <v/>
    <v>0</v>
    <v/>
    <v>CSS</v>
    <v>40</v>
    <v>0</v>
    <v/>
    <v>Parsons, Erika</v>
    <v>0</v>
    <v>0</v>
    <v/>
    <v>1</v>
    <v>Data Mining and Pattern Recognition for ML</v>
    <v/>
    <v>40</v>
    <v/>
    <v>0</v>
    <v>CSS 590A</v>
    <v/>
    <v/>
    <v>0</v>
  </rv>
  <rv s="15">
    <v>0</v>
    <v>CSS 107B</v>
    <v>1</v>
    <v>Generic</v>
    <v>0</v>
    <v>CSS 107B</v>
    <v/>
    <v/>
    <v>0</v>
    <v/>
    <v>CSS</v>
    <v>48</v>
    <v>0</v>
    <v/>
    <v>Ahmed, Faisal</v>
    <v>0</v>
    <v>0</v>
    <v/>
    <v>1</v>
    <v>Add note: "Students must bring a laptop to class"</v>
    <v/>
    <v>48</v>
    <v/>
    <v>0</v>
    <v>CSS 107B</v>
    <v/>
    <v/>
    <v>0</v>
  </rv>
  <rv s="16">
    <v>0</v>
    <v>CSS 343A</v>
    <v>1</v>
    <v>Generic</v>
    <v>0</v>
    <v>CSS 343A</v>
    <v/>
    <v/>
    <v>0</v>
    <v/>
    <v>CSS</v>
    <v>40</v>
    <v>0</v>
    <v/>
    <v>Kartha, Neelakantan</v>
    <v>0</v>
    <v>0</v>
    <v/>
    <v/>
    <v/>
    <v/>
    <v>40</v>
    <v/>
    <v>0</v>
    <v>CSS 343A</v>
    <v/>
    <v/>
    <v>0</v>
  </rv>
  <rv s="0">
    <v>0</v>
    <v>CSS 360A</v>
    <v>1</v>
    <v>Generic</v>
    <v>0</v>
    <v>CSS 360A</v>
    <v/>
    <v/>
    <v>0</v>
    <v>0</v>
    <v>CSS</v>
    <v>30</v>
    <v>0</v>
    <v/>
    <v/>
    <v>0</v>
    <v>0</v>
    <v>0</v>
    <v>0</v>
    <v/>
    <v/>
    <v>30</v>
    <v/>
    <v/>
    <v>CSS 360A</v>
    <v/>
    <v/>
    <v>0</v>
  </rv>
  <rv s="16">
    <v>0</v>
    <v>CSS 422B</v>
    <v>1</v>
    <v>Generic</v>
    <v>0</v>
    <v>CSS 422B</v>
    <v/>
    <v/>
    <v>0</v>
    <v/>
    <v>CSS</v>
    <v>48</v>
    <v>0</v>
    <v/>
    <v>Joshi, Sanjay</v>
    <v>0</v>
    <v>0</v>
    <v/>
    <v/>
    <v/>
    <v/>
    <v>48</v>
    <v/>
    <v>0</v>
    <v>CSS 422B</v>
    <v/>
    <v/>
    <v>0</v>
  </rv>
  <rv s="16">
    <v>0</v>
    <v>CSS 485A</v>
    <v>1</v>
    <v>Generic</v>
    <v>0</v>
    <v>CSS 485A</v>
    <v/>
    <v/>
    <v>0</v>
    <v/>
    <v>CSS</v>
    <v>48</v>
    <v>0</v>
    <v/>
    <v>Rahman, Muntasir Raihan</v>
    <v>0</v>
    <v>0</v>
    <v/>
    <v/>
    <v/>
    <v/>
    <v>48</v>
    <v/>
    <v>0</v>
    <v>CSS 485A</v>
    <v/>
    <v/>
    <v>0</v>
  </rv>
  <rv s="16">
    <v>0</v>
    <v>CSS 496A</v>
    <v>1</v>
    <v>Generic</v>
    <v>0</v>
    <v>CSS 496A</v>
    <v/>
    <v/>
    <v>0</v>
    <v/>
    <v>CSS</v>
    <v>20</v>
    <v>0</v>
    <v/>
    <v>Awad, Ahmed</v>
    <v>0</v>
    <v>0</v>
    <v/>
    <v/>
    <v>4.0 grading</v>
    <v/>
    <v>24</v>
    <v/>
    <v>0</v>
    <v>CSS 496A</v>
    <v/>
    <v/>
    <v>0</v>
  </rv>
  <rv s="16">
    <v>0</v>
    <v>CSS 555A</v>
    <v>1</v>
    <v>Generic</v>
    <v>0</v>
    <v>CSS 555A</v>
    <v/>
    <v/>
    <v>0</v>
    <v/>
    <v>CSS</v>
    <v>40</v>
    <v>0</v>
    <v/>
    <v>Phillips, Chris</v>
    <v>0</v>
    <v>0</v>
    <v/>
    <v/>
    <v/>
    <v/>
    <v>40</v>
    <v/>
    <v>0</v>
    <v>CSS 555A</v>
    <v/>
    <v/>
    <v>0</v>
  </rv>
  <rv s="16">
    <v>0</v>
    <v>CSS 382A</v>
    <v>1</v>
    <v>Generic</v>
    <v>0</v>
    <v>CSS 382A</v>
    <v/>
    <v/>
    <v>0</v>
    <v/>
    <v>CSS</v>
    <v>48</v>
    <v>0</v>
    <v/>
    <v>Champion, Mia</v>
    <v>0</v>
    <v>0</v>
    <v/>
    <v/>
    <v/>
    <v/>
    <v>48</v>
    <v/>
    <v>0</v>
    <v>CSS 382A</v>
    <v/>
    <v/>
    <v>0</v>
  </rv>
  <rv s="16">
    <v>0</v>
    <v>CSS 123A</v>
    <v>1</v>
    <v>Generic</v>
    <v>0</v>
    <v>CSS 123A</v>
    <v/>
    <v/>
    <v>0</v>
    <v/>
    <v>CSS</v>
    <v>48</v>
    <v>0</v>
    <v/>
    <v>Lin, Johnny</v>
    <v>0</v>
    <v>0</v>
    <v/>
    <v/>
    <v>3 cr. Flexible classroom preferred. Add note: "Meets once a week on T for the first 9 weeks then T and F in week 10. Final exam is during T of finals week. Must attend first day of class. Shares the same room as CSSSKL 123A. IF YOU PASSED CSS 133 OR CSS 143, CSS 123 WILL NOT COUNT FOR CREDIT. Do not take concurrently with CSSSKL 123. INFO: TINYURL.COM/CSS-CSSSKL-123"</v>
    <v/>
    <v>48</v>
    <v/>
    <v>0</v>
    <v>CSS 123A</v>
    <v/>
    <v/>
    <v>0</v>
  </rv>
  <rv s="0">
    <v>0</v>
    <v>CSSSKL123A</v>
    <v>1</v>
    <v>Generic</v>
    <v>0</v>
    <v>CSSSKL123A</v>
    <v/>
    <v/>
    <v>0</v>
    <v>0</v>
    <v>CSS</v>
    <v>48</v>
    <v>0</v>
    <v/>
    <v/>
    <v>0</v>
    <v>0</v>
    <v>0</v>
    <v>0</v>
    <v/>
    <v/>
    <v>48</v>
    <v/>
    <v/>
    <v>CSSSKL123A</v>
    <v/>
    <v/>
    <v>0</v>
  </rv>
  <rv s="0">
    <v>0</v>
    <v>CSS 310A</v>
    <v>1</v>
    <v>Generic</v>
    <v>0</v>
    <v>CSS 310A</v>
    <v/>
    <v/>
    <v>0</v>
    <v>10</v>
    <v>CSS</v>
    <v>48</v>
    <v>0</v>
    <v/>
    <v/>
    <v>0</v>
    <v>0</v>
    <v>0</v>
    <v>0</v>
    <v/>
    <v/>
    <v>48</v>
    <v/>
    <v/>
    <v>CSS 310A</v>
    <v/>
    <v/>
    <v>0</v>
  </rv>
  <rv s="0">
    <v>0</v>
    <v>CSS 340A</v>
    <v>1</v>
    <v>Generic</v>
    <v>0</v>
    <v>CSS 340A</v>
    <v/>
    <v/>
    <v>0</v>
    <v>30</v>
    <v>CSS</v>
    <v>40</v>
    <v>0</v>
    <v/>
    <v/>
    <v>0</v>
    <v>0</v>
    <v>0</v>
    <v>0</v>
    <v/>
    <v/>
    <v>40</v>
    <v/>
    <v/>
    <v>CSS 340A</v>
    <v/>
    <v/>
    <v>0</v>
  </rv>
  <rv s="16">
    <v>0</v>
    <v>CSS 497D</v>
    <v>1</v>
    <v>Generic</v>
    <v>0</v>
    <v>CSS 497D</v>
    <v/>
    <v/>
    <v>0</v>
    <v/>
    <v>CSS</v>
    <v>20</v>
    <v>0</v>
    <v/>
    <v>Anderson, Laurie</v>
    <v>0</v>
    <v>0</v>
    <v/>
    <v/>
    <v>4.0 grading. Add note: "Class does not meet every day. Specific dates to be established on the first day of class. Students will be expected to arrange additional individual and group meetings with instructor."</v>
    <v/>
    <v>24</v>
    <v/>
    <v>0</v>
    <v>CSS 497D</v>
    <v/>
    <v/>
    <v>0</v>
  </rv>
  <rv s="0">
    <v>0</v>
    <v>CSS 342B</v>
    <v>1</v>
    <v>Generic</v>
    <v>0</v>
    <v>CSS 342B</v>
    <v/>
    <v/>
    <v>0</v>
    <v>30</v>
    <v>CSS</v>
    <v>40</v>
    <v>0</v>
    <v/>
    <v/>
    <v>0</v>
    <v>0</v>
    <v>0</v>
    <v>0</v>
    <v/>
    <v/>
    <v>40</v>
    <v/>
    <v/>
    <v>CSS 342B</v>
    <v/>
    <v/>
    <v>0</v>
  </rv>
  <rv s="16">
    <v>0</v>
    <v>CSS 360B</v>
    <v>1</v>
    <v>Generic</v>
    <v>0</v>
    <v>CSS 360B</v>
    <v/>
    <v/>
    <v>0</v>
    <v/>
    <v>CSS</v>
    <v>30</v>
    <v>0</v>
    <v/>
    <v>Champion, Kaylea</v>
    <v>0</v>
    <v>0</v>
    <v/>
    <v/>
    <v/>
    <v/>
    <v>30</v>
    <v/>
    <v>0</v>
    <v>CSS 360B</v>
    <v/>
    <v/>
    <v>0</v>
  </rv>
  <rv s="16">
    <v>0</v>
    <v>CSS 478A</v>
    <v>1</v>
    <v>Generic</v>
    <v>0</v>
    <v>CSS 478A</v>
    <v/>
    <v/>
    <v>0</v>
    <v/>
    <v>CSS</v>
    <v>40</v>
    <v>0</v>
    <v/>
    <v>Dailey, Dharma</v>
    <v>0</v>
    <v>0</v>
    <v/>
    <v/>
    <v/>
    <v/>
    <v>40</v>
    <v/>
    <v>0</v>
    <v>CSS 478A</v>
    <v/>
    <v/>
    <v>0</v>
  </rv>
  <rv s="0">
    <v>0</v>
    <v>CSS 490A</v>
    <v>1</v>
    <v>Generic</v>
    <v>0</v>
    <v>CSS 490A</v>
    <v/>
    <v/>
    <v>0</v>
    <v>0</v>
    <v>CSS</v>
    <v>48</v>
    <v>0</v>
    <v/>
    <v/>
    <v>0</v>
    <v>0</v>
    <v>0</v>
    <v>0</v>
    <v/>
    <v/>
    <v>48</v>
    <v/>
    <v/>
    <v>CSS 490A</v>
    <v/>
    <v/>
    <v>0</v>
  </rv>
  <rv s="16">
    <v>0</v>
    <v>CSS 421A</v>
    <v>1</v>
    <v>Generic</v>
    <v>0</v>
    <v>CSS 421A</v>
    <v/>
    <v/>
    <v>0</v>
    <v/>
    <v>CSS</v>
    <v>48</v>
    <v>0</v>
    <v/>
    <v>Kim, Jeff</v>
    <v>0</v>
    <v>0</v>
    <v/>
    <v/>
    <v>Add note: "No CSSE or Comp E majors"</v>
    <v/>
    <v>48</v>
    <v/>
    <v>0</v>
    <v>CSS 421A</v>
    <v/>
    <v/>
    <v>0</v>
  </rv>
  <rv s="0">
    <v>0</v>
    <v>CSS 497C</v>
    <v>1</v>
    <v>Generic</v>
    <v>0</v>
    <v>CSS 497C</v>
    <v/>
    <v/>
    <v>0</v>
    <v>0</v>
    <v>CSS</v>
    <v>20</v>
    <v>0</v>
    <v/>
    <v/>
    <v>0</v>
    <v>0</v>
    <v>0</v>
    <v>0</v>
    <v/>
    <v/>
    <v>24</v>
    <v/>
    <v/>
    <v>CSS 497C</v>
    <v/>
    <v/>
    <v>0</v>
  </rv>
  <rv s="0">
    <v>0</v>
    <v>CSS 211B</v>
    <v>1</v>
    <v>Generic</v>
    <v>0</v>
    <v>CSS 211B</v>
    <v/>
    <v/>
    <v>0</v>
    <v>12</v>
    <v>CSS</v>
    <v>48</v>
    <v>0</v>
    <v/>
    <v/>
    <v>0</v>
    <v>0</v>
    <v>0</v>
    <v>0</v>
    <v/>
    <v/>
    <v>48</v>
    <v/>
    <v/>
    <v>CSS 211B</v>
    <v/>
    <v/>
    <v>0</v>
  </rv>
  <rv s="0">
    <v>0</v>
    <v>CSS 142B</v>
    <v>1</v>
    <v>Generic</v>
    <v>0</v>
    <v>CSS 142B</v>
    <v/>
    <v/>
    <v>0</v>
    <v>30</v>
    <v>CSS</v>
    <v>48</v>
    <v>0</v>
    <v/>
    <v/>
    <v>0</v>
    <v>0</v>
    <v>0</v>
    <v>0</v>
    <v/>
    <v/>
    <v>48</v>
    <v/>
    <v/>
    <v>CSS 142B</v>
    <v/>
    <v/>
    <v>0</v>
  </rv>
  <rv s="16">
    <v>0</v>
    <v>CSS 430B</v>
    <v>1</v>
    <v>Generic</v>
    <v>0</v>
    <v>CSS 430B</v>
    <v/>
    <v/>
    <v>0</v>
    <v/>
    <v>CSS</v>
    <v>48</v>
    <v>0</v>
    <v/>
    <v>Pisan, Yusuf</v>
    <v>0</v>
    <v>0</v>
    <v/>
    <v/>
    <v/>
    <v/>
    <v>48</v>
    <v/>
    <v>0</v>
    <v>CSS 430B</v>
    <v/>
    <v/>
    <v>0</v>
  </rv>
  <rv s="16">
    <v>0</v>
    <v>CSS 143B</v>
    <v>1</v>
    <v>Generic</v>
    <v>0</v>
    <v>CSS 143B</v>
    <v/>
    <v/>
    <v>0</v>
    <v/>
    <v>CSS</v>
    <v>48</v>
    <v>0</v>
    <v/>
    <v>Stride, Jeff</v>
    <v>0</v>
    <v>0</v>
    <v/>
    <v/>
    <v/>
    <v/>
    <v>48</v>
    <v/>
    <v>0</v>
    <v>CSS 143B</v>
    <v/>
    <v/>
    <v>0</v>
  </rv>
  <rv s="16">
    <v>0</v>
    <v>CSS 142A</v>
    <v>1</v>
    <v>Generic</v>
    <v>0</v>
    <v>CSS 142A</v>
    <v/>
    <v/>
    <v>0</v>
    <v/>
    <v>CSS</v>
    <v>48</v>
    <v>0</v>
    <v/>
    <v>Chini, Morteza</v>
    <v>0</v>
    <v>0</v>
    <v/>
    <v/>
    <v>STUDENTS WITH LIMITED PROGRAMMING EXPERIENCE ONLY. EXPECTATIONS SAME AS OTHER CSS 142 SECTIONS. SEE TINYURL.COM/LIMITED-EXP-142 REGARDING ELIGIBILITY. EMAIL CSSADV@UW.EDU TO REGISTER. MUST ALSO TAKE CSSSKL 142, SECTION C OR D RECOMMENDED.</v>
    <v/>
    <v>48</v>
    <v/>
    <v>0</v>
    <v>CSS 142A</v>
    <v/>
    <v/>
    <v>0</v>
  </rv>
  <rv s="16">
    <v>0</v>
    <v>CSS 290B</v>
    <v>1</v>
    <v>Generic</v>
    <v>0</v>
    <v>CSS 290B</v>
    <v/>
    <v/>
    <v>0</v>
    <v/>
    <v>CSS</v>
    <v>48</v>
    <v>0</v>
    <v/>
    <v/>
    <v>0</v>
    <v>0</v>
    <v/>
    <v/>
    <v>2 cr. 4.0 grading. Instructor will admit students using add codes. Topic: Career Exploration. Info: https://tinyurl.com/css290-career.</v>
    <v/>
    <v>48</v>
    <v/>
    <v>0</v>
    <v>CSS 290B</v>
    <v/>
    <v/>
    <v>0</v>
  </rv>
  <rv s="16">
    <v>0</v>
    <v>CSS 301D</v>
    <v>1</v>
    <v>Generic</v>
    <v>0</v>
    <v>CSS 301D</v>
    <v/>
    <v/>
    <v>0</v>
    <v/>
    <v>CSS</v>
    <v>30</v>
    <v>0</v>
    <v/>
    <v xml:space="preserve">Shaw, Carol </v>
    <v>0</v>
    <v>0</v>
    <v/>
    <v/>
    <v/>
    <v/>
    <v>30</v>
    <v/>
    <v>0</v>
    <v>CSS 301D</v>
    <v/>
    <v/>
    <v>0</v>
  </rv>
  <rv s="16">
    <v>0</v>
    <v>CSS 315A</v>
    <v>1</v>
    <v>Generic</v>
    <v>0</v>
    <v>CSS 315A</v>
    <v/>
    <v/>
    <v>0</v>
    <v/>
    <v>CSS</v>
    <v>48</v>
    <v>0</v>
    <v/>
    <v>Joshi, Sanjay</v>
    <v>0</v>
    <v>0</v>
    <v/>
    <v/>
    <v/>
    <v/>
    <v>48</v>
    <v/>
    <v>0</v>
    <v>CSS 315A</v>
    <v/>
    <v/>
    <v>0</v>
  </rv>
  <rv s="0">
    <v>0</v>
    <v>CSS 370B</v>
    <v>1</v>
    <v>Generic</v>
    <v>0</v>
    <v>CSS 370B</v>
    <v/>
    <v/>
    <v>0</v>
    <v>0</v>
    <v>CSS</v>
    <v>48</v>
    <v>0</v>
    <v/>
    <v/>
    <v>0</v>
    <v>0</v>
    <v>0</v>
    <v>0</v>
    <v/>
    <v/>
    <v>48</v>
    <v/>
    <v/>
    <v>CSS 370B</v>
    <v/>
    <v/>
    <v>0</v>
  </rv>
  <rv s="0">
    <v>0</v>
    <v>CSS 475A</v>
    <v>1</v>
    <v>Generic</v>
    <v>0</v>
    <v>CSS 475A</v>
    <v/>
    <v/>
    <v>0</v>
    <v>30</v>
    <v>CSS</v>
    <v>48</v>
    <v>0</v>
    <v/>
    <v/>
    <v>0</v>
    <v>0</v>
    <v>0</v>
    <v>0</v>
    <v/>
    <v/>
    <v>48</v>
    <v/>
    <v/>
    <v>CSS 475A</v>
    <v/>
    <v/>
    <v>0</v>
  </rv>
  <rv s="0">
    <v>0</v>
    <v>CSSSKL342A</v>
    <v>1</v>
    <v>Generic</v>
    <v>0</v>
    <v>CSSSKL342A</v>
    <v/>
    <v/>
    <v>0</v>
    <v>0</v>
    <v>CSS</v>
    <v>90</v>
    <v>0</v>
    <v/>
    <v/>
    <v>0</v>
    <v>0</v>
    <v>0</v>
    <v>0</v>
    <v>1:15-5:15</v>
    <v/>
    <v>90</v>
    <v/>
    <v/>
    <v>CSSSKL342A</v>
    <v/>
    <v/>
    <v>0</v>
  </rv>
  <rv s="16">
    <v>0</v>
    <v>CSSSKL133A</v>
    <v>1</v>
    <v>Generic</v>
    <v>0</v>
    <v>CSSSKL133A</v>
    <v/>
    <v/>
    <v>0</v>
    <v/>
    <v>CSS</v>
    <v>30</v>
    <v>0</v>
    <v/>
    <v>TA TBD</v>
    <v>0</v>
    <v>0</v>
    <v/>
    <v/>
    <v>1 cr. CR/NC grading.</v>
    <v/>
    <v>30</v>
    <v/>
    <v>0</v>
    <v>CSSSKL133A</v>
    <v>11:30-2:00</v>
    <v/>
    <v>0</v>
  </rv>
  <rv s="0">
    <v>0</v>
    <v>CSSSKL142B</v>
    <v>1</v>
    <v>Generic</v>
    <v>0</v>
    <v>CSSSKL142B</v>
    <v/>
    <v/>
    <v>0</v>
    <v>0</v>
    <v>CSS</v>
    <v>48</v>
    <v>0</v>
    <v/>
    <v/>
    <v>0</v>
    <v>0</v>
    <v>0</v>
    <v>0</v>
    <v>11:30-2:00</v>
    <v/>
    <v>48</v>
    <v/>
    <v/>
    <v>CSSSKL142B</v>
    <v/>
    <v/>
    <v>0</v>
  </rv>
  <rv s="0">
    <v>0</v>
    <v>CSSSKL143A</v>
    <v>1</v>
    <v>Generic</v>
    <v>0</v>
    <v>CSSSKL143A</v>
    <v/>
    <v/>
    <v>0</v>
    <v>0</v>
    <v>CSS</v>
    <v>48</v>
    <v>0</v>
    <v/>
    <v/>
    <v>0</v>
    <v>0</v>
    <v>0</v>
    <v>0</v>
    <v>11:30-2:00</v>
    <v/>
    <v>48</v>
    <v/>
    <v/>
    <v>CSSSKL143A</v>
    <v/>
    <v/>
    <v>0</v>
  </rv>
  <rv s="16">
    <v>0</v>
    <v>CSSSKL142C</v>
    <v>1</v>
    <v>Generic</v>
    <v>0</v>
    <v>CSSSKL142C</v>
    <v/>
    <v/>
    <v>0</v>
    <v/>
    <v>CSS</v>
    <v>48</v>
    <v>0</v>
    <v/>
    <v>TA TBD</v>
    <v>0</v>
    <v>0</v>
    <v/>
    <v/>
    <v>STUDENTS WITH LIMITED PROGRAMMING EXPERIENCE ONLY. EXPECTATIONS SAME AS OTHER CSSSKL 142 SECTIONS. SEE TINYURL.COM/LIMITED-EXP-142 REGARDING ELIGIBILITY. EMAIL CSSADV@UW.EDU TO REGISTER. MUST ALSO TAKE CSS 142, SECTION A OR C RECOMMENDED. 1 cr. CR/NC grading.</v>
    <v/>
    <v>48</v>
    <v/>
    <v>0</v>
    <v>CSSSKL142C</v>
    <v>2:30-5:00</v>
    <v/>
    <v>0</v>
  </rv>
  <rv s="0">
    <v>0</v>
    <v>CSSSKL143B</v>
    <v>1</v>
    <v>Generic</v>
    <v>0</v>
    <v>CSSSKL143B</v>
    <v/>
    <v/>
    <v>0</v>
    <v>0</v>
    <v>CSS</v>
    <v>48</v>
    <v>0</v>
    <v/>
    <v/>
    <v>0</v>
    <v>0</v>
    <v>0</v>
    <v>0</v>
    <v>2:30-5:00</v>
    <v/>
    <v>48</v>
    <v/>
    <v/>
    <v>CSSSKL143B</v>
    <v/>
    <v/>
    <v>0</v>
  </rv>
  <rv s="16">
    <v>0</v>
    <v>CSSSKL142D</v>
    <v>1</v>
    <v>Generic</v>
    <v>0</v>
    <v>CSSSKL142D</v>
    <v/>
    <v/>
    <v>0</v>
    <v/>
    <v>CSS</v>
    <v>48</v>
    <v>0</v>
    <v/>
    <v>TA TBD</v>
    <v>0</v>
    <v>0</v>
    <v/>
    <v/>
    <v>STUDENTS WITH LIMITED PROGRAMMING EXPERIENCE ONLY. EXPECTATIONS SAME AS OTHER CSSSKL 142 SECTIONS. SEE TINYURL.COM/LIMITED-EXP-142 REGARDING ELIGIBILITY. EMAIL CSSADV@UW.EDU TO REGISTER. MUST ALSO TAKE CSS 142, SECTION A OR C RECOMMENDED. 1 cr. CR/NC grading.</v>
    <v/>
    <v>48</v>
    <v/>
    <v>0</v>
    <v>CSSSKL142D</v>
    <v>5:15-7:45</v>
    <v/>
    <v>0</v>
  </rv>
  <rv s="16">
    <v>0</v>
    <v>CSSSKL143D</v>
    <v>1</v>
    <v>Generic</v>
    <v>0</v>
    <v>CSSSKL143D</v>
    <v/>
    <v/>
    <v>0</v>
    <v/>
    <v>CSS</v>
    <v>48</v>
    <v>0</v>
    <v/>
    <v>TA TBD</v>
    <v>0</v>
    <v>0</v>
    <v/>
    <v/>
    <v>1 cr. CR/NC grading.</v>
    <v/>
    <v>48</v>
    <v/>
    <v>0</v>
    <v>CSSSKL143D</v>
    <v>5:15-7:45</v>
    <v/>
    <v>0</v>
  </rv>
  <rv s="16">
    <v>0</v>
    <v>CSS 507A</v>
    <v>1</v>
    <v>Generic</v>
    <v>0</v>
    <v>CSS 507A</v>
    <v/>
    <v/>
    <v>0</v>
    <v/>
    <v>CSS</v>
    <v>45</v>
    <v>0</v>
    <v/>
    <v>Brechner, Eric</v>
    <v>0</v>
    <v>0</v>
    <v/>
    <v/>
    <v>2 cr. Requests UW1-110 or similar flexible classroom.</v>
    <v/>
    <v>48</v>
    <v/>
    <v>0</v>
    <v>CSS 507A</v>
    <v>7:00-9:00</v>
    <v/>
    <v>0</v>
  </rv>
  <rv s="16">
    <v>0</v>
    <v>CSS 599A</v>
    <v>1</v>
    <v>Generic</v>
    <v>0</v>
    <v>CSS 599A</v>
    <v/>
    <v/>
    <v>0</v>
    <v/>
    <v>CSS</v>
    <v>60</v>
    <v>0</v>
    <v/>
    <v/>
    <v>0</v>
    <v>0</v>
    <v/>
    <v/>
    <v>1 cr. CR/NC grading.</v>
    <v/>
    <v>60</v>
    <v/>
    <v>0</v>
    <v>CSS 599A</v>
    <v>8:00-9:00</v>
    <v/>
    <v>0</v>
  </rv>
  <rv s="16">
    <v>0</v>
    <v>CSSSKL142A</v>
    <v>1</v>
    <v>Generic</v>
    <v>0</v>
    <v>CSSSKL142A</v>
    <v/>
    <v/>
    <v>0</v>
    <v/>
    <v>CSS</v>
    <v>48</v>
    <v>0</v>
    <v/>
    <v>TA TBD</v>
    <v>0</v>
    <v>0</v>
    <v/>
    <v/>
    <v>1 cr. CR/NC grading.</v>
    <v/>
    <v>48</v>
    <v/>
    <v>0</v>
    <v>CSSSKL142A</v>
    <v>8:45-11:15</v>
    <v/>
    <v>0</v>
  </rv>
  <rv s="16">
    <v>0</v>
    <v>CSSSKL143C</v>
    <v>1</v>
    <v>Generic</v>
    <v>0</v>
    <v>CSSSKL143C</v>
    <v/>
    <v/>
    <v>0</v>
    <v/>
    <v>CSS</v>
    <v>48</v>
    <v>0</v>
    <v/>
    <v>TA TBD</v>
    <v>0</v>
    <v>0</v>
    <v/>
    <v/>
    <v>1 cr. CR/NC grading.</v>
    <v/>
    <v>48</v>
    <v/>
    <v>0</v>
    <v>CSSSKL143C</v>
    <v>8:45-11:15</v>
    <v/>
    <v>0</v>
  </rv>
  <rv s="16">
    <v>0</v>
    <v>CSS 502A</v>
    <v>1</v>
    <v>Generic</v>
    <v>0</v>
    <v>CSS 502A</v>
    <v/>
    <v/>
    <v>0</v>
    <v/>
    <v>CSS</v>
    <v>90</v>
    <v>0</v>
    <v/>
    <v>Chen, Min</v>
    <v>0</v>
    <v>0</v>
    <v/>
    <v/>
    <v>4 cr. Asynchronous online course.</v>
    <v/>
    <v>90</v>
    <v/>
    <v>0</v>
    <v>CSS 502A</v>
    <v/>
    <v/>
    <v>0</v>
  </rv>
  <rv s="16">
    <v>0</v>
    <v>CSS 507B</v>
    <v>1</v>
    <v>Generic</v>
    <v>0</v>
    <v>CSS 507B</v>
    <v/>
    <v/>
    <v>0</v>
    <v/>
    <v>CSS</v>
    <v>60</v>
    <v>0</v>
    <v/>
    <v>Kim, Jeff</v>
    <v>0</v>
    <v>0</v>
    <v/>
    <v/>
    <v>2 cr. Asynchronous online course.</v>
    <v/>
    <v>60</v>
    <v/>
    <v>0</v>
    <v>CSS 507B</v>
    <v/>
    <v/>
    <v>0</v>
  </rv>
  <rv s="2">
    <v>0</v>
    <v>B PHYS 122 AD</v>
    <v>1</v>
    <v>Generic</v>
    <v>0</v>
    <v>B PHYS 122 AD</v>
    <v>0</v>
    <v>0.5</v>
    <v>1</v>
    <v>0</v>
    <v xml:space="preserve">PHYS </v>
    <v>24</v>
    <v>0</v>
    <v>In person</v>
    <v/>
    <v>0</v>
    <v>0</v>
    <v>0</v>
    <v>1</v>
    <v/>
    <v>INV 312</v>
    <v>24</v>
    <v/>
    <v/>
    <v>B PHYS 122 AD</v>
    <v/>
    <v>Lab</v>
    <v>0</v>
  </rv>
  <rv s="2">
    <v>0</v>
    <v>B PHYS 122 AE</v>
    <v>1</v>
    <v>Generic</v>
    <v>0</v>
    <v>B PHYS 122 AE</v>
    <v>0</v>
    <v>0.5</v>
    <v>1</v>
    <v>0</v>
    <v xml:space="preserve">PHYS </v>
    <v>24</v>
    <v>0</v>
    <v>In person</v>
    <v/>
    <v>0</v>
    <v>0</v>
    <v>0</v>
    <v>1</v>
    <v/>
    <v>INV 312</v>
    <v>24</v>
    <v/>
    <v/>
    <v>B PHYS 122 AE</v>
    <v/>
    <v>Lab</v>
    <v>0</v>
  </rv>
  <rv s="2">
    <v>0</v>
    <v>B PHYS 122 AF</v>
    <v>1</v>
    <v>Generic</v>
    <v>0</v>
    <v>B PHYS 122 AF</v>
    <v>0</v>
    <v>0.5</v>
    <v>1</v>
    <v>0</v>
    <v xml:space="preserve">PHYS </v>
    <v>24</v>
    <v>0</v>
    <v>In person</v>
    <v/>
    <v>0</v>
    <v>0</v>
    <v>0</v>
    <v>1</v>
    <v/>
    <v>INV 312</v>
    <v>24</v>
    <v/>
    <v/>
    <v>B PHYS 122 AF</v>
    <v/>
    <v>Lab</v>
    <v>0</v>
  </rv>
  <rv s="2">
    <v>0</v>
    <v>B PHYS 122 AG</v>
    <v>1</v>
    <v>Generic</v>
    <v>0</v>
    <v>B PHYS 122 AG</v>
    <v>0</v>
    <v>0.5</v>
    <v>1</v>
    <v>0</v>
    <v xml:space="preserve">PHYS </v>
    <v>24</v>
    <v>0</v>
    <v>In person</v>
    <v/>
    <v>0</v>
    <v>0</v>
    <v>0</v>
    <v>1</v>
    <v/>
    <v>INV 312</v>
    <v>24</v>
    <v/>
    <v/>
    <v>B PHYS 122 AG</v>
    <v/>
    <v>Lab</v>
    <v>0</v>
  </rv>
  <rv s="2">
    <v>0</v>
    <v>B PHYS 122 AH</v>
    <v>1</v>
    <v>Generic</v>
    <v>0</v>
    <v>B PHYS 122 AH</v>
    <v>0</v>
    <v>0.5</v>
    <v>1</v>
    <v>0</v>
    <v xml:space="preserve">PHYS </v>
    <v>24</v>
    <v>0</v>
    <v>In person</v>
    <v/>
    <v>0</v>
    <v>0</v>
    <v>0</v>
    <v>1</v>
    <v/>
    <v>INV 312</v>
    <v>24</v>
    <v/>
    <v/>
    <v>B PHYS 122 AH</v>
    <v/>
    <v>Lab</v>
    <v>0</v>
  </rv>
  <rv s="2">
    <v>0</v>
    <v>B PHYS 122 AI</v>
    <v>1</v>
    <v>Generic</v>
    <v>0</v>
    <v>B PHYS 122 AI</v>
    <v>0</v>
    <v>0.5</v>
    <v>1</v>
    <v>0</v>
    <v xml:space="preserve">PHYS </v>
    <v>24</v>
    <v>0</v>
    <v>In person</v>
    <v/>
    <v>0</v>
    <v>0</v>
    <v>0</v>
    <v>1</v>
    <v/>
    <v>INV 312</v>
    <v>24</v>
    <v/>
    <v/>
    <v>B PHYS 122 AI</v>
    <v/>
    <v>Lab</v>
    <v>0</v>
  </rv>
  <rv s="2">
    <v>0</v>
    <v>B PHYS 122 AJ</v>
    <v>1</v>
    <v>Generic</v>
    <v>0</v>
    <v>B PHYS 122 AJ</v>
    <v>0</v>
    <v>0.5</v>
    <v>1</v>
    <v>0</v>
    <v xml:space="preserve">PHYS </v>
    <v>24</v>
    <v>0</v>
    <v>In person</v>
    <v/>
    <v>0</v>
    <v>0</v>
    <v>0</v>
    <v>1</v>
    <v/>
    <v>INV 312</v>
    <v>24</v>
    <v/>
    <v/>
    <v>B PHYS 122 AJ</v>
    <v/>
    <v>Lab</v>
    <v>0</v>
  </rv>
  <rv s="2">
    <v>0</v>
    <v>B PHYS 122 AK</v>
    <v>1</v>
    <v>Generic</v>
    <v>0</v>
    <v>B PHYS 122 AK</v>
    <v>0</v>
    <v>0.5</v>
    <v>1</v>
    <v>0</v>
    <v xml:space="preserve">PHYS </v>
    <v>24</v>
    <v>0</v>
    <v>In person</v>
    <v/>
    <v>0</v>
    <v>0</v>
    <v>0</v>
    <v>1</v>
    <v/>
    <v>INV 312</v>
    <v>24</v>
    <v/>
    <v/>
    <v>B PHYS 122 AK</v>
    <v>Reserve section</v>
    <v>Lab</v>
    <v>0</v>
  </rv>
  <rv s="2">
    <v>0</v>
    <v>B PHYS 122 AL</v>
    <v>1</v>
    <v>Generic</v>
    <v>0</v>
    <v>B PHYS 122 AL</v>
    <v>0</v>
    <v>0.5</v>
    <v>1</v>
    <v>0</v>
    <v xml:space="preserve">PHYS </v>
    <v>24</v>
    <v>0</v>
    <v>In person</v>
    <v/>
    <v>0</v>
    <v>0</v>
    <v>0</v>
    <v>1</v>
    <v/>
    <v>INV 312</v>
    <v>24</v>
    <v/>
    <v/>
    <v>B PHYS 122 AL</v>
    <v>Reserve section</v>
    <v>Lab</v>
    <v>0</v>
  </rv>
  <rv s="0">
    <v>0</v>
    <v>B BIO 320A</v>
    <v>1</v>
    <v>Generic</v>
    <v>0</v>
    <v>B BIO 320A</v>
    <v/>
    <v/>
    <v>0</v>
    <v>0</v>
    <v>BIO</v>
    <v>48</v>
    <v>0</v>
    <v>In person</v>
    <v>Wacker, Douglas</v>
    <v>0</v>
    <v>0</v>
    <v>0</v>
    <v>1</v>
    <v>Behavioral Neuroscience</v>
    <v/>
    <v>48</v>
    <v/>
    <v/>
    <v>B BIO 320A</v>
    <v/>
    <v>Lecture</v>
    <v>0</v>
  </rv>
  <rv s="2">
    <v>0</v>
    <v>B BIO 355A</v>
    <v>1</v>
    <v>Generic</v>
    <v>0</v>
    <v>B BIO 355A</v>
    <v>5</v>
    <v>1</v>
    <v>0</v>
    <v>0</v>
    <v>BIO</v>
    <v>30</v>
    <v>0</v>
    <v>In person</v>
    <v>Jensen, Jeffrey</v>
    <v>0</v>
    <v>0</v>
    <v>1</v>
    <v>0</v>
    <v>Behavioral Endocrinology  T Th 11-1</v>
    <v/>
    <v>30</v>
    <v/>
    <v/>
    <v>B BIO 355A</v>
    <v/>
    <v>Lecture</v>
    <v>0</v>
  </rv>
  <rv s="2">
    <v>0</v>
    <v>B BIO 340A</v>
    <v>1</v>
    <v>Generic</v>
    <v>0</v>
    <v>B BIO 340A</v>
    <v>5</v>
    <v>1</v>
    <v>0</v>
    <v>0</v>
    <v>BIO</v>
    <v>30</v>
    <v>0</v>
    <v>Synchronous</v>
    <v>Zaneveld, Jesse</v>
    <v>0</v>
    <v>0</v>
    <v>0</v>
    <v>1</v>
    <v>No room necessary (online)</v>
    <v>Other</v>
    <v>30</v>
    <v>Other</v>
    <v/>
    <v>B BIO 340A</v>
    <v>100% ONLINE SYNCHRONOUS</v>
    <v>Online Synchronous</v>
    <v>0</v>
  </rv>
  <rv s="2">
    <v>0</v>
    <v>B BIO 470A</v>
    <v>1</v>
    <v>Generic</v>
    <v>0</v>
    <v>B BIO 470A</v>
    <v>5</v>
    <v>1</v>
    <v>0</v>
    <v>0</v>
    <v>BIO</v>
    <v>24</v>
    <v>0</v>
    <v>Synchronous</v>
    <v>Zaneveld, Jesse</v>
    <v>0</v>
    <v>0</v>
    <v>0</v>
    <v>1</v>
    <v>Microbiology II. New online option; we are submitting a Kuali request in Spring . This section will fulfill W requirement.</v>
    <v>Other</v>
    <v>24</v>
    <v>Flexible</v>
    <v/>
    <v>B BIO 470A</v>
    <v/>
    <v>Online Synchronous</v>
    <v>1</v>
  </rv>
  <rv s="17">
    <v>0</v>
    <v>B ENGR 310</v>
    <v>1</v>
    <v>Generic</v>
    <v>0</v>
    <v>B ENGR 310</v>
    <v/>
    <v>1</v>
    <v>0</v>
    <v>0</v>
    <v>B ENGR</v>
    <v/>
    <v>0</v>
    <v>In person</v>
    <v/>
    <v>0</v>
    <v>0</v>
    <v/>
    <v/>
    <v/>
    <v>UW2 5</v>
    <v>0</v>
    <v>Computer Lab</v>
    <v/>
    <v>B ENGR 310</v>
    <v/>
    <v/>
    <v>0</v>
  </rv>
  <rv s="18">
    <v>0</v>
    <v>B ENGR 320</v>
    <v>1</v>
    <v>Generic</v>
    <v>0</v>
    <v>B ENGR 320</v>
    <v/>
    <v/>
    <v>0</v>
    <v>39</v>
    <v>B ENGR</v>
    <v/>
    <v>0</v>
    <v/>
    <v/>
    <v>0</v>
    <v>0</v>
    <v/>
    <v/>
    <v/>
    <v/>
    <v>0</v>
    <v/>
    <v/>
    <v>B ENGR 320</v>
    <v/>
    <v/>
    <v>0</v>
  </rv>
  <rv s="0">
    <v>0</v>
    <v>B ENGR 320 A</v>
    <v>1</v>
    <v>Generic</v>
    <v>0</v>
    <v>B ENGR 320 A</v>
    <v/>
    <v/>
    <v>0</v>
    <v>0</v>
    <v>B ENGR</v>
    <v>36</v>
    <v>0</v>
    <v/>
    <v>Bridge, John</v>
    <v>0</v>
    <v>0</v>
    <v>1</v>
    <v>0</v>
    <v/>
    <v/>
    <v>40</v>
    <v/>
    <v/>
    <v>B ENGR 320 A</v>
    <v/>
    <v>Lecture</v>
    <v>0</v>
  </rv>
  <rv s="0">
    <v>0</v>
    <v>B ENGR 320 B</v>
    <v>1</v>
    <v>Generic</v>
    <v>0</v>
    <v>B ENGR 320 B</v>
    <v/>
    <v/>
    <v>0</v>
    <v>0</v>
    <v>B ENGR</v>
    <v>36</v>
    <v>0</v>
    <v/>
    <v>Bridge, John</v>
    <v>0</v>
    <v>0</v>
    <v>1</v>
    <v>0</v>
    <v/>
    <v/>
    <v>40</v>
    <v/>
    <v/>
    <v>B ENGR 320 B</v>
    <v>Reserve section - Will open if sufficient enrollment Demand</v>
    <v>Lecture</v>
    <v>0</v>
  </rv>
  <rv s="9">
    <v>0</v>
    <v>B ENGR 321</v>
    <v>1</v>
    <v>Generic</v>
    <v>0</v>
    <v>B ENGR 321</v>
    <v/>
    <v/>
    <v>0</v>
    <v/>
    <v>B ENGR</v>
    <v>12</v>
    <v>0</v>
    <v>In person</v>
    <v>Balzan, Miguel</v>
    <v>0</v>
    <v>0</v>
    <v>0</v>
    <v>1</v>
    <v>false</v>
    <v/>
    <v>18</v>
    <v>INV 012</v>
    <v>0</v>
    <v>B ENGR 321</v>
    <v/>
    <v>Lab</v>
    <v>0</v>
  </rv>
  <rv s="18">
    <v>0</v>
    <v>B ENGR 321</v>
    <v>1</v>
    <v>Generic</v>
    <v>0</v>
    <v>B ENGR 321</v>
    <v/>
    <v/>
    <v>0</v>
    <v>136</v>
    <v>B ENGR</v>
    <v/>
    <v>0</v>
    <v/>
    <v/>
    <v>0</v>
    <v>0</v>
    <v/>
    <v/>
    <v/>
    <v/>
    <v>0</v>
    <v/>
    <v/>
    <v>B ENGR 321</v>
    <v/>
    <v/>
    <v>0</v>
  </rv>
  <rv s="0">
    <v>0</v>
    <v>B ENGR 321 A</v>
    <v>1</v>
    <v>Generic</v>
    <v>0</v>
    <v>B ENGR 321 A</v>
    <v/>
    <v/>
    <v>0</v>
    <v>0</v>
    <v>B ENGR</v>
    <v>12</v>
    <v>0</v>
    <v/>
    <v>Anderson, William</v>
    <v>0</v>
    <v>0</v>
    <v>1</v>
    <v>0</v>
    <v/>
    <v/>
    <v>18</v>
    <v/>
    <v/>
    <v>B ENGR 321 A</v>
    <v/>
    <v>Lab</v>
    <v>0</v>
  </rv>
  <rv s="0">
    <v>0</v>
    <v>B ENGR 321 B</v>
    <v>1</v>
    <v>Generic</v>
    <v>0</v>
    <v>B ENGR 321 B</v>
    <v/>
    <v/>
    <v>0</v>
    <v>0</v>
    <v>B ENGR</v>
    <v>12</v>
    <v>0</v>
    <v/>
    <v>Balzan, Miguel</v>
    <v>0</v>
    <v>0</v>
    <v>1</v>
    <v>0</v>
    <v/>
    <v/>
    <v>18</v>
    <v/>
    <v/>
    <v>B ENGR 321 B</v>
    <v/>
    <v>Lab</v>
    <v>0</v>
  </rv>
  <rv s="0">
    <v>0</v>
    <v>B ENGR 321 C</v>
    <v>1</v>
    <v>Generic</v>
    <v>0</v>
    <v>B ENGR 321 C</v>
    <v/>
    <v/>
    <v>0</v>
    <v>0</v>
    <v>B ENGR</v>
    <v>12</v>
    <v>0</v>
    <v/>
    <v>Balzan, Miguel</v>
    <v>0</v>
    <v>0</v>
    <v>1</v>
    <v>0</v>
    <v/>
    <v/>
    <v>18</v>
    <v/>
    <v/>
    <v>B ENGR 321 C</v>
    <v/>
    <v>Lab</v>
    <v>0</v>
  </rv>
  <rv s="0">
    <v>0</v>
    <v>B ENGR 321 D</v>
    <v>1</v>
    <v>Generic</v>
    <v>0</v>
    <v>B ENGR 321 D</v>
    <v/>
    <v/>
    <v>0</v>
    <v>0</v>
    <v>B ENGR</v>
    <v>12</v>
    <v>0</v>
    <v/>
    <v>Balzan, Miguel</v>
    <v>0</v>
    <v>0</v>
    <v>1</v>
    <v>0</v>
    <v/>
    <v/>
    <v>18</v>
    <v/>
    <v/>
    <v>B ENGR 321 D</v>
    <v>Reserve section - Will open if sufficient enrollment Demand</v>
    <v>Lab</v>
    <v>0</v>
  </rv>
  <rv s="0">
    <v>0</v>
    <v>B ENGR 321 E</v>
    <v>1</v>
    <v>Generic</v>
    <v>0</v>
    <v>B ENGR 321 E</v>
    <v/>
    <v/>
    <v>0</v>
    <v>0</v>
    <v>B ENGR</v>
    <v>12</v>
    <v>0</v>
    <v/>
    <v>Anderson, William</v>
    <v>0</v>
    <v>0</v>
    <v>1</v>
    <v>0</v>
    <v/>
    <v/>
    <v>18</v>
    <v/>
    <v/>
    <v>B ENGR 321 E</v>
    <v>Reserve section - Will open if sufficient enrollment Demand</v>
    <v>Lab</v>
    <v>0</v>
  </rv>
  <rv s="18">
    <v>0</v>
    <v>B ENGR 494</v>
    <v>1</v>
    <v>Generic</v>
    <v>0</v>
    <v>B ENGR 494</v>
    <v/>
    <v/>
    <v>0</v>
    <v>0</v>
    <v>B ENGR</v>
    <v/>
    <v>0</v>
    <v/>
    <v/>
    <v>0</v>
    <v>0</v>
    <v/>
    <v/>
    <v/>
    <v/>
    <v>0</v>
    <v/>
    <v/>
    <v>B ENGR 494</v>
    <v/>
    <v/>
    <v>0</v>
  </rv>
  <rv s="2">
    <v>0</v>
    <v>B ENGR 494 A</v>
    <v>1</v>
    <v>Generic</v>
    <v>0</v>
    <v>B ENGR 494 A</v>
    <v>3</v>
    <v>1</v>
    <v>0</v>
    <v>0</v>
    <v>B ENGR</v>
    <v>48</v>
    <v>0</v>
    <v>In person</v>
    <v>Hannachi , Imen</v>
    <v>0</v>
    <v>0</v>
    <v>1</v>
    <v>0</v>
    <v/>
    <v>Innovation Hall</v>
    <v>48</v>
    <v>Computer Lab</v>
    <v/>
    <v>B ENGR 494 A</v>
    <v/>
    <v>Lecture</v>
    <v>0</v>
  </rv>
  <rv s="2">
    <v>0</v>
    <v>B ENGR 494 B</v>
    <v>1</v>
    <v>Generic</v>
    <v>0</v>
    <v>B ENGR 494 B</v>
    <v>3</v>
    <v>1</v>
    <v>0</v>
    <v>0</v>
    <v>B ENGR</v>
    <v>48</v>
    <v>0</v>
    <v>In person</v>
    <v>Decuir, Joseph</v>
    <v>0</v>
    <v>0</v>
    <v>1</v>
    <v>0</v>
    <v/>
    <v>Innovation Hall</v>
    <v>48</v>
    <v>Computer Lab</v>
    <v/>
    <v>B ENGR 494 B</v>
    <v/>
    <v>Lecture</v>
    <v>0</v>
  </rv>
  <rv s="0">
    <v>0</v>
    <v>B ENGR 494 C</v>
    <v>1</v>
    <v>Generic</v>
    <v>0</v>
    <v>B ENGR 494 C</v>
    <v/>
    <v/>
    <v>0</v>
    <v>0</v>
    <v>B ENGR</v>
    <v>48</v>
    <v>0</v>
    <v/>
    <v/>
    <v>0</v>
    <v>0</v>
    <v>1</v>
    <v>0</v>
    <v>false</v>
    <v/>
    <v>48</v>
    <v/>
    <v/>
    <v>B ENGR 494 C</v>
    <v/>
    <v/>
    <v>0</v>
  </rv>
  <rv s="0">
    <v>0</v>
    <v>B ENGR 494 D</v>
    <v>1</v>
    <v>Generic</v>
    <v>0</v>
    <v>B ENGR 494 D</v>
    <v/>
    <v/>
    <v>0</v>
    <v>0</v>
    <v>B ENGR</v>
    <v>48</v>
    <v>0</v>
    <v/>
    <v/>
    <v>0</v>
    <v>0</v>
    <v>1</v>
    <v>0</v>
    <v>false</v>
    <v/>
    <v>48</v>
    <v/>
    <v/>
    <v>B ENGR 494 D</v>
    <v/>
    <v/>
    <v>0</v>
  </rv>
  <rv s="0">
    <v>0</v>
    <v>B ENGR 494 E</v>
    <v>1</v>
    <v>Generic</v>
    <v>0</v>
    <v>B ENGR 494 E</v>
    <v/>
    <v/>
    <v>0</v>
    <v>0</v>
    <v>B ENGR</v>
    <v>48</v>
    <v>0</v>
    <v/>
    <v/>
    <v>0</v>
    <v>0</v>
    <v>1</v>
    <v>0</v>
    <v>false</v>
    <v/>
    <v>48</v>
    <v/>
    <v/>
    <v>B ENGR 494 E</v>
    <v/>
    <v/>
    <v>0</v>
  </rv>
  <rv s="0">
    <v>0</v>
    <v>B ENGR 494 F</v>
    <v>1</v>
    <v>Generic</v>
    <v>0</v>
    <v>B ENGR 494 F</v>
    <v/>
    <v/>
    <v>0</v>
    <v>0</v>
    <v>B ENGR</v>
    <v>48</v>
    <v>0</v>
    <v/>
    <v/>
    <v>0</v>
    <v>0</v>
    <v>1</v>
    <v>0</v>
    <v>false</v>
    <v/>
    <v>48</v>
    <v/>
    <v/>
    <v>B ENGR 494 F</v>
    <v/>
    <v/>
    <v>0</v>
  </rv>
  <rv s="18">
    <v>0</v>
    <v>B ENGR 495</v>
    <v>1</v>
    <v>Generic</v>
    <v>0</v>
    <v>B ENGR 495</v>
    <v/>
    <v/>
    <v>0</v>
    <v>110</v>
    <v>B ENGR</v>
    <v/>
    <v>0</v>
    <v/>
    <v/>
    <v>0</v>
    <v>0</v>
    <v/>
    <v/>
    <v/>
    <v/>
    <v>0</v>
    <v/>
    <v/>
    <v>B ENGR 495</v>
    <v/>
    <v/>
    <v>0</v>
  </rv>
  <rv s="18">
    <v>0</v>
    <v>B ENGR 496</v>
    <v>1</v>
    <v>Generic</v>
    <v>0</v>
    <v>B ENGR 496</v>
    <v/>
    <v/>
    <v>0</v>
    <v>110</v>
    <v>B ENGR</v>
    <v/>
    <v>0</v>
    <v/>
    <v/>
    <v>0</v>
    <v>0</v>
    <v/>
    <v/>
    <v/>
    <v/>
    <v>0</v>
    <v/>
    <v/>
    <v>B ENGR 496</v>
    <v/>
    <v/>
    <v>0</v>
  </rv>
  <rv s="0">
    <v>0</v>
    <v>B ME 220</v>
    <v>1</v>
    <v>Generic</v>
    <v>0</v>
    <v>B ME 220</v>
    <v/>
    <v/>
    <v>0</v>
    <v>0</v>
    <v>B ME</v>
    <v>20</v>
    <v>0</v>
    <v/>
    <v/>
    <v>0</v>
    <v>0</v>
    <v>0</v>
    <v>0</v>
    <v/>
    <v/>
    <v>24</v>
    <v/>
    <v/>
    <v>B ME 220</v>
    <v/>
    <v>Lecture</v>
    <v>0</v>
  </rv>
  <rv s="2">
    <v>0</v>
    <v>B ME 221</v>
    <v>1</v>
    <v>Generic</v>
    <v>0</v>
    <v>B ME 221</v>
    <v>4</v>
    <v>1</v>
    <v>0</v>
    <v>0</v>
    <v>B ME</v>
    <v>48</v>
    <v>0</v>
    <v/>
    <v/>
    <v>0</v>
    <v>0</v>
    <v>1</v>
    <v>0</v>
    <v/>
    <v/>
    <v>48</v>
    <v/>
    <v/>
    <v>B ME 221</v>
    <v/>
    <v>Lecture</v>
    <v>0</v>
  </rv>
  <rv s="4">
    <v>0</v>
    <v>B ME 301 A</v>
    <v>1</v>
    <v>Generic</v>
    <v>0</v>
    <v>B ME 301 A</v>
    <v>1</v>
    <v/>
    <v>0</v>
    <v>0</v>
    <v>B ME</v>
    <v>72</v>
    <v>0</v>
    <v/>
    <v>Abadi, Shima</v>
    <v>0</v>
    <v>0</v>
    <v>1</v>
    <v>0</v>
    <v/>
    <v/>
    <v>90</v>
    <v/>
    <v/>
    <v>B ME 301 A</v>
    <v/>
    <v>Lecture</v>
    <v>0</v>
  </rv>
  <rv s="4">
    <v>0</v>
    <v>B ME 315</v>
    <v>1</v>
    <v>Generic</v>
    <v>0</v>
    <v>B ME 315</v>
    <v>4</v>
    <v/>
    <v>0</v>
    <v>56</v>
    <v>B ME</v>
    <v>36</v>
    <v>0</v>
    <v/>
    <v>Anderson, William</v>
    <v>0</v>
    <v>0</v>
    <v>1</v>
    <v>0</v>
    <v/>
    <v/>
    <v>40</v>
    <v/>
    <v/>
    <v>B ME 315</v>
    <v/>
    <v>Lecture</v>
    <v>0</v>
  </rv>
  <rv s="4">
    <v>0</v>
    <v>B ME 331 A</v>
    <v>1</v>
    <v>Generic</v>
    <v>0</v>
    <v>B ME 331 A</v>
    <v>4</v>
    <v/>
    <v>0</v>
    <v>0</v>
    <v>B ME</v>
    <v>36</v>
    <v>0</v>
    <v/>
    <v>Balzan, Miguel</v>
    <v>0</v>
    <v>0</v>
    <v>1</v>
    <v>0</v>
    <v/>
    <v/>
    <v>40</v>
    <v/>
    <v/>
    <v>B ME 331 A</v>
    <v/>
    <v>Lecture</v>
    <v>0</v>
  </rv>
  <rv s="4">
    <v>0</v>
    <v>B ME 331 B</v>
    <v>1</v>
    <v>Generic</v>
    <v>0</v>
    <v>B ME 331 B</v>
    <v>4</v>
    <v/>
    <v>0</v>
    <v>0</v>
    <v>B ME</v>
    <v>36</v>
    <v>0</v>
    <v/>
    <v/>
    <v>0</v>
    <v>0</v>
    <v>1</v>
    <v>0</v>
    <v/>
    <v/>
    <v>40</v>
    <v/>
    <v/>
    <v>B ME 331 B</v>
    <v>Reserve section - Will open if sufficient enrollment Demand</v>
    <v>Lecture</v>
    <v>0</v>
  </rv>
  <rv s="14">
    <v>0</v>
    <v>B ME 332A</v>
    <v>1</v>
    <v>Generic</v>
    <v>0</v>
    <v>B ME 332A</v>
    <v>4</v>
    <v/>
    <v>0</v>
    <v/>
    <v>B ME</v>
    <v>36</v>
    <v>0</v>
    <v>In person</v>
    <v>Shima Abadi</v>
    <v>0</v>
    <v>0</v>
    <v>0</v>
    <v>1</v>
    <v>false</v>
    <v/>
    <v>40</v>
    <v/>
    <v>0</v>
    <v>B ME 332A</v>
    <v>Reserve section - Will open if sufficient enrollment Demand</v>
    <v>Lecture</v>
    <v>0</v>
  </rv>
  <rv s="4">
    <v>0</v>
    <v>B ME 343</v>
    <v>1</v>
    <v>Generic</v>
    <v>0</v>
    <v>B ME 343</v>
    <v>5</v>
    <v/>
    <v>0</v>
    <v>50</v>
    <v>B ME</v>
    <v>36</v>
    <v>0</v>
    <v/>
    <v>Jong, Yoon</v>
    <v>0</v>
    <v>0</v>
    <v>1</v>
    <v>0</v>
    <v/>
    <v/>
    <v>40</v>
    <v/>
    <v/>
    <v>B ME 343</v>
    <v/>
    <v>Lecture</v>
    <v>0</v>
  </rv>
  <rv s="0">
    <v>0</v>
    <v>B ME 343 A</v>
    <v>1</v>
    <v>Generic</v>
    <v>0</v>
    <v>B ME 343 A</v>
    <v/>
    <v/>
    <v>0</v>
    <v>50</v>
    <v>B ME</v>
    <v>18</v>
    <v>0</v>
    <v/>
    <v>Jong, Yoon</v>
    <v>0</v>
    <v>0</v>
    <v>1</v>
    <v>0</v>
    <v/>
    <v/>
    <v>18</v>
    <v/>
    <v/>
    <v>B ME 343 A</v>
    <v/>
    <v>Lab</v>
    <v>0</v>
  </rv>
  <rv s="0">
    <v>0</v>
    <v>B ME 343 B</v>
    <v>1</v>
    <v>Generic</v>
    <v>0</v>
    <v>B ME 343 B</v>
    <v/>
    <v/>
    <v>0</v>
    <v>50</v>
    <v>B ME</v>
    <v>18</v>
    <v>0</v>
    <v/>
    <v>Jong, Yoon</v>
    <v>0</v>
    <v>0</v>
    <v>1</v>
    <v>0</v>
    <v/>
    <v/>
    <v>18</v>
    <v/>
    <v/>
    <v>B ME 343 B</v>
    <v/>
    <v>Lab</v>
    <v>0</v>
  </rv>
  <rv s="4">
    <v>0</v>
    <v>B ME 345</v>
    <v>1</v>
    <v>Generic</v>
    <v>0</v>
    <v>B ME 345</v>
    <v>4</v>
    <v/>
    <v>0</v>
    <v>150</v>
    <v>B ME</v>
    <v>18</v>
    <v>0</v>
    <v/>
    <v>Anderson, William</v>
    <v>0</v>
    <v>0</v>
    <v>1</v>
    <v>0</v>
    <v/>
    <v/>
    <v>18</v>
    <v/>
    <v/>
    <v>B ME 345</v>
    <v/>
    <v>Lab</v>
    <v>0</v>
  </rv>
  <rv s="19">
    <v>0</v>
    <v>B ME 493</v>
    <v>1</v>
    <v>Generic</v>
    <v>0</v>
    <v>B ME 493</v>
    <v>4</v>
    <v/>
    <v>0</v>
    <v>0</v>
    <v>B ME</v>
    <v/>
    <v>0</v>
    <v/>
    <v/>
    <v>0</v>
    <v>0</v>
    <v>1</v>
    <v>0</v>
    <v/>
    <v/>
    <v>0</v>
    <v/>
    <v/>
    <v>B ME 493</v>
    <v/>
    <v>Lecture</v>
    <v>0</v>
  </rv>
  <rv s="1">
    <v>0</v>
    <v>BEARTH 153</v>
    <v>1</v>
    <v>Generic</v>
    <v>0</v>
    <v>BEARTH 153</v>
    <v/>
    <v/>
    <v>0</v>
    <v>0</v>
    <v>BEARTH</v>
    <v/>
    <v>0</v>
    <v/>
    <v/>
    <v>0</v>
    <v>0</v>
    <v>0</v>
    <v>0</v>
    <v/>
    <v/>
    <v>0</v>
    <v/>
    <v/>
    <v>BEARTH 153</v>
    <v/>
    <v>Lecture</v>
    <v>0</v>
  </rv>
  <rv s="1">
    <v>0</v>
    <v>BEARTH 201</v>
    <v>1</v>
    <v>Generic</v>
    <v>0</v>
    <v>BEARTH 201</v>
    <v/>
    <v/>
    <v>0</v>
    <v>0</v>
    <v>BEARTH</v>
    <v/>
    <v>0</v>
    <v/>
    <v/>
    <v>0</v>
    <v>0</v>
    <v>0</v>
    <v>0</v>
    <v/>
    <v/>
    <v>0</v>
    <v/>
    <v/>
    <v>BEARTH 201</v>
    <v/>
    <v/>
    <v>0</v>
  </rv>
  <rv s="1">
    <v>0</v>
    <v>BEARTH 202</v>
    <v>1</v>
    <v>Generic</v>
    <v>0</v>
    <v>BEARTH 202</v>
    <v/>
    <v/>
    <v>0</v>
    <v>0</v>
    <v>BEARTH</v>
    <v/>
    <v>0</v>
    <v/>
    <v/>
    <v>0</v>
    <v>0</v>
    <v>0</v>
    <v>0</v>
    <v/>
    <v/>
    <v>0</v>
    <v/>
    <v/>
    <v>BEARTH 202</v>
    <v/>
    <v/>
    <v>0</v>
  </rv>
  <rv s="1">
    <v>0</v>
    <v>BEARTH 300</v>
    <v>1</v>
    <v>Generic</v>
    <v>0</v>
    <v>BEARTH 300</v>
    <v/>
    <v/>
    <v>0</v>
    <v>0</v>
    <v>BEARTH</v>
    <v/>
    <v>0</v>
    <v/>
    <v/>
    <v>0</v>
    <v>0</v>
    <v>0</v>
    <v>0</v>
    <v/>
    <v/>
    <v>0</v>
    <v/>
    <v/>
    <v>BEARTH 300</v>
    <v/>
    <v/>
    <v>0</v>
  </rv>
  <rv s="1">
    <v>0</v>
    <v>BEARTH 310</v>
    <v>1</v>
    <v>Generic</v>
    <v>0</v>
    <v>BEARTH 310</v>
    <v/>
    <v/>
    <v>0</v>
    <v>0</v>
    <v>BEARTH</v>
    <v/>
    <v>0</v>
    <v/>
    <v/>
    <v>0</v>
    <v>0</v>
    <v>0</v>
    <v>0</v>
    <v/>
    <v/>
    <v>0</v>
    <v/>
    <v/>
    <v>BEARTH 310</v>
    <v/>
    <v/>
    <v>0</v>
  </rv>
  <rv s="1">
    <v>0</v>
    <v>BEARTH 317</v>
    <v>1</v>
    <v>Generic</v>
    <v>0</v>
    <v>BEARTH 317</v>
    <v/>
    <v/>
    <v>0</v>
    <v>0</v>
    <v>BEARTH</v>
    <v/>
    <v>0</v>
    <v/>
    <v/>
    <v>0</v>
    <v>0</v>
    <v>0</v>
    <v>0</v>
    <v/>
    <v/>
    <v>0</v>
    <v/>
    <v/>
    <v>BEARTH 317</v>
    <v/>
    <v/>
    <v>0</v>
  </rv>
  <rv s="1">
    <v>0</v>
    <v>BEARTH 318</v>
    <v>1</v>
    <v>Generic</v>
    <v>0</v>
    <v>BEARTH 318</v>
    <v/>
    <v/>
    <v>0</v>
    <v>0</v>
    <v>BEARTH</v>
    <v/>
    <v>0</v>
    <v/>
    <v/>
    <v>0</v>
    <v>0</v>
    <v>0</v>
    <v>0</v>
    <v/>
    <v/>
    <v>0</v>
    <v/>
    <v/>
    <v>BEARTH 318</v>
    <v/>
    <v/>
    <v>0</v>
  </rv>
  <rv s="1">
    <v>0</v>
    <v>BEARTH 320</v>
    <v>1</v>
    <v>Generic</v>
    <v>0</v>
    <v>BEARTH 320</v>
    <v/>
    <v/>
    <v>0</v>
    <v>0</v>
    <v>BEARTH</v>
    <v/>
    <v>0</v>
    <v/>
    <v/>
    <v>0</v>
    <v>0</v>
    <v>0</v>
    <v>0</v>
    <v/>
    <v/>
    <v>0</v>
    <v/>
    <v/>
    <v>BEARTH 320</v>
    <v/>
    <v/>
    <v>0</v>
  </rv>
  <rv s="1">
    <v>0</v>
    <v>BEARTH 321</v>
    <v>1</v>
    <v>Generic</v>
    <v>0</v>
    <v>BEARTH 321</v>
    <v/>
    <v/>
    <v>0</v>
    <v>0</v>
    <v>BEARTH</v>
    <v/>
    <v>0</v>
    <v/>
    <v/>
    <v>0</v>
    <v>0</v>
    <v>0</v>
    <v>0</v>
    <v/>
    <v/>
    <v>0</v>
    <v/>
    <v/>
    <v>BEARTH 321</v>
    <v/>
    <v/>
    <v>0</v>
  </rv>
  <rv s="1">
    <v>0</v>
    <v>BEARTH 341</v>
    <v>1</v>
    <v>Generic</v>
    <v>0</v>
    <v>BEARTH 341</v>
    <v/>
    <v/>
    <v>0</v>
    <v>0</v>
    <v>BEARTH</v>
    <v/>
    <v>0</v>
    <v/>
    <v/>
    <v>0</v>
    <v>0</v>
    <v>0</v>
    <v>0</v>
    <v/>
    <v/>
    <v>0</v>
    <v/>
    <v/>
    <v>BEARTH 341</v>
    <v/>
    <v/>
    <v>0</v>
  </rv>
  <rv s="2">
    <v>0</v>
    <v>B BIO 130A</v>
    <v>1</v>
    <v>Generic</v>
    <v>0</v>
    <v>B BIO 130A</v>
    <v>5</v>
    <v>1</v>
    <v>0</v>
    <v>0</v>
    <v>BIO</v>
    <v>50</v>
    <v>0</v>
    <v/>
    <v/>
    <v>0</v>
    <v>1</v>
    <v>0</v>
    <v>0</v>
    <v>Introduction to Marine Life</v>
    <v/>
    <v>60</v>
    <v/>
    <v/>
    <v>B BIO 130A</v>
    <v/>
    <v>Lecture</v>
    <v>0</v>
  </rv>
  <rv s="2">
    <v>0</v>
    <v>B BIO 180A</v>
    <v>1</v>
    <v>Generic</v>
    <v>0</v>
    <v>B BIO 180A</v>
    <v>5</v>
    <v>1</v>
    <v>0</v>
    <v>70</v>
    <v>BIO</v>
    <v>96</v>
    <v>1</v>
    <v>In person</v>
    <v>Jensen, Jeffrey</v>
    <v>0</v>
    <v>0</v>
    <v>1</v>
    <v>0</v>
    <v/>
    <v>DISC 162</v>
    <v>96</v>
    <v>Flexible</v>
    <v/>
    <v>B BIO 180A</v>
    <v/>
    <v>Lecture</v>
    <v>0</v>
  </rv>
  <rv s="2">
    <v>0</v>
    <v>B BIO 180A</v>
    <v>1</v>
    <v>Generic</v>
    <v>0</v>
    <v>B BIO 180A</v>
    <v>5</v>
    <v>1</v>
    <v>0</v>
    <v>70</v>
    <v>BIO</v>
    <v>96</v>
    <v>1</v>
    <v>In person</v>
    <v>Chang, Cynthia</v>
    <v>0</v>
    <v>0</v>
    <v>0</v>
    <v>1</v>
    <v/>
    <v>DISC 162</v>
    <v>96</v>
    <v>Flexible</v>
    <v/>
    <v>B BIO 180A</v>
    <v/>
    <v>Lecture</v>
    <v>0</v>
  </rv>
  <rv s="3">
    <v>0</v>
    <v>B BIO 180AE</v>
    <v>1</v>
    <v>Generic</v>
    <v>0</v>
    <v>B BIO 180AE</v>
    <v>Other</v>
    <v>0.5</v>
    <v>0</v>
    <v>0</v>
    <v>BIO</v>
    <v>24</v>
    <v>1</v>
    <v>In person</v>
    <v>Campbell, Dana</v>
    <v>0</v>
    <v>0</v>
    <v>1</v>
    <v>0</v>
    <v>W 1:30 - 3:30</v>
    <v>DISC 263</v>
    <v>24</v>
    <v/>
    <v/>
    <v>B BIO 180AE</v>
    <v/>
    <v>Lab</v>
    <v>0</v>
  </rv>
  <rv s="3">
    <v>0</v>
    <v>B BIO 180AF</v>
    <v>1</v>
    <v>Generic</v>
    <v>0</v>
    <v>B BIO 180AF</v>
    <v>Other</v>
    <v>0.5</v>
    <v>0</v>
    <v>0</v>
    <v>BIO</v>
    <v>24</v>
    <v>1</v>
    <v>In person</v>
    <v>Campbell, Dana</v>
    <v>0</v>
    <v>0</v>
    <v>1</v>
    <v>0</v>
    <v>W 2:30-4:30</v>
    <v>DISC 263</v>
    <v>24</v>
    <v/>
    <v/>
    <v>B BIO 180AF</v>
    <v/>
    <v>Lab</v>
    <v>0</v>
  </rv>
  <rv s="2">
    <v>0</v>
    <v>B BIO 200A</v>
    <v>1</v>
    <v>Generic</v>
    <v>0</v>
    <v>B BIO 200A</v>
    <v>5</v>
    <v>1</v>
    <v>1</v>
    <v>70</v>
    <v>BIO</v>
    <v>72</v>
    <v>1</v>
    <v>In person</v>
    <v>Other</v>
    <v>0</v>
    <v>1</v>
    <v>0</v>
    <v>0</v>
    <v/>
    <v/>
    <v>90</v>
    <v/>
    <v/>
    <v>B BIO 200A</v>
    <v/>
    <v>Lecture</v>
    <v>0</v>
  </rv>
  <rv s="4">
    <v>0</v>
    <v>B BIO 220A</v>
    <v>1</v>
    <v>Generic</v>
    <v>0</v>
    <v>B BIO 220A</v>
    <v>5</v>
    <v/>
    <v>0</v>
    <v>70</v>
    <v>BIO</v>
    <v>48</v>
    <v>1</v>
    <v>In person</v>
    <v>Al-Noori, Salwa</v>
    <v>0</v>
    <v>1</v>
    <v>0</v>
    <v>0</v>
    <v/>
    <v/>
    <v>48</v>
    <v/>
    <v/>
    <v>B BIO 220A</v>
    <v/>
    <v>Lecture</v>
    <v>0</v>
  </rv>
  <rv s="2">
    <v>0</v>
    <v>B BIO 220A</v>
    <v>1</v>
    <v>Generic</v>
    <v>0</v>
    <v>B BIO 220A</v>
    <v>5</v>
    <v>1</v>
    <v>1</v>
    <v>70</v>
    <v>BIO</v>
    <v>96</v>
    <v>1</v>
    <v>In person</v>
    <v>Al-Noori, Salwa</v>
    <v>0</v>
    <v>0</v>
    <v>1</v>
    <v>0</v>
    <v>Fall section is larger. TTh 8:45-10:45</v>
    <v/>
    <v>96</v>
    <v/>
    <v/>
    <v>B BIO 220A</v>
    <v/>
    <v>Lecture</v>
    <v>0</v>
  </rv>
  <rv s="3">
    <v>0</v>
    <v>B BIO 220AA</v>
    <v>1</v>
    <v>Generic</v>
    <v>0</v>
    <v>B BIO 220AA</v>
    <v>Other</v>
    <v>0.5</v>
    <v>0</v>
    <v>0</v>
    <v>BIO</v>
    <v>24</v>
    <v>0</v>
    <v>In person</v>
    <v>Al-Noori, Salwa</v>
    <v>0</v>
    <v>1</v>
    <v>1</v>
    <v>0</v>
    <v>M 11:00-1:00</v>
    <v>DISC 267</v>
    <v>24</v>
    <v/>
    <v/>
    <v>B BIO 220AA</v>
    <v/>
    <v>Lab</v>
    <v>0</v>
  </rv>
  <rv s="3">
    <v>0</v>
    <v>B BIO 220AB</v>
    <v>1</v>
    <v>Generic</v>
    <v>0</v>
    <v>B BIO 220AB</v>
    <v>Other</v>
    <v>0.5</v>
    <v>0</v>
    <v>0</v>
    <v>BIO</v>
    <v>24</v>
    <v>0</v>
    <v>In person</v>
    <v>Al-Noori, Salwa</v>
    <v>0</v>
    <v>1</v>
    <v>1</v>
    <v>0</v>
    <v>M 1:30-3:30</v>
    <v>DISC 267</v>
    <v>24</v>
    <v/>
    <v/>
    <v>B BIO 220AB</v>
    <v/>
    <v>Lab</v>
    <v>0</v>
  </rv>
  <rv s="3">
    <v>0</v>
    <v>B BIO 220AC</v>
    <v>1</v>
    <v>Generic</v>
    <v>0</v>
    <v>B BIO 220AC</v>
    <v>Other</v>
    <v>0.5</v>
    <v>0</v>
    <v>0</v>
    <v>BIO</v>
    <v>24</v>
    <v>0</v>
    <v>In person</v>
    <v>Al-Noori, Salwa</v>
    <v>0</v>
    <v>1</v>
    <v>1</v>
    <v>0</v>
    <v>T 11:00 - 1:00</v>
    <v>DISC 267</v>
    <v>24</v>
    <v/>
    <v/>
    <v>B BIO 220AC</v>
    <v>RESERVE IN SPRING</v>
    <v>Lab</v>
    <v>0</v>
  </rv>
  <rv s="3">
    <v>0</v>
    <v>B BIO 220AD</v>
    <v>1</v>
    <v>Generic</v>
    <v>0</v>
    <v>B BIO 220AD</v>
    <v>Other</v>
    <v>0.5</v>
    <v>0</v>
    <v>0</v>
    <v>BIO</v>
    <v>24</v>
    <v>0</v>
    <v>In person</v>
    <v>Al-Noori, Salwa</v>
    <v>0</v>
    <v>1</v>
    <v>1</v>
    <v>0</v>
    <v/>
    <v>DISC 267</v>
    <v>24</v>
    <v/>
    <v/>
    <v>B BIO 220AD</v>
    <v>RESERVE IN SPRING</v>
    <v>Lab</v>
    <v>0</v>
  </rv>
  <rv s="13">
    <v>0</v>
    <v>B BIO 230A</v>
    <v>1</v>
    <v>Generic</v>
    <v>0</v>
    <v>B BIO 230A</v>
    <v>Other</v>
    <v>1</v>
    <v>0</v>
    <v>0</v>
    <v>BIO</v>
    <v/>
    <v>0</v>
    <v>In person</v>
    <v/>
    <v>0</v>
    <v>0</v>
    <v>0</v>
    <v>0</v>
    <v>Study Abroad (taught rarely)</v>
    <v/>
    <v>0</v>
    <v/>
    <v/>
    <v>B BIO 230A</v>
    <v/>
    <v>Lecture</v>
    <v>0</v>
  </rv>
  <rv s="2">
    <v>0</v>
    <v>B BIO 231A</v>
    <v>1</v>
    <v>Generic</v>
    <v>0</v>
    <v>B BIO 231A</v>
    <v>5</v>
    <v>1</v>
    <v>0</v>
    <v>0</v>
    <v>BIO</v>
    <v>48</v>
    <v>0</v>
    <v>In person</v>
    <v>McNabb, Susan</v>
    <v>0</v>
    <v>1</v>
    <v>0</v>
    <v>0</v>
    <v>Genes &amp; Heredity</v>
    <v/>
    <v>48</v>
    <v/>
    <v/>
    <v>B BIO 231A</v>
    <v/>
    <v>Lecture</v>
    <v>0</v>
  </rv>
  <rv s="20">
    <v>0</v>
    <v>B BIO 232A</v>
    <v>1</v>
    <v>Generic</v>
    <v>0</v>
    <v>B BIO 232A</v>
    <v>5</v>
    <v>1</v>
    <v>0</v>
    <v>0</v>
    <v>BIO</v>
    <v/>
    <v>0</v>
    <v>In person</v>
    <v/>
    <v>0</v>
    <v>0</v>
    <v>0</v>
    <v>0</v>
    <v>Embryos, Genes and Reproductive Technology</v>
    <v/>
    <v>0</v>
    <v/>
    <v/>
    <v>B BIO 232A</v>
    <v/>
    <v>Lecture</v>
    <v>0</v>
  </rv>
  <rv s="2">
    <v>0</v>
    <v>B BIO 233A</v>
    <v>1</v>
    <v>Generic</v>
    <v>0</v>
    <v>B BIO 233A</v>
    <v>5</v>
    <v>1</v>
    <v>0</v>
    <v>0</v>
    <v>BIO</v>
    <v>48</v>
    <v>0</v>
    <v>In person</v>
    <v>McNabb, Susan</v>
    <v>0</v>
    <v>0</v>
    <v>1</v>
    <v>0</v>
    <v>Cancer. TTh    845-1045</v>
    <v/>
    <v>48</v>
    <v/>
    <v/>
    <v>B BIO 233A</v>
    <v/>
    <v>Lecture</v>
    <v>0</v>
  </rv>
  <rv s="20">
    <v>0</v>
    <v>B BIO 240A</v>
    <v>1</v>
    <v>Generic</v>
    <v>0</v>
    <v>B BIO 240A</v>
    <v>5</v>
    <v>1</v>
    <v>1</v>
    <v>70</v>
    <v>BIO</v>
    <v/>
    <v>0</v>
    <v>In person</v>
    <v/>
    <v>0</v>
    <v>0</v>
    <v>0</v>
    <v>0</v>
    <v xml:space="preserve">Fundamentals of Cellular Biology for Nursing and Allied Health </v>
    <v/>
    <v>0</v>
    <v/>
    <v/>
    <v>B BIO 240A</v>
    <v/>
    <v>Lecture</v>
    <v>0</v>
  </rv>
  <rv s="20">
    <v>0</v>
    <v>B BIO 241A</v>
    <v>1</v>
    <v>Generic</v>
    <v>0</v>
    <v>B BIO 241A</v>
    <v>5</v>
    <v>1</v>
    <v>1</v>
    <v>50</v>
    <v>BIO</v>
    <v/>
    <v>0</v>
    <v>In person</v>
    <v/>
    <v>0</v>
    <v>0</v>
    <v>0</v>
    <v>0</v>
    <v>A&amp;PI for Nursing &amp; Allied Health</v>
    <v/>
    <v>0</v>
    <v/>
    <v/>
    <v>B BIO 241A</v>
    <v/>
    <v>Lecture</v>
    <v>0</v>
  </rv>
  <rv s="20">
    <v>0</v>
    <v>B BIO 242A</v>
    <v>1</v>
    <v>Generic</v>
    <v>0</v>
    <v>B BIO 242A</v>
    <v>5</v>
    <v>1</v>
    <v>1</v>
    <v>90</v>
    <v>BIO</v>
    <v/>
    <v>0</v>
    <v>In person</v>
    <v/>
    <v>0</v>
    <v>0</v>
    <v>0</v>
    <v>0</v>
    <v>A&amp;PII for Nursing &amp; Allied Health</v>
    <v/>
    <v>0</v>
    <v/>
    <v/>
    <v>B BIO 242A</v>
    <v/>
    <v>Lecture</v>
    <v>0</v>
  </rv>
  <rv s="13">
    <v>0</v>
    <v>B BIO 285A</v>
    <v>1</v>
    <v>Generic</v>
    <v>0</v>
    <v>B BIO 285A</v>
    <v/>
    <v>1</v>
    <v>0</v>
    <v>0</v>
    <v>BIO</v>
    <v/>
    <v>0</v>
    <v>In person</v>
    <v>Price, Michele</v>
    <v>0</v>
    <v>0</v>
    <v>0</v>
    <v>0</v>
    <v>STEP Seminar. Needs empty block for debrief of rotating postdoc STEP fellows. TH 1:15-3:15 requested; UW1 202 requested (training activities  strongly benefit from room with whiteboards).</v>
    <v>UW1 202</v>
    <v>0</v>
    <v/>
    <v/>
    <v>B BIO 285A</v>
    <v/>
    <v>Lecture</v>
    <v>0</v>
  </rv>
  <rv s="20">
    <v>0</v>
    <v>B BIO 293</v>
    <v>1</v>
    <v>Generic</v>
    <v>0</v>
    <v>B BIO 293</v>
    <v>5</v>
    <v>1</v>
    <v>0</v>
    <v>0</v>
    <v>BIO</v>
    <v/>
    <v>0</v>
    <v>In person</v>
    <v/>
    <v>0</v>
    <v>0</v>
    <v>0</v>
    <v>0</v>
    <v/>
    <v/>
    <v>0</v>
    <v/>
    <v/>
    <v>B BIO 293</v>
    <v/>
    <v>Lecture</v>
    <v>0</v>
  </rv>
  <rv s="20">
    <v>0</v>
    <v>B BIO 305</v>
    <v>1</v>
    <v>Generic</v>
    <v>0</v>
    <v>B BIO 305</v>
    <v>5</v>
    <v>1</v>
    <v>0</v>
    <v>25</v>
    <v>BIO</v>
    <v/>
    <v>0</v>
    <v>In person</v>
    <v/>
    <v>0</v>
    <v>0</v>
    <v>0</v>
    <v>0</v>
    <v/>
    <v/>
    <v>0</v>
    <v/>
    <v/>
    <v>B BIO 305</v>
    <v/>
    <v>Lecture</v>
    <v>0</v>
  </rv>
  <rv s="0">
    <v>0</v>
    <v>B BIO 310A</v>
    <v>1</v>
    <v>Generic</v>
    <v>0</v>
    <v>B BIO 310A</v>
    <v/>
    <v/>
    <v>0</v>
    <v>0</v>
    <v>BIO</v>
    <v>90</v>
    <v>0</v>
    <v>In person</v>
    <v/>
    <v>0</v>
    <v>0</v>
    <v>1</v>
    <v>0</v>
    <v>Brain and Behavior; Taught by Jodi Downs (not in List)</v>
    <v/>
    <v>90</v>
    <v/>
    <v/>
    <v>B BIO 310A</v>
    <v/>
    <v>Lecture</v>
    <v>0</v>
  </rv>
  <rv s="20">
    <v>0</v>
    <v>B BIO 330</v>
    <v>1</v>
    <v>Generic</v>
    <v>0</v>
    <v>B BIO 330</v>
    <v>5</v>
    <v>1</v>
    <v>1</v>
    <v>113</v>
    <v>BIO</v>
    <v/>
    <v>0</v>
    <v>In person</v>
    <v>Galindo, Heather</v>
    <v>0</v>
    <v>0</v>
    <v>0</v>
    <v>0</v>
    <v>Marine Biology. Taught in odd years in Spring (2025, 2027, etc). 11 - 3 F</v>
    <v/>
    <v>0</v>
    <v/>
    <v/>
    <v>B BIO 330</v>
    <v/>
    <v>Lecture</v>
    <v>0</v>
  </rv>
  <rv s="2">
    <v>0</v>
    <v>B BIO 335A</v>
    <v>1</v>
    <v>Generic</v>
    <v>0</v>
    <v>B BIO 335A</v>
    <v>5</v>
    <v>1</v>
    <v>1</v>
    <v>100</v>
    <v>BIO</v>
    <v>20</v>
    <v>0</v>
    <v>In person</v>
    <v>Jensen, Jeffrey</v>
    <v>0</v>
    <v>0</v>
    <v>1</v>
    <v>0</v>
    <v>Helpful to schedule in a lab for dissections.  8:45 - 12:45 F</v>
    <v>DISC 369</v>
    <v>24</v>
    <v/>
    <v/>
    <v>B BIO 335A</v>
    <v/>
    <v>Lab</v>
    <v>0</v>
  </rv>
  <rv s="2">
    <v>0</v>
    <v>B BIO 355A</v>
    <v>1</v>
    <v>Generic</v>
    <v>0</v>
    <v>B BIO 355A</v>
    <v>5</v>
    <v>1</v>
    <v>0</v>
    <v>0</v>
    <v>BIO</v>
    <v>30</v>
    <v>0</v>
    <v>In person</v>
    <v>Wacker, Douglas</v>
    <v>0</v>
    <v>0</v>
    <v>0</v>
    <v>1</v>
    <v>Behavioral Endocrinology.</v>
    <v/>
    <v>30</v>
    <v/>
    <v/>
    <v>B BIO 355A</v>
    <v/>
    <v>Lecture</v>
    <v>0</v>
  </rv>
  <rv s="2">
    <v>0</v>
    <v>B BIO 364A</v>
    <v>1</v>
    <v>Generic</v>
    <v>0</v>
    <v>B BIO 364A</v>
    <v>5</v>
    <v>1</v>
    <v>0</v>
    <v>0</v>
    <v>BIO</v>
    <v>24</v>
    <v>0</v>
    <v>In person</v>
    <v/>
    <v>1</v>
    <v>1</v>
    <v>1</v>
    <v>1</v>
    <v>Biochemistry I. Scheduled by Chemistry</v>
    <v/>
    <v>24</v>
    <v/>
    <v/>
    <v>B BIO 364A</v>
    <v/>
    <v>Lecture</v>
    <v>0</v>
  </rv>
  <rv s="2">
    <v>0</v>
    <v>B BIO 365</v>
    <v>1</v>
    <v>Generic</v>
    <v>0</v>
    <v>B BIO 365</v>
    <v>5</v>
    <v>1</v>
    <v>0</v>
    <v>0</v>
    <v>BIO</v>
    <v>24</v>
    <v>0</v>
    <v>In person</v>
    <v/>
    <v>1</v>
    <v>1</v>
    <v>0</v>
    <v>1</v>
    <v>Biochemistry II. Scheduled by Chemistry</v>
    <v/>
    <v>24</v>
    <v/>
    <v/>
    <v>B BIO 365</v>
    <v/>
    <v>Lecture</v>
    <v>0</v>
  </rv>
  <rv s="20">
    <v>0</v>
    <v>B BIO 366</v>
    <v>1</v>
    <v>Generic</v>
    <v>0</v>
    <v>B BIO 366</v>
    <v>5</v>
    <v>1</v>
    <v>1</v>
    <v>75</v>
    <v>BIO</v>
    <v/>
    <v>0</v>
    <v>In person</v>
    <v/>
    <v>0</v>
    <v>0</v>
    <v>0</v>
    <v>0</v>
    <v>Biochemistry Lab. Scheduled by Chemistry</v>
    <v/>
    <v>0</v>
    <v/>
    <v/>
    <v>B BIO 366</v>
    <v/>
    <v>Lecture</v>
    <v>0</v>
  </rv>
  <rv s="2">
    <v>0</v>
    <v>B BIO 370A</v>
    <v>1</v>
    <v>Generic</v>
    <v>0</v>
    <v>B BIO 370A</v>
    <v>5</v>
    <v>1</v>
    <v>1</v>
    <v>150</v>
    <v>BIO</v>
    <v>48</v>
    <v>0</v>
    <v>In person</v>
    <v>Hillesland, Kristina</v>
    <v>0</v>
    <v>0</v>
    <v>1</v>
    <v>0</v>
    <v xml:space="preserve">Microbiology. </v>
    <v/>
    <v>48</v>
    <v>Flexible</v>
    <v/>
    <v>B BIO 370A</v>
    <v/>
    <v>Lecture</v>
    <v>0</v>
  </rv>
  <rv s="3">
    <v>0</v>
    <v>B BIO 370AA</v>
    <v>1</v>
    <v>Generic</v>
    <v>0</v>
    <v>B BIO 370AA</v>
    <v>Other</v>
    <v>0.5</v>
    <v>0</v>
    <v>0</v>
    <v>BIO</v>
    <v>24</v>
    <v>0</v>
    <v>In person</v>
    <v>Hillesland, Kristina</v>
    <v>0</v>
    <v>0</v>
    <v>1</v>
    <v>0</v>
    <v>Microbiology Lab</v>
    <v>DISC 263</v>
    <v>24</v>
    <v/>
    <v/>
    <v>B BIO 370AA</v>
    <v/>
    <v>Lab</v>
    <v>0</v>
  </rv>
  <rv s="3">
    <v>0</v>
    <v>B BIO 370AB</v>
    <v>1</v>
    <v>Generic</v>
    <v>0</v>
    <v>B BIO 370AB</v>
    <v>Other</v>
    <v>0.5</v>
    <v>0</v>
    <v>0</v>
    <v>BIO</v>
    <v>24</v>
    <v>0</v>
    <v>In person</v>
    <v>Hillesland, Kristina</v>
    <v>0</v>
    <v>0</v>
    <v>1</v>
    <v>0</v>
    <v>Microbiology Lab</v>
    <v>DISC 263</v>
    <v>24</v>
    <v/>
    <v/>
    <v>B BIO 370AB</v>
    <v/>
    <v>Lab</v>
    <v>0</v>
  </rv>
  <rv s="20">
    <v>0</v>
    <v>B BIO 373</v>
    <v>1</v>
    <v>Generic</v>
    <v>0</v>
    <v>B BIO 373</v>
    <v>5</v>
    <v>1</v>
    <v>0</v>
    <v>0</v>
    <v>BIO</v>
    <v/>
    <v>0</v>
    <v>In person</v>
    <v/>
    <v>0</v>
    <v>0</v>
    <v>0</v>
    <v>0</v>
    <v>Medical Microbiology. NOT CURRENTLY TAUGHT</v>
    <v/>
    <v>0</v>
    <v/>
    <v/>
    <v>B BIO 373</v>
    <v/>
    <v>Lecture</v>
    <v>0</v>
  </rv>
  <rv s="2">
    <v>0</v>
    <v>B BIO 375A</v>
    <v>1</v>
    <v>Generic</v>
    <v>0</v>
    <v>B BIO 375A</v>
    <v>5</v>
    <v>1</v>
    <v>0</v>
    <v>0</v>
    <v>BIO</v>
    <v>15</v>
    <v>0</v>
    <v>In person</v>
    <v>Shi, Han-Wei</v>
    <v>1</v>
    <v>1</v>
    <v>1</v>
    <v>0</v>
    <v>Jointly offered with chemistry. T Th 3:30-5:30</v>
    <v>DISC 252</v>
    <v>18</v>
    <v>Flexible</v>
    <v/>
    <v>B BIO 375A</v>
    <v/>
    <v>Lecture</v>
    <v>0</v>
  </rv>
  <rv s="0">
    <v>0</v>
    <v>B BIO 380A</v>
    <v>1</v>
    <v>Generic</v>
    <v>0</v>
    <v>B BIO 380A</v>
    <v/>
    <v/>
    <v>0</v>
    <v>0</v>
    <v>BIO</v>
    <v>24</v>
    <v>0</v>
    <v>In person</v>
    <v>Shi, Han-Wei</v>
    <v>0</v>
    <v>0</v>
    <v>0</v>
    <v>1</v>
    <v>Cell Biology</v>
    <v/>
    <v>24</v>
    <v>Flexible</v>
    <v/>
    <v>B BIO 380A</v>
    <v/>
    <v>Lecture</v>
    <v>0</v>
  </rv>
  <rv s="2">
    <v>0</v>
    <v>B BIO 383 A</v>
    <v>1</v>
    <v>Generic</v>
    <v>0</v>
    <v>B BIO 383 A</v>
    <v>5</v>
    <v>1</v>
    <v>0</v>
    <v>0</v>
    <v>BIO</v>
    <v>15</v>
    <v>0</v>
    <v>Synchronous</v>
    <v>Zaneveld, Jesse</v>
    <v>1</v>
    <v>1</v>
    <v>0</v>
    <v>0</v>
    <v>Should be crosslisted as CSS 383, seats evenly split. No course fee.</v>
    <v>Other</v>
    <v>18</v>
    <v>Other</v>
    <v/>
    <v>B BIO 383 A</v>
    <v xml:space="preserve">100% ONLINE SYNCHRONOUS. </v>
    <v>Lecture</v>
    <v>0</v>
  </rv>
  <rv s="2">
    <v>0</v>
    <v>B BIO 383 A</v>
    <v>1</v>
    <v>Generic</v>
    <v>0</v>
    <v>B BIO 383 A</v>
    <v>5</v>
    <v>1</v>
    <v>0</v>
    <v>0</v>
    <v>BIO</v>
    <v>15</v>
    <v>0</v>
    <v>Synchronous</v>
    <v>Zaneveld, Jesse</v>
    <v>1</v>
    <v>0</v>
    <v>0</v>
    <v>0</v>
    <v>Should be crosslisted as CSS 383, seats evenly split. No course fee. THIS ENTRY IS FOR SUMMER TEACHING</v>
    <v>Other</v>
    <v>18</v>
    <v>Other</v>
    <v/>
    <v>B BIO 383 A</v>
    <v>B TERM; 100% ONLINE SYNCHRONOUS</v>
    <v>Lecture</v>
    <v>0</v>
  </rv>
  <rv s="2">
    <v>0</v>
    <v>B BIO 385A</v>
    <v>1</v>
    <v>Generic</v>
    <v>0</v>
    <v>B BIO 385A</v>
    <v>5</v>
    <v>1</v>
    <v>0</v>
    <v>0</v>
    <v>BIO</v>
    <v>24</v>
    <v>0</v>
    <v>In person</v>
    <v>Wacker, Douglas</v>
    <v>0</v>
    <v>1</v>
    <v>0</v>
    <v>0</v>
    <v>Animal Behavior</v>
    <v>SSGC</v>
    <v>24</v>
    <v>Flexible</v>
    <v/>
    <v>B BIO 385A</v>
    <v/>
    <v>Lecture</v>
    <v>0</v>
  </rv>
  <rv s="0">
    <v>0</v>
    <v>B BIO 393A</v>
    <v>1</v>
    <v>Generic</v>
    <v>0</v>
    <v>B BIO 393A</v>
    <v/>
    <v/>
    <v>0</v>
    <v>0</v>
    <v>BIO</v>
    <v>30</v>
    <v>0</v>
    <v>In person</v>
    <v>Haldipur, Parthiv</v>
    <v>0</v>
    <v>1</v>
    <v>0</v>
    <v>0</v>
    <v/>
    <v/>
    <v>30</v>
    <v>Flexible</v>
    <v/>
    <v>B BIO 393A</v>
    <v>NEURODEVELOPMENT</v>
    <v>Lecture</v>
    <v>0</v>
  </rv>
  <rv s="20">
    <v>0</v>
    <v>B BIO 393A</v>
    <v>1</v>
    <v>Generic</v>
    <v>0</v>
    <v>B BIO 393A</v>
    <v>5</v>
    <v>1</v>
    <v>0</v>
    <v>0</v>
    <v>BIO</v>
    <v/>
    <v>0</v>
    <v>In person</v>
    <v/>
    <v>0</v>
    <v>0</v>
    <v>0</v>
    <v>0</v>
    <v/>
    <v/>
    <v>0</v>
    <v>Flexible</v>
    <v/>
    <v>B BIO 393A</v>
    <v>SPECIAL TOPICS</v>
    <v>Lecture</v>
    <v>0</v>
  </rv>
  <rv s="2">
    <v>0</v>
    <v>B BIO 394A</v>
    <v>1</v>
    <v>Generic</v>
    <v>0</v>
    <v>B BIO 394A</v>
    <v>5</v>
    <v>1</v>
    <v>0</v>
    <v>0</v>
    <v>BIO</v>
    <v>30</v>
    <v>0</v>
    <v>In person</v>
    <v>Al-Noori, Salwa</v>
    <v>0</v>
    <v>0</v>
    <v>1</v>
    <v>0</v>
    <v>Topics in Neuroscience</v>
    <v>UW2 211</v>
    <v>30</v>
    <v>Flexible</v>
    <v/>
    <v>B BIO 394A</v>
    <v>NEURO PHARMACOLOGY</v>
    <v>Lecture</v>
    <v>0</v>
  </rv>
  <rv s="20">
    <v>0</v>
    <v>B BIO 430A</v>
    <v>1</v>
    <v>Generic</v>
    <v>0</v>
    <v>B BIO 430A</v>
    <v>5</v>
    <v>1</v>
    <v>0</v>
    <v>0</v>
    <v>BIO</v>
    <v/>
    <v>0</v>
    <v>In person</v>
    <v/>
    <v>0</v>
    <v>0</v>
    <v>0</v>
    <v>0</v>
    <v>Study Abroad: Advanced Biology</v>
    <v/>
    <v>0</v>
    <v>Flexible</v>
    <v/>
    <v>B BIO 430A</v>
    <v/>
    <v>Other</v>
    <v>0</v>
  </rv>
  <rv s="2">
    <v>0</v>
    <v>B BIO 460A</v>
    <v>1</v>
    <v>Generic</v>
    <v>0</v>
    <v>B BIO 460A</v>
    <v>5</v>
    <v>1</v>
    <v>0</v>
    <v>0</v>
    <v>BIO</v>
    <v>30</v>
    <v>0</v>
    <v>In person</v>
    <v>Servetnick, Marc</v>
    <v>0</v>
    <v>0</v>
    <v>1</v>
    <v>0</v>
    <v>Developmental Biology</v>
    <v/>
    <v>30</v>
    <v>Flexible</v>
    <v/>
    <v>B BIO 460A</v>
    <v/>
    <v>Lecture</v>
    <v>0</v>
  </rv>
  <rv s="2">
    <v>0</v>
    <v>B BIO 466A</v>
    <v>1</v>
    <v>Generic</v>
    <v>0</v>
    <v>B BIO 466A</v>
    <v>5</v>
    <v>1</v>
    <v>0</v>
    <v>0</v>
    <v>BIO</v>
    <v>48</v>
    <v>0</v>
    <v>In person</v>
    <v>Jensen, Jeffrey</v>
    <v>0</v>
    <v>1</v>
    <v>0</v>
    <v>0</v>
    <v>Do not schedule in LBA007 or DISC165B</v>
    <v/>
    <v>48</v>
    <v>Flexible</v>
    <v/>
    <v>B BIO 466A</v>
    <v/>
    <v>Lecture</v>
    <v>0</v>
  </rv>
  <rv s="2">
    <v>0</v>
    <v>B BIO 470A</v>
    <v>1</v>
    <v>Generic</v>
    <v>0</v>
    <v>B BIO 470A</v>
    <v>5</v>
    <v>1</v>
    <v>0</v>
    <v>0</v>
    <v>BIO</v>
    <v>24</v>
    <v>0</v>
    <v>In person</v>
    <v>Hillesland, Kristina</v>
    <v>0</v>
    <v>0</v>
    <v>0</v>
    <v>0</v>
    <v>Microbiology II. This section will fulfill W requirement.</v>
    <v/>
    <v>24</v>
    <v>Flexible</v>
    <v/>
    <v>B BIO 470A</v>
    <v/>
    <v>Lecture</v>
    <v>1</v>
  </rv>
  <rv s="3">
    <v>0</v>
    <v>B BIO 471 AA</v>
    <v>1</v>
    <v>Generic</v>
    <v>0</v>
    <v>B BIO 471 AA</v>
    <v>Other</v>
    <v>0.5</v>
    <v>0</v>
    <v>0</v>
    <v>BIO</v>
    <v>20</v>
    <v>0</v>
    <v>In person</v>
    <v>Chang, Cynthia</v>
    <v>0</v>
    <v>1</v>
    <v>0</v>
    <v>0</v>
    <v>Plant Ecology; must be schedule in SSGC</v>
    <v>SSGC</v>
    <v>24</v>
    <v>Other</v>
    <v/>
    <v>B BIO 471 AA</v>
    <v/>
    <v>Lab</v>
    <v>0</v>
  </rv>
  <rv s="3">
    <v>0</v>
    <v>B BIO 471 AB</v>
    <v>1</v>
    <v>Generic</v>
    <v>0</v>
    <v>B BIO 471 AB</v>
    <v>Other</v>
    <v>0.5</v>
    <v>0</v>
    <v>0</v>
    <v>BIO</v>
    <v>20</v>
    <v>0</v>
    <v>In person</v>
    <v>Chang, Cynthia</v>
    <v>0</v>
    <v>1</v>
    <v>0</v>
    <v>0</v>
    <v>Plant Ecology; must be schedule in SSGC</v>
    <v>SSGC</v>
    <v>24</v>
    <v>Other</v>
    <v/>
    <v>B BIO 471 AB</v>
    <v/>
    <v>Lab</v>
    <v>0</v>
  </rv>
  <rv s="2">
    <v>0</v>
    <v>B BIO 471A</v>
    <v>1</v>
    <v>Generic</v>
    <v>0</v>
    <v>B BIO 471A</v>
    <v>5</v>
    <v>1</v>
    <v>1</v>
    <v>80</v>
    <v>BIO</v>
    <v>40</v>
    <v>0</v>
    <v>In person</v>
    <v>Chang, Cynthia</v>
    <v>0</v>
    <v>1</v>
    <v>0</v>
    <v>0</v>
    <v>Plant Ecology; must be schedule in SSGC</v>
    <v>SSGC</v>
    <v>40</v>
    <v>Other</v>
    <v/>
    <v>B BIO 471A</v>
    <v/>
    <v>Lecture</v>
    <v>0</v>
  </rv>
  <rv s="2">
    <v>0</v>
    <v>B BIO 480A</v>
    <v>1</v>
    <v>Generic</v>
    <v>0</v>
    <v>B BIO 480A</v>
    <v>5</v>
    <v>1</v>
    <v>0</v>
    <v>0</v>
    <v>BIO</v>
    <v>48</v>
    <v>0</v>
    <v>In person</v>
    <v/>
    <v>0</v>
    <v>0</v>
    <v>0</v>
    <v>0</v>
    <v>Neurobiology; Instructor is lead; Team taught</v>
    <v/>
    <v>48</v>
    <v/>
    <v/>
    <v>B BIO 480A</v>
    <v>NEUROBIOLOGY</v>
    <v>Lecture</v>
    <v>0</v>
  </rv>
  <rv s="1">
    <v>0</v>
    <v>B BIO 485A</v>
    <v>1</v>
    <v>Generic</v>
    <v>0</v>
    <v>B BIO 485A</v>
    <v>Other</v>
    <v/>
    <v>0</v>
    <v>0</v>
    <v>BIO</v>
    <v/>
    <v>0</v>
    <v>In person</v>
    <v/>
    <v>0</v>
    <v>0</v>
    <v>0</v>
    <v>0</v>
    <v>Advanced Seminar in Biology</v>
    <v/>
    <v>0</v>
    <v/>
    <v/>
    <v>B BIO 485A</v>
    <v>SEMINAR TOPICS VARY; CONTACT INSTRUCTOR FOR DETAILS. VARIABLE CREDITS (1-3)</v>
    <v>Lecture</v>
    <v>0</v>
  </rv>
  <rv s="2">
    <v>0</v>
    <v>B BIO 495A</v>
    <v>1</v>
    <v>Generic</v>
    <v>0</v>
    <v>B BIO 495A</v>
    <v>5</v>
    <v>1</v>
    <v>1</v>
    <v>130</v>
    <v>BIO</v>
    <v>12</v>
    <v>0</v>
    <v>Synchronous</v>
    <v>Zaneveld, Jesse</v>
    <v>0</v>
    <v>0</v>
    <v>1</v>
    <v>0</v>
    <v>No course fee for this section</v>
    <v/>
    <v>18</v>
    <v>Other</v>
    <v/>
    <v>B BIO 495A</v>
    <v xml:space="preserve">PROJECTS WILL FOCUS ON BIOINFORMATIC ANALYSIS OF CORAL MICROBE SYMBIOSIS.  CONTACT zaneveld@uw.edu FOR ADD CODE. 100% ONLINE SYNCHRONOUS. </v>
    <v>Lab</v>
    <v>0</v>
  </rv>
  <rv s="2">
    <v>0</v>
    <v>B BIO 495B</v>
    <v>1</v>
    <v>Generic</v>
    <v>0</v>
    <v>B BIO 495B</v>
    <v>5</v>
    <v>1</v>
    <v>1</v>
    <v>130</v>
    <v>BIO</v>
    <v>12</v>
    <v>0</v>
    <v>In person</v>
    <v>Wacker, Douglas</v>
    <v>0</v>
    <v>0</v>
    <v>1</v>
    <v>0</v>
    <v/>
    <v>INV 223</v>
    <v>18</v>
    <v>Other</v>
    <v/>
    <v>B BIO 495B</v>
    <v>PROJECTS WILL BE AROUND CROW COMMUNICATION; CONTACT dwacker@uw.edu
FOR ADD CODE.</v>
    <v>Lab</v>
    <v>0</v>
  </rv>
  <rv s="2">
    <v>0</v>
    <v>B BIO 495C</v>
    <v>1</v>
    <v>Generic</v>
    <v>0</v>
    <v>B BIO 495C</v>
    <v>5</v>
    <v>1</v>
    <v>1</v>
    <v>100</v>
    <v>BIO</v>
    <v>12</v>
    <v>0</v>
    <v>In person</v>
    <v>Chang, Cynthia</v>
    <v>0</v>
    <v>0</v>
    <v>1</v>
    <v>0</v>
    <v>Must be in SSGC (Conservatory classroom for access to the greenhouse and wetlands)</v>
    <v>SSGC</v>
    <v>18</v>
    <v>Other</v>
    <v/>
    <v>B BIO 495C</v>
    <v>PROJECTS WILL BE AROUND PLANT ECOLOGY; CONTACT cynchang@uw.edu
FOR ADD CODE.</v>
    <v>Lab</v>
    <v>0</v>
  </rv>
  <rv s="20">
    <v>0</v>
    <v>B BIO394 A</v>
    <v>1</v>
    <v>Generic</v>
    <v>0</v>
    <v>B BIO394 A</v>
    <v>5</v>
    <v>1</v>
    <v>0</v>
    <v>0</v>
    <v>BIO</v>
    <v/>
    <v>0</v>
    <v>Hybrid</v>
    <v>Al-Noori, Salwa</v>
    <v>0</v>
    <v>0</v>
    <v>0</v>
    <v>0</v>
    <v/>
    <v/>
    <v>48</v>
    <v/>
    <v/>
    <v>B BIO394 A</v>
    <v>A TERM</v>
    <v>Lecture</v>
    <v>0</v>
  </rv>
  <rv s="3">
    <v>0</v>
    <v>BBIO 351AA</v>
    <v>1</v>
    <v>Generic</v>
    <v>0</v>
    <v>BBIO 351AA</v>
    <v>Other</v>
    <v>0.5</v>
    <v>0</v>
    <v>0</v>
    <v>BIO</v>
    <v>20</v>
    <v>0</v>
    <v>In person</v>
    <v>Price, Michele</v>
    <v>0</v>
    <v>0</v>
    <v>1</v>
    <v>1</v>
    <v/>
    <v/>
    <v>24</v>
    <v/>
    <v/>
    <v>BBIO 351AA</v>
    <v/>
    <v>Lab</v>
    <v>0</v>
  </rv>
  <rv s="3">
    <v>0</v>
    <v>BBIO 351AB</v>
    <v>1</v>
    <v>Generic</v>
    <v>0</v>
    <v>BBIO 351AB</v>
    <v>Other</v>
    <v>0.5</v>
    <v>0</v>
    <v>0</v>
    <v>BIO</v>
    <v>20</v>
    <v>0</v>
    <v>In person</v>
    <v>Price, Michele</v>
    <v>0</v>
    <v>0</v>
    <v>1</v>
    <v>1</v>
    <v/>
    <v/>
    <v>24</v>
    <v/>
    <v/>
    <v>BBIO 351AB</v>
    <v/>
    <v>Lab</v>
    <v>0</v>
  </rv>
  <rv s="3">
    <v>0</v>
    <v>BBIO 351AC</v>
    <v>1</v>
    <v>Generic</v>
    <v>0</v>
    <v>BBIO 351AC</v>
    <v>Other</v>
    <v>0.5</v>
    <v>0</v>
    <v>0</v>
    <v>BIO</v>
    <v>20</v>
    <v>0</v>
    <v>In person</v>
    <v>Price, Michele</v>
    <v>0</v>
    <v>0</v>
    <v>1</v>
    <v>1</v>
    <v/>
    <v/>
    <v>24</v>
    <v/>
    <v/>
    <v>BBIO 351AC</v>
    <v/>
    <v>Lab</v>
    <v>0</v>
  </rv>
  <rv s="1">
    <v>0</v>
    <v>BST 110</v>
    <v>1</v>
    <v>Generic</v>
    <v>0</v>
    <v>BST 110</v>
    <v/>
    <v/>
    <v>0</v>
    <v>0</v>
    <v>BST</v>
    <v/>
    <v>0</v>
    <v/>
    <v/>
    <v>0</v>
    <v>0</v>
    <v>0</v>
    <v>0</v>
    <v/>
    <v/>
    <v>0</v>
    <v/>
    <v/>
    <v>BST 110</v>
    <v/>
    <v/>
    <v>0</v>
  </rv>
  <rv s="4">
    <v>0</v>
    <v>BST 210</v>
    <v>1</v>
    <v>Generic</v>
    <v>0</v>
    <v>BST 210</v>
    <v>5</v>
    <v/>
    <v>0</v>
    <v>0</v>
    <v>BST</v>
    <v>48</v>
    <v>0</v>
    <v>In person</v>
    <v>Chang, Cynthia</v>
    <v>0</v>
    <v>1</v>
    <v>0</v>
    <v>0</v>
    <v>Please do not schedule in DISC061, small group work at tables with small white boards is necessary for this class</v>
    <v>DISC 162</v>
    <v>48</v>
    <v>Flexible</v>
    <v/>
    <v>BST 210</v>
    <v>Fulfils Diversity (Div) credit</v>
    <v>Lecture</v>
    <v>0</v>
  </rv>
  <rv s="1">
    <v>0</v>
    <v>BST 293</v>
    <v>1</v>
    <v>Generic</v>
    <v>0</v>
    <v>BST 293</v>
    <v/>
    <v/>
    <v>0</v>
    <v>0</v>
    <v>BST</v>
    <v/>
    <v>0</v>
    <v/>
    <v/>
    <v>0</v>
    <v>0</v>
    <v>0</v>
    <v>0</v>
    <v/>
    <v/>
    <v>0</v>
    <v/>
    <v/>
    <v>BST 293</v>
    <v/>
    <v/>
    <v>0</v>
  </rv>
  <rv s="1">
    <v>0</v>
    <v>BST 381</v>
    <v>1</v>
    <v>Generic</v>
    <v>0</v>
    <v>BST 381</v>
    <v/>
    <v/>
    <v>0</v>
    <v>0</v>
    <v>BST</v>
    <v/>
    <v>0</v>
    <v/>
    <v/>
    <v>0</v>
    <v>0</v>
    <v>0</v>
    <v>0</v>
    <v/>
    <v/>
    <v>0</v>
    <v/>
    <v/>
    <v>BST 381</v>
    <v/>
    <v/>
    <v>0</v>
  </rv>
  <rv s="1">
    <v>0</v>
    <v>BST 445</v>
    <v>1</v>
    <v>Generic</v>
    <v>0</v>
    <v>BST 445</v>
    <v/>
    <v/>
    <v>0</v>
    <v>0</v>
    <v>BST</v>
    <v/>
    <v>0</v>
    <v/>
    <v/>
    <v>0</v>
    <v>0</v>
    <v>0</v>
    <v>0</v>
    <v/>
    <v/>
    <v>0</v>
    <v/>
    <v/>
    <v>BST 445</v>
    <v/>
    <v/>
    <v>0</v>
  </rv>
  <rv s="1">
    <v>0</v>
    <v>BST 446</v>
    <v>1</v>
    <v>Generic</v>
    <v>0</v>
    <v>BST 446</v>
    <v/>
    <v/>
    <v>0</v>
    <v>0</v>
    <v>BST</v>
    <v/>
    <v>0</v>
    <v/>
    <v/>
    <v>0</v>
    <v>0</v>
    <v>0</v>
    <v>0</v>
    <v/>
    <v/>
    <v>0</v>
    <v/>
    <v/>
    <v>BST 446</v>
    <v/>
    <v/>
    <v>0</v>
  </rv>
  <rv s="1">
    <v>0</v>
    <v>BST 493</v>
    <v>1</v>
    <v>Generic</v>
    <v>0</v>
    <v>BST 493</v>
    <v/>
    <v/>
    <v>0</v>
    <v>0</v>
    <v>BST</v>
    <v/>
    <v>0</v>
    <v/>
    <v/>
    <v>0</v>
    <v>0</v>
    <v>0</v>
    <v>0</v>
    <v/>
    <v/>
    <v>0</v>
    <v/>
    <v/>
    <v>BST 493</v>
    <v/>
    <v/>
    <v>0</v>
  </rv>
  <rv s="1">
    <v>0</v>
    <v>BST 498</v>
    <v>1</v>
    <v>Generic</v>
    <v>0</v>
    <v>BST 498</v>
    <v/>
    <v/>
    <v>0</v>
    <v>0</v>
    <v>BST</v>
    <v/>
    <v>0</v>
    <v/>
    <v/>
    <v>0</v>
    <v>0</v>
    <v>0</v>
    <v>0</v>
    <v/>
    <v/>
    <v>0</v>
    <v/>
    <v/>
    <v>BST 498</v>
    <v/>
    <v/>
    <v>0</v>
  </rv>
  <rv s="1">
    <v>0</v>
    <v>BST 499</v>
    <v>1</v>
    <v>Generic</v>
    <v>0</v>
    <v>BST 499</v>
    <v/>
    <v/>
    <v>0</v>
    <v>0</v>
    <v>BST</v>
    <v/>
    <v>0</v>
    <v/>
    <v/>
    <v>0</v>
    <v>0</v>
    <v>0</v>
    <v>0</v>
    <v/>
    <v/>
    <v>0</v>
    <v/>
    <v/>
    <v>BST 499</v>
    <v/>
    <v/>
    <v>0</v>
  </rv>
  <rv s="7">
    <v>0</v>
    <v>B CHEM 294A</v>
    <v>1</v>
    <v>Generic</v>
    <v>0</v>
    <v>B CHEM 294A</v>
    <v>1</v>
    <v>0.5</v>
    <v>0</v>
    <v>0</v>
    <v>CHEM</v>
    <v>48</v>
    <v>1</v>
    <v/>
    <v>Lovitt, Charity</v>
    <v>0</v>
    <v>0</v>
    <v>0</v>
    <v>1</v>
    <v>F 1:30-5:30</v>
    <v/>
    <v>60</v>
    <v/>
    <v>0</v>
    <v>B CHEM 294A</v>
    <v/>
    <v>Lecture</v>
    <v>0</v>
  </rv>
  <rv s="8">
    <v>0</v>
    <v>B CHEM 493A</v>
    <v>1</v>
    <v>Generic</v>
    <v>0</v>
    <v>B CHEM 493A</v>
    <v>Other</v>
    <v>1</v>
    <v>0</v>
    <v>0</v>
    <v>CHEM</v>
    <v>18</v>
    <v>0</v>
    <v>In person</v>
    <v/>
    <v>0</v>
    <v>0</v>
    <v>0</v>
    <v>1</v>
    <v>MW 3:30-5:30</v>
    <v/>
    <v>24</v>
    <v/>
    <v>0</v>
    <v>B CHEM 493A</v>
    <v/>
    <v>Lecture</v>
    <v>0</v>
  </rv>
  <rv s="10">
    <v>0</v>
    <v>B CHEM 499A</v>
    <v>1</v>
    <v>Generic</v>
    <v>0</v>
    <v>B CHEM 499A</v>
    <v/>
    <v/>
    <v>0</v>
    <v>0</v>
    <v>CHEM</v>
    <v/>
    <v>0</v>
    <v/>
    <v/>
    <v>0</v>
    <v>0</v>
    <v>1</v>
    <v/>
    <v>to be arranged</v>
    <v/>
    <v>0</v>
    <v/>
    <v/>
    <v>B CHEM 499A</v>
    <v/>
    <v/>
    <v>0</v>
  </rv>
  <rv s="9">
    <v>0</v>
    <v>B CHEM 499B</v>
    <v>1</v>
    <v>Generic</v>
    <v>0</v>
    <v>B CHEM 499B</v>
    <v/>
    <v/>
    <v>0</v>
    <v/>
    <v>CHEM</v>
    <v>10</v>
    <v>0</v>
    <v/>
    <v/>
    <v>0</v>
    <v>0</v>
    <v>0</v>
    <v>1</v>
    <v>to be arranged</v>
    <v/>
    <v>18</v>
    <v/>
    <v>0</v>
    <v>B CHEM 499B</v>
    <v/>
    <v>IS</v>
    <v>0</v>
  </rv>
  <rv s="0">
    <v>0</v>
    <v>BCORE 104H/110E</v>
    <v>1</v>
    <v>Generic</v>
    <v>0</v>
    <v>BCORE 104H/110E</v>
    <v/>
    <v/>
    <v>0</v>
    <v>0</v>
    <v>CSS</v>
    <v>30</v>
    <v>0</v>
    <v/>
    <v/>
    <v>0</v>
    <v>0</v>
    <v>0</v>
    <v>0</v>
    <v/>
    <v/>
    <v>30</v>
    <v/>
    <v/>
    <v>BCORE 104H/110E</v>
    <v/>
    <v/>
    <v>0</v>
  </rv>
  <rv s="0">
    <v>0</v>
    <v>BCORE 107D</v>
    <v>1</v>
    <v>Generic</v>
    <v>0</v>
    <v>BCORE 107D</v>
    <v/>
    <v/>
    <v>0</v>
    <v>0</v>
    <v>CSS</v>
    <v>30</v>
    <v>0</v>
    <v/>
    <v/>
    <v>0</v>
    <v>0</v>
    <v>0</v>
    <v>0</v>
    <v/>
    <v/>
    <v>30</v>
    <v/>
    <v/>
    <v>BCORE 107D</v>
    <v/>
    <v/>
    <v>0</v>
  </rv>
  <rv s="0">
    <v>0</v>
    <v>BCORE 107G</v>
    <v>1</v>
    <v>Generic</v>
    <v>0</v>
    <v>BCORE 107G</v>
    <v/>
    <v/>
    <v>0</v>
    <v>0</v>
    <v>CSS</v>
    <v>30</v>
    <v>0</v>
    <v/>
    <v/>
    <v>0</v>
    <v>0</v>
    <v>0</v>
    <v>0</v>
    <v/>
    <v/>
    <v>30</v>
    <v/>
    <v/>
    <v>BCORE 107G</v>
    <v/>
    <v/>
    <v>0</v>
  </rv>
  <rv s="15">
    <v>0</v>
    <v>CSS 101A</v>
    <v>1</v>
    <v>Generic</v>
    <v>0</v>
    <v>CSS 101A</v>
    <v/>
    <v/>
    <v>0</v>
    <v/>
    <v>CSS</v>
    <v>48</v>
    <v>0</v>
    <v/>
    <v>Saal, Oliver</v>
    <v>0</v>
    <v>0</v>
    <v/>
    <v>1</v>
    <v>Add note: "Students need to bring a laptop to class." CSSE, CompE, and ACMPT majors not permitted to register.</v>
    <v/>
    <v>48</v>
    <v/>
    <v>0</v>
    <v>CSS 101A</v>
    <v/>
    <v/>
    <v>0</v>
  </rv>
  <rv s="15">
    <v>0</v>
    <v>CSS 107A</v>
    <v>1</v>
    <v>Generic</v>
    <v>0</v>
    <v>CSS 107A</v>
    <v/>
    <v/>
    <v>0</v>
    <v/>
    <v>CSS</v>
    <v>48</v>
    <v>0</v>
    <v/>
    <v>Oliver, Dawn-Marie</v>
    <v>0</v>
    <v>0</v>
    <v/>
    <v>1</v>
    <v>Add note: "Students must bring a laptop to class"</v>
    <v/>
    <v>48</v>
    <v/>
    <v>0</v>
    <v>CSS 107A</v>
    <v/>
    <v/>
    <v>0</v>
  </rv>
  <rv s="0">
    <v>0</v>
    <v>CSS 107B</v>
    <v>1</v>
    <v>Generic</v>
    <v>0</v>
    <v>CSS 107B</v>
    <v/>
    <v/>
    <v>0</v>
    <v>0</v>
    <v>CSS</v>
    <v>48</v>
    <v>0</v>
    <v/>
    <v/>
    <v>0</v>
    <v>0</v>
    <v>0</v>
    <v>0</v>
    <v/>
    <v/>
    <v>48</v>
    <v/>
    <v/>
    <v>CSS 107B</v>
    <v/>
    <v/>
    <v>0</v>
  </rv>
  <rv s="0">
    <v>0</v>
    <v>CSS 112A</v>
    <v>1</v>
    <v>Generic</v>
    <v>0</v>
    <v>CSS 112A</v>
    <v/>
    <v/>
    <v>0</v>
    <v>0</v>
    <v>CSS</v>
    <v>48</v>
    <v>0</v>
    <v/>
    <v/>
    <v>0</v>
    <v>0</v>
    <v>0</v>
    <v>0</v>
    <v/>
    <v/>
    <v>48</v>
    <v/>
    <v/>
    <v>CSS 112A</v>
    <v/>
    <v/>
    <v>0</v>
  </rv>
  <rv s="0">
    <v>0</v>
    <v>CSS 132A</v>
    <v>1</v>
    <v>Generic</v>
    <v>0</v>
    <v>CSS 132A</v>
    <v/>
    <v/>
    <v>0</v>
    <v>30</v>
    <v>CSS</v>
    <v>30</v>
    <v>0</v>
    <v/>
    <v/>
    <v>0</v>
    <v>0</v>
    <v>0</v>
    <v>0</v>
    <v/>
    <v/>
    <v>30</v>
    <v/>
    <v/>
    <v>CSS 132A</v>
    <v/>
    <v/>
    <v>0</v>
  </rv>
  <rv s="0">
    <v>0</v>
    <v>CSS 142A</v>
    <v>1</v>
    <v>Generic</v>
    <v>0</v>
    <v>CSS 142A</v>
    <v/>
    <v/>
    <v>0</v>
    <v>30</v>
    <v>CSS</v>
    <v>48</v>
    <v>0</v>
    <v/>
    <v/>
    <v>0</v>
    <v>0</v>
    <v>0</v>
    <v>0</v>
    <v/>
    <v/>
    <v>48</v>
    <v/>
    <v/>
    <v>CSS 142A</v>
    <v/>
    <v/>
    <v>0</v>
  </rv>
  <rv s="16">
    <v>0</v>
    <v>CSS 142B</v>
    <v>1</v>
    <v>Generic</v>
    <v>0</v>
    <v>CSS 142B</v>
    <v/>
    <v/>
    <v>0</v>
    <v/>
    <v>CSS</v>
    <v>48</v>
    <v>0</v>
    <v/>
    <v>Lin, Johnny</v>
    <v>0</v>
    <v>0</v>
    <v/>
    <v/>
    <v/>
    <v/>
    <v>48</v>
    <v/>
    <v>0</v>
    <v>CSS 142B</v>
    <v/>
    <v/>
    <v>0</v>
  </rv>
  <rv s="0">
    <v>0</v>
    <v>CSS 142C</v>
    <v>1</v>
    <v>Generic</v>
    <v>0</v>
    <v>CSS 142C</v>
    <v/>
    <v/>
    <v>0</v>
    <v>30</v>
    <v>CSS</v>
    <v>48</v>
    <v>0</v>
    <v/>
    <v/>
    <v>0</v>
    <v>0</v>
    <v>0</v>
    <v>0</v>
    <v/>
    <v/>
    <v>48</v>
    <v/>
    <v/>
    <v>CSS 142C</v>
    <v/>
    <v/>
    <v>0</v>
  </rv>
  <rv s="15">
    <v>0</v>
    <v>CSS 142D</v>
    <v>1</v>
    <v>Generic</v>
    <v>0</v>
    <v>CSS 142D</v>
    <v/>
    <v/>
    <v>0</v>
    <v/>
    <v>CSS</v>
    <v>48</v>
    <v>0</v>
    <v/>
    <v>Peng, Du</v>
    <v>0</v>
    <v>0</v>
    <v/>
    <v>1</v>
    <v/>
    <v/>
    <v>48</v>
    <v/>
    <v>0</v>
    <v>CSS 142D</v>
    <v/>
    <v/>
    <v>0</v>
  </rv>
  <rv s="0">
    <v>0</v>
    <v>CSS 143A</v>
    <v>1</v>
    <v>Generic</v>
    <v>0</v>
    <v>CSS 143A</v>
    <v/>
    <v/>
    <v>0</v>
    <v>30</v>
    <v>CSS</v>
    <v>48</v>
    <v>0</v>
    <v/>
    <v/>
    <v>0</v>
    <v>0</v>
    <v>0</v>
    <v>0</v>
    <v/>
    <v/>
    <v>48</v>
    <v/>
    <v/>
    <v>CSS 143A</v>
    <v/>
    <v/>
    <v>0</v>
  </rv>
  <rv s="0">
    <v>0</v>
    <v>CSS 143B</v>
    <v>1</v>
    <v>Generic</v>
    <v>0</v>
    <v>CSS 143B</v>
    <v/>
    <v/>
    <v>0</v>
    <v>30</v>
    <v>CSS</v>
    <v>48</v>
    <v>0</v>
    <v/>
    <v/>
    <v>0</v>
    <v>0</v>
    <v>0</v>
    <v>0</v>
    <v/>
    <v/>
    <v>48</v>
    <v/>
    <v/>
    <v>CSS 143B</v>
    <v/>
    <v/>
    <v>0</v>
  </rv>
  <rv s="16">
    <v>0</v>
    <v>CSS 211B</v>
    <v>1</v>
    <v>Generic</v>
    <v>0</v>
    <v>CSS 211B</v>
    <v/>
    <v/>
    <v>0</v>
    <v/>
    <v>CSS</v>
    <v>48</v>
    <v>0</v>
    <v/>
    <v>Kool, Nancy</v>
    <v>0</v>
    <v>0</v>
    <v/>
    <v/>
    <v/>
    <v/>
    <v>48</v>
    <v/>
    <v>0</v>
    <v>CSS 211B</v>
    <v/>
    <v/>
    <v>0</v>
  </rv>
  <rv s="15">
    <v>0</v>
    <v>CSS 290A</v>
    <v>1</v>
    <v>Generic</v>
    <v>0</v>
    <v>CSS 290A</v>
    <v/>
    <v/>
    <v>0</v>
    <v/>
    <v>CSS</v>
    <v>48</v>
    <v>0</v>
    <v/>
    <v/>
    <v>0</v>
    <v>0</v>
    <v/>
    <v>1</v>
    <v/>
    <v/>
    <v>48</v>
    <v/>
    <v>0</v>
    <v>CSS 290A</v>
    <v/>
    <v/>
    <v>0</v>
  </rv>
  <rv s="0">
    <v>0</v>
    <v>CSS 295A</v>
    <v>1</v>
    <v>Generic</v>
    <v>0</v>
    <v>CSS 295A</v>
    <v/>
    <v/>
    <v>0</v>
    <v>0</v>
    <v>CSS</v>
    <v>12</v>
    <v>0</v>
    <v/>
    <v/>
    <v>0</v>
    <v>0</v>
    <v>0</v>
    <v>0</v>
    <v/>
    <v/>
    <v>18</v>
    <v/>
    <v/>
    <v>CSS 295A</v>
    <v/>
    <v/>
    <v>0</v>
  </rv>
  <rv s="15">
    <v>0</v>
    <v>CSS 301A</v>
    <v>1</v>
    <v>Generic</v>
    <v>0</v>
    <v>CSS 301A</v>
    <v/>
    <v/>
    <v>0</v>
    <v/>
    <v>CSS</v>
    <v>30</v>
    <v>0</v>
    <v/>
    <v>Kool, Nancy</v>
    <v>0</v>
    <v>0</v>
    <v/>
    <v>1</v>
    <v/>
    <v/>
    <v>30</v>
    <v/>
    <v>0</v>
    <v>CSS 301A</v>
    <v/>
    <v/>
    <v>0</v>
  </rv>
  <rv s="0">
    <v>0</v>
    <v>CSS 301B</v>
    <v>1</v>
    <v>Generic</v>
    <v>0</v>
    <v>CSS 301B</v>
    <v/>
    <v/>
    <v>0</v>
    <v>12</v>
    <v>CSS</v>
    <v>30</v>
    <v>0</v>
    <v/>
    <v/>
    <v>0</v>
    <v>0</v>
    <v>0</v>
    <v>0</v>
    <v/>
    <v/>
    <v>30</v>
    <v/>
    <v/>
    <v>CSS 301B</v>
    <v/>
    <v/>
    <v>0</v>
  </rv>
  <rv s="15">
    <v>0</v>
    <v>CSS 301C</v>
    <v>1</v>
    <v>Generic</v>
    <v>0</v>
    <v>CSS 301C</v>
    <v/>
    <v/>
    <v>0</v>
    <v/>
    <v>CSS</v>
    <v>30</v>
    <v>0</v>
    <v/>
    <v xml:space="preserve">Shaw, Carol </v>
    <v>0</v>
    <v>0</v>
    <v/>
    <v>1</v>
    <v/>
    <v/>
    <v>30</v>
    <v/>
    <v>0</v>
    <v>CSS 301C</v>
    <v/>
    <v/>
    <v>0</v>
  </rv>
  <rv s="0">
    <v>0</v>
    <v>CSS 301D</v>
    <v>1</v>
    <v>Generic</v>
    <v>0</v>
    <v>CSS 301D</v>
    <v/>
    <v/>
    <v>0</v>
    <v>12</v>
    <v>CSS</v>
    <v>30</v>
    <v>0</v>
    <v/>
    <v/>
    <v>0</v>
    <v>0</v>
    <v>0</v>
    <v>0</v>
    <v/>
    <v/>
    <v>30</v>
    <v/>
    <v/>
    <v>CSS 301D</v>
    <v/>
    <v/>
    <v>0</v>
  </rv>
  <rv s="0">
    <v>0</v>
    <v>CSS 301E</v>
    <v>1</v>
    <v>Generic</v>
    <v>0</v>
    <v>CSS 301E</v>
    <v/>
    <v/>
    <v>0</v>
    <v>12</v>
    <v>CSS</v>
    <v>30</v>
    <v>0</v>
    <v/>
    <v/>
    <v>0</v>
    <v>0</v>
    <v>0</v>
    <v>0</v>
    <v/>
    <v/>
    <v>30</v>
    <v/>
    <v/>
    <v>CSS 301E</v>
    <v/>
    <v/>
    <v>0</v>
  </rv>
  <rv s="0">
    <v>0</v>
    <v>CSS 301F</v>
    <v>1</v>
    <v>Generic</v>
    <v>0</v>
    <v>CSS 301F</v>
    <v/>
    <v/>
    <v>0</v>
    <v>12</v>
    <v>CSS</v>
    <v>30</v>
    <v>0</v>
    <v/>
    <v/>
    <v>0</v>
    <v>0</v>
    <v>0</v>
    <v>0</v>
    <v/>
    <v/>
    <v>30</v>
    <v/>
    <v/>
    <v>CSS 301F</v>
    <v/>
    <v/>
    <v>0</v>
  </rv>
  <rv s="0">
    <v>0</v>
    <v>CSS 301G</v>
    <v>1</v>
    <v>Generic</v>
    <v>0</v>
    <v>CSS 301G</v>
    <v/>
    <v/>
    <v>0</v>
    <v>12</v>
    <v>CSS</v>
    <v>30</v>
    <v>0</v>
    <v/>
    <v/>
    <v>0</v>
    <v>0</v>
    <v>0</v>
    <v>0</v>
    <v/>
    <v/>
    <v>30</v>
    <v/>
    <v/>
    <v>CSS 301G</v>
    <v/>
    <v/>
    <v>0</v>
  </rv>
  <rv s="16">
    <v>0</v>
    <v>CSS 310A</v>
    <v>1</v>
    <v>Generic</v>
    <v>0</v>
    <v>CSS 310A</v>
    <v/>
    <v/>
    <v>0</v>
    <v/>
    <v>CSS</v>
    <v>48</v>
    <v>0</v>
    <v/>
    <v>Chini, Morteza</v>
    <v>0</v>
    <v>0</v>
    <v/>
    <v/>
    <v/>
    <v/>
    <v>48</v>
    <v/>
    <v>0</v>
    <v>CSS 310A</v>
    <v/>
    <v/>
    <v>0</v>
  </rv>
  <rv s="0">
    <v>0</v>
    <v>CSS 320A</v>
    <v>1</v>
    <v>Generic</v>
    <v>0</v>
    <v>CSS 320A</v>
    <v/>
    <v/>
    <v>0</v>
    <v>30</v>
    <v>CSS</v>
    <v>48</v>
    <v>0</v>
    <v/>
    <v/>
    <v>0</v>
    <v>0</v>
    <v>0</v>
    <v>0</v>
    <v/>
    <v/>
    <v>48</v>
    <v/>
    <v/>
    <v>CSS 320A</v>
    <v/>
    <v/>
    <v>0</v>
  </rv>
  <rv s="16">
    <v>0</v>
    <v>CSS 340A</v>
    <v>1</v>
    <v>Generic</v>
    <v>0</v>
    <v>CSS 340A</v>
    <v/>
    <v/>
    <v>0</v>
    <v/>
    <v>CSS</v>
    <v>40</v>
    <v>0</v>
    <v/>
    <v>Arian, Eyal</v>
    <v>0</v>
    <v>0</v>
    <v/>
    <v/>
    <v/>
    <v/>
    <v>40</v>
    <v/>
    <v>0</v>
    <v>CSS 340A</v>
    <v/>
    <v/>
    <v>0</v>
  </rv>
  <rv s="0">
    <v>0</v>
    <v>CSS 342A</v>
    <v>1</v>
    <v>Generic</v>
    <v>0</v>
    <v>CSS 342A</v>
    <v/>
    <v/>
    <v>0</v>
    <v>30</v>
    <v>CSS</v>
    <v>40</v>
    <v>0</v>
    <v/>
    <v/>
    <v>0</v>
    <v>0</v>
    <v>0</v>
    <v>0</v>
    <v/>
    <v/>
    <v>40</v>
    <v/>
    <v/>
    <v>CSS 342A</v>
    <v/>
    <v/>
    <v>0</v>
  </rv>
  <rv s="16">
    <v>0</v>
    <v>CSS 342B</v>
    <v>1</v>
    <v>Generic</v>
    <v>0</v>
    <v>CSS 342B</v>
    <v/>
    <v/>
    <v>0</v>
    <v/>
    <v>CSS</v>
    <v>40</v>
    <v>0</v>
    <v/>
    <v>Ayhan, Murat Seckin</v>
    <v>0</v>
    <v>0</v>
    <v/>
    <v/>
    <v>Add note: "Optional skills lab for additional practice: CSSSKL 342."</v>
    <v/>
    <v>40</v>
    <v/>
    <v>0</v>
    <v>CSS 342B</v>
    <v/>
    <v/>
    <v>0</v>
  </rv>
  <rv s="15">
    <v>0</v>
    <v>CSS 342C</v>
    <v>1</v>
    <v>Generic</v>
    <v>0</v>
    <v>CSS 342C</v>
    <v/>
    <v/>
    <v>0</v>
    <v/>
    <v>CSS</v>
    <v>40</v>
    <v>0</v>
    <v/>
    <v>Wang, Joanna</v>
    <v>0</v>
    <v>0</v>
    <v/>
    <v>1</v>
    <v>Add note: "Optional skills lab for additional practice: CSSSKL 342."</v>
    <v/>
    <v>40</v>
    <v/>
    <v>0</v>
    <v>CSS 342C</v>
    <v/>
    <v/>
    <v>0</v>
  </rv>
  <rv s="0">
    <v>0</v>
    <v>CSS 342D</v>
    <v>1</v>
    <v>Generic</v>
    <v>0</v>
    <v>CSS 342D</v>
    <v/>
    <v/>
    <v>0</v>
    <v>30</v>
    <v>CSS</v>
    <v>40</v>
    <v>0</v>
    <v/>
    <v/>
    <v>0</v>
    <v>0</v>
    <v>0</v>
    <v>0</v>
    <v/>
    <v/>
    <v>40</v>
    <v/>
    <v/>
    <v>CSS 342D</v>
    <v/>
    <v/>
    <v>0</v>
  </rv>
  <rv s="0">
    <v>0</v>
    <v>CSS 342E</v>
    <v>1</v>
    <v>Generic</v>
    <v>0</v>
    <v>CSS 342E</v>
    <v/>
    <v/>
    <v>0</v>
    <v>30</v>
    <v>CSS</v>
    <v>40</v>
    <v>0</v>
    <v/>
    <v/>
    <v>0</v>
    <v>0</v>
    <v>0</v>
    <v>0</v>
    <v/>
    <v/>
    <v>40</v>
    <v/>
    <v/>
    <v>CSS 342E</v>
    <v/>
    <v/>
    <v>0</v>
  </rv>
  <rv s="0">
    <v>0</v>
    <v>CSS 343A</v>
    <v>1</v>
    <v>Generic</v>
    <v>0</v>
    <v>CSS 343A</v>
    <v/>
    <v/>
    <v>0</v>
    <v>30</v>
    <v>CSS</v>
    <v>40</v>
    <v>0</v>
    <v/>
    <v/>
    <v>0</v>
    <v>0</v>
    <v>0</v>
    <v>0</v>
    <v/>
    <v/>
    <v>40</v>
    <v/>
    <v/>
    <v>CSS 343A</v>
    <v/>
    <v/>
    <v>0</v>
  </rv>
  <rv s="0">
    <v>0</v>
    <v>CSS 343B</v>
    <v>1</v>
    <v>Generic</v>
    <v>0</v>
    <v>CSS 343B</v>
    <v/>
    <v/>
    <v>0</v>
    <v>30</v>
    <v>CSS</v>
    <v>40</v>
    <v>0</v>
    <v/>
    <v/>
    <v>0</v>
    <v>0</v>
    <v>0</v>
    <v>0</v>
    <v/>
    <v/>
    <v>40</v>
    <v/>
    <v/>
    <v>CSS 343B</v>
    <v/>
    <v/>
    <v>0</v>
  </rv>
  <rv s="0">
    <v>0</v>
    <v>CSS 350A</v>
    <v>1</v>
    <v>Generic</v>
    <v>0</v>
    <v>CSS 350A</v>
    <v/>
    <v/>
    <v>0</v>
    <v>0</v>
    <v>CSS</v>
    <v>48</v>
    <v>0</v>
    <v/>
    <v/>
    <v>0</v>
    <v>0</v>
    <v>0</v>
    <v>0</v>
    <v/>
    <v/>
    <v>48</v>
    <v/>
    <v/>
    <v>CSS 350A</v>
    <v/>
    <v/>
    <v>0</v>
  </rv>
  <rv s="15">
    <v>0</v>
    <v>CSS 350B</v>
    <v>1</v>
    <v>Generic</v>
    <v>0</v>
    <v>CSS 350B</v>
    <v/>
    <v/>
    <v>0</v>
    <v/>
    <v>CSS</v>
    <v>48</v>
    <v>0</v>
    <v/>
    <v>Champion, Kaylea</v>
    <v>0</v>
    <v>0</v>
    <v/>
    <v>1</v>
    <v>Add note: "Cannot be taken for credit by Applied Computing majors with business minors"</v>
    <v/>
    <v>48</v>
    <v/>
    <v>0</v>
    <v>CSS 350B</v>
    <v/>
    <v/>
    <v>0</v>
  </rv>
  <rv s="16">
    <v>0</v>
    <v>CSS 360A</v>
    <v>1</v>
    <v>Generic</v>
    <v>0</v>
    <v>CSS 360A</v>
    <v/>
    <v/>
    <v>0</v>
    <v/>
    <v>CSS</v>
    <v>30</v>
    <v>0</v>
    <v/>
    <v>Oliver, Dawn-Marie</v>
    <v>0</v>
    <v>0</v>
    <v/>
    <v/>
    <v/>
    <v/>
    <v>30</v>
    <v/>
    <v>0</v>
    <v>CSS 360A</v>
    <v/>
    <v/>
    <v>0</v>
  </rv>
  <rv s="0">
    <v>0</v>
    <v>CSS 360B</v>
    <v>1</v>
    <v>Generic</v>
    <v>0</v>
    <v>CSS 360B</v>
    <v/>
    <v/>
    <v>0</v>
    <v>0</v>
    <v>CSS</v>
    <v>30</v>
    <v>0</v>
    <v/>
    <v/>
    <v>0</v>
    <v>0</v>
    <v>0</v>
    <v>0</v>
    <v/>
    <v/>
    <v>30</v>
    <v/>
    <v/>
    <v>CSS 360B</v>
    <v/>
    <v/>
    <v>0</v>
  </rv>
  <rv s="0">
    <v>0</v>
    <v>CSS 360C</v>
    <v>1</v>
    <v>Generic</v>
    <v>0</v>
    <v>CSS 360C</v>
    <v/>
    <v/>
    <v>0</v>
    <v>0</v>
    <v>CSS</v>
    <v>30</v>
    <v>0</v>
    <v/>
    <v/>
    <v>0</v>
    <v>0</v>
    <v>0</v>
    <v>0</v>
    <v/>
    <v/>
    <v>30</v>
    <v/>
    <v/>
    <v>CSS 360C</v>
    <v/>
    <v/>
    <v>0</v>
  </rv>
  <rv s="15">
    <v>0</v>
    <v>CSS 360D</v>
    <v>1</v>
    <v>Generic</v>
    <v>0</v>
    <v>CSS 360D</v>
    <v/>
    <v/>
    <v>0</v>
    <v/>
    <v>CSS</v>
    <v>30</v>
    <v>0</v>
    <v/>
    <v>Erdly, William</v>
    <v>0</v>
    <v>0</v>
    <v/>
    <v>1</v>
    <v/>
    <v/>
    <v>30</v>
    <v/>
    <v>0</v>
    <v>CSS 360D</v>
    <v/>
    <v/>
    <v>0</v>
  </rv>
  <rv s="0">
    <v>0</v>
    <v>CSS 360E</v>
    <v>1</v>
    <v>Generic</v>
    <v>0</v>
    <v>CSS 360E</v>
    <v/>
    <v/>
    <v>0</v>
    <v>0</v>
    <v>CSS</v>
    <v>30</v>
    <v>0</v>
    <v/>
    <v/>
    <v>0</v>
    <v>0</v>
    <v>0</v>
    <v>0</v>
    <v/>
    <v/>
    <v>30</v>
    <v/>
    <v/>
    <v>CSS 360E</v>
    <v/>
    <v/>
    <v>0</v>
  </rv>
  <rv s="0">
    <v>0</v>
    <v>CSS 360F</v>
    <v>1</v>
    <v>Generic</v>
    <v>0</v>
    <v>CSS 360F</v>
    <v/>
    <v/>
    <v>0</v>
    <v>0</v>
    <v>CSS</v>
    <v>30</v>
    <v>0</v>
    <v/>
    <v/>
    <v>0</v>
    <v>0</v>
    <v>0</v>
    <v>0</v>
    <v/>
    <v/>
    <v>30</v>
    <v/>
    <v/>
    <v>CSS 360F</v>
    <v/>
    <v/>
    <v>0</v>
  </rv>
  <rv s="0">
    <v>0</v>
    <v>CSS 370A</v>
    <v>1</v>
    <v>Generic</v>
    <v>0</v>
    <v>CSS 370A</v>
    <v/>
    <v/>
    <v>0</v>
    <v>0</v>
    <v>CSS</v>
    <v>48</v>
    <v>0</v>
    <v/>
    <v/>
    <v>0</v>
    <v>0</v>
    <v>0</v>
    <v>0</v>
    <v/>
    <v/>
    <v>48</v>
    <v/>
    <v/>
    <v>CSS 370A</v>
    <v/>
    <v/>
    <v>0</v>
  </rv>
  <rv s="16">
    <v>0</v>
    <v>CSS 370B</v>
    <v>1</v>
    <v>Generic</v>
    <v>0</v>
    <v>CSS 370B</v>
    <v/>
    <v/>
    <v>0</v>
    <v/>
    <v>CSS</v>
    <v>48</v>
    <v>0</v>
    <v/>
    <v>Chini, Morteza</v>
    <v>0</v>
    <v>0</v>
    <v/>
    <v/>
    <v/>
    <v/>
    <v>48</v>
    <v/>
    <v>0</v>
    <v>CSS 370B</v>
    <v/>
    <v/>
    <v>0</v>
  </rv>
  <rv s="0">
    <v>0</v>
    <v>CSS 371A</v>
    <v>1</v>
    <v>Generic</v>
    <v>0</v>
    <v>CSS 371A</v>
    <v/>
    <v/>
    <v>0</v>
    <v>0</v>
    <v>CSS</v>
    <v>48</v>
    <v>0</v>
    <v/>
    <v/>
    <v>0</v>
    <v>0</v>
    <v>0</v>
    <v>0</v>
    <v/>
    <v/>
    <v>48</v>
    <v/>
    <v/>
    <v>CSS 371A</v>
    <v/>
    <v/>
    <v>0</v>
  </rv>
  <rv s="0">
    <v>0</v>
    <v>CSS 385A</v>
    <v>1</v>
    <v>Generic</v>
    <v>0</v>
    <v>CSS 385A</v>
    <v/>
    <v/>
    <v>0</v>
    <v>30</v>
    <v>CSS</v>
    <v>48</v>
    <v>0</v>
    <v/>
    <v/>
    <v>0</v>
    <v>0</v>
    <v>0</v>
    <v>0</v>
    <v/>
    <v/>
    <v>48</v>
    <v/>
    <v/>
    <v>CSS 385A</v>
    <v/>
    <v/>
    <v>0</v>
  </rv>
  <rv s="0">
    <v>0</v>
    <v>CSS 390A</v>
    <v>1</v>
    <v>Generic</v>
    <v>0</v>
    <v>CSS 390A</v>
    <v/>
    <v/>
    <v>0</v>
    <v>0</v>
    <v>CSS</v>
    <v>30</v>
    <v>0</v>
    <v/>
    <v/>
    <v>0</v>
    <v>0</v>
    <v>0</v>
    <v>0</v>
    <v/>
    <v/>
    <v>30</v>
    <v/>
    <v/>
    <v>CSS 390A</v>
    <v/>
    <v/>
    <v>0</v>
  </rv>
  <rv s="1">
    <v>0</v>
    <v>CSS 397</v>
    <v>1</v>
    <v>Generic</v>
    <v>0</v>
    <v>CSS 397</v>
    <v/>
    <v/>
    <v>0</v>
    <v>0</v>
    <v>CSS</v>
    <v/>
    <v>0</v>
    <v/>
    <v/>
    <v>0</v>
    <v>0</v>
    <v>0</v>
    <v>0</v>
    <v/>
    <v/>
    <v>0</v>
    <v/>
    <v/>
    <v>CSS 397</v>
    <v/>
    <v/>
    <v>0</v>
  </rv>
  <rv s="0">
    <v>0</v>
    <v>CSS 411A</v>
    <v>1</v>
    <v>Generic</v>
    <v>0</v>
    <v>CSS 411A</v>
    <v/>
    <v/>
    <v>0</v>
    <v>0</v>
    <v>CSS</v>
    <v>40</v>
    <v>0</v>
    <v/>
    <v/>
    <v>0</v>
    <v>0</v>
    <v>0</v>
    <v>0</v>
    <v/>
    <v/>
    <v>40</v>
    <v/>
    <v/>
    <v>CSS 411A</v>
    <v/>
    <v/>
    <v>0</v>
  </rv>
  <rv s="0">
    <v>0</v>
    <v>CSS 422A</v>
    <v>1</v>
    <v>Generic</v>
    <v>0</v>
    <v>CSS 422A</v>
    <v/>
    <v/>
    <v>0</v>
    <v>30</v>
    <v>CSS</v>
    <v>48</v>
    <v>0</v>
    <v/>
    <v/>
    <v>0</v>
    <v>0</v>
    <v>0</v>
    <v>0</v>
    <v/>
    <v/>
    <v>48</v>
    <v/>
    <v/>
    <v>CSS 422A</v>
    <v/>
    <v/>
    <v>0</v>
  </rv>
  <rv s="0">
    <v>0</v>
    <v>CSS 422B</v>
    <v>1</v>
    <v>Generic</v>
    <v>0</v>
    <v>CSS 422B</v>
    <v/>
    <v/>
    <v>0</v>
    <v>30</v>
    <v>CSS</v>
    <v>48</v>
    <v>0</v>
    <v/>
    <v/>
    <v>0</v>
    <v>0</v>
    <v>0</v>
    <v>0</v>
    <v/>
    <v/>
    <v>48</v>
    <v/>
    <v/>
    <v>CSS 422B</v>
    <v/>
    <v/>
    <v>0</v>
  </rv>
  <rv s="0">
    <v>0</v>
    <v>CSS 427 Lab</v>
    <v>1</v>
    <v>Generic</v>
    <v>0</v>
    <v>CSS 427 Lab</v>
    <v/>
    <v/>
    <v>0</v>
    <v>47</v>
    <v>CSS</v>
    <v>9</v>
    <v>0</v>
    <v/>
    <v/>
    <v>0</v>
    <v>0</v>
    <v>0</v>
    <v>0</v>
    <v>9:30-1:00</v>
    <v/>
    <v>18</v>
    <v/>
    <v/>
    <v>CSS 427 Lab</v>
    <v/>
    <v/>
    <v>0</v>
  </rv>
  <rv s="0">
    <v>0</v>
    <v>CSS 427A</v>
    <v>1</v>
    <v>Generic</v>
    <v>0</v>
    <v>CSS 427A</v>
    <v/>
    <v/>
    <v>0</v>
    <v>47</v>
    <v>CSS</v>
    <v>9</v>
    <v>0</v>
    <v/>
    <v/>
    <v>0</v>
    <v>0</v>
    <v>0</v>
    <v>0</v>
    <v/>
    <v/>
    <v>18</v>
    <v/>
    <v/>
    <v>CSS 427A</v>
    <v/>
    <v/>
    <v>0</v>
  </rv>
  <rv s="15">
    <v>0</v>
    <v>CSS 430A</v>
    <v>1</v>
    <v>Generic</v>
    <v>0</v>
    <v>CSS 430A</v>
    <v/>
    <v/>
    <v>0</v>
    <v/>
    <v>CSS</v>
    <v>48</v>
    <v>0</v>
    <v/>
    <v>Pisan, Yusuf</v>
    <v>0</v>
    <v>0</v>
    <v/>
    <v>1</v>
    <v/>
    <v/>
    <v>48</v>
    <v/>
    <v>0</v>
    <v>CSS 430A</v>
    <v/>
    <v/>
    <v>0</v>
  </rv>
  <rv s="0">
    <v>0</v>
    <v>CSS 430B</v>
    <v>1</v>
    <v>Generic</v>
    <v>0</v>
    <v>CSS 430B</v>
    <v/>
    <v/>
    <v>0</v>
    <v>30</v>
    <v>CSS</v>
    <v>48</v>
    <v>0</v>
    <v/>
    <v/>
    <v>0</v>
    <v>0</v>
    <v>0</v>
    <v>0</v>
    <v/>
    <v/>
    <v>48</v>
    <v/>
    <v/>
    <v>CSS 430B</v>
    <v/>
    <v/>
    <v>0</v>
  </rv>
  <rv s="15">
    <v>0</v>
    <v>CSS 432A</v>
    <v>1</v>
    <v>Generic</v>
    <v>0</v>
    <v>CSS 432A</v>
    <v/>
    <v/>
    <v>0</v>
    <v/>
    <v>CSS</v>
    <v>48</v>
    <v>0</v>
    <v/>
    <v/>
    <v>0</v>
    <v>0</v>
    <v/>
    <v>1</v>
    <v/>
    <v/>
    <v>48</v>
    <v/>
    <v>0</v>
    <v>CSS 432A</v>
    <v/>
    <v/>
    <v>0</v>
  </rv>
  <rv s="0">
    <v>0</v>
    <v>CSS 434A</v>
    <v>1</v>
    <v>Generic</v>
    <v>0</v>
    <v>CSS 434A</v>
    <v/>
    <v/>
    <v>0</v>
    <v>30</v>
    <v>CSS</v>
    <v>48</v>
    <v>0</v>
    <v/>
    <v/>
    <v>0</v>
    <v>0</v>
    <v>0</v>
    <v>0</v>
    <v/>
    <v/>
    <v>48</v>
    <v/>
    <v/>
    <v>CSS 434A</v>
    <v/>
    <v/>
    <v>0</v>
  </rv>
  <rv s="0">
    <v>0</v>
    <v>CSS 451A</v>
    <v>1</v>
    <v>Generic</v>
    <v>0</v>
    <v>CSS 451A</v>
    <v/>
    <v/>
    <v>0</v>
    <v>30</v>
    <v>CSS</v>
    <v>48</v>
    <v>0</v>
    <v/>
    <v/>
    <v>0</v>
    <v>0</v>
    <v>0</v>
    <v>0</v>
    <v/>
    <v/>
    <v>48</v>
    <v/>
    <v/>
    <v>CSS 451A</v>
    <v/>
    <v/>
    <v>0</v>
  </rv>
  <rv s="0">
    <v>0</v>
    <v>CSS 474A</v>
    <v>1</v>
    <v>Generic</v>
    <v>0</v>
    <v>CSS 474A</v>
    <v/>
    <v/>
    <v>0</v>
    <v>0</v>
    <v>CSS</v>
    <v>48</v>
    <v>0</v>
    <v/>
    <v/>
    <v>0</v>
    <v>0</v>
    <v>0</v>
    <v>0</v>
    <v/>
    <v/>
    <v>48</v>
    <v/>
    <v/>
    <v>CSS 474A</v>
    <v/>
    <v/>
    <v>0</v>
  </rv>
  <rv s="16">
    <v>0</v>
    <v>CSS 475A</v>
    <v>1</v>
    <v>Generic</v>
    <v>0</v>
    <v>CSS 475A</v>
    <v/>
    <v/>
    <v>0</v>
    <v/>
    <v>CSS</v>
    <v>48</v>
    <v>0</v>
    <v/>
    <v>Chenault, John</v>
    <v>0</v>
    <v>0</v>
    <v/>
    <v/>
    <v/>
    <v/>
    <v>48</v>
    <v/>
    <v>0</v>
    <v>CSS 475A</v>
    <v/>
    <v/>
    <v>0</v>
  </rv>
  <rv s="0">
    <v>0</v>
    <v>CSS 478A</v>
    <v>1</v>
    <v>Generic</v>
    <v>0</v>
    <v>CSS 478A</v>
    <v/>
    <v/>
    <v>0</v>
    <v>30</v>
    <v>CSS</v>
    <v>40</v>
    <v>0</v>
    <v/>
    <v/>
    <v>0</v>
    <v>0</v>
    <v>0</v>
    <v>0</v>
    <v/>
    <v/>
    <v>40</v>
    <v/>
    <v/>
    <v>CSS 478A</v>
    <v/>
    <v/>
    <v>0</v>
  </rv>
  <rv s="15">
    <v>0</v>
    <v>CSS 481A</v>
    <v>1</v>
    <v>Generic</v>
    <v>0</v>
    <v>CSS 481A</v>
    <v/>
    <v/>
    <v>0</v>
    <v/>
    <v>CSS</v>
    <v>48</v>
    <v>0</v>
    <v/>
    <v>Uong, Ethan</v>
    <v>0</v>
    <v>0</v>
    <v/>
    <v>1</v>
    <v/>
    <v/>
    <v>48</v>
    <v/>
    <v>0</v>
    <v>CSS 481A</v>
    <v/>
    <v/>
    <v>0</v>
  </rv>
  <rv s="16">
    <v>0</v>
    <v>CSS 490A</v>
    <v>1</v>
    <v>Generic</v>
    <v>0</v>
    <v>CSS 490A</v>
    <v/>
    <v/>
    <v>0</v>
    <v/>
    <v>CSS</v>
    <v>48</v>
    <v>0</v>
    <v/>
    <v>Dupuis, Marc &amp; Melnikoff, Steven Oscar</v>
    <v>0</v>
    <v>0</v>
    <v/>
    <v/>
    <v>5 cr. Add note: "Data Privacy. Introduces data privacy as an emerging area of data management technology and regulatory compliance. 50% hybrid. Meeting in-class Fri., all other involvement is asynchronous. Info: https://tinyurl.com/css490-datapriv"</v>
    <v/>
    <v>48</v>
    <v/>
    <v>0</v>
    <v>CSS 490A</v>
    <v/>
    <v/>
    <v>0</v>
  </rv>
  <rv s="1">
    <v>0</v>
    <v>CSS 495A</v>
    <v>1</v>
    <v>Generic</v>
    <v>0</v>
    <v>CSS 495A</v>
    <v/>
    <v/>
    <v>0</v>
    <v>0</v>
    <v>CSS</v>
    <v/>
    <v>0</v>
    <v/>
    <v/>
    <v>0</v>
    <v>0</v>
    <v>0</v>
    <v>0</v>
    <v/>
    <v/>
    <v>0</v>
    <v/>
    <v/>
    <v>CSS 495A</v>
    <v/>
    <v/>
    <v>0</v>
  </rv>
  <rv s="0">
    <v>0</v>
    <v>CSS 496A</v>
    <v>1</v>
    <v>Generic</v>
    <v>0</v>
    <v>CSS 496A</v>
    <v/>
    <v/>
    <v>0</v>
    <v>0</v>
    <v>CSS</v>
    <v>20</v>
    <v>0</v>
    <v/>
    <v/>
    <v>0</v>
    <v>0</v>
    <v>0</v>
    <v>0</v>
    <v/>
    <v/>
    <v>24</v>
    <v/>
    <v/>
    <v>CSS 496A</v>
    <v/>
    <v/>
    <v>0</v>
  </rv>
  <rv s="0">
    <v>0</v>
    <v>CSS 496B</v>
    <v>1</v>
    <v>Generic</v>
    <v>0</v>
    <v>CSS 496B</v>
    <v/>
    <v/>
    <v>0</v>
    <v>0</v>
    <v>CSS</v>
    <v>20</v>
    <v>0</v>
    <v/>
    <v/>
    <v>0</v>
    <v>0</v>
    <v>0</v>
    <v>0</v>
    <v/>
    <v/>
    <v>24</v>
    <v/>
    <v/>
    <v>CSS 496B</v>
    <v/>
    <v/>
    <v>0</v>
  </rv>
  <rv s="1">
    <v>0</v>
    <v>CSS 497</v>
    <v>1</v>
    <v>Generic</v>
    <v>0</v>
    <v>CSS 497</v>
    <v/>
    <v/>
    <v>0</v>
    <v>0</v>
    <v>CSS</v>
    <v/>
    <v>0</v>
    <v/>
    <v/>
    <v>0</v>
    <v>0</v>
    <v>0</v>
    <v>0</v>
    <v/>
    <v/>
    <v>0</v>
    <v/>
    <v/>
    <v>CSS 497</v>
    <v/>
    <v/>
    <v>0</v>
  </rv>
  <rv s="16">
    <v>0</v>
    <v>CSS 497C</v>
    <v>1</v>
    <v>Generic</v>
    <v>0</v>
    <v>CSS 497C</v>
    <v/>
    <v/>
    <v>0</v>
    <v/>
    <v>CSS</v>
    <v>20</v>
    <v>0</v>
    <v/>
    <v>Kim, Jeff</v>
    <v>0</v>
    <v>0</v>
    <v/>
    <v/>
    <v>4.0 grading. Flexible use classroom preferred.</v>
    <v/>
    <v>24</v>
    <v/>
    <v>0</v>
    <v>CSS 497C</v>
    <v/>
    <v/>
    <v>0</v>
  </rv>
  <rv s="0">
    <v>0</v>
    <v>CSS 497D</v>
    <v>1</v>
    <v>Generic</v>
    <v>0</v>
    <v>CSS 497D</v>
    <v/>
    <v/>
    <v>0</v>
    <v>0</v>
    <v>CSS</v>
    <v>20</v>
    <v>0</v>
    <v/>
    <v/>
    <v>0</v>
    <v>0</v>
    <v>0</v>
    <v>0</v>
    <v/>
    <v/>
    <v>24</v>
    <v/>
    <v/>
    <v>CSS 497D</v>
    <v/>
    <v/>
    <v>0</v>
  </rv>
  <rv s="1">
    <v>0</v>
    <v>CSS 498</v>
    <v>1</v>
    <v>Generic</v>
    <v>0</v>
    <v>CSS 498</v>
    <v/>
    <v/>
    <v>0</v>
    <v>0</v>
    <v>CSS</v>
    <v/>
    <v>0</v>
    <v/>
    <v/>
    <v>0</v>
    <v>0</v>
    <v>0</v>
    <v>0</v>
    <v/>
    <v/>
    <v>0</v>
    <v/>
    <v/>
    <v>CSS 498</v>
    <v/>
    <v/>
    <v>0</v>
  </rv>
  <rv s="1">
    <v>0</v>
    <v>CSS 499</v>
    <v>1</v>
    <v>Generic</v>
    <v>0</v>
    <v>CSS 499</v>
    <v/>
    <v/>
    <v>0</v>
    <v>0</v>
    <v>CSS</v>
    <v/>
    <v>0</v>
    <v/>
    <v/>
    <v>0</v>
    <v>0</v>
    <v>0</v>
    <v>0</v>
    <v/>
    <v/>
    <v>0</v>
    <v/>
    <v/>
    <v>CSS 499</v>
    <v/>
    <v/>
    <v>0</v>
  </rv>
  <rv s="0">
    <v>0</v>
    <v>CSS 501A</v>
    <v>1</v>
    <v>Generic</v>
    <v>0</v>
    <v>CSS 501A</v>
    <v/>
    <v/>
    <v>0</v>
    <v>0</v>
    <v>CSS</v>
    <v>90</v>
    <v>0</v>
    <v/>
    <v/>
    <v>0</v>
    <v>0</v>
    <v>0</v>
    <v>0</v>
    <v>N/A</v>
    <v/>
    <v>90</v>
    <v/>
    <v/>
    <v>CSS 501A</v>
    <v/>
    <v/>
    <v>0</v>
  </rv>
  <rv s="0">
    <v>0</v>
    <v>CSS 506A</v>
    <v>1</v>
    <v>Generic</v>
    <v>0</v>
    <v>CSS 506A</v>
    <v/>
    <v/>
    <v>0</v>
    <v>0</v>
    <v>CSS</v>
    <v>45</v>
    <v>0</v>
    <v/>
    <v/>
    <v>0</v>
    <v>0</v>
    <v>0</v>
    <v>0</v>
    <v/>
    <v/>
    <v>48</v>
    <v/>
    <v/>
    <v>CSS 506A</v>
    <v/>
    <v/>
    <v>0</v>
  </rv>
  <rv s="0">
    <v>0</v>
    <v>CSS 506B</v>
    <v>1</v>
    <v>Generic</v>
    <v>0</v>
    <v>CSS 506B</v>
    <v/>
    <v/>
    <v>0</v>
    <v>0</v>
    <v>CSS</v>
    <v>60</v>
    <v>0</v>
    <v/>
    <v/>
    <v>0</v>
    <v>0</v>
    <v>0</v>
    <v>0</v>
    <v>N/A</v>
    <v/>
    <v>60</v>
    <v/>
    <v/>
    <v>CSS 506B</v>
    <v/>
    <v/>
    <v>0</v>
  </rv>
  <rv s="0">
    <v>0</v>
    <v>CSS 517A</v>
    <v>1</v>
    <v>Generic</v>
    <v>0</v>
    <v>CSS 517A</v>
    <v/>
    <v/>
    <v>0</v>
    <v>0</v>
    <v>CSS</v>
    <v>40</v>
    <v>0</v>
    <v/>
    <v/>
    <v>0</v>
    <v>0</v>
    <v>0</v>
    <v>0</v>
    <v/>
    <v/>
    <v>40</v>
    <v/>
    <v/>
    <v>CSS 517A</v>
    <v/>
    <v/>
    <v>0</v>
  </rv>
  <rv s="0">
    <v>0</v>
    <v>CSS 527A</v>
    <v>1</v>
    <v>Generic</v>
    <v>0</v>
    <v>CSS 527A</v>
    <v/>
    <v/>
    <v>0</v>
    <v>0</v>
    <v>CSS</v>
    <v>40</v>
    <v>0</v>
    <v/>
    <v/>
    <v>0</v>
    <v>0</v>
    <v>0</v>
    <v>0</v>
    <v/>
    <v/>
    <v>40</v>
    <v/>
    <v/>
    <v>CSS 527A</v>
    <v/>
    <v/>
    <v>0</v>
  </rv>
  <rv s="0">
    <v>0</v>
    <v>CSS 534A</v>
    <v>1</v>
    <v>Generic</v>
    <v>0</v>
    <v>CSS 534A</v>
    <v/>
    <v/>
    <v>0</v>
    <v>0</v>
    <v>CSS</v>
    <v>40</v>
    <v>0</v>
    <v/>
    <v/>
    <v>0</v>
    <v>0</v>
    <v>0</v>
    <v>0</v>
    <v/>
    <v/>
    <v>40</v>
    <v/>
    <v/>
    <v>CSS 534A</v>
    <v/>
    <v/>
    <v>0</v>
  </rv>
  <rv s="0">
    <v>0</v>
    <v>CSS 538A</v>
    <v>1</v>
    <v>Generic</v>
    <v>0</v>
    <v>CSS 538A</v>
    <v/>
    <v/>
    <v>0</v>
    <v>0</v>
    <v>CSS</v>
    <v>40</v>
    <v>0</v>
    <v/>
    <v/>
    <v>0</v>
    <v>0</v>
    <v>0</v>
    <v>0</v>
    <v/>
    <v/>
    <v>40</v>
    <v/>
    <v/>
    <v>CSS 538A</v>
    <v/>
    <v/>
    <v>0</v>
  </rv>
  <rv s="0">
    <v>0</v>
    <v>CSS 549A</v>
    <v>1</v>
    <v>Generic</v>
    <v>0</v>
    <v>CSS 549A</v>
    <v/>
    <v/>
    <v>0</v>
    <v>0</v>
    <v>CSS</v>
    <v>40</v>
    <v>0</v>
    <v/>
    <v/>
    <v>0</v>
    <v>0</v>
    <v>0</v>
    <v>0</v>
    <v/>
    <v/>
    <v>40</v>
    <v/>
    <v/>
    <v>CSS 549A</v>
    <v/>
    <v/>
    <v>0</v>
  </rv>
  <rv s="0">
    <v>0</v>
    <v>CSS 551A</v>
    <v>1</v>
    <v>Generic</v>
    <v>0</v>
    <v>CSS 551A</v>
    <v/>
    <v/>
    <v>0</v>
    <v>0</v>
    <v>CSS</v>
    <v>40</v>
    <v>0</v>
    <v/>
    <v/>
    <v>0</v>
    <v>0</v>
    <v>0</v>
    <v>0</v>
    <v/>
    <v/>
    <v>40</v>
    <v/>
    <v/>
    <v>CSS 551A</v>
    <v/>
    <v/>
    <v>0</v>
  </rv>
  <rv s="0">
    <v>0</v>
    <v>CSS 572A</v>
    <v>1</v>
    <v>Generic</v>
    <v>0</v>
    <v>CSS 572A</v>
    <v/>
    <v/>
    <v>0</v>
    <v>0</v>
    <v>CSS</v>
    <v>40</v>
    <v>0</v>
    <v/>
    <v/>
    <v>0</v>
    <v>0</v>
    <v>0</v>
    <v>0</v>
    <v/>
    <v/>
    <v>40</v>
    <v/>
    <v/>
    <v>CSS 572A</v>
    <v/>
    <v/>
    <v>0</v>
  </rv>
  <rv s="0">
    <v>0</v>
    <v>CSS 581A</v>
    <v>1</v>
    <v>Generic</v>
    <v>0</v>
    <v>CSS 581A</v>
    <v/>
    <v/>
    <v>0</v>
    <v>0</v>
    <v>CSS</v>
    <v>40</v>
    <v>0</v>
    <v/>
    <v/>
    <v>0</v>
    <v>0</v>
    <v>0</v>
    <v>0</v>
    <v/>
    <v/>
    <v>40</v>
    <v/>
    <v/>
    <v>CSS 581A</v>
    <v/>
    <v/>
    <v>0</v>
  </rv>
  <rv s="0">
    <v>0</v>
    <v>CSS 587A</v>
    <v>1</v>
    <v>Generic</v>
    <v>0</v>
    <v>CSS 587A</v>
    <v/>
    <v/>
    <v>0</v>
    <v>0</v>
    <v>CSS</v>
    <v>40</v>
    <v>0</v>
    <v/>
    <v/>
    <v>0</v>
    <v>0</v>
    <v>0</v>
    <v>0</v>
    <v/>
    <v/>
    <v>40</v>
    <v/>
    <v/>
    <v>CSS 587A</v>
    <v/>
    <v/>
    <v>0</v>
  </rv>
  <rv s="1">
    <v>0</v>
    <v>CSS 595</v>
    <v>1</v>
    <v>Generic</v>
    <v>0</v>
    <v>CSS 595</v>
    <v/>
    <v/>
    <v>0</v>
    <v>0</v>
    <v>CSS</v>
    <v/>
    <v>0</v>
    <v/>
    <v/>
    <v>0</v>
    <v>0</v>
    <v>0</v>
    <v>0</v>
    <v/>
    <v/>
    <v>0</v>
    <v/>
    <v/>
    <v>CSS 595</v>
    <v/>
    <v/>
    <v>0</v>
  </rv>
  <rv s="0">
    <v>0</v>
    <v>CSS 599A</v>
    <v>1</v>
    <v>Generic</v>
    <v>0</v>
    <v>CSS 599A</v>
    <v/>
    <v/>
    <v>0</v>
    <v>0</v>
    <v>CSS</v>
    <v>60</v>
    <v>0</v>
    <v/>
    <v/>
    <v>0</v>
    <v>0</v>
    <v>0</v>
    <v>0</v>
    <v>3:30-4:30</v>
    <v/>
    <v>60</v>
    <v/>
    <v/>
    <v>CSS 599A</v>
    <v/>
    <v/>
    <v>0</v>
  </rv>
  <rv s="1">
    <v>0</v>
    <v>CSS 600</v>
    <v>1</v>
    <v>Generic</v>
    <v>0</v>
    <v>CSS 600</v>
    <v/>
    <v/>
    <v>0</v>
    <v>0</v>
    <v>CSS</v>
    <v/>
    <v>0</v>
    <v/>
    <v/>
    <v>0</v>
    <v>0</v>
    <v>0</v>
    <v>0</v>
    <v/>
    <v/>
    <v>0</v>
    <v/>
    <v/>
    <v>CSS 600</v>
    <v/>
    <v/>
    <v>0</v>
  </rv>
  <rv s="1">
    <v>0</v>
    <v>CSS 601</v>
    <v>1</v>
    <v>Generic</v>
    <v>0</v>
    <v>CSS 601</v>
    <v/>
    <v/>
    <v>0</v>
    <v>0</v>
    <v>CSS</v>
    <v/>
    <v>0</v>
    <v/>
    <v/>
    <v>0</v>
    <v>0</v>
    <v>0</v>
    <v>0</v>
    <v/>
    <v/>
    <v>0</v>
    <v/>
    <v/>
    <v>CSS 601</v>
    <v/>
    <v/>
    <v>0</v>
  </rv>
  <rv s="1">
    <v>0</v>
    <v>CSS 700</v>
    <v>1</v>
    <v>Generic</v>
    <v>0</v>
    <v>CSS 700</v>
    <v/>
    <v/>
    <v>0</v>
    <v>0</v>
    <v>CSS</v>
    <v/>
    <v>0</v>
    <v/>
    <v/>
    <v>0</v>
    <v>0</v>
    <v>0</v>
    <v>0</v>
    <v/>
    <v/>
    <v>0</v>
    <v/>
    <v/>
    <v>CSS 700</v>
    <v/>
    <v/>
    <v>0</v>
  </rv>
  <rv s="0">
    <v>0</v>
    <v>CSS SKL142A</v>
    <v>1</v>
    <v>Generic</v>
    <v>0</v>
    <v>CSS SKL142A</v>
    <v/>
    <v/>
    <v>0</v>
    <v>0</v>
    <v>CSS</v>
    <v>48</v>
    <v>0</v>
    <v/>
    <v/>
    <v>0</v>
    <v>0</v>
    <v>0</v>
    <v>0</v>
    <v>8:45-11:15</v>
    <v/>
    <v>48</v>
    <v/>
    <v/>
    <v>CSS SKL142A</v>
    <v/>
    <v/>
    <v>0</v>
  </rv>
  <rv s="0">
    <v>0</v>
    <v>CSS SKL142D</v>
    <v>1</v>
    <v>Generic</v>
    <v>0</v>
    <v>CSS SKL142D</v>
    <v/>
    <v/>
    <v>0</v>
    <v>0</v>
    <v>CSS</v>
    <v>48</v>
    <v>0</v>
    <v/>
    <v/>
    <v>0</v>
    <v>0</v>
    <v>0</v>
    <v>0</v>
    <v>5:15-7:45</v>
    <v/>
    <v>48</v>
    <v/>
    <v/>
    <v>CSS SKL142D</v>
    <v/>
    <v/>
    <v>0</v>
  </rv>
  <rv s="16">
    <v>0</v>
    <v>CSSSKL123A</v>
    <v>1</v>
    <v>Generic</v>
    <v>0</v>
    <v>CSSSKL123A</v>
    <v/>
    <v/>
    <v>0</v>
    <v/>
    <v>CSS</v>
    <v>48</v>
    <v>0</v>
    <v/>
    <v>Lin, Johnny</v>
    <v>0</v>
    <v>0</v>
    <v/>
    <v/>
    <v>2 cr. Flexible classroom preferred. Add note: "May be taken without concurrent enrollment in CSS 123. Must attend first day of class. Meets once a week for the first 8 weeks with a final exam during week 9. IF YOU PASSED CSS 133 OR CSS 143, THEN ONLY TAKE CSSSKL 123. INFO: TINYURL.COM/CSS-CSSSKL-123"</v>
    <v/>
    <v>48</v>
    <v/>
    <v>0</v>
    <v>CSSSKL123A</v>
    <v/>
    <v/>
    <v>0</v>
  </rv>
  <rv s="0">
    <v>0</v>
    <v>CSSSKL132A</v>
    <v>1</v>
    <v>Generic</v>
    <v>0</v>
    <v>CSSSKL132A</v>
    <v/>
    <v/>
    <v>0</v>
    <v>0</v>
    <v>CSS</v>
    <v>30</v>
    <v>0</v>
    <v/>
    <v/>
    <v>0</v>
    <v>0</v>
    <v>0</v>
    <v>0</v>
    <v>11:30-2:00</v>
    <v/>
    <v>30</v>
    <v/>
    <v/>
    <v>CSSSKL132A</v>
    <v/>
    <v/>
    <v>0</v>
  </rv>
  <rv s="16">
    <v>0</v>
    <v>CSSSKL142B</v>
    <v>1</v>
    <v>Generic</v>
    <v>0</v>
    <v>CSSSKL142B</v>
    <v/>
    <v/>
    <v>0</v>
    <v/>
    <v>CSS</v>
    <v>48</v>
    <v>0</v>
    <v/>
    <v>TA TBD</v>
    <v>0</v>
    <v>0</v>
    <v/>
    <v/>
    <v>1 cr. CR/NC grading.</v>
    <v/>
    <v>48</v>
    <v/>
    <v>0</v>
    <v>CSSSKL142B</v>
    <v>11:30-2:00</v>
    <v/>
    <v>0</v>
  </rv>
  <rv s="0">
    <v>0</v>
    <v>CSSSKL142C</v>
    <v>1</v>
    <v>Generic</v>
    <v>0</v>
    <v>CSSSKL142C</v>
    <v/>
    <v/>
    <v>0</v>
    <v>0</v>
    <v>CSS</v>
    <v>48</v>
    <v>0</v>
    <v/>
    <v/>
    <v>0</v>
    <v>0</v>
    <v>0</v>
    <v>0</v>
    <v>2:30-5:00</v>
    <v/>
    <v>48</v>
    <v/>
    <v/>
    <v>CSSSKL142C</v>
    <v/>
    <v/>
    <v>0</v>
  </rv>
  <rv s="16">
    <v>0</v>
    <v>CSSSKL143A</v>
    <v>1</v>
    <v>Generic</v>
    <v>0</v>
    <v>CSSSKL143A</v>
    <v/>
    <v/>
    <v>0</v>
    <v/>
    <v>CSS</v>
    <v>48</v>
    <v>0</v>
    <v/>
    <v>TA TBD</v>
    <v>0</v>
    <v>0</v>
    <v/>
    <v/>
    <v>1 cr. CR/NC grading.</v>
    <v/>
    <v>48</v>
    <v/>
    <v>0</v>
    <v>CSSSKL143A</v>
    <v>11:30-2:00</v>
    <v/>
    <v>0</v>
  </rv>
  <rv s="16">
    <v>0</v>
    <v>CSSSKL143B</v>
    <v>1</v>
    <v>Generic</v>
    <v>0</v>
    <v>CSSSKL143B</v>
    <v/>
    <v/>
    <v>0</v>
    <v/>
    <v>CSS</v>
    <v>48</v>
    <v>0</v>
    <v/>
    <v>TA TBD</v>
    <v>0</v>
    <v>0</v>
    <v/>
    <v/>
    <v>1 cr. CR/NC grading.</v>
    <v/>
    <v>48</v>
    <v/>
    <v>0</v>
    <v>CSSSKL143B</v>
    <v>2:30-5:00</v>
    <v/>
    <v>0</v>
  </rv>
  <rv s="16">
    <v>0</v>
    <v>CSSSKL342A</v>
    <v>1</v>
    <v>Generic</v>
    <v>0</v>
    <v>CSSSKL342A</v>
    <v/>
    <v/>
    <v>0</v>
    <v/>
    <v>CSS</v>
    <v>60</v>
    <v>0</v>
    <v/>
    <v>Sung, Kelvin</v>
    <v>0</v>
    <v>0</v>
    <v/>
    <v/>
    <v>2 cr. CR/NC grading.</v>
    <v/>
    <v>60</v>
    <v/>
    <v>0</v>
    <v>CSSSKL342A</v>
    <v>1:15-5:15</v>
    <v/>
    <v>0</v>
  </rv>
  <rv s="15">
    <v>0</v>
    <v>CSSSKL594A</v>
    <v>1</v>
    <v>Generic</v>
    <v>0</v>
    <v>CSSSKL594A</v>
    <v/>
    <v/>
    <v>0</v>
    <v/>
    <v>CSS</v>
    <v>15</v>
    <v>0</v>
    <v/>
    <v>Anderson, Laurie</v>
    <v>0</v>
    <v>0</v>
    <v/>
    <v>1</v>
    <v>2 cr. CR/NC grading.</v>
    <v/>
    <v>18</v>
    <v/>
    <v>0</v>
    <v>CSSSKL594A</v>
    <v/>
    <v/>
    <v>0</v>
  </rv>
  <rv s="18">
    <v>0</v>
    <v>CSSSKL 123</v>
    <v>1</v>
    <v>Generic</v>
    <v>0</v>
    <v>CSSSKL 123</v>
    <v/>
    <v/>
    <v>0</v>
    <v>0</v>
    <v>CSSKL</v>
    <v/>
    <v>0</v>
    <v/>
    <v/>
    <v>0</v>
    <v>0</v>
    <v/>
    <v/>
    <v/>
    <v/>
    <v>0</v>
    <v/>
    <v/>
    <v>CSSSKL 123</v>
    <v/>
    <v/>
    <v>0</v>
  </rv>
  <rv s="18">
    <v>0</v>
    <v>CSSSKL 132</v>
    <v>1</v>
    <v>Generic</v>
    <v>0</v>
    <v>CSSSKL 132</v>
    <v/>
    <v/>
    <v>0</v>
    <v>0</v>
    <v>CSSKL</v>
    <v/>
    <v>0</v>
    <v/>
    <v/>
    <v>0</v>
    <v>0</v>
    <v/>
    <v/>
    <v/>
    <v/>
    <v>0</v>
    <v/>
    <v/>
    <v>CSSSKL 132</v>
    <v/>
    <v/>
    <v>0</v>
  </rv>
  <rv s="18">
    <v>0</v>
    <v>CSSSKL 133</v>
    <v>1</v>
    <v>Generic</v>
    <v>0</v>
    <v>CSSSKL 133</v>
    <v/>
    <v/>
    <v>0</v>
    <v>0</v>
    <v>CSSKL</v>
    <v/>
    <v>0</v>
    <v/>
    <v/>
    <v>0</v>
    <v>0</v>
    <v/>
    <v/>
    <v/>
    <v/>
    <v>0</v>
    <v/>
    <v/>
    <v>CSSSKL 133</v>
    <v/>
    <v/>
    <v>0</v>
  </rv>
  <rv s="21">
    <v>0</v>
    <v>CSSSKL 142</v>
    <v>1</v>
    <v>Generic</v>
    <v>0</v>
    <v>CSSSKL 142</v>
    <v>1</v>
    <v/>
    <v>1</v>
    <v>0</v>
    <v>CSSKL</v>
    <v>48</v>
    <v>0</v>
    <v>In person</v>
    <v>Kim,Jeffrey</v>
    <v>0</v>
    <v>1</v>
    <v/>
    <v/>
    <v/>
    <v>UW1  040</v>
    <v>48</v>
    <v/>
    <v/>
    <v>CSSSKL 142</v>
    <v/>
    <v/>
    <v>0</v>
  </rv>
  <rv s="21">
    <v>0</v>
    <v>CSSSKL 143</v>
    <v>1</v>
    <v>Generic</v>
    <v>0</v>
    <v>CSSSKL 143</v>
    <v>1</v>
    <v/>
    <v>1</v>
    <v>0</v>
    <v>CSSKL</v>
    <v>48</v>
    <v>0</v>
    <v>In person</v>
    <v>NIXON,DAVID</v>
    <v>0</v>
    <v>1</v>
    <v/>
    <v/>
    <v/>
    <v>UW1  010</v>
    <v>48</v>
    <v/>
    <v/>
    <v>CSSSKL 143</v>
    <v/>
    <v/>
    <v>0</v>
  </rv>
  <rv s="18">
    <v>0</v>
    <v>CSSSKL 342</v>
    <v>1</v>
    <v>Generic</v>
    <v>0</v>
    <v>CSSSKL 342</v>
    <v/>
    <v/>
    <v>0</v>
    <v>0</v>
    <v>CSSKL</v>
    <v/>
    <v>0</v>
    <v/>
    <v/>
    <v>0</v>
    <v>0</v>
    <v/>
    <v/>
    <v/>
    <v/>
    <v>0</v>
    <v/>
    <v/>
    <v>CSSSKL 342</v>
    <v/>
    <v/>
    <v>0</v>
  </rv>
  <rv s="18">
    <v>0</v>
    <v>CSSSKL 509</v>
    <v>1</v>
    <v>Generic</v>
    <v>0</v>
    <v>CSSSKL 509</v>
    <v/>
    <v/>
    <v>0</v>
    <v>0</v>
    <v>CSSKL</v>
    <v/>
    <v>0</v>
    <v/>
    <v/>
    <v>0</v>
    <v>0</v>
    <v/>
    <v/>
    <v/>
    <v/>
    <v>0</v>
    <v/>
    <v/>
    <v>CSSSKL 509</v>
    <v/>
    <v/>
    <v>0</v>
  </rv>
  <rv s="18">
    <v>0</v>
    <v>CSSSKL 510</v>
    <v>1</v>
    <v>Generic</v>
    <v>0</v>
    <v>CSSSKL 510</v>
    <v/>
    <v/>
    <v>0</v>
    <v>0</v>
    <v>CSSKL</v>
    <v/>
    <v>0</v>
    <v/>
    <v/>
    <v>0</v>
    <v>0</v>
    <v/>
    <v/>
    <v/>
    <v/>
    <v>0</v>
    <v/>
    <v/>
    <v>CSSSKL 510</v>
    <v/>
    <v/>
    <v>0</v>
  </rv>
  <rv s="18">
    <v>0</v>
    <v>CSSSKL 511</v>
    <v>1</v>
    <v>Generic</v>
    <v>0</v>
    <v>CSSSKL 511</v>
    <v/>
    <v/>
    <v>0</v>
    <v>0</v>
    <v>CSSKL</v>
    <v/>
    <v>0</v>
    <v/>
    <v/>
    <v>0</v>
    <v>0</v>
    <v/>
    <v/>
    <v/>
    <v/>
    <v>0</v>
    <v/>
    <v/>
    <v>CSSSKL 511</v>
    <v/>
    <v/>
    <v>0</v>
  </rv>
  <rv s="21">
    <v>0</v>
    <v>CSSSKL 594</v>
    <v>1</v>
    <v>Generic</v>
    <v>0</v>
    <v>CSSSKL 594</v>
    <v>2</v>
    <v/>
    <v>0</v>
    <v>0</v>
    <v>CSSKL</v>
    <v>15</v>
    <v>0</v>
    <v>In person</v>
    <v>Kool,Nancy L.</v>
    <v>0</v>
    <v>1</v>
    <v/>
    <v/>
    <v/>
    <v>UW2  307</v>
    <v>18</v>
    <v/>
    <v/>
    <v>CSSSKL 594</v>
    <v/>
    <v/>
    <v>0</v>
  </rv>
  <rv s="0">
    <v>0</v>
    <v>B EE 200 A</v>
    <v>1</v>
    <v>Generic</v>
    <v>0</v>
    <v>B EE 200 A</v>
    <v/>
    <v/>
    <v>0</v>
    <v>121</v>
    <v>EE</v>
    <v>24</v>
    <v>0</v>
    <v>In person</v>
    <v>Basere, Abdlmagid</v>
    <v>0</v>
    <v>0</v>
    <v>1</v>
    <v>0</v>
    <v>8:45-11:45am</v>
    <v>DISC 264</v>
    <v>24</v>
    <v/>
    <v/>
    <v>B EE 200 A</v>
    <v/>
    <v>Lab</v>
    <v>0</v>
  </rv>
  <rv s="2">
    <v>0</v>
    <v>B EE 215 A</v>
    <v>1</v>
    <v>Generic</v>
    <v>0</v>
    <v>B EE 215 A</v>
    <v>5</v>
    <v>1</v>
    <v>0</v>
    <v>0</v>
    <v>EE</v>
    <v>72</v>
    <v>0</v>
    <v>In person</v>
    <v>Choi, Seungkeun</v>
    <v>0</v>
    <v>0</v>
    <v>1</v>
    <v>0</v>
    <v/>
    <v>UW2</v>
    <v>90</v>
    <v>Computer Lab</v>
    <v/>
    <v>B EE 215 A</v>
    <v/>
    <v>Lecture</v>
    <v>0</v>
  </rv>
  <rv s="2">
    <v>0</v>
    <v>B EE 233 A</v>
    <v>1</v>
    <v>Generic</v>
    <v>0</v>
    <v>B EE 233 A</v>
    <v>5</v>
    <v>1</v>
    <v>0</v>
    <v>0</v>
    <v>EE</v>
    <v>24</v>
    <v>0</v>
    <v>In person</v>
    <v>Aintablian, Hrair</v>
    <v>0</v>
    <v>0</v>
    <v>1</v>
    <v>0</v>
    <v/>
    <v>UW2</v>
    <v>24</v>
    <v>Computer Lab</v>
    <v/>
    <v>B EE 233 A</v>
    <v/>
    <v>Lecture</v>
    <v>0</v>
  </rv>
  <rv s="2">
    <v>0</v>
    <v>B EE 235 A</v>
    <v>1</v>
    <v>Generic</v>
    <v>0</v>
    <v>B EE 235 A</v>
    <v>5</v>
    <v>1</v>
    <v>0</v>
    <v>30</v>
    <v>EE</v>
    <v>24</v>
    <v>0</v>
    <v>In person</v>
    <v>Nie, Kaibao</v>
    <v>0</v>
    <v>1</v>
    <v>0</v>
    <v>0</v>
    <v/>
    <v>UW2 205</v>
    <v>24</v>
    <v>Computer Lab</v>
    <v/>
    <v>B EE 235 A</v>
    <v/>
    <v>Lecture</v>
    <v>0</v>
  </rv>
  <rv s="2">
    <v>0</v>
    <v>B EE 235 A</v>
    <v>1</v>
    <v>Generic</v>
    <v>0</v>
    <v>B EE 235 A</v>
    <v>5</v>
    <v>1</v>
    <v>0</v>
    <v>30</v>
    <v>EE</v>
    <v>48</v>
    <v>0</v>
    <v>In person</v>
    <v>Ali, Konpal</v>
    <v>0</v>
    <v>0</v>
    <v>1</v>
    <v>0</v>
    <v/>
    <v>UW2</v>
    <v>48</v>
    <v>Computer Lab</v>
    <v/>
    <v>B EE 235 A</v>
    <v/>
    <v>Lecture</v>
    <v>0</v>
  </rv>
  <rv s="2">
    <v>0</v>
    <v>B EE 271 A</v>
    <v>1</v>
    <v>Generic</v>
    <v>0</v>
    <v>B EE 271 A</v>
    <v>5</v>
    <v>1</v>
    <v>0</v>
    <v>70</v>
    <v>EE</v>
    <v>24</v>
    <v>0</v>
    <v>In person</v>
    <v>Basere, Abdlmagid</v>
    <v>0</v>
    <v>0</v>
    <v>1</v>
    <v>0</v>
    <v/>
    <v>UW1</v>
    <v>24</v>
    <v>Computer Lab</v>
    <v/>
    <v>B EE 271 A</v>
    <v/>
    <v>Lecture</v>
    <v>0</v>
  </rv>
  <rv s="0">
    <v>0</v>
    <v>B EE 271 AA</v>
    <v>1</v>
    <v>Generic</v>
    <v>0</v>
    <v>B EE 271 AA</v>
    <v/>
    <v/>
    <v>0</v>
    <v>0</v>
    <v>EE</v>
    <v>24</v>
    <v>0</v>
    <v>In person</v>
    <v>Other</v>
    <v>0</v>
    <v>0</v>
    <v>1</v>
    <v>0</v>
    <v/>
    <v>DISC 270</v>
    <v>24</v>
    <v/>
    <v/>
    <v>B EE 271 AA</v>
    <v/>
    <v>Lab</v>
    <v>0</v>
  </rv>
  <rv s="2">
    <v>0</v>
    <v>B EE 331 A</v>
    <v>1</v>
    <v>Generic</v>
    <v>0</v>
    <v>B EE 331 A</v>
    <v>5</v>
    <v>1</v>
    <v>0</v>
    <v>80</v>
    <v>EE</v>
    <v>24</v>
    <v>0</v>
    <v>In person</v>
    <v>Choi, Seungkeun</v>
    <v>0</v>
    <v>1</v>
    <v>0</v>
    <v>0</v>
    <v/>
    <v>UW2 131</v>
    <v>24</v>
    <v>Computer Lab</v>
    <v/>
    <v>B EE 331 A</v>
    <v/>
    <v>Lecture</v>
    <v>0</v>
  </rv>
  <rv s="3">
    <v>0</v>
    <v>B EE 331 AA</v>
    <v>1</v>
    <v>Generic</v>
    <v>0</v>
    <v>B EE 331 AA</v>
    <v>Other</v>
    <v>0.5</v>
    <v>0</v>
    <v>80</v>
    <v>EE</v>
    <v>24</v>
    <v>0</v>
    <v>In person</v>
    <v>Decuir, Joseph</v>
    <v>0</v>
    <v>1</v>
    <v>0</v>
    <v>0</v>
    <v/>
    <v>DISC 264</v>
    <v>24</v>
    <v/>
    <v/>
    <v>B EE 331 AA</v>
    <v/>
    <v>Lab</v>
    <v>0</v>
  </rv>
  <rv s="1">
    <v>0</v>
    <v>B EE 331 AB</v>
    <v>1</v>
    <v>Generic</v>
    <v>0</v>
    <v>B EE 331 AB</v>
    <v/>
    <v/>
    <v>0</v>
    <v>80</v>
    <v>EE</v>
    <v/>
    <v>0</v>
    <v/>
    <v/>
    <v>0</v>
    <v>0</v>
    <v>0</v>
    <v>0</v>
    <v/>
    <v/>
    <v>0</v>
    <v/>
    <v/>
    <v>B EE 331 AB</v>
    <v/>
    <v/>
    <v>0</v>
  </rv>
  <rv s="2">
    <v>0</v>
    <v>B EE 332 A</v>
    <v>1</v>
    <v>Generic</v>
    <v>0</v>
    <v>B EE 332 A</v>
    <v>5</v>
    <v>1</v>
    <v>0</v>
    <v>70</v>
    <v>EE</v>
    <v>48</v>
    <v>0</v>
    <v>In person</v>
    <v>Aintablian, Hrair</v>
    <v>0</v>
    <v>0</v>
    <v>1</v>
    <v>0</v>
    <v/>
    <v>UW2</v>
    <v>48</v>
    <v>Computer Lab</v>
    <v/>
    <v>B EE 332 A</v>
    <v/>
    <v>Lecture</v>
    <v>0</v>
  </rv>
  <rv s="1">
    <v>0</v>
    <v>B EE 332 AA</v>
    <v>1</v>
    <v>Generic</v>
    <v>0</v>
    <v>B EE 332 AA</v>
    <v/>
    <v/>
    <v>0</v>
    <v>70</v>
    <v>EE</v>
    <v/>
    <v>0</v>
    <v/>
    <v/>
    <v>0</v>
    <v>0</v>
    <v>0</v>
    <v>0</v>
    <v/>
    <v/>
    <v>0</v>
    <v/>
    <v/>
    <v>B EE 332 AA</v>
    <v/>
    <v/>
    <v>0</v>
  </rv>
  <rv s="0">
    <v>0</v>
    <v>B EE 332 AA</v>
    <v>1</v>
    <v>Generic</v>
    <v>0</v>
    <v>B EE 332 AA</v>
    <v/>
    <v/>
    <v>0</v>
    <v>0</v>
    <v>EE</v>
    <v>24</v>
    <v>0</v>
    <v>In person</v>
    <v>Charczenko, Walter</v>
    <v>0</v>
    <v>0</v>
    <v>1</v>
    <v>0</v>
    <v/>
    <v>DISC 264</v>
    <v>24</v>
    <v/>
    <v/>
    <v>B EE 332 AA</v>
    <v/>
    <v>Lab</v>
    <v>0</v>
  </rv>
  <rv s="0">
    <v>0</v>
    <v>B EE 332 AB</v>
    <v>1</v>
    <v>Generic</v>
    <v>0</v>
    <v>B EE 332 AB</v>
    <v/>
    <v/>
    <v>0</v>
    <v>0</v>
    <v>EE</v>
    <v>24</v>
    <v>0</v>
    <v>In person</v>
    <v>Charczenko, Walter</v>
    <v>0</v>
    <v>0</v>
    <v>1</v>
    <v>0</v>
    <v/>
    <v>DISC 264</v>
    <v>24</v>
    <v/>
    <v/>
    <v>B EE 332 AB</v>
    <v>Reserve Section</v>
    <v>Lab</v>
    <v>0</v>
  </rv>
  <rv s="2">
    <v>0</v>
    <v>B EE 341 A</v>
    <v>1</v>
    <v>Generic</v>
    <v>0</v>
    <v>B EE 341 A</v>
    <v>5</v>
    <v>1</v>
    <v>0</v>
    <v>30</v>
    <v>EE</v>
    <v>48</v>
    <v>0</v>
    <v>In person</v>
    <v>Ali, Konpal</v>
    <v>0</v>
    <v>0</v>
    <v>1</v>
    <v>0</v>
    <v/>
    <v>UW2</v>
    <v>48</v>
    <v>Computer Lab</v>
    <v/>
    <v>B EE 341 A</v>
    <v/>
    <v>Lecture</v>
    <v>0</v>
  </rv>
  <rv s="2">
    <v>0</v>
    <v>B EE 341 A</v>
    <v>1</v>
    <v>Generic</v>
    <v>0</v>
    <v>B EE 341 A</v>
    <v>5</v>
    <v>1</v>
    <v>0</v>
    <v>30</v>
    <v>EE</v>
    <v>24</v>
    <v>0</v>
    <v>In person</v>
    <v>Ghirmai, Tadesse</v>
    <v>0</v>
    <v>1</v>
    <v>0</v>
    <v>0</v>
    <v/>
    <v>UW2 340</v>
    <v>24</v>
    <v>Computer Lab</v>
    <v/>
    <v>B EE 341 A</v>
    <v/>
    <v>Lecture</v>
    <v>0</v>
  </rv>
  <rv s="2">
    <v>0</v>
    <v>B EE 361 A</v>
    <v>1</v>
    <v>Generic</v>
    <v>0</v>
    <v>B EE 361 A</v>
    <v>5</v>
    <v>1</v>
    <v>0</v>
    <v>0</v>
    <v>EE</v>
    <v>24</v>
    <v>0</v>
    <v>In person</v>
    <v>Charczenko, Walter</v>
    <v>0</v>
    <v>0</v>
    <v>1</v>
    <v>0</v>
    <v/>
    <v>UW1</v>
    <v>24</v>
    <v>Computer Lab</v>
    <v/>
    <v>B EE 361 A</v>
    <v/>
    <v>Lecture</v>
    <v>0</v>
  </rv>
  <rv s="2">
    <v>0</v>
    <v>B EE 425 A</v>
    <v>1</v>
    <v>Generic</v>
    <v>0</v>
    <v>B EE 425 A</v>
    <v>5</v>
    <v>1</v>
    <v>0</v>
    <v>50</v>
    <v>EE</v>
    <v>24</v>
    <v>0</v>
    <v>In person</v>
    <v>Vemuri, Madhava</v>
    <v>0</v>
    <v>0</v>
    <v>1</v>
    <v>0</v>
    <v/>
    <v>UW2</v>
    <v>24</v>
    <v>Computer Lab</v>
    <v/>
    <v>B EE 425 A</v>
    <v/>
    <v>Lecture</v>
    <v>0</v>
  </rv>
  <rv s="2">
    <v>0</v>
    <v>B EE 425 A</v>
    <v>1</v>
    <v>Generic</v>
    <v>0</v>
    <v>B EE 425 A</v>
    <v>5</v>
    <v>1</v>
    <v>0</v>
    <v>50</v>
    <v>EE</v>
    <v>24</v>
    <v>0</v>
    <v>In person</v>
    <v>Vemuri, Madhava</v>
    <v>0</v>
    <v>1</v>
    <v>0</v>
    <v>0</v>
    <v/>
    <v>UW2 221</v>
    <v>24</v>
    <v>Computer Lab</v>
    <v/>
    <v>B EE 425 A</v>
    <v/>
    <v>Lecture</v>
    <v>0</v>
  </rv>
  <rv s="0">
    <v>0</v>
    <v>B EE 425 AA</v>
    <v>1</v>
    <v>Generic</v>
    <v>0</v>
    <v>B EE 425 AA</v>
    <v/>
    <v/>
    <v>0</v>
    <v>0</v>
    <v>EE</v>
    <v>24</v>
    <v>0</v>
    <v>In person</v>
    <v>Vemuri, Madhava</v>
    <v>0</v>
    <v>0</v>
    <v>1</v>
    <v>0</v>
    <v/>
    <v>DISC 270</v>
    <v>24</v>
    <v/>
    <v/>
    <v>B EE 425 AA</v>
    <v/>
    <v>Lab</v>
    <v>0</v>
  </rv>
  <rv s="3">
    <v>0</v>
    <v>B EE 425 AA</v>
    <v>1</v>
    <v>Generic</v>
    <v>0</v>
    <v>B EE 425 AA</v>
    <v>Other</v>
    <v>0.5</v>
    <v>0</v>
    <v>50</v>
    <v>EE</v>
    <v>24</v>
    <v>0</v>
    <v>In person</v>
    <v>Decuir, Joseph</v>
    <v>0</v>
    <v>1</v>
    <v>0</v>
    <v>0</v>
    <v/>
    <v>DISC 270</v>
    <v>24</v>
    <v/>
    <v/>
    <v>B EE 425 AA</v>
    <v/>
    <v>Lab</v>
    <v>0</v>
  </rv>
  <rv s="1">
    <v>0</v>
    <v>B EE 425 AB</v>
    <v>1</v>
    <v>Generic</v>
    <v>0</v>
    <v>B EE 425 AB</v>
    <v/>
    <v/>
    <v>0</v>
    <v>50</v>
    <v>EE</v>
    <v/>
    <v>0</v>
    <v/>
    <v/>
    <v>0</v>
    <v>0</v>
    <v>0</v>
    <v>0</v>
    <v/>
    <v/>
    <v>0</v>
    <v/>
    <v/>
    <v>B EE 425 AB</v>
    <v/>
    <v/>
    <v>0</v>
  </rv>
  <rv s="2">
    <v>0</v>
    <v>B EE 442 A</v>
    <v>1</v>
    <v>Generic</v>
    <v>0</v>
    <v>B EE 442 A</v>
    <v>5</v>
    <v>1</v>
    <v>0</v>
    <v>30</v>
    <v>EE</v>
    <v>24</v>
    <v>0</v>
    <v>In person</v>
    <v>Ghirmai, Tadesse</v>
    <v>0</v>
    <v>0</v>
    <v>1</v>
    <v>0</v>
    <v/>
    <v>UW2</v>
    <v>24</v>
    <v>Computer Lab</v>
    <v/>
    <v>B EE 442 A</v>
    <v/>
    <v>Lecture</v>
    <v>0</v>
  </rv>
  <rv s="2">
    <v>0</v>
    <v>B EE 447 A</v>
    <v>1</v>
    <v>Generic</v>
    <v>0</v>
    <v>B EE 447 A</v>
    <v>5</v>
    <v>1</v>
    <v>0</v>
    <v>0</v>
    <v>EE</v>
    <v>48</v>
    <v>0</v>
    <v>In person</v>
    <v>Aintablian, Hrair</v>
    <v>0</v>
    <v>1</v>
    <v>0</v>
    <v>0</v>
    <v/>
    <v>UW2 141</v>
    <v>48</v>
    <v>Computer Lab</v>
    <v/>
    <v>B EE 447 A</v>
    <v/>
    <v>Lecture</v>
    <v>0</v>
  </rv>
  <rv s="2">
    <v>0</v>
    <v>B EE 462 A</v>
    <v>1</v>
    <v>Generic</v>
    <v>0</v>
    <v>B EE 462 A</v>
    <v>5</v>
    <v>1</v>
    <v>0</v>
    <v>0</v>
    <v>EE</v>
    <v>24</v>
    <v>0</v>
    <v>In person</v>
    <v>Charczenko, Walter</v>
    <v>0</v>
    <v>0</v>
    <v>1</v>
    <v>0</v>
    <v/>
    <v>UW1</v>
    <v>24</v>
    <v>Computer Lab</v>
    <v/>
    <v>B EE 462 A</v>
    <v/>
    <v>Lecture</v>
    <v>0</v>
  </rv>
  <rv s="2">
    <v>0</v>
    <v>B EE 477 A</v>
    <v>1</v>
    <v>Generic</v>
    <v>0</v>
    <v>B EE 477 A</v>
    <v>5</v>
    <v>1</v>
    <v>0</v>
    <v>0</v>
    <v>EE</v>
    <v>48</v>
    <v>0</v>
    <v>In person</v>
    <v>Ghofrani, Mahmoud</v>
    <v>0</v>
    <v>1</v>
    <v>0</v>
    <v>0</v>
    <v/>
    <v>UW2 240</v>
    <v>48</v>
    <v>Computer Lab</v>
    <v/>
    <v>B EE 477 A</v>
    <v/>
    <v>Lecture</v>
    <v>0</v>
  </rv>
  <rv s="2">
    <v>0</v>
    <v>B EE 490 A</v>
    <v>1</v>
    <v>Generic</v>
    <v>0</v>
    <v>B EE 490 A</v>
    <v>1</v>
    <v>0.5</v>
    <v>0</v>
    <v>0</v>
    <v>EE</v>
    <v>9</v>
    <v>0</v>
    <v>In person</v>
    <v>Ghofrani, Mahmoud</v>
    <v>0</v>
    <v>1</v>
    <v>0</v>
    <v>0</v>
    <v/>
    <v>DISC 270</v>
    <v>18</v>
    <v/>
    <v/>
    <v>B EE 490 A</v>
    <v/>
    <v>Lab</v>
    <v>0</v>
  </rv>
  <rv s="2">
    <v>0</v>
    <v>B EE 503 A</v>
    <v>1</v>
    <v>Generic</v>
    <v>0</v>
    <v>B EE 503 A</v>
    <v>3</v>
    <v>1</v>
    <v>0</v>
    <v>0</v>
    <v>EE</v>
    <v>30</v>
    <v>0</v>
    <v>In person</v>
    <v>Other</v>
    <v>0</v>
    <v>0</v>
    <v>1</v>
    <v>0</v>
    <v>5:45-7:15pm</v>
    <v>UW1</v>
    <v>30</v>
    <v/>
    <v/>
    <v>B EE 503 A</v>
    <v/>
    <v>Lecture</v>
    <v>0</v>
  </rv>
  <rv s="2">
    <v>0</v>
    <v xml:space="preserve">B EE 505 </v>
    <v>1</v>
    <v>Generic</v>
    <v>0</v>
    <v xml:space="preserve">B EE 505 </v>
    <v>3</v>
    <v>1</v>
    <v>0</v>
    <v>0</v>
    <v>EE</v>
    <v>30</v>
    <v>0</v>
    <v>In person</v>
    <v>Other</v>
    <v>0</v>
    <v>0</v>
    <v>1</v>
    <v>0</v>
    <v>7:30-9:00pm</v>
    <v>UW1</v>
    <v>30</v>
    <v/>
    <v/>
    <v xml:space="preserve">B EE 505 </v>
    <v/>
    <v>Lecture</v>
    <v>0</v>
  </rv>
  <rv s="0">
    <v>0</v>
    <v>B EE 531A</v>
    <v>1</v>
    <v>Generic</v>
    <v>0</v>
    <v>B EE 531A</v>
    <v/>
    <v/>
    <v>0</v>
    <v>0</v>
    <v>EE</v>
    <v>24</v>
    <v>0</v>
    <v/>
    <v>Bruce, Matt</v>
    <v>0</v>
    <v>0</v>
    <v>1</v>
    <v>0</v>
    <v>false</v>
    <v/>
    <v>24</v>
    <v/>
    <v/>
    <v>B EE 531A</v>
    <v/>
    <v/>
    <v>0</v>
  </rv>
  <rv s="2">
    <v>0</v>
    <v>B EE 533 A</v>
    <v>1</v>
    <v>Generic</v>
    <v>0</v>
    <v>B EE 533 A</v>
    <v>5</v>
    <v>1</v>
    <v>0</v>
    <v>0</v>
    <v>EE</v>
    <v>24</v>
    <v>0</v>
    <v>In person</v>
    <v>Enten, Aaron</v>
    <v>0</v>
    <v>0</v>
    <v>1</v>
    <v>0</v>
    <v/>
    <v>UW1</v>
    <v>24</v>
    <v/>
    <v/>
    <v>B EE 533 A</v>
    <v/>
    <v>Lecture</v>
    <v>0</v>
  </rv>
  <rv s="0">
    <v>0</v>
    <v>B EE 545A</v>
    <v>1</v>
    <v>Generic</v>
    <v>0</v>
    <v>B EE 545A</v>
    <v/>
    <v/>
    <v>0</v>
    <v>0</v>
    <v>EE</v>
    <v>24</v>
    <v>0</v>
    <v/>
    <v>Choi, Seungkeun</v>
    <v>0</v>
    <v>0</v>
    <v>1</v>
    <v>0</v>
    <v>false</v>
    <v/>
    <v>24</v>
    <v/>
    <v/>
    <v>B EE 545A</v>
    <v/>
    <v/>
    <v>0</v>
  </rv>
  <rv s="2">
    <v>0</v>
    <v xml:space="preserve">B EE 550 </v>
    <v>1</v>
    <v>Generic</v>
    <v>0</v>
    <v xml:space="preserve">B EE 550 </v>
    <v>5</v>
    <v>1</v>
    <v>0</v>
    <v>0</v>
    <v>EE</v>
    <v>24</v>
    <v>0</v>
    <v>In person</v>
    <v>Aintablian, Hrair</v>
    <v>0</v>
    <v>0</v>
    <v>1</v>
    <v>0</v>
    <v/>
    <v/>
    <v>24</v>
    <v/>
    <v/>
    <v xml:space="preserve">B EE 550 </v>
    <v/>
    <v>Lecture</v>
    <v>0</v>
  </rv>
  <rv s="22">
    <v>0</v>
    <v>B MATH 121 B</v>
    <v>1</v>
    <v>Generic</v>
    <v>0</v>
    <v>B MATH 121 B</v>
    <v>5</v>
    <v>1</v>
    <v>0</v>
    <v>0</v>
    <v>MATH</v>
    <v>28</v>
    <v>0</v>
    <v/>
    <v/>
    <v>0</v>
    <v>0</v>
    <v>0</v>
    <v/>
    <v/>
    <v/>
    <v>30</v>
    <v/>
    <v/>
    <v>B MATH 121 B</v>
    <v/>
    <v>Lecture</v>
    <v>0</v>
  </rv>
  <rv s="22">
    <v>0</v>
    <v>B MATH 122 B</v>
    <v>1</v>
    <v>Generic</v>
    <v>0</v>
    <v>B MATH 122 B</v>
    <v>5</v>
    <v>1</v>
    <v>0</v>
    <v>0</v>
    <v>MATH</v>
    <v>32</v>
    <v>0</v>
    <v/>
    <v/>
    <v>0</v>
    <v>0</v>
    <v>0</v>
    <v/>
    <v/>
    <v/>
    <v>40</v>
    <v/>
    <v/>
    <v>B MATH 122 B</v>
    <v/>
    <v>Lecture</v>
    <v>0</v>
  </rv>
  <rv s="22">
    <v>0</v>
    <v>B MATH 144 C</v>
    <v>1</v>
    <v>Generic</v>
    <v>0</v>
    <v>B MATH 144 C</v>
    <v>5</v>
    <v>1</v>
    <v>0</v>
    <v>0</v>
    <v>MATH</v>
    <v>38</v>
    <v>0</v>
    <v/>
    <v/>
    <v>0</v>
    <v>0</v>
    <v>0</v>
    <v/>
    <v/>
    <v/>
    <v>40</v>
    <v/>
    <v/>
    <v>B MATH 144 C</v>
    <v/>
    <v>Lecture</v>
    <v>0</v>
  </rv>
  <rv s="22">
    <v>0</v>
    <v>B MATH 144 D</v>
    <v>1</v>
    <v>Generic</v>
    <v>0</v>
    <v>B MATH 144 D</v>
    <v>5</v>
    <v>1</v>
    <v>0</v>
    <v>0</v>
    <v>MATH</v>
    <v>38</v>
    <v>0</v>
    <v/>
    <v/>
    <v>0</v>
    <v>0</v>
    <v>0</v>
    <v/>
    <v/>
    <v/>
    <v>40</v>
    <v/>
    <v/>
    <v>B MATH 144 D</v>
    <v/>
    <v>Lecture</v>
    <v>0</v>
  </rv>
  <rv s="22">
    <v>0</v>
    <v>B MATH 215 D</v>
    <v>1</v>
    <v>Generic</v>
    <v>0</v>
    <v>B MATH 215 D</v>
    <v>5</v>
    <v>1</v>
    <v>0</v>
    <v>0</v>
    <v>MATH</v>
    <v>32</v>
    <v>0</v>
    <v/>
    <v/>
    <v>0</v>
    <v>0</v>
    <v>0</v>
    <v/>
    <v/>
    <v/>
    <v>40</v>
    <v/>
    <v/>
    <v>B MATH 215 D</v>
    <v/>
    <v>Lecture</v>
    <v>0</v>
  </rv>
  <rv s="22">
    <v>0</v>
    <v>STMATH 113 B</v>
    <v>1</v>
    <v>Generic</v>
    <v>0</v>
    <v>STMATH 113 B</v>
    <v>5</v>
    <v>1</v>
    <v>0</v>
    <v>0</v>
    <v>MATH</v>
    <v>38</v>
    <v>0</v>
    <v/>
    <v/>
    <v>0</v>
    <v>0</v>
    <v>0</v>
    <v/>
    <v/>
    <v/>
    <v>40</v>
    <v/>
    <v/>
    <v>STMATH 113 B</v>
    <v/>
    <v>Lecture</v>
    <v>0</v>
  </rv>
  <rv s="2">
    <v>0</v>
    <v>STMATH 224 B</v>
    <v>1</v>
    <v>Generic</v>
    <v>0</v>
    <v>STMATH 224 B</v>
    <v>5</v>
    <v>1</v>
    <v>0</v>
    <v>0</v>
    <v>MATH</v>
    <v>38</v>
    <v>0</v>
    <v/>
    <v/>
    <v>0</v>
    <v>0</v>
    <v>0</v>
    <v>0</v>
    <v/>
    <v/>
    <v>40</v>
    <v/>
    <v/>
    <v>STMATH 224 B</v>
    <v/>
    <v>Lecture</v>
    <v>0</v>
  </rv>
  <rv s="2">
    <v>0</v>
    <v>STMATH 300 B</v>
    <v>1</v>
    <v>Generic</v>
    <v>0</v>
    <v>STMATH 300 B</v>
    <v>5</v>
    <v>1</v>
    <v>0</v>
    <v>0</v>
    <v>MATH</v>
    <v>24</v>
    <v>0</v>
    <v/>
    <v/>
    <v>0</v>
    <v>0</v>
    <v>0</v>
    <v>0</v>
    <v/>
    <v/>
    <v>24</v>
    <v/>
    <v/>
    <v>STMATH 300 B</v>
    <v/>
    <v>Lecture</v>
    <v>0</v>
  </rv>
  <rv s="2">
    <v>0</v>
    <v>STMATH 301 B</v>
    <v>1</v>
    <v>Generic</v>
    <v>0</v>
    <v>STMATH 301 B</v>
    <v>5</v>
    <v>1</v>
    <v>0</v>
    <v>0</v>
    <v>MATH</v>
    <v>24</v>
    <v>0</v>
    <v/>
    <v/>
    <v>0</v>
    <v>0</v>
    <v>0</v>
    <v>0</v>
    <v/>
    <v/>
    <v>24</v>
    <v/>
    <v/>
    <v>STMATH 301 B</v>
    <v/>
    <v>Lecture</v>
    <v>0</v>
  </rv>
  <rv s="2">
    <v>0</v>
    <v>STMATH 310</v>
    <v>1</v>
    <v>Generic</v>
    <v>0</v>
    <v>STMATH 310</v>
    <v>5</v>
    <v>1</v>
    <v>0</v>
    <v>0</v>
    <v>MATH</v>
    <v>24</v>
    <v>0</v>
    <v/>
    <v/>
    <v>0</v>
    <v>0</v>
    <v>0</v>
    <v>0</v>
    <v/>
    <v/>
    <v>24</v>
    <v/>
    <v/>
    <v>STMATH 310</v>
    <v/>
    <v>Lecture</v>
    <v>0</v>
  </rv>
  <rv s="2">
    <v>0</v>
    <v>STMATH 330 A</v>
    <v>1</v>
    <v>Generic</v>
    <v>0</v>
    <v>STMATH 330 A</v>
    <v>5</v>
    <v>1</v>
    <v>0</v>
    <v>0</v>
    <v>MATH</v>
    <v>24</v>
    <v>0</v>
    <v/>
    <v/>
    <v>0</v>
    <v>0</v>
    <v>0</v>
    <v>0</v>
    <v/>
    <v/>
    <v>24</v>
    <v/>
    <v/>
    <v>STMATH 330 A</v>
    <v/>
    <v>Lecture</v>
    <v>0</v>
  </rv>
  <rv s="2">
    <v>0</v>
    <v>STMATH 341 B</v>
    <v>1</v>
    <v>Generic</v>
    <v>0</v>
    <v>STMATH 341 B</v>
    <v>5</v>
    <v>1</v>
    <v>0</v>
    <v>0</v>
    <v>MATH</v>
    <v>24</v>
    <v>0</v>
    <v/>
    <v/>
    <v>0</v>
    <v>0</v>
    <v>0</v>
    <v>0</v>
    <v/>
    <v/>
    <v>24</v>
    <v/>
    <v/>
    <v>STMATH 341 B</v>
    <v/>
    <v>Lecture</v>
    <v>0</v>
  </rv>
  <rv s="2">
    <v>0</v>
    <v>STMATH 341 C</v>
    <v>1</v>
    <v>Generic</v>
    <v>0</v>
    <v>STMATH 341 C</v>
    <v>5</v>
    <v>1</v>
    <v>0</v>
    <v>0</v>
    <v>MATH</v>
    <v>24</v>
    <v>0</v>
    <v/>
    <v/>
    <v>0</v>
    <v>0</v>
    <v>0</v>
    <v>0</v>
    <v/>
    <v/>
    <v>24</v>
    <v/>
    <v/>
    <v>STMATH 341 C</v>
    <v/>
    <v>Lecture</v>
    <v>0</v>
  </rv>
  <rv s="2">
    <v>0</v>
    <v>STMATH 341 D</v>
    <v>1</v>
    <v>Generic</v>
    <v>0</v>
    <v>STMATH 341 D</v>
    <v>5</v>
    <v>1</v>
    <v>0</v>
    <v>0</v>
    <v>MATH</v>
    <v>24</v>
    <v>0</v>
    <v/>
    <v/>
    <v>0</v>
    <v>0</v>
    <v>0</v>
    <v>0</v>
    <v/>
    <v/>
    <v>24</v>
    <v/>
    <v/>
    <v>STMATH 341 D</v>
    <v/>
    <v>Lecture</v>
    <v>0</v>
  </rv>
  <rv s="2">
    <v>0</v>
    <v>STMATH 350</v>
    <v>1</v>
    <v>Generic</v>
    <v>0</v>
    <v>STMATH 350</v>
    <v>5</v>
    <v>1</v>
    <v>0</v>
    <v>0</v>
    <v>MATH</v>
    <v>24</v>
    <v>0</v>
    <v/>
    <v/>
    <v>0</v>
    <v>0</v>
    <v>0</v>
    <v>0</v>
    <v/>
    <v/>
    <v>24</v>
    <v/>
    <v/>
    <v>STMATH 350</v>
    <v/>
    <v>Lecture</v>
    <v>0</v>
  </rv>
  <rv s="2">
    <v>0</v>
    <v>STMATH 381 A</v>
    <v>1</v>
    <v>Generic</v>
    <v>0</v>
    <v>STMATH 381 A</v>
    <v>5</v>
    <v>1</v>
    <v>0</v>
    <v>0</v>
    <v>MATH</v>
    <v>24</v>
    <v>0</v>
    <v/>
    <v/>
    <v>0</v>
    <v>0</v>
    <v>0</v>
    <v>0</v>
    <v/>
    <v/>
    <v>24</v>
    <v/>
    <v/>
    <v>STMATH 381 A</v>
    <v/>
    <v>Lecture</v>
    <v>0</v>
  </rv>
  <rv s="2">
    <v>0</v>
    <v>STMATH 381 B</v>
    <v>1</v>
    <v>Generic</v>
    <v>0</v>
    <v>STMATH 381 B</v>
    <v>5</v>
    <v>1</v>
    <v>0</v>
    <v>0</v>
    <v>MATH</v>
    <v>24</v>
    <v>0</v>
    <v/>
    <v/>
    <v>0</v>
    <v>0</v>
    <v>0</v>
    <v>0</v>
    <v/>
    <v/>
    <v>24</v>
    <v/>
    <v/>
    <v>STMATH 381 B</v>
    <v/>
    <v>Lecture</v>
    <v>0</v>
  </rv>
  <rv s="2">
    <v>0</v>
    <v>STMATH 390 B</v>
    <v>1</v>
    <v>Generic</v>
    <v>0</v>
    <v>STMATH 390 B</v>
    <v>5</v>
    <v>1</v>
    <v>0</v>
    <v>0</v>
    <v>MATH</v>
    <v>38</v>
    <v>0</v>
    <v/>
    <v/>
    <v>0</v>
    <v>0</v>
    <v>0</v>
    <v>0</v>
    <v>false</v>
    <v/>
    <v>40</v>
    <v/>
    <v/>
    <v>STMATH 390 B</v>
    <v/>
    <v>Lecture</v>
    <v>0</v>
  </rv>
  <rv s="2">
    <v>0</v>
    <v>STMATH 390 C</v>
    <v>1</v>
    <v>Generic</v>
    <v>0</v>
    <v>STMATH 390 C</v>
    <v>5</v>
    <v>1</v>
    <v>0</v>
    <v>0</v>
    <v>MATH</v>
    <v>38</v>
    <v>0</v>
    <v/>
    <v/>
    <v>0</v>
    <v>0</v>
    <v>0</v>
    <v>0</v>
    <v/>
    <v/>
    <v>40</v>
    <v/>
    <v/>
    <v>STMATH 390 C</v>
    <v/>
    <v>Lecture</v>
    <v>0</v>
  </rv>
  <rv s="2">
    <v>0</v>
    <v>STMATH 403 A</v>
    <v>1</v>
    <v>Generic</v>
    <v>0</v>
    <v>STMATH 403 A</v>
    <v>5</v>
    <v>1</v>
    <v>0</v>
    <v>0</v>
    <v>MATH</v>
    <v>24</v>
    <v>0</v>
    <v/>
    <v/>
    <v>0</v>
    <v>0</v>
    <v>0</v>
    <v>0</v>
    <v/>
    <v/>
    <v>24</v>
    <v/>
    <v/>
    <v>STMATH 403 A</v>
    <v/>
    <v>Lecture</v>
    <v>0</v>
  </rv>
  <rv s="2">
    <v>0</v>
    <v>STMATH 405 A</v>
    <v>1</v>
    <v>Generic</v>
    <v>0</v>
    <v>STMATH 405 A</v>
    <v>5</v>
    <v>1</v>
    <v>0</v>
    <v>0</v>
    <v>MATH</v>
    <v>24</v>
    <v>0</v>
    <v/>
    <v/>
    <v>0</v>
    <v>0</v>
    <v>0</v>
    <v>0</v>
    <v/>
    <v/>
    <v>24</v>
    <v/>
    <v/>
    <v>STMATH 405 A</v>
    <v/>
    <v>Lecture</v>
    <v>0</v>
  </rv>
  <rv s="2">
    <v>0</v>
    <v>STMATH 405 B</v>
    <v>1</v>
    <v>Generic</v>
    <v>0</v>
    <v>STMATH 405 B</v>
    <v>5</v>
    <v>1</v>
    <v>0</v>
    <v>0</v>
    <v>MATH</v>
    <v>24</v>
    <v>0</v>
    <v/>
    <v/>
    <v>0</v>
    <v>0</v>
    <v>0</v>
    <v>0</v>
    <v/>
    <v/>
    <v>24</v>
    <v/>
    <v/>
    <v>STMATH 405 B</v>
    <v/>
    <v>Lecture</v>
    <v>0</v>
  </rv>
  <rv s="2">
    <v>0</v>
    <v>STMATH 407 A</v>
    <v>1</v>
    <v>Generic</v>
    <v>0</v>
    <v>STMATH 407 A</v>
    <v>5</v>
    <v>1</v>
    <v>0</v>
    <v>0</v>
    <v>MATH</v>
    <v>24</v>
    <v>0</v>
    <v/>
    <v/>
    <v>0</v>
    <v>0</v>
    <v>0</v>
    <v>0</v>
    <v/>
    <v/>
    <v>24</v>
    <v/>
    <v/>
    <v>STMATH 407 A</v>
    <v/>
    <v>Lecture</v>
    <v>0</v>
  </rv>
  <rv s="2">
    <v>0</v>
    <v>STMATH 408 A</v>
    <v>1</v>
    <v>Generic</v>
    <v>0</v>
    <v>STMATH 408 A</v>
    <v>5</v>
    <v>1</v>
    <v>0</v>
    <v>0</v>
    <v>MATH</v>
    <v>24</v>
    <v>0</v>
    <v/>
    <v/>
    <v>0</v>
    <v>0</v>
    <v>0</v>
    <v>0</v>
    <v/>
    <v/>
    <v>24</v>
    <v/>
    <v/>
    <v>STMATH 408 A</v>
    <v/>
    <v>Lecture</v>
    <v>0</v>
  </rv>
  <rv s="2">
    <v>0</v>
    <v>STMATH 409 A</v>
    <v>1</v>
    <v>Generic</v>
    <v>0</v>
    <v>STMATH 409 A</v>
    <v>5</v>
    <v>1</v>
    <v>0</v>
    <v>0</v>
    <v>MATH</v>
    <v>24</v>
    <v>0</v>
    <v/>
    <v/>
    <v>0</v>
    <v>0</v>
    <v>0</v>
    <v>0</v>
    <v/>
    <v/>
    <v>24</v>
    <v/>
    <v/>
    <v>STMATH 409 A</v>
    <v/>
    <v>Lecture</v>
    <v>0</v>
  </rv>
  <rv s="2">
    <v>0</v>
    <v>STMATH 420 A</v>
    <v>1</v>
    <v>Generic</v>
    <v>0</v>
    <v>STMATH 420 A</v>
    <v>5</v>
    <v>1</v>
    <v>0</v>
    <v>0</v>
    <v>MATH</v>
    <v>24</v>
    <v>0</v>
    <v/>
    <v/>
    <v>0</v>
    <v>0</v>
    <v>0</v>
    <v>0</v>
    <v/>
    <v/>
    <v>24</v>
    <v/>
    <v/>
    <v>STMATH 420 A</v>
    <v/>
    <v>Lecture</v>
    <v>0</v>
  </rv>
  <rv s="2">
    <v>0</v>
    <v>STMATH 424 B</v>
    <v>1</v>
    <v>Generic</v>
    <v>0</v>
    <v>STMATH 424 B</v>
    <v>5</v>
    <v>1</v>
    <v>0</v>
    <v>0</v>
    <v>MATH</v>
    <v>24</v>
    <v>0</v>
    <v/>
    <v/>
    <v>0</v>
    <v>0</v>
    <v>0</v>
    <v>0</v>
    <v/>
    <v/>
    <v>24</v>
    <v/>
    <v/>
    <v>STMATH 424 B</v>
    <v/>
    <v>Lecture</v>
    <v>0</v>
  </rv>
  <rv s="2">
    <v>0</v>
    <v>STMATH 425 A</v>
    <v>1</v>
    <v>Generic</v>
    <v>0</v>
    <v>STMATH 425 A</v>
    <v>5</v>
    <v>1</v>
    <v>0</v>
    <v>0</v>
    <v>MATH</v>
    <v>24</v>
    <v>0</v>
    <v/>
    <v/>
    <v>0</v>
    <v>0</v>
    <v>0</v>
    <v>0</v>
    <v/>
    <v/>
    <v>24</v>
    <v/>
    <v/>
    <v>STMATH 425 A</v>
    <v/>
    <v>Lecture</v>
    <v>0</v>
  </rv>
  <rv s="2">
    <v>0</v>
    <v>STMATH 441 A</v>
    <v>1</v>
    <v>Generic</v>
    <v>0</v>
    <v>STMATH 441 A</v>
    <v>5</v>
    <v>1</v>
    <v>0</v>
    <v>0</v>
    <v>MATH</v>
    <v>24</v>
    <v>0</v>
    <v/>
    <v/>
    <v>0</v>
    <v>0</v>
    <v>0</v>
    <v>0</v>
    <v/>
    <v/>
    <v>24</v>
    <v/>
    <v/>
    <v>STMATH 441 A</v>
    <v/>
    <v>Lecture</v>
    <v>0</v>
  </rv>
  <rv s="2">
    <v>0</v>
    <v>STMATH 444 A</v>
    <v>1</v>
    <v>Generic</v>
    <v>0</v>
    <v>STMATH 444 A</v>
    <v>5</v>
    <v>1</v>
    <v>0</v>
    <v>0</v>
    <v>MATH</v>
    <v>24</v>
    <v>0</v>
    <v/>
    <v/>
    <v>0</v>
    <v>0</v>
    <v>0</v>
    <v>0</v>
    <v/>
    <v/>
    <v>24</v>
    <v/>
    <v/>
    <v>STMATH 444 A</v>
    <v/>
    <v>Lecture</v>
    <v>0</v>
  </rv>
  <rv s="2">
    <v>0</v>
    <v>STMATH 465 A</v>
    <v>1</v>
    <v>Generic</v>
    <v>0</v>
    <v>STMATH 465 A</v>
    <v>5</v>
    <v>1</v>
    <v>0</v>
    <v>0</v>
    <v>MATH</v>
    <v>24</v>
    <v>0</v>
    <v/>
    <v/>
    <v>0</v>
    <v>0</v>
    <v>0</v>
    <v>0</v>
    <v/>
    <v/>
    <v>24</v>
    <v/>
    <v/>
    <v>STMATH 465 A</v>
    <v/>
    <v>Lecture</v>
    <v>0</v>
  </rv>
  <rv s="2">
    <v>0</v>
    <v>STMATH 466 A</v>
    <v>1</v>
    <v>Generic</v>
    <v>0</v>
    <v>STMATH 466 A</v>
    <v>5</v>
    <v>1</v>
    <v>0</v>
    <v>0</v>
    <v>MATH</v>
    <v>24</v>
    <v>0</v>
    <v/>
    <v/>
    <v>0</v>
    <v>0</v>
    <v>0</v>
    <v>0</v>
    <v/>
    <v/>
    <v>24</v>
    <v/>
    <v/>
    <v>STMATH 466 A</v>
    <v/>
    <v>Lecture</v>
    <v>0</v>
  </rv>
  <rv s="2">
    <v>0</v>
    <v>STMATH 467 A</v>
    <v>1</v>
    <v>Generic</v>
    <v>0</v>
    <v>STMATH 467 A</v>
    <v>5</v>
    <v>1</v>
    <v>0</v>
    <v>0</v>
    <v>MATH</v>
    <v>24</v>
    <v>0</v>
    <v/>
    <v/>
    <v>0</v>
    <v>0</v>
    <v>0</v>
    <v>0</v>
    <v/>
    <v/>
    <v>24</v>
    <v/>
    <v/>
    <v>STMATH 467 A</v>
    <v/>
    <v>Lecture</v>
    <v>0</v>
  </rv>
  <rv s="2">
    <v>0</v>
    <v>STMATH 493 A</v>
    <v>1</v>
    <v>Generic</v>
    <v>0</v>
    <v>STMATH 493 A</v>
    <v>5</v>
    <v>1</v>
    <v>0</v>
    <v>0</v>
    <v>MATH</v>
    <v>24</v>
    <v>0</v>
    <v/>
    <v/>
    <v>0</v>
    <v>0</v>
    <v>0</v>
    <v>0</v>
    <v/>
    <v/>
    <v>24</v>
    <v/>
    <v/>
    <v>STMATH 493 A</v>
    <v/>
    <v>Lecture</v>
    <v>0</v>
  </rv>
  <rv s="2">
    <v>0</v>
    <v>STMATH 498 A</v>
    <v>1</v>
    <v>Generic</v>
    <v>0</v>
    <v>STMATH 498 A</v>
    <v>5</v>
    <v>1</v>
    <v>0</v>
    <v>0</v>
    <v>MATH</v>
    <v>5</v>
    <v>0</v>
    <v/>
    <v/>
    <v>0</v>
    <v>0</v>
    <v>0</v>
    <v>0</v>
    <v/>
    <v/>
    <v>18</v>
    <v/>
    <v/>
    <v>STMATH 498 A</v>
    <v/>
    <v>Lecture</v>
    <v>0</v>
  </rv>
  <rv s="2">
    <v>0</v>
    <v>STMATH 498 B</v>
    <v>1</v>
    <v>Generic</v>
    <v>0</v>
    <v>STMATH 498 B</v>
    <v>5</v>
    <v>1</v>
    <v>0</v>
    <v>0</v>
    <v>MATH</v>
    <v>5</v>
    <v>0</v>
    <v/>
    <v/>
    <v>0</v>
    <v>0</v>
    <v>0</v>
    <v>0</v>
    <v/>
    <v/>
    <v>18</v>
    <v/>
    <v/>
    <v>STMATH 498 B</v>
    <v/>
    <v>Lecture</v>
    <v>0</v>
  </rv>
  <rv s="2">
    <v>0</v>
    <v>STMATH 498 C</v>
    <v>1</v>
    <v>Generic</v>
    <v>0</v>
    <v>STMATH 498 C</v>
    <v>5</v>
    <v>1</v>
    <v>0</v>
    <v>0</v>
    <v>MATH</v>
    <v>5</v>
    <v>0</v>
    <v/>
    <v/>
    <v>0</v>
    <v>0</v>
    <v>0</v>
    <v>0</v>
    <v/>
    <v/>
    <v>18</v>
    <v/>
    <v/>
    <v>STMATH 498 C</v>
    <v/>
    <v>Lecture</v>
    <v>0</v>
  </rv>
  <rv s="2">
    <v>0</v>
    <v>STMATH 499 B</v>
    <v>1</v>
    <v>Generic</v>
    <v>0</v>
    <v>STMATH 499 B</v>
    <v>5</v>
    <v>1</v>
    <v>0</v>
    <v>0</v>
    <v>MATH</v>
    <v>5</v>
    <v>0</v>
    <v/>
    <v/>
    <v>0</v>
    <v>0</v>
    <v>0</v>
    <v>0</v>
    <v/>
    <v/>
    <v>18</v>
    <v/>
    <v/>
    <v>STMATH 499 B</v>
    <v/>
    <v>Lecture</v>
    <v>0</v>
  </rv>
  <rv s="2">
    <v>0</v>
    <v>STMATH 499 C</v>
    <v>1</v>
    <v>Generic</v>
    <v>0</v>
    <v>STMATH 499 C</v>
    <v>5</v>
    <v>1</v>
    <v>0</v>
    <v>0</v>
    <v>MATH</v>
    <v>5</v>
    <v>0</v>
    <v/>
    <v/>
    <v>0</v>
    <v>0</v>
    <v>0</v>
    <v>0</v>
    <v/>
    <v/>
    <v>18</v>
    <v/>
    <v/>
    <v>STMATH 499 C</v>
    <v/>
    <v>Lecture</v>
    <v>0</v>
  </rv>
  <rv s="2">
    <v>0</v>
    <v>B PHYS 121 AD</v>
    <v>1</v>
    <v>Generic</v>
    <v>0</v>
    <v>B PHYS 121 AD</v>
    <v>0</v>
    <v>0.5</v>
    <v>1</v>
    <v>0</v>
    <v xml:space="preserve">PHYS </v>
    <v>24</v>
    <v>0</v>
    <v>In person</v>
    <v/>
    <v>0</v>
    <v>0</v>
    <v>1</v>
    <v>0</v>
    <v/>
    <v>DISC 368</v>
    <v>24</v>
    <v/>
    <v/>
    <v>B PHYS 121 AD</v>
    <v/>
    <v>Lab</v>
    <v>0</v>
  </rv>
  <rv s="2">
    <v>0</v>
    <v>B PHYS 121 AE</v>
    <v>1</v>
    <v>Generic</v>
    <v>0</v>
    <v>B PHYS 121 AE</v>
    <v>0</v>
    <v>0.5</v>
    <v>1</v>
    <v>0</v>
    <v xml:space="preserve">PHYS </v>
    <v>24</v>
    <v>0</v>
    <v>In person</v>
    <v/>
    <v>0</v>
    <v>0</v>
    <v>1</v>
    <v>0</v>
    <v/>
    <v>DISC 368</v>
    <v>24</v>
    <v/>
    <v/>
    <v>B PHYS 121 AE</v>
    <v/>
    <v>Lab</v>
    <v>0</v>
  </rv>
  <rv s="2">
    <v>0</v>
    <v>B PHYS 121 AF</v>
    <v>1</v>
    <v>Generic</v>
    <v>0</v>
    <v>B PHYS 121 AF</v>
    <v>0</v>
    <v>0.5</v>
    <v>1</v>
    <v>0</v>
    <v xml:space="preserve">PHYS </v>
    <v>24</v>
    <v>0</v>
    <v>In person</v>
    <v>Scherr, Rachel</v>
    <v>0</v>
    <v>0</v>
    <v>1</v>
    <v>0</v>
    <v/>
    <v>DISC 368</v>
    <v>24</v>
    <v/>
    <v/>
    <v>B PHYS 121 AF</v>
    <v/>
    <v>Lab</v>
    <v>0</v>
  </rv>
  <rv s="2">
    <v>0</v>
    <v>B PHYS 121 AG</v>
    <v>1</v>
    <v>Generic</v>
    <v>0</v>
    <v>B PHYS 121 AG</v>
    <v>0</v>
    <v>0.5</v>
    <v>1</v>
    <v>0</v>
    <v xml:space="preserve">PHYS </v>
    <v>24</v>
    <v>0</v>
    <v>In person</v>
    <v/>
    <v>0</v>
    <v>0</v>
    <v>1</v>
    <v>0</v>
    <v/>
    <v>DISC 368</v>
    <v>24</v>
    <v/>
    <v/>
    <v>B PHYS 121 AG</v>
    <v/>
    <v>Lab</v>
    <v>0</v>
  </rv>
  <rv s="2">
    <v>0</v>
    <v>B PHYS 121 AH</v>
    <v>1</v>
    <v>Generic</v>
    <v>0</v>
    <v>B PHYS 121 AH</v>
    <v>0</v>
    <v>0.5</v>
    <v>1</v>
    <v>0</v>
    <v xml:space="preserve">PHYS </v>
    <v>24</v>
    <v>0</v>
    <v>In person</v>
    <v/>
    <v>0</v>
    <v>0</v>
    <v>1</v>
    <v>0</v>
    <v/>
    <v>DISC 368</v>
    <v>24</v>
    <v/>
    <v/>
    <v>B PHYS 121 AH</v>
    <v/>
    <v>Lab</v>
    <v>0</v>
  </rv>
  <rv s="2">
    <v>0</v>
    <v>B PHYS 121 AI</v>
    <v>1</v>
    <v>Generic</v>
    <v>0</v>
    <v>B PHYS 121 AI</v>
    <v>0</v>
    <v>0.5</v>
    <v>1</v>
    <v>0</v>
    <v xml:space="preserve">PHYS </v>
    <v>24</v>
    <v>0</v>
    <v>In person</v>
    <v>Scherr, Rachel</v>
    <v>0</v>
    <v>0</v>
    <v>1</v>
    <v>0</v>
    <v/>
    <v>DISC 368</v>
    <v>24</v>
    <v/>
    <v/>
    <v>B PHYS 121 AI</v>
    <v/>
    <v>Lab</v>
    <v>0</v>
  </rv>
  <rv s="2">
    <v>0</v>
    <v>B PHYS 121 AJ</v>
    <v>1</v>
    <v>Generic</v>
    <v>0</v>
    <v>B PHYS 121 AJ</v>
    <v>0</v>
    <v>0.5</v>
    <v>1</v>
    <v>0</v>
    <v xml:space="preserve">PHYS </v>
    <v>24</v>
    <v>0</v>
    <v>In person</v>
    <v/>
    <v>0</v>
    <v>0</v>
    <v>1</v>
    <v>0</v>
    <v/>
    <v>DISC 368</v>
    <v>24</v>
    <v/>
    <v/>
    <v>B PHYS 121 AJ</v>
    <v/>
    <v>Lab</v>
    <v>0</v>
  </rv>
  <rv s="2">
    <v>0</v>
    <v>B PHYS 121 AK</v>
    <v>1</v>
    <v>Generic</v>
    <v>0</v>
    <v>B PHYS 121 AK</v>
    <v>0</v>
    <v>0.5</v>
    <v>1</v>
    <v>0</v>
    <v xml:space="preserve">PHYS </v>
    <v>24</v>
    <v>0</v>
    <v>In person</v>
    <v>Ramachandran, Subramanian</v>
    <v>0</v>
    <v>0</v>
    <v>1</v>
    <v>0</v>
    <v/>
    <v>DISC 368</v>
    <v>24</v>
    <v/>
    <v/>
    <v>B PHYS 121 AK</v>
    <v/>
    <v>Lab</v>
    <v>0</v>
  </rv>
  <rv s="2">
    <v>0</v>
    <v>B PHYS 121 AL</v>
    <v>1</v>
    <v>Generic</v>
    <v>0</v>
    <v>B PHYS 121 AL</v>
    <v>5</v>
    <v>0.5</v>
    <v>1</v>
    <v>0</v>
    <v xml:space="preserve">PHYS </v>
    <v>24</v>
    <v>0</v>
    <v>In person</v>
    <v/>
    <v>0</v>
    <v>0</v>
    <v>1</v>
    <v>0</v>
    <v/>
    <v>DISC 368</v>
    <v>24</v>
    <v/>
    <v/>
    <v>B PHYS 121 AL</v>
    <v>Reserve section</v>
    <v>Lab</v>
    <v>0</v>
  </rv>
  <rv s="22">
    <v>0</v>
    <v>B PHYS 101 A</v>
    <v>1</v>
    <v>Generic</v>
    <v>0</v>
    <v>B PHYS 101 A</v>
    <v>5</v>
    <v>1</v>
    <v>0</v>
    <v>0</v>
    <v>PHYS</v>
    <v>72</v>
    <v>0</v>
    <v/>
    <v>RodrÍguez, Paola Hidalgo</v>
    <v>0</v>
    <v>1</v>
    <v>1</v>
    <v/>
    <v/>
    <v/>
    <v>90</v>
    <v/>
    <v/>
    <v>B PHYS 101 A</v>
    <v/>
    <v>Lecture</v>
    <v>0</v>
  </rv>
  <rv s="12">
    <v>0</v>
    <v>B PHYS 114 A</v>
    <v>1</v>
    <v>Generic</v>
    <v>0</v>
    <v>B PHYS 114 A</v>
    <v>4</v>
    <v>1</v>
    <v>0</v>
    <v/>
    <v>PHYS</v>
    <v>72</v>
    <v>1</v>
    <v>In person</v>
    <v/>
    <v>0</v>
    <v>0</v>
    <v>0</v>
    <v>1</v>
    <v/>
    <v>DISC 162</v>
    <v>90</v>
    <v/>
    <v/>
    <v>B PHYS 114 A</v>
    <v xml:space="preserve">SHOULD TO BE TAKEN TOGETHER WITH BPHYS 117 LAB           </v>
    <v>Lecture</v>
    <v>0</v>
  </rv>
  <rv s="2">
    <v>0</v>
    <v>B PHYS 114 AA</v>
    <v>1</v>
    <v>Generic</v>
    <v>0</v>
    <v>B PHYS 114 AA</v>
    <v>0</v>
    <v>0.5</v>
    <v>0</v>
    <v>0</v>
    <v>PHYS</v>
    <v>72</v>
    <v>1</v>
    <v>Hybrid</v>
    <v>Gliboff, Matthew</v>
    <v>0</v>
    <v>0</v>
    <v>1</v>
    <v>0</v>
    <v/>
    <v>DISC 162</v>
    <v>90</v>
    <v>Flexible</v>
    <v/>
    <v>B PHYS 114 AA</v>
    <v xml:space="preserve">QUIZ SECTION </v>
    <v>Lecture</v>
    <v>0</v>
  </rv>
  <rv s="2">
    <v>0</v>
    <v>B PHYS 114 AB</v>
    <v>1</v>
    <v>Generic</v>
    <v>0</v>
    <v>B PHYS 114 AB</v>
    <v>0</v>
    <v>0.5</v>
    <v>0</v>
    <v>0</v>
    <v>PHYS</v>
    <v>72</v>
    <v>1</v>
    <v>Hybrid</v>
    <v>Gliboff, Matthew</v>
    <v>0</v>
    <v>0</v>
    <v>1</v>
    <v>0</v>
    <v/>
    <v>DISC 162</v>
    <v>90</v>
    <v>Flexible</v>
    <v/>
    <v>B PHYS 114 AB</v>
    <v xml:space="preserve">QUIZ SECTION </v>
    <v>Lecture</v>
    <v>0</v>
  </rv>
  <rv s="2">
    <v>0</v>
    <v>B PHYS 114 AC</v>
    <v>1</v>
    <v>Generic</v>
    <v>0</v>
    <v>B PHYS 114 AC</v>
    <v>0</v>
    <v>0.5</v>
    <v>0</v>
    <v>0</v>
    <v>PHYS</v>
    <v>72</v>
    <v>1</v>
    <v>Hybrid</v>
    <v>Gliboff, Matthew</v>
    <v>0</v>
    <v>0</v>
    <v>1</v>
    <v>0</v>
    <v/>
    <v>DISC 162</v>
    <v>90</v>
    <v>Flexible</v>
    <v/>
    <v>B PHYS 114 AC</v>
    <v>Reserve section</v>
    <v>Lecture</v>
    <v>0</v>
  </rv>
  <rv s="23">
    <v>0</v>
    <v>B PHYS 116 A</v>
    <v>1</v>
    <v>Generic</v>
    <v>0</v>
    <v>B PHYS 116 A</v>
    <v>4</v>
    <v>0.5</v>
    <v>0</v>
    <v>0</v>
    <v>PHYS</v>
    <v>48</v>
    <v>1</v>
    <v>Hybrid</v>
    <v>Gliboff, Matthew</v>
    <v>0</v>
    <v>1</v>
    <v/>
    <v/>
    <v/>
    <v>DISC 162</v>
    <v>48</v>
    <v>Flexible</v>
    <v/>
    <v>B PHYS 116 A</v>
    <v xml:space="preserve">SHOULD BE TAKEN TOGETHER WITH BPHYS 119 LAB.                    </v>
    <v>Lecture</v>
    <v>0</v>
  </rv>
  <rv s="2">
    <v>0</v>
    <v>B PHYS 117 D</v>
    <v>1</v>
    <v>Generic</v>
    <v>0</v>
    <v>B PHYS 117 D</v>
    <v>1</v>
    <v>0.5</v>
    <v>1</v>
    <v>35</v>
    <v>PHYS</v>
    <v>24</v>
    <v>0</v>
    <v>In person</v>
    <v/>
    <v>0</v>
    <v>0</v>
    <v>1</v>
    <v>0</v>
    <v/>
    <v>INV 312</v>
    <v>24</v>
    <v/>
    <v/>
    <v>B PHYS 117 D</v>
    <v xml:space="preserve">SHOULD BE TAKEN TOGETHER WITH BPHYS 114 LECTURE                        </v>
    <v>Lab</v>
    <v>0</v>
  </rv>
  <rv s="2">
    <v>0</v>
    <v>B PHYS 117 E</v>
    <v>1</v>
    <v>Generic</v>
    <v>0</v>
    <v>B PHYS 117 E</v>
    <v>1</v>
    <v>0.5</v>
    <v>1</v>
    <v>35</v>
    <v>PHYS</v>
    <v>24</v>
    <v>0</v>
    <v>In person</v>
    <v/>
    <v>0</v>
    <v>0</v>
    <v>1</v>
    <v>0</v>
    <v/>
    <v>INV 312</v>
    <v>24</v>
    <v/>
    <v/>
    <v>B PHYS 117 E</v>
    <v xml:space="preserve">SHOULD BE TAKEN TOGETHER WITH BPHYS 114 LECTURE                        </v>
    <v>Lab</v>
    <v>0</v>
  </rv>
  <rv s="2">
    <v>0</v>
    <v>B PHYS 117 F</v>
    <v>1</v>
    <v>Generic</v>
    <v>0</v>
    <v>B PHYS 117 F</v>
    <v>1</v>
    <v>0.5</v>
    <v>1</v>
    <v>35</v>
    <v>PHYS</v>
    <v>24</v>
    <v>0</v>
    <v>In person</v>
    <v/>
    <v>0</v>
    <v>0</v>
    <v>1</v>
    <v>0</v>
    <v/>
    <v>INV 312</v>
    <v>24</v>
    <v/>
    <v/>
    <v>B PHYS 117 F</v>
    <v xml:space="preserve">SHOULD BE TAKEN TOGETHER WITH BPHYS 114 LECTURE                        </v>
    <v>Lab</v>
    <v>0</v>
  </rv>
  <rv s="2">
    <v>0</v>
    <v>B PHYS 117 G</v>
    <v>1</v>
    <v>Generic</v>
    <v>0</v>
    <v>B PHYS 117 G</v>
    <v>1</v>
    <v>0.5</v>
    <v>1</v>
    <v>35</v>
    <v>PHYS</v>
    <v>24</v>
    <v>0</v>
    <v>In person</v>
    <v>Ramachandran, Subramanian</v>
    <v>0</v>
    <v>0</v>
    <v>1</v>
    <v>0</v>
    <v/>
    <v>INV 312</v>
    <v>24</v>
    <v/>
    <v/>
    <v>B PHYS 117 G</v>
    <v xml:space="preserve">SHOULD BE TAKEN TOGETHER WITH BPHYS 114 LECTURE                        </v>
    <v>Lab</v>
    <v>0</v>
  </rv>
  <rv s="2">
    <v>0</v>
    <v>B PHYS 117 H</v>
    <v>1</v>
    <v>Generic</v>
    <v>0</v>
    <v>B PHYS 117 H</v>
    <v>1</v>
    <v>0.5</v>
    <v>1</v>
    <v>35</v>
    <v>PHYS</v>
    <v>24</v>
    <v>0</v>
    <v>In person</v>
    <v/>
    <v>0</v>
    <v>0</v>
    <v>1</v>
    <v>0</v>
    <v/>
    <v>INV 312</v>
    <v>24</v>
    <v/>
    <v/>
    <v>B PHYS 117 H</v>
    <v>Reserve section</v>
    <v>Lab</v>
    <v>0</v>
  </rv>
  <rv s="2">
    <v>0</v>
    <v>B PHYS 117 I</v>
    <v>1</v>
    <v>Generic</v>
    <v>0</v>
    <v>B PHYS 117 I</v>
    <v>1</v>
    <v>0.5</v>
    <v>1</v>
    <v>35</v>
    <v>PHYS</v>
    <v>24</v>
    <v>0</v>
    <v>In person</v>
    <v/>
    <v>0</v>
    <v>0</v>
    <v>1</v>
    <v>0</v>
    <v/>
    <v>INV 312</v>
    <v>24</v>
    <v/>
    <v/>
    <v>B PHYS 117 I</v>
    <v>Reserve section</v>
    <v>Lab</v>
    <v>0</v>
  </rv>
  <rv s="23">
    <v>0</v>
    <v>B PHYS 119 A</v>
    <v>1</v>
    <v>Generic</v>
    <v>0</v>
    <v>B PHYS 119 A</v>
    <v>1</v>
    <v>0.5</v>
    <v>1</v>
    <v>35</v>
    <v>PHYS</v>
    <v>24</v>
    <v>1</v>
    <v>In person</v>
    <v>Gliboff, Matthew</v>
    <v>0</v>
    <v>1</v>
    <v/>
    <v/>
    <v/>
    <v>DISC 368</v>
    <v>24</v>
    <v/>
    <v/>
    <v>B PHYS 119 A</v>
    <v xml:space="preserve">                        116 LECTURE. </v>
    <v>Lab</v>
    <v>0</v>
  </rv>
  <rv s="23">
    <v>0</v>
    <v>B PHYS 119 B</v>
    <v>1</v>
    <v>Generic</v>
    <v>0</v>
    <v>B PHYS 119 B</v>
    <v>1</v>
    <v>0.5</v>
    <v>1</v>
    <v>35</v>
    <v>PHYS</v>
    <v>24</v>
    <v>1</v>
    <v>In person</v>
    <v>Gliboff, Matthew</v>
    <v>0</v>
    <v>1</v>
    <v/>
    <v/>
    <v/>
    <v>DISC 368</v>
    <v>24</v>
    <v/>
    <v/>
    <v>B PHYS 119 B</v>
    <v xml:space="preserve">SHOULD BE TAKEN TOGETHER WITH BPHYS 116 LECTURE.                </v>
    <v>Lab</v>
    <v>0</v>
  </rv>
  <rv s="12">
    <v>0</v>
    <v>B PHYS 121 A</v>
    <v>1</v>
    <v>Generic</v>
    <v>0</v>
    <v>B PHYS 121 A</v>
    <v>5</v>
    <v>1</v>
    <v>0</v>
    <v/>
    <v>PHYS</v>
    <v>72</v>
    <v>1</v>
    <v>In person</v>
    <v/>
    <v>0</v>
    <v>0</v>
    <v>0</v>
    <v>1</v>
    <v/>
    <v>DISC 162</v>
    <v>90</v>
    <v/>
    <v/>
    <v>B PHYS 121 A</v>
    <v/>
    <v>Lecture</v>
    <v>0</v>
  </rv>
  <rv s="2">
    <v>0</v>
    <v>B PHYS 121 A</v>
    <v>1</v>
    <v>Generic</v>
    <v>0</v>
    <v>B PHYS 121 A</v>
    <v>5</v>
    <v>0.5</v>
    <v>0</v>
    <v>35</v>
    <v>PHYS</v>
    <v>216</v>
    <v>1</v>
    <v>Hybrid</v>
    <v>Grossmann, Benjamin</v>
    <v>0</v>
    <v>0</v>
    <v>1</v>
    <v>0</v>
    <v/>
    <v>DISC 162</v>
    <v>0</v>
    <v>Flexible</v>
    <v/>
    <v>B PHYS 121 A</v>
    <v xml:space="preserve">MUST ENROLL IN A QUIZ AND LAB SECTION                 </v>
    <v>Lecture</v>
    <v>0</v>
  </rv>
  <rv s="23">
    <v>0</v>
    <v>B PHYS 123 A</v>
    <v>1</v>
    <v>Generic</v>
    <v>0</v>
    <v>B PHYS 123 A</v>
    <v>5</v>
    <v>0.5</v>
    <v>1</v>
    <v>35</v>
    <v>PHYS</v>
    <v>216</v>
    <v>1</v>
    <v>Hybrid</v>
    <v/>
    <v>0</v>
    <v>1</v>
    <v/>
    <v/>
    <v/>
    <v/>
    <v>0</v>
    <v/>
    <v/>
    <v>B PHYS 123 A</v>
    <v xml:space="preserve">MUST ALSO ENROLL IN A LAB SECTION.                             </v>
    <v>Lecture</v>
    <v>0</v>
  </rv>
  <rv s="23">
    <v>0</v>
    <v>B PHYS 123 AA</v>
    <v>1</v>
    <v>Generic</v>
    <v>0</v>
    <v>B PHYS 123 AA</v>
    <v>5</v>
    <v>0.5</v>
    <v>1</v>
    <v>0</v>
    <v>PHYS</v>
    <v>72</v>
    <v>1</v>
    <v>Hybrid</v>
    <v/>
    <v>0</v>
    <v>1</v>
    <v/>
    <v/>
    <v/>
    <v>DISC 162</v>
    <v>90</v>
    <v>Flexible</v>
    <v/>
    <v>B PHYS 123 AA</v>
    <v/>
    <v>Lecture</v>
    <v>0</v>
  </rv>
  <rv s="23">
    <v>0</v>
    <v>B PHYS 123 AB</v>
    <v>1</v>
    <v>Generic</v>
    <v>0</v>
    <v>B PHYS 123 AB</v>
    <v>5</v>
    <v>0.5</v>
    <v>1</v>
    <v>0</v>
    <v>PHYS</v>
    <v>72</v>
    <v>1</v>
    <v>Hybrid</v>
    <v/>
    <v>0</v>
    <v>1</v>
    <v/>
    <v/>
    <v/>
    <v>DISC 162</v>
    <v>90</v>
    <v>Flexible</v>
    <v/>
    <v>B PHYS 123 AB</v>
    <v/>
    <v>Lecture</v>
    <v>0</v>
  </rv>
  <rv s="23">
    <v>0</v>
    <v>B PHYS 123 AC</v>
    <v>1</v>
    <v>Generic</v>
    <v>0</v>
    <v>B PHYS 123 AC</v>
    <v>5</v>
    <v>0.5</v>
    <v>1</v>
    <v>0</v>
    <v>PHYS</v>
    <v>72</v>
    <v>1</v>
    <v>Hybrid</v>
    <v/>
    <v>0</v>
    <v>1</v>
    <v/>
    <v/>
    <v/>
    <v>DISC 162</v>
    <v>90</v>
    <v>Flexible</v>
    <v/>
    <v>B PHYS 123 AC</v>
    <v/>
    <v>Lecture</v>
    <v>0</v>
  </rv>
  <rv s="23">
    <v>0</v>
    <v>B PHYS 221 A</v>
    <v>1</v>
    <v>Generic</v>
    <v>0</v>
    <v>B PHYS 221 A</v>
    <v>5</v>
    <v>1</v>
    <v>0</v>
    <v>0</v>
    <v>PHYS</v>
    <v>24</v>
    <v>0</v>
    <v>In person</v>
    <v>Pawlak, Alanna</v>
    <v>0</v>
    <v>1</v>
    <v/>
    <v/>
    <v/>
    <v/>
    <v>24</v>
    <v/>
    <v/>
    <v>B PHYS 221 A</v>
    <v/>
    <v>Lecture</v>
    <v>0</v>
  </rv>
  <rv s="22">
    <v>0</v>
    <v>B PHYS 222 A</v>
    <v>1</v>
    <v>Generic</v>
    <v>0</v>
    <v>B PHYS 222 A</v>
    <v>5</v>
    <v>1</v>
    <v>0</v>
    <v>0</v>
    <v>PHYS</v>
    <v>30</v>
    <v>0</v>
    <v>In person</v>
    <v>Pawlak, Alanna</v>
    <v>0</v>
    <v>0</v>
    <v>1</v>
    <v/>
    <v/>
    <v/>
    <v>30</v>
    <v/>
    <v/>
    <v>B PHYS 222 A</v>
    <v/>
    <v>Lecture</v>
    <v>0</v>
  </rv>
  <rv s="22">
    <v>0</v>
    <v>B PHYS 231 A</v>
    <v>1</v>
    <v>Generic</v>
    <v>0</v>
    <v>B PHYS 231 A</v>
    <v>3</v>
    <v>1</v>
    <v>1</v>
    <v>50</v>
    <v>PHYS</v>
    <v>24</v>
    <v>0</v>
    <v>In person</v>
    <v>Ramachandran, Subramanian</v>
    <v>0</v>
    <v>0</v>
    <v>1</v>
    <v/>
    <v>10am-1pm</v>
    <v>DISC 368</v>
    <v>24</v>
    <v/>
    <v/>
    <v>B PHYS 231 A</v>
    <v/>
    <v>Lab</v>
    <v>0</v>
  </rv>
  <rv s="2">
    <v>0</v>
    <v>B PHYS 293 A</v>
    <v>1</v>
    <v>Generic</v>
    <v>0</v>
    <v>B PHYS 293 A</v>
    <v>2</v>
    <v>1</v>
    <v>0</v>
    <v>0</v>
    <v>PHYS</v>
    <v>24</v>
    <v>0</v>
    <v/>
    <v>Gliboff, Matthew</v>
    <v>0</v>
    <v>1</v>
    <v>1</v>
    <v>1</v>
    <v/>
    <v/>
    <v>24</v>
    <v/>
    <v/>
    <v>B PHYS 293 A</v>
    <v/>
    <v>Lecture</v>
    <v>0</v>
  </rv>
  <rv s="23">
    <v>0</v>
    <v>B PHYS 312 A</v>
    <v>1</v>
    <v>Generic</v>
    <v>0</v>
    <v>B PHYS 312 A</v>
    <v>5</v>
    <v>1</v>
    <v>0</v>
    <v>0</v>
    <v>PHYS</v>
    <v>24</v>
    <v>0</v>
    <v>In person</v>
    <v>RodrÍguez, Paola Hidalgo</v>
    <v>0</v>
    <v>0</v>
    <v/>
    <v/>
    <v/>
    <v/>
    <v>24</v>
    <v/>
    <v/>
    <v>B PHYS 312 A</v>
    <v/>
    <v>Lecture</v>
    <v>0</v>
  </rv>
  <rv s="23">
    <v>0</v>
    <v>B PHYS 314 A</v>
    <v>1</v>
    <v>Generic</v>
    <v>0</v>
    <v>B PHYS 314 A</v>
    <v>5</v>
    <v>1</v>
    <v>0</v>
    <v>0</v>
    <v>PHYS</v>
    <v>24</v>
    <v>0</v>
    <v>In person</v>
    <v>Key, Joey</v>
    <v>0</v>
    <v>0</v>
    <v/>
    <v/>
    <v/>
    <v/>
    <v>24</v>
    <v/>
    <v/>
    <v>B PHYS 314 A</v>
    <v/>
    <v>Lecture</v>
    <v>0</v>
  </rv>
  <rv s="23">
    <v>0</v>
    <v>B PHYS 317 A</v>
    <v>1</v>
    <v>Generic</v>
    <v>0</v>
    <v>B PHYS 317 A</v>
    <v>5</v>
    <v>1</v>
    <v>0</v>
    <v>0</v>
    <v>PHYS</v>
    <v>24</v>
    <v>0</v>
    <v>In person</v>
    <v>Key, Joey</v>
    <v>0</v>
    <v>0</v>
    <v/>
    <v/>
    <v/>
    <v/>
    <v>24</v>
    <v/>
    <v/>
    <v>B PHYS 317 A</v>
    <v/>
    <v>Lecture</v>
    <v>0</v>
  </rv>
  <rv s="22">
    <v>0</v>
    <v>B PHYS 321 A</v>
    <v>1</v>
    <v>Generic</v>
    <v>0</v>
    <v>B PHYS 321 A</v>
    <v>5</v>
    <v>1</v>
    <v>0</v>
    <v>0</v>
    <v>PHYS</v>
    <v>24</v>
    <v>0</v>
    <v>In person</v>
    <v>Kas, Joshua</v>
    <v>0</v>
    <v>0</v>
    <v>1</v>
    <v/>
    <v/>
    <v/>
    <v>24</v>
    <v/>
    <v/>
    <v>B PHYS 321 A</v>
    <v/>
    <v>Lecture</v>
    <v>0</v>
  </rv>
  <rv s="23">
    <v>0</v>
    <v>B PHYS 323 A</v>
    <v>1</v>
    <v>Generic</v>
    <v>0</v>
    <v>B PHYS 323 A</v>
    <v>5</v>
    <v>1</v>
    <v>0</v>
    <v>0</v>
    <v>PHYS</v>
    <v>24</v>
    <v>0</v>
    <v>In person</v>
    <v>Kas, Joshua</v>
    <v>0</v>
    <v>1</v>
    <v/>
    <v/>
    <v/>
    <v/>
    <v>24</v>
    <v/>
    <v/>
    <v>B PHYS 323 A</v>
    <v/>
    <v>Lecture</v>
    <v>0</v>
  </rv>
  <rv s="23">
    <v>0</v>
    <v>B PHYS 325 A</v>
    <v>1</v>
    <v>Generic</v>
    <v>0</v>
    <v>B PHYS 325 A</v>
    <v>5</v>
    <v>1</v>
    <v>0</v>
    <v>0</v>
    <v>PHYS</v>
    <v>24</v>
    <v>0</v>
    <v>In person</v>
    <v/>
    <v>0</v>
    <v>1</v>
    <v/>
    <v/>
    <v/>
    <v/>
    <v>24</v>
    <v/>
    <v/>
    <v>B PHYS 325 A</v>
    <v/>
    <v>Lecture</v>
    <v>0</v>
  </rv>
  <rv s="23">
    <v>0</v>
    <v>B PHYS 328 A</v>
    <v>1</v>
    <v>Generic</v>
    <v>0</v>
    <v>B PHYS 328 A</v>
    <v>5</v>
    <v>1</v>
    <v>0</v>
    <v>0</v>
    <v>PHYS</v>
    <v>18</v>
    <v>0</v>
    <v>In person</v>
    <v/>
    <v>0</v>
    <v>0</v>
    <v/>
    <v/>
    <v/>
    <v/>
    <v>18</v>
    <v/>
    <v/>
    <v>B PHYS 328 A</v>
    <v/>
    <v>Lecture</v>
    <v>0</v>
  </rv>
  <rv s="23">
    <v>0</v>
    <v>B PHYS 330 A</v>
    <v>1</v>
    <v>Generic</v>
    <v>0</v>
    <v>B PHYS 330 A</v>
    <v>5</v>
    <v>1</v>
    <v>0</v>
    <v>0</v>
    <v>PHYS</v>
    <v>24</v>
    <v>0</v>
    <v>In person</v>
    <v>Scherr, Rachel</v>
    <v>0</v>
    <v>1</v>
    <v/>
    <v/>
    <v/>
    <v/>
    <v>24</v>
    <v/>
    <v/>
    <v>B PHYS 330 A</v>
    <v/>
    <v>Lecture</v>
    <v>0</v>
  </rv>
  <rv s="23">
    <v>0</v>
    <v>B PHYS 432 A</v>
    <v>1</v>
    <v>Generic</v>
    <v>0</v>
    <v>B PHYS 432 A</v>
    <v>5</v>
    <v>1</v>
    <v>1</v>
    <v>45</v>
    <v>PHYS</v>
    <v>24</v>
    <v>0</v>
    <v>In person</v>
    <v>Ramachandran, Subramanian</v>
    <v>0</v>
    <v>0</v>
    <v/>
    <v/>
    <v/>
    <v>DISC 368</v>
    <v>24</v>
    <v/>
    <v/>
    <v>B PHYS 432 A</v>
    <v/>
    <v>Lab</v>
    <v>0</v>
  </rv>
  <rv s="23">
    <v>0</v>
    <v>B PHYS 433 A</v>
    <v>1</v>
    <v>Generic</v>
    <v>0</v>
    <v>B PHYS 433 A</v>
    <v>5</v>
    <v>0.5</v>
    <v>1</v>
    <v>45</v>
    <v>PHYS</v>
    <v>12</v>
    <v>0</v>
    <v>In person</v>
    <v>Ramachandran, Subramanian</v>
    <v>0</v>
    <v>1</v>
    <v/>
    <v/>
    <v>10am-1pm</v>
    <v>DISC 368</v>
    <v>18</v>
    <v/>
    <v/>
    <v>B PHYS 433 A</v>
    <v/>
    <v>Lab</v>
    <v>0</v>
  </rv>
  <rv s="2">
    <v>0</v>
    <v>B PHYS 433 B</v>
    <v>1</v>
    <v>Generic</v>
    <v>0</v>
    <v>B PHYS 433 B</v>
    <v>5</v>
    <v>0.5</v>
    <v>0</v>
    <v>0</v>
    <v>PHYS</v>
    <v>12</v>
    <v>0</v>
    <v>In person</v>
    <v>Key, Joey</v>
    <v>0</v>
    <v>1</v>
    <v>0</v>
    <v>0</v>
    <v/>
    <v>DISC 368</v>
    <v>18</v>
    <v/>
    <v/>
    <v>B PHYS 433 B</v>
    <v/>
    <v>Lecture</v>
    <v>0</v>
  </rv>
  <rv s="23">
    <v>0</v>
    <v>B PHYS 441 A</v>
    <v>1</v>
    <v>Generic</v>
    <v>0</v>
    <v>B PHYS 441 A</v>
    <v>5</v>
    <v>1</v>
    <v>0</v>
    <v>0</v>
    <v>PHYS</v>
    <v>24</v>
    <v>0</v>
    <v>In person</v>
    <v/>
    <v>0</v>
    <v>0</v>
    <v/>
    <v/>
    <v/>
    <v/>
    <v>24</v>
    <v/>
    <v/>
    <v>B PHYS 441 A</v>
    <v/>
    <v>Lecture</v>
    <v>0</v>
  </rv>
  <rv s="23">
    <v>0</v>
    <v>B PHYS 442 A</v>
    <v>1</v>
    <v>Generic</v>
    <v>0</v>
    <v>B PHYS 442 A</v>
    <v>5</v>
    <v>1</v>
    <v>0</v>
    <v>0</v>
    <v>PHYS</v>
    <v>24</v>
    <v>0</v>
    <v>In person</v>
    <v/>
    <v>0</v>
    <v>0</v>
    <v/>
    <v/>
    <v/>
    <v/>
    <v>24</v>
    <v/>
    <v/>
    <v>B PHYS 442 A</v>
    <v/>
    <v>Lecture</v>
    <v>0</v>
  </rv>
  <rv s="23">
    <v>0</v>
    <v>B PHYS 450 A</v>
    <v>1</v>
    <v>Generic</v>
    <v>0</v>
    <v>B PHYS 450 A</v>
    <v>5</v>
    <v>1</v>
    <v>0</v>
    <v>0</v>
    <v>PHYS</v>
    <v>24</v>
    <v>0</v>
    <v>In person</v>
    <v>Key, Joey</v>
    <v>0</v>
    <v>0</v>
    <v/>
    <v/>
    <v/>
    <v/>
    <v>24</v>
    <v>Computer Lab</v>
    <v/>
    <v>B PHYS 450 A</v>
    <v/>
    <v>Lecture</v>
    <v>0</v>
  </rv>
  <rv s="22">
    <v>0</v>
    <v>B PHYS 484 A</v>
    <v>1</v>
    <v>Generic</v>
    <v>0</v>
    <v>B PHYS 484 A</v>
    <v>5</v>
    <v>1</v>
    <v>0</v>
    <v>0</v>
    <v>PHYS</v>
    <v>24</v>
    <v>0</v>
    <v>In person</v>
    <v>Pawlak, Alanna</v>
    <v>0</v>
    <v>0</v>
    <v>1</v>
    <v/>
    <v/>
    <v/>
    <v>24</v>
    <v/>
    <v/>
    <v>B PHYS 484 A</v>
    <v/>
    <v>Lecture</v>
    <v>1</v>
  </rv>
  <rv s="23">
    <v>0</v>
    <v>B PHYS 493 A</v>
    <v>1</v>
    <v>Generic</v>
    <v>0</v>
    <v>B PHYS 493 A</v>
    <v>5</v>
    <v>1</v>
    <v>0</v>
    <v>0</v>
    <v>PHYS</v>
    <v>24</v>
    <v>0</v>
    <v/>
    <v>RodrÍguez, Paola Hidalgo</v>
    <v>0</v>
    <v>1</v>
    <v/>
    <v/>
    <v/>
    <v/>
    <v>24</v>
    <v/>
    <v/>
    <v>B PHYS 493 A</v>
    <v/>
    <v>Lecture</v>
    <v>0</v>
  </rv>
  <rv s="22">
    <v>0</v>
    <v>B PHYS 494 A</v>
    <v>1</v>
    <v>Generic</v>
    <v>0</v>
    <v>B PHYS 494 A</v>
    <v>1</v>
    <v>0.5</v>
    <v>0</v>
    <v>0</v>
    <v>PHYS</v>
    <v>30</v>
    <v>0</v>
    <v>In person</v>
    <v>Pawlak, Alanna</v>
    <v>0</v>
    <v>0</v>
    <v>1</v>
    <v/>
    <v/>
    <v/>
    <v>30</v>
    <v/>
    <v/>
    <v>B PHYS 494 A</v>
    <v>SEMINAR - THURSDAY ONLY</v>
    <v>Lecture</v>
    <v>0</v>
  </rv>
  <rv s="24">
    <v>3</v>
    <v>BST 205A</v>
    <v>Generic</v>
    <v>0</v>
    <v>BST 205A</v>
    <v>5</v>
    <v>1</v>
    <v>0</v>
    <v>0</v>
    <v>BST</v>
    <v>30</v>
    <v>0</v>
    <v>In person</v>
    <v/>
    <v>0</v>
    <v>0</v>
    <v>0</v>
    <v>1</v>
    <v xml:space="preserve">MW 8:45-10:45 </v>
    <v/>
    <v>30</v>
    <v/>
    <v/>
    <v>BST 205A</v>
    <v/>
    <v>Lecture</v>
    <v>0</v>
  </rv>
  <rv s="25">
    <v>3</v>
    <v>B BIO 390A</v>
    <v>Generic</v>
    <v>0</v>
    <v>B BIO 390A</v>
    <v/>
    <v/>
    <v>0</v>
    <v>0</v>
    <v>BIO</v>
    <v>30</v>
    <v>0</v>
    <v>In person</v>
    <v>Al-Noori, Salwa</v>
    <v>0</v>
    <v>0</v>
    <v>0</v>
    <v>1</v>
    <v>Scheduling interacts with COIL courses. If Salwa is teaching COIL, she should be assigned to BBIO393 History &amp; Philosophy of Science instead</v>
    <v/>
    <v>30</v>
    <v>Flexible</v>
    <v/>
    <v>B BIO 390A</v>
    <v/>
    <v>Lecture</v>
    <v>0</v>
  </rv>
  <rv s="24">
    <v>3</v>
    <v>B BIO 495D</v>
    <v>Generic</v>
    <v>0</v>
    <v>B BIO 495D</v>
    <v>5</v>
    <v>1</v>
    <v>1</v>
    <v>130</v>
    <v>BIO</v>
    <v>12</v>
    <v>0</v>
    <v>In person</v>
    <v>Ostrowski, Elizabeth </v>
    <v>0</v>
    <v>1</v>
    <v>0</v>
    <v>1</v>
    <v/>
    <v/>
    <v>18</v>
    <v>Other</v>
    <v/>
    <v>B BIO 495D</v>
    <v xml:space="preserve">THIS COURSE WILL EXAMINE HOW  BACTERIA EVADE PREDATION BY AMOEBAE AND ITS RELEVANCE FOR HEALTH AND DISEASE. CONTACT EOSTROW@UW.EDU FOR ADD CODE                         </v>
    <v>Lab</v>
    <v>0</v>
  </rv>
  <rv s="26">
    <v>0</v>
  </rv>
  <rv s="27">
    <fb>1</fb>
    <v>4</v>
  </rv>
  <rv s="28">
    <v>Layout!D22</v>
    <v>Whiteboard</v>
    <v>2</v>
    <v>610</v>
    <v>Template</v>
    <v>610</v>
    <v/>
    <v>Layout!D22</v>
  </rv>
  <rv s="27">
    <fb>5</fb>
    <v>4</v>
  </rv>
  <rv s="29">
    <v>WrapColsLayout</v>
    <v>Classification</v>
    <v>2</v>
    <v>Layout</v>
    <v>WrapColsLayout</v>
    <v>611</v>
    <v>612</v>
  </rv>
  <rv s="30">
    <v>Flow</v>
    <v>GridKanban</v>
    <v>2</v>
    <v>609</v>
    <v>Flow</v>
    <v>613</v>
  </rv>
  <rv s="31">
    <v>3</v>
    <v>B BIO 180A</v>
    <v>Generic</v>
    <v>0</v>
    <v>B BIO 180A</v>
    <v>5</v>
    <v/>
    <v>0</v>
    <v>70</v>
    <v>BIO</v>
    <v>144</v>
    <v>1</v>
    <v>In person</v>
    <v>Jensen, Jeffrey</v>
    <v>0</v>
    <v>0</v>
    <v>1</v>
    <v>0</v>
    <v>Course credit equivalents should be 1.5 (&gt;100 person class)</v>
    <v>DISC 162</v>
    <v>198</v>
    <v/>
    <v/>
    <v>B BIO 180A</v>
    <v/>
    <v>Lecture</v>
    <v>0</v>
  </rv>
  <rv s="32">
    <v>3</v>
    <v>BEARTH 155A</v>
    <v>Generic</v>
    <v>0</v>
    <v>BEARTH 155A</v>
    <v/>
    <v/>
    <v>0</v>
    <v>0</v>
    <v>BEARTH</v>
    <v/>
    <v>0</v>
    <v>In person</v>
    <v>Fields, Tracy</v>
    <v>0</v>
    <v>0</v>
    <v>0</v>
    <v>1</v>
    <v/>
    <v/>
    <v>0</v>
    <v/>
    <v/>
    <v>BEARTH 155A</v>
    <v/>
    <v>Lecture</v>
    <v>0</v>
  </rv>
  <rv s="24">
    <v>3</v>
    <v>B BIO 352A</v>
    <v>Generic</v>
    <v>0</v>
    <v>B BIO 352A</v>
    <v>5</v>
    <v>1</v>
    <v>1</v>
    <v>110</v>
    <v>BIO</v>
    <v>48</v>
    <v>1</v>
    <v>In person</v>
    <v>Jensen, Jeffrey</v>
    <v>0</v>
    <v>1</v>
    <v>0</v>
    <v>1</v>
    <v>Needs large whiteboards, ideally unobstructed by screen (INV134 perfect). Do not schedule in UW2 031</v>
    <v>INV 134</v>
    <v>48</v>
    <v>Other</v>
    <v/>
    <v>B BIO 352A</v>
    <v/>
    <v>Lecture</v>
    <v>0</v>
  </rv>
  <rv s="24">
    <v>3</v>
    <v>B BIO 200A</v>
    <v>Generic</v>
    <v>0</v>
    <v>B BIO 200A</v>
    <v>5</v>
    <v>1</v>
    <v>1</v>
    <v>70</v>
    <v>BIO</v>
    <v>72</v>
    <v>1</v>
    <v>In person</v>
    <v>Lewis, Alaron</v>
    <v>0</v>
    <v>0</v>
    <v>0</v>
    <v>1</v>
    <v/>
    <v/>
    <v>90</v>
    <v/>
    <v/>
    <v>B BIO 200A</v>
    <v/>
    <v>Lecture</v>
    <v>0</v>
  </rv>
  <rv s="24">
    <v>3</v>
    <v>B BIO 351A</v>
    <v>Generic</v>
    <v>0</v>
    <v>B BIO 351A</v>
    <v>5</v>
    <v>1</v>
    <v>1</v>
    <v>110</v>
    <v>BIO</v>
    <v>60</v>
    <v>1</v>
    <v>In person</v>
    <v>Price, Michele</v>
    <v>0</v>
    <v>0</v>
    <v>1</v>
    <v>1</v>
    <v>T Th 8:45-10:45, stacked on days with labs</v>
    <v>UW2 005</v>
    <v>60</v>
    <v/>
    <v/>
    <v>B BIO 351A</v>
    <v/>
    <v>Lecture</v>
    <v>0</v>
  </rv>
  <rv s="26">
    <v>1</v>
  </rv>
  <rv s="30">
    <v>Flow</v>
    <v>GridKanban</v>
    <v>2</v>
    <v>620</v>
    <v>Flow</v>
    <v>613</v>
  </rv>
  <rv s="26">
    <v>2</v>
  </rv>
  <rv s="30">
    <v>Flow</v>
    <v>GridKanban</v>
    <v>2</v>
    <v>622</v>
    <v>Flow</v>
    <v>613</v>
  </rv>
  <rv s="27">
    <fb>17</fb>
    <v>4</v>
  </rv>
  <rv s="27">
    <fb>4</fb>
    <v>4</v>
  </rv>
  <rv s="28">
    <v>Layout!B18:R21</v>
    <v>Whiteboard</v>
    <v>2</v>
    <v>624</v>
    <v>Template</v>
    <v>625</v>
    <v/>
    <v>Layout!B18:R21</v>
  </rv>
  <rv s="28">
    <v>Layout!B17:R17</v>
    <v>Whiteboard</v>
    <v>2</v>
    <v>624</v>
    <v>Template</v>
    <v>610</v>
    <v/>
    <v>Layout!B17:R17</v>
  </rv>
  <rv s="33">
    <v>RepeatLayout</v>
    <v>Classification</v>
    <v>2</v>
    <v>Layout</v>
    <v>Down</v>
    <v>627</v>
    <v>RepeatLayout</v>
    <v>626</v>
  </rv>
  <rv s="26">
    <v>3</v>
  </rv>
  <rv s="30">
    <v>Flow</v>
    <v>GridKanban</v>
    <v>2</v>
    <v>629</v>
    <v>Flow</v>
    <v>628</v>
  </rv>
  <rv s="34">
    <v>Schedule!B3</v>
    <v>Gift</v>
    <v>2</v>
    <v>Flow Result</v>
    <v>630</v>
    <v>Schedule!B3</v>
  </rv>
  <rv s="35">
    <v>Flow Result</v>
    <v>Gift</v>
    <v>2</v>
    <v>Flow Result</v>
    <v>630</v>
  </rv>
  <rv s="35">
    <v>Flow Result</v>
    <v>Gift</v>
    <v>2</v>
    <v>Flow Result</v>
    <v>614</v>
  </rv>
  <rv s="35">
    <v>Flow Result</v>
    <v>Gift</v>
    <v>2</v>
    <v>Flow Result</v>
    <v>621</v>
  </rv>
  <rv s="35">
    <v>Flow Result</v>
    <v>Gift</v>
    <v>2</v>
    <v>Flow Result</v>
    <v>623</v>
  </rv>
  <rv s="24">
    <v>3</v>
    <v>B BIO 466A</v>
    <v>Generic</v>
    <v>0</v>
    <v>B BIO 466A</v>
    <v>5</v>
    <v>1</v>
    <v>0</v>
    <v>0</v>
    <v>BIO</v>
    <v>48</v>
    <v>0</v>
    <v>In person</v>
    <v>Galindo, Heather</v>
    <v>0</v>
    <v>0</v>
    <v>1</v>
    <v>1</v>
    <v>Do not schedule in LBA007, UW2 228 or DISC165B</v>
    <v/>
    <v>48</v>
    <v>Flexible</v>
    <v/>
    <v>B BIO 466A</v>
    <v/>
    <v>Lecture</v>
    <v>0</v>
  </rv>
  <rv s="26">
    <v>4</v>
  </rv>
  <rv s="30">
    <v>Flow</v>
    <v>GridKanban</v>
    <v>2</v>
    <v>637</v>
    <v>Flow</v>
    <v>613</v>
  </rv>
  <rv s="35">
    <v>Flow Result</v>
    <v>Gift</v>
    <v>2</v>
    <v>Flow Result</v>
    <v>638</v>
  </rv>
  <rv s="36">
    <v>3</v>
    <v>B BIO 180AA</v>
    <v>Generic</v>
    <v>0</v>
    <v>B BIO 180AA</v>
    <v>Other</v>
    <v>0.5</v>
    <v>0</v>
    <v>0</v>
    <v>BIO</v>
    <v>24</v>
    <v>1</v>
    <v>In person</v>
    <v>Campbell, Dana</v>
    <v>0</v>
    <v>0</v>
    <v>1</v>
    <v>1</v>
    <v>T 11:00 - 1:00</v>
    <v>DISC 263</v>
    <v>24</v>
    <v/>
    <v/>
    <v>B BIO 180AA</v>
    <v/>
    <v>Lab</v>
    <v>0</v>
  </rv>
  <rv s="24">
    <v>3</v>
    <v>B BIO 495E</v>
    <v>Generic</v>
    <v>0</v>
    <v>B BIO 495E</v>
    <v>5</v>
    <v>1</v>
    <v>1</v>
    <v>130</v>
    <v>BIO</v>
    <v>12</v>
    <v>0</v>
    <v>In person</v>
    <v>Shi, Han-Wei</v>
    <v>0</v>
    <v>0</v>
    <v>0</v>
    <v>1</v>
    <v/>
    <v>INV 223</v>
    <v>18</v>
    <v>Other</v>
    <v/>
    <v>B BIO 495E</v>
    <v>DEVELOP MOLECULAR BIOLOGY TOOLS TO INVESTIGATE SIGNALING AND PROTEIN  FUNCTION IN GIARDIA, A WATERBORNE PARASITE. OUR GOAL IS TO TAG GENES WITH LUMINESCENT PROTEINS AND DEVELOP GIARDIA KNOCKDOWNS USING CRISPR-CAS9. GAIN HANDS-ON EXPERIENCE IN MOLECULAR CLONING,LUMINESCENCE ASSAYS, AND CRISPR-CAS9 TECHNIQUES, AND PRESENT. A FINAL GROUP PRESENTATION. SUMMARIZING YOUR RESEARCH. CONTACT. INSTRUCTOR FOR ADD CODE.                     HXS273@UW.EDU</v>
    <v>Lab</v>
    <v>0</v>
  </rv>
  <rv s="24">
    <v>3</v>
    <v>B BIO 340A</v>
    <v>Generic</v>
    <v>0</v>
    <v>B BIO 340A</v>
    <v>5</v>
    <v>1</v>
    <v>0</v>
    <v>0</v>
    <v>BIO</v>
    <v>30</v>
    <v>0</v>
    <v>Synchronous</v>
    <v>Zaneveld, Jesse</v>
    <v>0</v>
    <v>0</v>
    <v>0</v>
    <v>1</v>
    <v>No room necessary (online)</v>
    <v>Other</v>
    <v>30</v>
    <v>Other</v>
    <v/>
    <v>B BIO 340A</v>
    <v>100% ONLINE SYNCHRONOUS</v>
    <v>Online Synchronous</v>
    <v>0</v>
  </rv>
  <rv s="26">
    <v>5</v>
  </rv>
  <rv s="30">
    <v>Flow</v>
    <v>GridKanban</v>
    <v>2</v>
    <v>643</v>
    <v>Flow</v>
    <v>613</v>
  </rv>
  <rv s="35">
    <v>Flow Result</v>
    <v>Gift</v>
    <v>2</v>
    <v>Flow Result</v>
    <v>644</v>
  </rv>
  <rv s="36">
    <v>3</v>
    <v>B BIO 200AA</v>
    <v>Generic</v>
    <v>0</v>
    <v>B BIO 200AA</v>
    <v>Other</v>
    <v>0.5</v>
    <v>0</v>
    <v>0</v>
    <v>BIO</v>
    <v>24</v>
    <v>1</v>
    <v>In person</v>
    <v>Other</v>
    <v>0</v>
    <v>1</v>
    <v>0</v>
    <v>1</v>
    <v xml:space="preserve">Th 11:00 - 1:00 </v>
    <v>DISC 263</v>
    <v>24</v>
    <v/>
    <v/>
    <v>B BIO 200AA</v>
    <v/>
    <v>Lab</v>
    <v>0</v>
  </rv>
  <rv s="26">
    <v>6</v>
  </rv>
  <rv s="30">
    <v>Flow</v>
    <v>GridKanban</v>
    <v>2</v>
    <v>647</v>
    <v>Flow</v>
    <v>613</v>
  </rv>
  <rv s="35">
    <v>Flow Result</v>
    <v>Gift</v>
    <v>2</v>
    <v>Flow Result</v>
    <v>648</v>
  </rv>
  <rv s="36">
    <v>3</v>
    <v>B BIO 180AC</v>
    <v>Generic</v>
    <v>0</v>
    <v>B BIO 180AC</v>
    <v>Other</v>
    <v>0.5</v>
    <v>0</v>
    <v>0</v>
    <v>BIO</v>
    <v>24</v>
    <v>1</v>
    <v>In person</v>
    <v>Campbell, Dana</v>
    <v>0</v>
    <v>0</v>
    <v>1</v>
    <v>1</v>
    <v>Th 11:00-1:00</v>
    <v>DISC 263</v>
    <v>24</v>
    <v/>
    <v/>
    <v>B BIO 180AC</v>
    <v/>
    <v>Lab</v>
    <v>0</v>
  </rv>
  <rv s="26">
    <v>7</v>
  </rv>
  <rv s="30">
    <v>Flow</v>
    <v>GridKanban</v>
    <v>2</v>
    <v>651</v>
    <v>Flow</v>
    <v>613</v>
  </rv>
  <rv s="35">
    <v>Flow Result</v>
    <v>Gift</v>
    <v>2</v>
    <v>Flow Result</v>
    <v>652</v>
  </rv>
  <rv s="36">
    <v>3</v>
    <v>B BIO 200AC</v>
    <v>Generic</v>
    <v>0</v>
    <v>B BIO 200AC</v>
    <v>Other</v>
    <v>0.5</v>
    <v>0</v>
    <v>0</v>
    <v>BIO</v>
    <v>24</v>
    <v>1</v>
    <v>In person</v>
    <v>Other</v>
    <v>0</v>
    <v>1</v>
    <v>0</v>
    <v>1</v>
    <v xml:space="preserve">F 11:00 - 1:00 </v>
    <v>DISC 263</v>
    <v>24</v>
    <v/>
    <v/>
    <v>B BIO 200AC</v>
    <v/>
    <v>Lab</v>
    <v>0</v>
  </rv>
  <rv s="26">
    <v>8</v>
  </rv>
  <rv s="30">
    <v>Flow</v>
    <v>GridKanban</v>
    <v>2</v>
    <v>655</v>
    <v>Flow</v>
    <v>613</v>
  </rv>
  <rv s="35">
    <v>Flow Result</v>
    <v>Gift</v>
    <v>2</v>
    <v>Flow Result</v>
    <v>656</v>
  </rv>
  <rv s="24">
    <v>3</v>
    <v>BEARTH 154A</v>
    <v>Generic</v>
    <v>0</v>
    <v>BEARTH 154A</v>
    <v>5</v>
    <v>1</v>
    <v>0</v>
    <v>0</v>
    <v>BEARTH</v>
    <v>30</v>
    <v>0</v>
    <v>In person</v>
    <v>Galindo, Heather</v>
    <v>0</v>
    <v>1</v>
    <v>1</v>
    <v>1</v>
    <v>Do not schedule in LBA007, UW2 228 or DISC165B</v>
    <v>UW1 102</v>
    <v>30</v>
    <v>Flexible</v>
    <v/>
    <v>BEARTH 154A</v>
    <v/>
    <v>Lecture</v>
    <v>0</v>
  </rv>
  <rv s="24">
    <v>3</v>
    <v>B BIO 360A</v>
    <v>Generic</v>
    <v>0</v>
    <v>B BIO 360A</v>
    <v>5</v>
    <v>1</v>
    <v>0</v>
    <v>0</v>
    <v>BIO</v>
    <v>48</v>
    <v>0</v>
    <v>In person</v>
    <v>Ostrowski, Elizabeth </v>
    <v>0</v>
    <v>1</v>
    <v>1</v>
    <v>1</v>
    <v>Genetics</v>
    <v/>
    <v>48</v>
    <v/>
    <v/>
    <v>B BIO 360A</v>
    <v/>
    <v>Lecture</v>
    <v>0</v>
  </rv>
  <rv s="24">
    <v>3</v>
    <v>B BIO 470A</v>
    <v>Generic</v>
    <v>0</v>
    <v>B BIO 470A</v>
    <v>5</v>
    <v>1</v>
    <v>0</v>
    <v>0</v>
    <v>BIO</v>
    <v>24</v>
    <v>0</v>
    <v>Synchronous</v>
    <v>Zaneveld, Jesse</v>
    <v>0</v>
    <v>0</v>
    <v>0</v>
    <v>1</v>
    <v>Microbiology II. New online option; we are submitting a Kuali request in Spring . This section will fulfill W requirement.</v>
    <v>Other</v>
    <v>24</v>
    <v>Flexible</v>
    <v/>
    <v>B BIO 470A</v>
    <v/>
    <v>Online Synchronous</v>
    <v>1</v>
  </rv>
  <rv s="26">
    <v>9</v>
  </rv>
  <rv s="30">
    <v>Flow</v>
    <v>GridKanban</v>
    <v>2</v>
    <v>661</v>
    <v>Flow</v>
    <v>613</v>
  </rv>
  <rv s="35">
    <v>Flow Result</v>
    <v>Gift</v>
    <v>2</v>
    <v>Flow Result</v>
    <v>662</v>
  </rv>
  <rv s="31">
    <v>3</v>
    <v>BST 301A</v>
    <v>Generic</v>
    <v>0</v>
    <v>BST 301A</v>
    <v>5</v>
    <v/>
    <v>0</v>
    <v>0</v>
    <v>BST</v>
    <v>24</v>
    <v>0</v>
    <v>In person</v>
    <v>Galindo, Heather</v>
    <v>0</v>
    <v>0</v>
    <v>1</v>
    <v>1</v>
    <v>Do not schedule in LBA007 and not in DISC165B</v>
    <v/>
    <v>24</v>
    <v>Flexible</v>
    <v/>
    <v>BST 301A</v>
    <v>Fullfils Writing (W) credit</v>
    <v>Lecture</v>
    <v>1</v>
  </rv>
  <rv s="24">
    <v>3</v>
    <v>B BIO 355A</v>
    <v>Generic</v>
    <v>0</v>
    <v>B BIO 355A</v>
    <v>5</v>
    <v>1</v>
    <v>0</v>
    <v>0</v>
    <v>BIO</v>
    <v>30</v>
    <v>0</v>
    <v>In person</v>
    <v>Jensen, Jeffrey</v>
    <v>0</v>
    <v>0</v>
    <v>1</v>
    <v>0</v>
    <v>Behavioral Endocrinology  T Th 11-1</v>
    <v/>
    <v>30</v>
    <v/>
    <v/>
    <v>B BIO 355A</v>
    <v/>
    <v>Lecture</v>
    <v>0</v>
  </rv>
  <rv s="26">
    <v>10</v>
  </rv>
  <rv s="30">
    <v>Flow</v>
    <v>GridKanban</v>
    <v>2</v>
    <v>666</v>
    <v>Flow</v>
    <v>613</v>
  </rv>
  <rv s="35">
    <v>Flow Result</v>
    <v>Gift</v>
    <v>2</v>
    <v>Flow Result</v>
    <v>667</v>
  </rv>
  <rv s="24">
    <v>3</v>
    <v>B BIO 372A</v>
    <v>Generic</v>
    <v>0</v>
    <v>B BIO 372A</v>
    <v>5</v>
    <v>1</v>
    <v>0</v>
    <v>0</v>
    <v>BIO</v>
    <v>40</v>
    <v>0</v>
    <v>In person</v>
    <v>Shi, Han-Wei</v>
    <v>0</v>
    <v>0</v>
    <v>0</v>
    <v>1</v>
    <v>Stem Cells</v>
    <v/>
    <v>40</v>
    <v/>
    <v/>
    <v>B BIO 372A</v>
    <v/>
    <v>Lecture</v>
    <v>0</v>
  </rv>
  <rv s="25">
    <v>3</v>
    <v>B BIO 320A</v>
    <v>Generic</v>
    <v>0</v>
    <v>B BIO 320A</v>
    <v/>
    <v/>
    <v>0</v>
    <v>0</v>
    <v>BIO</v>
    <v>48</v>
    <v>0</v>
    <v>In person</v>
    <v>Wacker, Douglas</v>
    <v>0</v>
    <v>0</v>
    <v>0</v>
    <v>1</v>
    <v>Behavioral Neuroscience</v>
    <v/>
    <v>48</v>
    <v/>
    <v/>
    <v>B BIO 320A</v>
    <v/>
    <v>Lecture</v>
    <v>0</v>
  </rv>
  <rv s="26">
    <v>11</v>
  </rv>
  <rv s="30">
    <v>Flow</v>
    <v>GridKanban</v>
    <v>2</v>
    <v>671</v>
    <v>Flow</v>
    <v>613</v>
  </rv>
  <rv s="35">
    <v>Flow Result</v>
    <v>Gift</v>
    <v>2</v>
    <v>Flow Result</v>
    <v>672</v>
  </rv>
  <rv s="37">
    <v>3</v>
    <v>B BIO 352AA</v>
    <v>Generic</v>
    <v>0</v>
    <v>B BIO 352AA</v>
    <v>Other</v>
    <v>0.5</v>
    <v>0</v>
    <v/>
    <v>BIO</v>
    <v>24</v>
    <v>1</v>
    <v>In person</v>
    <v>Jensen, Jeffrey</v>
    <v>0</v>
    <v>1</v>
    <v>0</v>
    <v>1</v>
    <v>false</v>
    <v>DISC 267</v>
    <v>24</v>
    <v>Other</v>
    <v/>
    <v>B BIO 352AA</v>
    <v/>
    <v>Lab</v>
    <v>0</v>
  </rv>
  <rv s="26">
    <v>12</v>
  </rv>
  <rv s="30">
    <v>Flow</v>
    <v>GridKanban</v>
    <v>2</v>
    <v>675</v>
    <v>Flow</v>
    <v>613</v>
  </rv>
  <rv s="35">
    <v>Flow Result</v>
    <v>Gift</v>
    <v>2</v>
    <v>Flow Result</v>
    <v>676</v>
  </rv>
  <rv s="36">
    <v>3</v>
    <v>B BIO 180AB</v>
    <v>Generic</v>
    <v>0</v>
    <v>B BIO 180AB</v>
    <v>Other</v>
    <v>0.5</v>
    <v>0</v>
    <v>0</v>
    <v>BIO</v>
    <v>24</v>
    <v>1</v>
    <v>In person</v>
    <v>Campbell, Dana</v>
    <v>0</v>
    <v>0</v>
    <v>1</v>
    <v>1</v>
    <v>T 1:30 - 3:30</v>
    <v>DISC 263</v>
    <v>24</v>
    <v/>
    <v/>
    <v>B BIO 180AB</v>
    <v/>
    <v>Lab</v>
    <v>0</v>
  </rv>
  <rv s="36">
    <v>3</v>
    <v>B BIO 351AA</v>
    <v>Generic</v>
    <v>0</v>
    <v>B BIO 351AA</v>
    <v>Other</v>
    <v>1</v>
    <v>1</v>
    <v>110</v>
    <v>BIO</v>
    <v>20</v>
    <v>1</v>
    <v>In person</v>
    <v>Price, Michele</v>
    <v>0</v>
    <v>0</v>
    <v>1</v>
    <v>1</v>
    <v>T 2:00-5:00</v>
    <v/>
    <v>24</v>
    <v/>
    <v/>
    <v>B BIO 351AA</v>
    <v/>
    <v>Lab</v>
    <v>0</v>
  </rv>
  <rv s="26">
    <v>13</v>
  </rv>
  <rv s="30">
    <v>Flow</v>
    <v>GridKanban</v>
    <v>2</v>
    <v>680</v>
    <v>Flow</v>
    <v>613</v>
  </rv>
  <rv s="35">
    <v>Flow Result</v>
    <v>Gift</v>
    <v>2</v>
    <v>Flow Result</v>
    <v>681</v>
  </rv>
  <rv s="37">
    <v>3</v>
    <v>B BIO 352AB</v>
    <v>Generic</v>
    <v>0</v>
    <v>B BIO 352AB</v>
    <v>Other</v>
    <v>0.5</v>
    <v>0</v>
    <v/>
    <v>BIO</v>
    <v>24</v>
    <v>1</v>
    <v>In person</v>
    <v>Jensen, Jeffrey</v>
    <v>0</v>
    <v>1</v>
    <v>0</v>
    <v>1</v>
    <v>false</v>
    <v>DISC 267</v>
    <v>24</v>
    <v>Other</v>
    <v/>
    <v>B BIO 352AB</v>
    <v/>
    <v>Lab</v>
    <v>0</v>
  </rv>
  <rv s="36">
    <v>3</v>
    <v>B BIO 200AB</v>
    <v>Generic</v>
    <v>0</v>
    <v>B BIO 200AB</v>
    <v>Other</v>
    <v>0.5</v>
    <v>0</v>
    <v>0</v>
    <v>BIO</v>
    <v>24</v>
    <v>1</v>
    <v>In person</v>
    <v>Other</v>
    <v>0</v>
    <v>1</v>
    <v>0</v>
    <v>1</v>
    <v xml:space="preserve">Th 1:30 - 3:30 </v>
    <v>DISC 263</v>
    <v>24</v>
    <v/>
    <v/>
    <v>B BIO 200AB</v>
    <v/>
    <v>Lab</v>
    <v>0</v>
  </rv>
  <rv s="26">
    <v>14</v>
  </rv>
  <rv s="30">
    <v>Flow</v>
    <v>GridKanban</v>
    <v>2</v>
    <v>685</v>
    <v>Flow</v>
    <v>613</v>
  </rv>
  <rv s="35">
    <v>Flow Result</v>
    <v>Gift</v>
    <v>2</v>
    <v>Flow Result</v>
    <v>686</v>
  </rv>
  <rv s="36">
    <v>3</v>
    <v>B BIO 180AD</v>
    <v>Generic</v>
    <v>0</v>
    <v>B BIO 180AD</v>
    <v>Other</v>
    <v>0.5</v>
    <v>0</v>
    <v>0</v>
    <v>BIO</v>
    <v>24</v>
    <v>1</v>
    <v>In person</v>
    <v>Campbell, Dana</v>
    <v>0</v>
    <v>0</v>
    <v>1</v>
    <v>1</v>
    <v>W 11:00 - 1:00</v>
    <v>DISC 263</v>
    <v>24</v>
    <v/>
    <v/>
    <v>B BIO 180AD</v>
    <v/>
    <v>Lab</v>
    <v>0</v>
  </rv>
  <rv s="36">
    <v>3</v>
    <v>B BIO 351AB</v>
    <v>Generic</v>
    <v>0</v>
    <v>B BIO 351AB</v>
    <v>Other</v>
    <v>1</v>
    <v>1</v>
    <v>110</v>
    <v>BIO</v>
    <v>20</v>
    <v>1</v>
    <v>In person</v>
    <v>Price, Michele</v>
    <v>0</v>
    <v>0</v>
    <v>1</v>
    <v>1</v>
    <v>Th 2:00-5:00</v>
    <v/>
    <v>24</v>
    <v/>
    <v/>
    <v>B BIO 351AB</v>
    <v/>
    <v>Lab</v>
    <v>0</v>
  </rv>
  <rv s="26">
    <v>15</v>
  </rv>
  <rv s="30">
    <v>Flow</v>
    <v>GridKanban</v>
    <v>2</v>
    <v>690</v>
    <v>Flow</v>
    <v>613</v>
  </rv>
  <rv s="35">
    <v>Flow Result</v>
    <v>Gift</v>
    <v>2</v>
    <v>Flow Result</v>
    <v>691</v>
  </rv>
  <rv s="36">
    <v>3</v>
    <v>B BIO 200AD</v>
    <v>Generic</v>
    <v>0</v>
    <v>B BIO 200AD</v>
    <v>Other</v>
    <v>0.5</v>
    <v>0</v>
    <v>0</v>
    <v>BIO</v>
    <v>24</v>
    <v>1</v>
    <v>In person</v>
    <v>Other</v>
    <v>0</v>
    <v>1</v>
    <v>0</v>
    <v>1</v>
    <v>F 1:30 - 3:30</v>
    <v>DISC 263</v>
    <v>24</v>
    <v/>
    <v/>
    <v>B BIO 200AD</v>
    <v/>
    <v>Lab</v>
    <v>0</v>
  </rv>
  <rv s="36">
    <v>3</v>
    <v>B BIO 351AC</v>
    <v>Generic</v>
    <v>0</v>
    <v>B BIO 351AC</v>
    <v>Other</v>
    <v>1</v>
    <v>1</v>
    <v>110</v>
    <v>BIO</v>
    <v>20</v>
    <v>1</v>
    <v>In person</v>
    <v>Price, Michele</v>
    <v>0</v>
    <v>0</v>
    <v>1</v>
    <v>1</v>
    <v>F 8:45-11:45</v>
    <v/>
    <v>24</v>
    <v/>
    <v/>
    <v>B BIO 351AC</v>
    <v/>
    <v>Lab</v>
    <v>0</v>
  </rv>
  <rv s="26">
    <v>16</v>
  </rv>
  <rv s="30">
    <v>Flow</v>
    <v>GridKanban</v>
    <v>2</v>
    <v>695</v>
    <v>Flow</v>
    <v>613</v>
  </rv>
  <rv s="35">
    <v>Flow Result</v>
    <v>Gift</v>
    <v>2</v>
    <v>Flow Result</v>
    <v>696</v>
  </rv>
  <rv s="38">
    <v>3</v>
    <v>B CHEM 241AC</v>
    <v>Generic</v>
    <v>0</v>
    <v>B CHEM 241AC</v>
    <v/>
    <v>0.5</v>
    <v>0</v>
    <v>100</v>
    <v>CHEM</v>
    <v>20</v>
    <v>1</v>
    <v/>
    <v>Thimmaiah, Muralidhara</v>
    <v>0</v>
    <v>0</v>
    <v>0</v>
    <v>1</v>
    <v>F 8:45-12:45</v>
    <v>DISC 469</v>
    <v>20</v>
    <v/>
    <v>0</v>
    <v>B CHEM 241AC</v>
    <v/>
    <v>Lab</v>
    <v>0</v>
  </rv>
  <rv s="38">
    <v>3</v>
    <v>B CHEM 241AD</v>
    <v>Generic</v>
    <v>0</v>
    <v>B CHEM 241AD</v>
    <v/>
    <v>0.5</v>
    <v>0</v>
    <v>0</v>
    <v>CHEM</v>
    <v>20</v>
    <v>1</v>
    <v/>
    <v>Daruwala, Khushroo</v>
    <v>0</v>
    <v>0</v>
    <v>0</v>
    <v>1</v>
    <v>F 1:30-5:30</v>
    <v>DISC 469</v>
    <v>20</v>
    <v/>
    <v>0</v>
    <v>B CHEM 241AD</v>
    <v/>
    <v>Lab</v>
    <v>0</v>
  </rv>
  <rv s="26">
    <v>17</v>
  </rv>
  <rv s="30">
    <v>Flow</v>
    <v>GridKanban</v>
    <v>2</v>
    <v>700</v>
    <v>Flow</v>
    <v>613</v>
  </rv>
  <rv s="35">
    <v>Flow Result</v>
    <v>Gift</v>
    <v>2</v>
    <v>Flow Result</v>
    <v>701</v>
  </rv>
  <rv s="39">
    <v>3</v>
    <v xml:space="preserve">B EE 533 </v>
    <v>Generic</v>
    <v>0</v>
    <v xml:space="preserve">B EE 533 </v>
    <v>5</v>
    <v>1</v>
    <v>0</v>
    <v/>
    <v>EE</v>
    <v>24</v>
    <v>0</v>
    <v/>
    <v>Bruce, Matt</v>
    <v>0</v>
    <v>0</v>
    <v>1</v>
    <v>0</v>
    <v/>
    <v/>
    <v>24</v>
    <v/>
    <v xml:space="preserve">B EE 533 </v>
    <v/>
    <v>Lecture</v>
    <v>0</v>
  </rv>
  <rv s="39">
    <v>3</v>
    <v>B EE 271 A</v>
    <v>Generic</v>
    <v>0</v>
    <v>B EE 271 A</v>
    <v>5</v>
    <v>1</v>
    <v>0</v>
    <v/>
    <v>EE</v>
    <v>24</v>
    <v>0</v>
    <v>In person</v>
    <v>Basere, Abdlmagid</v>
    <v>0</v>
    <v>0</v>
    <v>1</v>
    <v>0</v>
    <v/>
    <v>UW1</v>
    <v>24</v>
    <v>Computer</v>
    <v>B EE 271 A</v>
    <v/>
    <v>Lecture</v>
    <v>0</v>
  </rv>
  <rv s="40">
    <v>0</v>
  </rv>
  <rv s="26">
    <v>18</v>
  </rv>
  <rv s="28">
    <v>Layout!D22</v>
    <v>Whiteboard</v>
    <v>5</v>
    <v>610</v>
    <v>Template</v>
    <v>610</v>
    <v/>
    <v>Layout!D22</v>
  </rv>
  <rv s="27">
    <fb>3</fb>
    <v>4</v>
  </rv>
  <rv s="29">
    <v>WrapColsLayout</v>
    <v>Classification</v>
    <v>5</v>
    <v>Layout</v>
    <v>WrapColsLayout</v>
    <v>707</v>
    <v>708</v>
  </rv>
  <rv s="30">
    <v>Flow</v>
    <v>GridKanban</v>
    <v>5</v>
    <v>706</v>
    <v>Flow</v>
    <v>709</v>
  </rv>
  <rv s="35">
    <v>Flow Result</v>
    <v>Gift</v>
    <v>5</v>
    <v>Flow Result</v>
    <v>710</v>
  </rv>
  <rv s="41">
    <v>705</v>
    <v>711</v>
  </rv>
  <rv s="26">
    <v>19</v>
  </rv>
  <rv s="42">
    <v>Layout!D22</v>
    <v>Whiteboard</v>
    <v>5</v>
    <v>610</v>
    <v>Template</v>
    <v>610</v>
    <v>Layout!D22</v>
  </rv>
  <rv s="29">
    <v>WrapColsLayout</v>
    <v>Classification</v>
    <v>5</v>
    <v>Layout</v>
    <v>WrapColsLayout</v>
    <v>714</v>
    <v>708</v>
  </rv>
  <rv s="30">
    <v>Flow</v>
    <v>GridKanban</v>
    <v>5</v>
    <v>713</v>
    <v>Flow</v>
    <v>715</v>
  </rv>
  <rv s="35">
    <v>Flow Result</v>
    <v>Gift</v>
    <v>5</v>
    <v>Flow Result</v>
    <v>716</v>
  </rv>
  <rv s="43">
    <v>3</v>
    <v>B CHEM 163A</v>
    <v>Generic</v>
    <v>0</v>
    <v>B CHEM 163A</v>
    <v>4</v>
    <v>1</v>
    <v>0</v>
    <v>0</v>
    <v>CHEM</v>
    <v>90</v>
    <v>1</v>
    <v>In person</v>
    <v/>
    <v>0</v>
    <v>1</v>
    <v/>
    <v>DISC 61</v>
    <v>90</v>
    <v>Other</v>
    <v>B CHEM 163A</v>
    <v xml:space="preserve">Full-term CONCURRENT ENROLLMENT IN B CHEM 164 LAB ENCOURAGED </v>
    <v>Lecture</v>
    <v>0</v>
  </rv>
  <rv s="43">
    <v>3</v>
    <v>B CHEM 239A</v>
    <v>Generic</v>
    <v>0</v>
    <v>B CHEM 239A</v>
    <v>4</v>
    <v>1</v>
    <v>0</v>
    <v>0</v>
    <v>CHEM</v>
    <v>40</v>
    <v>0</v>
    <v>In person</v>
    <v>Thimmaiah, Muralidhara</v>
    <v>1</v>
    <v>1</v>
    <v/>
    <v/>
    <v>40</v>
    <v/>
    <v>B CHEM 239A</v>
    <v xml:space="preserve"> Full-term CONCURRENT ENROLLMENT IN B CHEM 242 LAB ENCOURAGED</v>
    <v>Lecture</v>
    <v>0</v>
  </rv>
  <rv s="26">
    <v>20</v>
  </rv>
  <rv s="30">
    <v>Flow</v>
    <v>GridKanban</v>
    <v>5</v>
    <v>720</v>
    <v>Flow</v>
    <v>715</v>
  </rv>
  <rv s="35">
    <v>Flow Result</v>
    <v>Gift</v>
    <v>5</v>
    <v>Flow Result</v>
    <v>721</v>
  </rv>
  <rv s="44">
    <v>3</v>
    <v>STMATH 126 A</v>
    <v>Generic</v>
    <v>0</v>
    <v>STMATH 126 A</v>
    <v>5</v>
    <v>1</v>
    <v>0</v>
    <v/>
    <v>MATH</v>
    <v>38</v>
    <v>0</v>
    <v>Hybrid</v>
    <v>Barchechat, Alexandre</v>
    <v>0</v>
    <v>1</v>
    <v/>
    <v/>
    <v>40</v>
    <v>Flexible</v>
    <v>STMATH 126 A</v>
    <v/>
    <v>Lecture</v>
    <v>0</v>
  </rv>
  <rv s="44">
    <v>3</v>
    <v>STMATH 208 A</v>
    <v>Generic</v>
    <v>0</v>
    <v>STMATH 208 A</v>
    <v>5</v>
    <v>1</v>
    <v>0</v>
    <v/>
    <v>MATH</v>
    <v>38</v>
    <v>0</v>
    <v/>
    <v>Humphries, Thomas</v>
    <v>0</v>
    <v>1</v>
    <v/>
    <v/>
    <v>40</v>
    <v>Wacom</v>
    <v>STMATH 208 A</v>
    <v/>
    <v>Lecture</v>
    <v>0</v>
  </rv>
  <rv s="45">
    <v>3</v>
    <v>CSS 310</v>
    <v>Generic</v>
    <v>0</v>
    <v>CSS 310</v>
    <v>5</v>
    <v/>
    <v>1</v>
    <v>10</v>
    <v>CSS</v>
    <v>48</v>
    <v>0</v>
    <v>In person</v>
    <v/>
    <v>0</v>
    <v>1</v>
    <v/>
    <v>UW1 210</v>
    <v>48</v>
    <v/>
    <v>CSS 310</v>
    <v/>
    <v/>
    <v>0</v>
  </rv>
  <rv s="45">
    <v>3</v>
    <v>CSS 360</v>
    <v>Generic</v>
    <v>0</v>
    <v>CSS 360</v>
    <v>5</v>
    <v/>
    <v>1</v>
    <v>10</v>
    <v>CSS</v>
    <v>30</v>
    <v>0</v>
    <v>In person</v>
    <v>Retik, Arkady</v>
    <v>0</v>
    <v>1</v>
    <v/>
    <v>UW2  040</v>
    <v>30</v>
    <v/>
    <v>CSS 360</v>
    <v/>
    <v/>
    <v>0</v>
  </rv>
  <rv s="46">
    <v>3</v>
    <v>CSS 497 D</v>
    <v>Generic</v>
    <v>0</v>
    <v>CSS 497 D</v>
    <v/>
    <v/>
    <v>1</v>
    <v>10</v>
    <v>CSS</v>
    <v>15</v>
    <v>0</v>
    <v/>
    <v/>
    <v>0</v>
    <v>1</v>
    <v>has 4 sections; Section C &amp; D are in-person class type with 15 cap</v>
    <v/>
    <v>18</v>
    <v/>
    <v>CSS 497 D</v>
    <v/>
    <v/>
    <v>0</v>
  </rv>
  <rv s="26">
    <v>21</v>
  </rv>
  <rv s="30">
    <v>Flow</v>
    <v>GridKanban</v>
    <v>5</v>
    <v>728</v>
    <v>Flow</v>
    <v>715</v>
  </rv>
  <rv s="35">
    <v>Flow Result</v>
    <v>Gift</v>
    <v>5</v>
    <v>Flow Result</v>
    <v>729</v>
  </rv>
  <rv s="44">
    <v>3</v>
    <v>B MATH 215 A</v>
    <v>Generic</v>
    <v>0</v>
    <v>B MATH 215 A</v>
    <v>5</v>
    <v>1</v>
    <v>0</v>
    <v/>
    <v>MATH</v>
    <v>32</v>
    <v>0</v>
    <v>Hybrid</v>
    <v>Akapame, Rejoice</v>
    <v>0</v>
    <v>1</v>
    <v/>
    <v/>
    <v>40</v>
    <v>Computer</v>
    <v>B MATH 215 A</v>
    <v/>
    <v>Lecture</v>
    <v>0</v>
  </rv>
  <rv s="44">
    <v>3</v>
    <v>STMATH 224 A</v>
    <v>Generic</v>
    <v>0</v>
    <v>STMATH 224 A</v>
    <v>5</v>
    <v>1</v>
    <v>0</v>
    <v/>
    <v>MATH</v>
    <v>38</v>
    <v>0</v>
    <v>Hybrid</v>
    <v>Hoover, Nicole</v>
    <v>0</v>
    <v>1</v>
    <v/>
    <v/>
    <v>40</v>
    <v>Flexible</v>
    <v>STMATH 224 A</v>
    <v/>
    <v>Lecture</v>
    <v>0</v>
  </rv>
  <rv s="44">
    <v>3</v>
    <v>STMATH 381 A</v>
    <v>Generic</v>
    <v>0</v>
    <v>STMATH 381 A</v>
    <v>5</v>
    <v>1</v>
    <v>0</v>
    <v/>
    <v>MATH</v>
    <v>24</v>
    <v>0</v>
    <v>Hybrid</v>
    <v>Gismervig, Emily</v>
    <v>0</v>
    <v>1</v>
    <v/>
    <v>DISC 162</v>
    <v>24</v>
    <v>Flexible</v>
    <v>STMATH 381 A</v>
    <v/>
    <v>Lecture</v>
    <v>0</v>
  </rv>
  <rv s="45">
    <v>3</v>
    <v>CSS 422</v>
    <v>Generic</v>
    <v>0</v>
    <v>CSS 422</v>
    <v>5</v>
    <v/>
    <v>1</v>
    <v>23</v>
    <v>CSS</v>
    <v>45</v>
    <v>0</v>
    <v>In person</v>
    <v>Awad, Ahmed</v>
    <v>0</v>
    <v>1</v>
    <v/>
    <v>UW1  050</v>
    <v>48</v>
    <v/>
    <v>CSS 422</v>
    <v/>
    <v/>
    <v>0</v>
  </rv>
  <rv s="45">
    <v>3</v>
    <v>CSS 475</v>
    <v>Generic</v>
    <v>0</v>
    <v>CSS 475</v>
    <v>5</v>
    <v/>
    <v>1</v>
    <v>23</v>
    <v>CSS</v>
    <v>60</v>
    <v>0</v>
    <v>In person</v>
    <v/>
    <v>0</v>
    <v>1</v>
    <v/>
    <v>UW1  041</v>
    <v>60</v>
    <v/>
    <v>CSS 475</v>
    <v/>
    <v/>
    <v>0</v>
  </rv>
  <rv s="45">
    <v>3</v>
    <v>CSSSKL 143</v>
    <v>Generic</v>
    <v>0</v>
    <v>CSSSKL 143</v>
    <v>1</v>
    <v/>
    <v>1</v>
    <v>23</v>
    <v>CSSKL</v>
    <v>48</v>
    <v>0</v>
    <v>In person</v>
    <v>NIXON,DAVID</v>
    <v>0</v>
    <v>1</v>
    <v/>
    <v>UW1  010</v>
    <v>48</v>
    <v/>
    <v>CSSSKL 143</v>
    <v/>
    <v/>
    <v>0</v>
  </rv>
  <rv s="26">
    <v>22</v>
  </rv>
  <rv s="30">
    <v>Flow</v>
    <v>GridKanban</v>
    <v>5</v>
    <v>737</v>
    <v>Flow</v>
    <v>715</v>
  </rv>
  <rv s="35">
    <v>Flow Result</v>
    <v>Gift</v>
    <v>5</v>
    <v>Flow Result</v>
    <v>738</v>
  </rv>
  <rv s="45">
    <v>3</v>
    <v>CSS 343</v>
    <v>Generic</v>
    <v>0</v>
    <v>CSS 343</v>
    <v>5</v>
    <v/>
    <v>1</v>
    <v>23</v>
    <v>CSS</v>
    <v>45</v>
    <v>0</v>
    <v>In person</v>
    <v>Rahman, Muntasir</v>
    <v>0</v>
    <v>1</v>
    <v/>
    <v>UW1  020</v>
    <v>48</v>
    <v/>
    <v>CSS 343</v>
    <v/>
    <v/>
    <v>0</v>
  </rv>
  <rv s="45">
    <v>3</v>
    <v>CSSSKL 594</v>
    <v>Generic</v>
    <v>0</v>
    <v>CSSSKL 594</v>
    <v>2</v>
    <v/>
    <v>0</v>
    <v>0</v>
    <v>CSSKL</v>
    <v>15</v>
    <v>0</v>
    <v>In person</v>
    <v>Kool,Nancy L.</v>
    <v>0</v>
    <v>1</v>
    <v/>
    <v>UW2  307</v>
    <v>18</v>
    <v/>
    <v>CSSSKL 594</v>
    <v/>
    <v/>
    <v>0</v>
  </rv>
  <rv s="26">
    <v>23</v>
  </rv>
  <rv s="30">
    <v>Flow</v>
    <v>GridKanban</v>
    <v>5</v>
    <v>742</v>
    <v>Flow</v>
    <v>715</v>
  </rv>
  <rv s="35">
    <v>Flow Result</v>
    <v>Gift</v>
    <v>5</v>
    <v>Flow Result</v>
    <v>743</v>
  </rv>
  <rv s="43">
    <v>3</v>
    <v>B CHEM 164D</v>
    <v>Generic</v>
    <v>0</v>
    <v>B CHEM 164D</v>
    <v>2</v>
    <v>0.5</v>
    <v>0</v>
    <v>50</v>
    <v>CHEM</v>
    <v>24</v>
    <v>0</v>
    <v/>
    <v/>
    <v>0</v>
    <v>1</v>
    <v>12:30-3:30</v>
    <v>CC1-340</v>
    <v>24</v>
    <v/>
    <v>B CHEM 164D</v>
    <v xml:space="preserve">Full-term RESERVE  NO OVERLOADS </v>
    <v>Lab</v>
    <v>0</v>
  </rv>
  <rv s="26">
    <v>24</v>
  </rv>
  <rv s="30">
    <v>Flow</v>
    <v>GridKanban</v>
    <v>5</v>
    <v>746</v>
    <v>Flow</v>
    <v>715</v>
  </rv>
  <rv s="35">
    <v>Flow Result</v>
    <v>Gift</v>
    <v>5</v>
    <v>Flow Result</v>
    <v>747</v>
  </rv>
  <rv s="47">
    <v>3</v>
    <v>B CHEM 115</v>
    <v>Generic</v>
    <v>B CHEM 115</v>
    <v/>
    <v>0</v>
    <v/>
    <v>CHEM</v>
    <v>12</v>
    <v>0</v>
    <v/>
    <v/>
    <v/>
    <v/>
    <v/>
    <v>18</v>
    <v/>
    <v>B CHEM 115</v>
    <v/>
    <v>IS</v>
    <v>0</v>
  </rv>
  <rv s="26">
    <v>25</v>
  </rv>
  <rv s="30">
    <v>Flow</v>
    <v>GridKanban</v>
    <v>5</v>
    <v>750</v>
    <v>Flow</v>
    <v>715</v>
  </rv>
  <rv s="35">
    <v>Flow Result</v>
    <v>Gift</v>
    <v>5</v>
    <v>Flow Result</v>
    <v>751</v>
  </rv>
  <rv s="47">
    <v>3</v>
    <v>B CHEM 366</v>
    <v>Generic</v>
    <v>B CHEM 366</v>
    <v/>
    <v>0</v>
    <v/>
    <v>CHEM</v>
    <v>22</v>
    <v>0</v>
    <v/>
    <v/>
    <v/>
    <v/>
    <v/>
    <v>24</v>
    <v/>
    <v>B CHEM 366</v>
    <v/>
    <v/>
    <v>0</v>
  </rv>
  <rv s="26">
    <v>26</v>
  </rv>
  <rv s="30">
    <v>Flow</v>
    <v>GridKanban</v>
    <v>5</v>
    <v>754</v>
    <v>Flow</v>
    <v>715</v>
  </rv>
  <rv s="35">
    <v>Flow Result</v>
    <v>Gift</v>
    <v>5</v>
    <v>Flow Result</v>
    <v>755</v>
  </rv>
</rvData>
</file>

<file path=xl/richData/rdrichvaluestructure.xml><?xml version="1.0" encoding="utf-8"?>
<rvStructures xmlns="http://schemas.microsoft.com/office/spreadsheetml/2017/richdata" count="48">
  <s t="_entity">
    <k n="_Display" t="spb"/>
    <k n="_DisplayString" t="s"/>
    <k n="_Format" t="spb"/>
    <k n="_Icon" t="s"/>
    <k n="CELR" t="b"/>
    <k n="Course + Section" t="s"/>
    <k n="Course Credit Hours" t="s"/>
    <k n="Course Equivalents" 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k n="Division" t="s"/>
    <k n="Enrollment Cap" t="s"/>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t="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t="s"/>
    <k n="Course Equivalen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k n="Division" t="s"/>
    <k n="Enrollment Cap" t="s"/>
    <k n="Fixed Time" t="b"/>
    <k n="Instructional Mode" t="s"/>
    <k n="Instructor Name" t="s"/>
    <k n="Joint Course" t="b"/>
    <k n="Offered  Spring" t="b"/>
    <k n="Offered Autumn" t="b"/>
    <k n="Offered Winter" t="s"/>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s"/>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t="s"/>
    <k n="Course Equivalents"/>
    <k n="Course Fee" t="b"/>
    <k n="Course Fee Amount (Admin Only)"/>
    <k n="Division" t="s"/>
    <k n="Enrollment Cap" t="s"/>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t="s"/>
    <k n="Division" t="s"/>
    <k n="Enrollment Cap"/>
    <k n="Fixed Time" t="b"/>
    <k n="Instructional Mode" t="s"/>
    <k n="Instructor Name" t="s"/>
    <k n="Joint Course" t="b"/>
    <k n="Offered  Spring" t="b"/>
    <k n="Offered Autumn" t="s"/>
    <k n="Offered Winter" t="b"/>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t="s"/>
    <k n="Division" t="s"/>
    <k n="Enrollment Cap"/>
    <k n="Fixed Time" t="b"/>
    <k n="Instructional Mode" t="s"/>
    <k n="Instructor Name" t="s"/>
    <k n="Joint Course" t="b"/>
    <k n="Offered  Spring" t="b"/>
    <k n="Offered Autumn" t="s"/>
    <k n="Offered Winter" t="s"/>
    <k n="Other special notes" t="s"/>
    <k n="Room Request" t="s"/>
    <k n="Room Size"/>
    <k n="Room Type Request" t="s"/>
    <k n="Summer Term" t="b"/>
    <k n="Title" t="s"/>
    <k n="TS Comments Box" t="s"/>
    <k n="Type of Course" t="s"/>
    <k n="Writing" t="b"/>
  </s>
  <s t="_entity">
    <k n="_Display" t="spb"/>
    <k n="_DisplayString" t="s"/>
    <k n="_Format" t="spb"/>
    <k n="_Icon" t="s"/>
    <k n="CELR" t="b"/>
    <k n="Course + Section" t="s"/>
    <k n="Course Credit Hours" t="s"/>
    <k n="Course Equivalents"/>
    <k n="Course Fee" t="b"/>
    <k n="Course Fee Amount (Admin Only)"/>
    <k n="Division" t="s"/>
    <k n="Enrollment Cap" t="s"/>
    <k n="Fixed Time" t="b"/>
    <k n="Instructional Mode" t="s"/>
    <k n="Instructor Name" t="s"/>
    <k n="Joint Course" t="b"/>
    <k n="Offered  Spring" t="b"/>
    <k n="Offered Autumn" t="s"/>
    <k n="Offered Winter" t="s"/>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t="s"/>
    <k n="Course Equivalents" t="s"/>
    <k n="Course Fee" t="b"/>
    <k n="Course Fee Amount (Admin Only)"/>
    <k n="Division" t="s"/>
    <k n="Enrollment Cap" t="s"/>
    <k n="Fixed Time" t="b"/>
    <k n="Instructional Mode" t="s"/>
    <k n="Instructor Name" t="s"/>
    <k n="Joint Course" t="b"/>
    <k n="Offered  Spring" t="b"/>
    <k n="Offered Autumn" t="s"/>
    <k n="Offered Winter" t="s"/>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t="s"/>
    <k n="Course Fee" t="b"/>
    <k n="Course Fee Amount (Admin Only)"/>
    <k n="Division" t="s"/>
    <k n="Enrollment Cap" t="s"/>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t="s"/>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t="s"/>
    <k n="Course Fee" t="b"/>
    <k n="Course Fee Amount (Admin Only)"/>
    <k n="Division" t="s"/>
    <k n="Enrollment Cap"/>
    <k n="Fixed Time" t="b"/>
    <k n="Instructional Mode" t="s"/>
    <k n="Instructor Name" t="s"/>
    <k n="Joint Course" t="b"/>
    <k n="Offered  Spring" t="b"/>
    <k n="Offered Autumn" t="s"/>
    <k n="Offered Winter" t="s"/>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b"/>
    <k n="Offered Winter" t="s"/>
    <k n="Other special notes" t="s"/>
    <k n="Room Request" t="s"/>
    <k n="Room Size"/>
    <k n="Room Type Request" t="s"/>
    <k n="Summer Term" t="s"/>
    <k n="Title" t="s"/>
    <k n="TS Comments Box" t="s"/>
    <k n="Type of Course" t="s"/>
    <k n="Writing" t="b"/>
  </s>
  <s t="_entity">
    <k n="_Display" t="spb"/>
    <k n="_DisplayString" t="s"/>
    <k n="_Format" t="spb"/>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s"/>
    <k n="Offered Winter" t="s"/>
    <k n="Other special notes" t="s"/>
    <k n="Room Request" t="s"/>
    <k n="Room Size"/>
    <k n="Room Type Request" t="s"/>
    <k n="Summer Term" t="s"/>
    <k n="Title" t="s"/>
    <k n="TS Comments Box" t="s"/>
    <k n="Type of Course" t="s"/>
    <k n="Writing" t="b"/>
  </s>
  <s t="_entity">
    <k n="_Display" t="spb"/>
    <k n="_DisplayString" t="s"/>
    <k n="_Icon" t="s"/>
    <k n="CELR" t="b"/>
    <k n="Course + Section" t="s"/>
    <k n="Course Credit Hour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Icon" t="s"/>
    <k n="CELR" t="b"/>
    <k n="Course + Section" t="s"/>
    <k n="Course Credit Hours" t="s"/>
    <k n="Course Equivalents" 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array">
    <k n="array" t="a"/>
  </s>
  <s t="_formattednumber">
    <k n="_Format" t="spb"/>
  </s>
  <s t="_entity">
    <k n="_DisplayString" t="s"/>
    <k n="_Icon" t="s"/>
    <k n="_Provider" t="spb"/>
    <k n="columnCount" t="r"/>
    <k n="Data Type" t="s"/>
    <k n="rowCount" t="r"/>
    <k n="sampleDataRange" t="s"/>
    <k n="templateRange" t="s"/>
  </s>
  <s t="_entity">
    <k n="_DisplayString" t="s"/>
    <k n="_Icon" t="s"/>
    <k n="_Provider" t="spb"/>
    <k n="Data Type" t="s"/>
    <k n="layoutType" t="s"/>
    <k n="template" t="r"/>
    <k n="wrapCount" t="r"/>
  </s>
  <s t="_entity">
    <k n="_DisplayString" t="s"/>
    <k n="_Icon" t="s"/>
    <k n="_Provider" t="spb"/>
    <k n="data" t="r"/>
    <k n="Data Type" t="s"/>
    <k n="layout" t="r"/>
  </s>
  <s t="_entity">
    <k n="_Display" t="spb"/>
    <k n="_DisplayString" t="s"/>
    <k n="_Icon" t="s"/>
    <k n="CELR" t="b"/>
    <k n="Course + Section" t="s"/>
    <k n="Course Credit Hours"/>
    <k n="Course Equivalents" 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Icon" t="s"/>
    <k n="CELR" t="b"/>
    <k n="Course + Section" t="s"/>
    <k n="Course Credit Hours" t="s"/>
    <k n="Course Equivalents" t="s"/>
    <k n="Course Fee" t="b"/>
    <k n="Course Fee Amount (Admin Only)"/>
    <k n="Division" t="s"/>
    <k n="Enrollment Cap" t="s"/>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String" t="s"/>
    <k n="_Icon" t="s"/>
    <k n="_Provider" t="spb"/>
    <k n="Data Type" t="s"/>
    <k n="direction" t="s"/>
    <k n="headerTemplate" t="r"/>
    <k n="layoutType" t="s"/>
    <k n="template" t="r"/>
  </s>
  <s t="_entity">
    <k n="_DisplayString" t="s"/>
    <k n="_Icon" t="s"/>
    <k n="_Provider" t="spb"/>
    <k n="Data Type" t="s"/>
    <k n="flow" t="r"/>
    <k n="outputRange" t="s"/>
  </s>
  <s t="_entity">
    <k n="_DisplayString" t="s"/>
    <k n="_Icon" t="s"/>
    <k n="_Provider" t="spb"/>
    <k n="Data Type" t="s"/>
    <k n="flow" t="r"/>
  </s>
  <s t="_entity">
    <k n="_Display" t="spb"/>
    <k n="_DisplayString" t="s"/>
    <k n="_Icon" t="s"/>
    <k n="CELR" t="b"/>
    <k n="Course + Section" t="s"/>
    <k n="Course Credit Hours" t="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Icon" t="s"/>
    <k n="CELR" t="b"/>
    <k n="Course + Section" t="s"/>
    <k n="Course Credit Hours" t="s"/>
    <k n="Course Equivalen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Summer Term" t="s"/>
    <k n="Title" t="s"/>
    <k n="TS Comments Box" t="s"/>
    <k n="Type of Course" t="s"/>
    <k n="Writing" t="b"/>
  </s>
  <s t="_entity">
    <k n="_Display" t="spb"/>
    <k n="_DisplayString" t="s"/>
    <k n="_Icon" t="s"/>
    <k n="CELR" t="b"/>
    <k n="Course + Section" t="s"/>
    <k n="Course Credit Hours" t="s"/>
    <k n="Course Equivalents"/>
    <k n="Course Fee" t="b"/>
    <k n="Course Fee Amount (Admin Only)"/>
    <k n="Division" t="s"/>
    <k n="Enrollment Cap"/>
    <k n="Fixed Time" t="b"/>
    <k n="Instructional Mode" t="s"/>
    <k n="Instructor Name" t="s"/>
    <k n="Joint Course" t="b"/>
    <k n="Offered  Spring" t="b"/>
    <k n="Offered Autumn" t="b"/>
    <k n="Offered Winter" t="b"/>
    <k n="Other special notes" t="s"/>
    <k n="Room Request" t="s"/>
    <k n="Room Size"/>
    <k n="Room Type Request" t="s"/>
    <k n="Summer Term" t="b"/>
    <k n="Title" t="s"/>
    <k n="TS Comments Box" t="s"/>
    <k n="Type of Course" t="s"/>
    <k n="Writing" t="b"/>
  </s>
  <s t="_entity">
    <k n="_Display" t="spb"/>
    <k n="_DisplayString" t="s"/>
    <k n="_Icon" t="s"/>
    <k n="CELR" t="b"/>
    <k n="Course + Section" t="s"/>
    <k n="Course Credit Hours"/>
    <k n="Course Equivalents"/>
    <k n="Course Fee" t="b"/>
    <k n="Course Fee Amount (Admin Only)" t="s"/>
    <k n="Division" t="s"/>
    <k n="Enrollment Cap"/>
    <k n="Fixed Time" t="b"/>
    <k n="Instructional Mode" t="s"/>
    <k n="Instructor Name" t="s"/>
    <k n="Joint Course" t="b"/>
    <k n="Offered  Spring" t="b"/>
    <k n="Offered Autumn" t="b"/>
    <k n="Offered Winter" t="b"/>
    <k n="Other special notes" t="s"/>
    <k n="Room Request" t="s"/>
    <k n="Room Size"/>
    <k n="Room Type Request" t="s"/>
    <k n="Title" t="s"/>
    <k n="TS Comments Box" t="s"/>
    <k n="Type of Course" t="s"/>
    <k n="Writing" t="b"/>
  </s>
  <s t="_circularreferencetail">
    <k n="ID" t="i"/>
  </s>
  <s t="_circularreferencehead">
    <k n="_CRID" t="r"/>
    <k n="HeadValue" t="r"/>
  </s>
  <s t="_entity">
    <k n="_DisplayString" t="s"/>
    <k n="_Icon" t="s"/>
    <k n="_Provider" t="spb"/>
    <k n="columnCount" t="r"/>
    <k n="Data Type" t="s"/>
    <k n="rowCount" t="r"/>
    <k n="templateRange" t="s"/>
  </s>
  <s t="_entity">
    <k n="_Display" t="spb"/>
    <k n="_DisplayString" t="s"/>
    <k n="_Icon" t="s"/>
    <k n="CELR" t="b"/>
    <k n="Course + Section" t="s"/>
    <k n="Course Credit Hours"/>
    <k n="Course Equivalents"/>
    <k n="Course Fee" t="b"/>
    <k n="Course Fee Amount (Admin Only)"/>
    <k n="Division" t="s"/>
    <k n="Enrollment Cap"/>
    <k n="Fixed Time" t="b"/>
    <k n="Instructional Mode" t="s"/>
    <k n="Instructor Name" t="s"/>
    <k n="Joint Course" t="b"/>
    <k n="Offered this quarter" t="b"/>
    <k n="Other special notes" t="s"/>
    <k n="Room Request" t="s"/>
    <k n="Room Size"/>
    <k n="Room Type Request" t="s"/>
    <k n="Title" t="s"/>
    <k n="TS Comments Box" t="s"/>
    <k n="Type of Course" t="s"/>
    <k n="Writing" t="b"/>
  </s>
  <s t="_entity">
    <k n="_Display" t="spb"/>
    <k n="_DisplayString" t="s"/>
    <k n="_Icon" t="s"/>
    <k n="CELR" t="b"/>
    <k n="Course + Section" t="s"/>
    <k n="Course Credit Hours"/>
    <k n="Course Equivalents"/>
    <k n="Course Fee" t="b"/>
    <k n="Course Fee Amount (Admin Only)" t="s"/>
    <k n="Division" t="s"/>
    <k n="Enrollment Cap"/>
    <k n="Fixed Time" t="b"/>
    <k n="Instructional Mode" t="s"/>
    <k n="Instructor Name" t="s"/>
    <k n="Joint Course" t="b"/>
    <k n="Offered this quarter" t="b"/>
    <k n="Other special notes" t="s"/>
    <k n="Room Request" t="s"/>
    <k n="Room Size"/>
    <k n="Room Type Request" t="s"/>
    <k n="Title" t="s"/>
    <k n="TS Comments Box" t="s"/>
    <k n="Type of Course" t="s"/>
    <k n="Writing" t="b"/>
  </s>
  <s t="_entity">
    <k n="_Display" t="spb"/>
    <k n="_DisplayString" t="s"/>
    <k n="_Icon" t="s"/>
    <k n="CELR" t="b"/>
    <k n="Course + Section" t="s"/>
    <k n="Course Credit Hours"/>
    <k n="Course Equivalents" t="s"/>
    <k n="Course Fee" t="b"/>
    <k n="Course Fee Amount (Admin Only)"/>
    <k n="Division" t="s"/>
    <k n="Enrollment Cap"/>
    <k n="Fixed Time" t="b"/>
    <k n="Instructional Mode" t="s"/>
    <k n="Instructor Name" t="s"/>
    <k n="Joint Course" t="b"/>
    <k n="Offered this quarter" t="b"/>
    <k n="Other special notes" t="s"/>
    <k n="Room Request" t="s"/>
    <k n="Room Size"/>
    <k n="Room Type Request" t="s"/>
    <k n="Title" t="s"/>
    <k n="TS Comments Box" t="s"/>
    <k n="Type of Course" t="s"/>
    <k n="Writing" t="b"/>
  </s>
  <s t="_entity">
    <k n="_Display" t="spb"/>
    <k n="_DisplayString" t="s"/>
    <k n="_Icon" t="s"/>
    <k n="CELR" t="b"/>
    <k n="Course + Section" t="s"/>
    <k n="Course Credit Hours" t="s"/>
    <k n="Course Equivalents" t="s"/>
    <k n="Course Fee" t="b"/>
    <k n="Course Fee Amount (Admin Only)"/>
    <k n="Division" t="s"/>
    <k n="Enrollment Cap"/>
    <k n="Fixed Time" t="b"/>
    <k n="Instructional Mode" t="s"/>
    <k n="Instructor Name" t="s"/>
    <k n="Joint Course" t="b"/>
    <k n="Offered this quarter" t="b"/>
    <k n="Other special notes" t="s"/>
    <k n="Room Request" t="s"/>
    <k n="Room Size"/>
    <k n="Room Type Request" t="s"/>
    <k n="Title" t="s"/>
    <k n="TS Comments Box" t="s"/>
    <k n="Type of Course" t="s"/>
    <k n="Writing" t="b"/>
  </s>
  <s t="_entity">
    <k n="_Display" t="spb"/>
    <k n="_DisplayString" t="s"/>
    <k n="_Icon" t="s"/>
    <k n="Course + Section" t="s"/>
    <k n="Course Credit Hours" t="s"/>
    <k n="Course Fee" t="b"/>
    <k n="Course Fee Amount (Admin Only)" t="s"/>
    <k n="Division" t="s"/>
    <k n="Enrollment Cap"/>
    <k n="Fixed Time" t="b"/>
    <k n="Instructional Mode" t="s"/>
    <k n="Instructor Name" t="s"/>
    <k n="Joint Course" t="s"/>
    <k n="Other special notes" t="s"/>
    <k n="Room Request" t="s"/>
    <k n="Room Size"/>
    <k n="Room Type Request" t="s"/>
    <k n="Title" t="s"/>
    <k n="TS Comments Box" t="s"/>
    <k n="Type of Course" t="s"/>
    <k n="Writing" t="b"/>
  </s>
</rvStructures>
</file>

<file path=xl/richData/rdsupportingpropertybag.xml><?xml version="1.0" encoding="utf-8"?>
<supportingPropertyBags xmlns="http://schemas.microsoft.com/office/spreadsheetml/2017/richdata2">
  <spbArrays count="1">
    <a count="28">
      <v t="s">_Icon</v>
      <v t="s">_DisplayString</v>
      <v t="s">_Display</v>
      <v t="s">Title</v>
      <v t="s">_Format</v>
      <v t="s">Division</v>
      <v t="s">Course + Section</v>
      <v t="s">Enrollment Cap</v>
      <v t="s">Instructor Name</v>
      <v t="s">TS Comments Box</v>
      <v t="s">Type of Course</v>
      <v t="s">Instructional Mode</v>
      <v t="s">Room Size</v>
      <v t="s">Fixed Time</v>
      <v t="s">Writing</v>
      <v t="s">Room Type Request</v>
      <v t="s">Other special notes</v>
      <v t="s">Course Fee</v>
      <v t="s">Course Credit Hours</v>
      <v t="s">Joint Course</v>
      <v t="s">Room Request</v>
      <v t="s">CELR</v>
      <v t="s">Course Equivalents</v>
      <v t="s">Course Fee Amount (Admin Only)</v>
      <v t="s">Offered Autumn</v>
      <v t="s">Offered Winter</v>
      <v t="s">Offered  Spring</v>
      <v t="s">Summer Term</v>
    </a>
  </spbArrays>
  <spbData count="6">
    <spb s="0">
      <v>0</v>
      <v>Title</v>
    </spb>
    <spb s="1">
      <v>1</v>
    </spb>
    <spb s="2">
      <v>Flow by Make Digital Solutions</v>
    </spb>
    <spb s="3">
      <v>Title</v>
    </spb>
    <spb s="4">
      <v>2</v>
    </spb>
    <spb s="2">
      <v>Flow</v>
    </spb>
  </spbData>
</supportingPropertyBags>
</file>

<file path=xl/richData/rdsupportingpropertybagstructure.xml><?xml version="1.0" encoding="utf-8"?>
<spbStructures xmlns="http://schemas.microsoft.com/office/spreadsheetml/2017/richdata2" count="5">
  <s>
    <k n="^Order" t="spba"/>
    <k n="TitleProperty" t="s"/>
  </s>
  <s>
    <k n="Title" t="i"/>
  </s>
  <s>
    <k n="name" t="s"/>
  </s>
  <s>
    <k n="TitleProperty"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NumberFormat" t="s"/>
  </richProperties>
  <richStyles>
    <rSty>
      <rpv i="0">1</rpv>
    </rSty>
    <rSty dxfid="0">
      <rpv i="1">#,##0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slot1" xr10:uid="{6F8EC624-EDE6-410F-BBA0-5F9479D6EDF3}" sourceName="Timeslot">
  <extLst>
    <x:ext xmlns:x15="http://schemas.microsoft.com/office/spreadsheetml/2010/11/main" uri="{2F2917AC-EB37-4324-AD4E-5DD8C200BD13}">
      <x15:tableSlicerCache tableId="7"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om_Size" xr10:uid="{B3C0E6F8-7533-4987-83A0-F8E7F3A4B485}" sourceName="Room Size">
  <extLst>
    <x:ext xmlns:x15="http://schemas.microsoft.com/office/spreadsheetml/2010/11/main" uri="{2F2917AC-EB37-4324-AD4E-5DD8C200BD13}">
      <x15:tableSlicerCache tableId="4" column="1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F0288CFB-2939-4A85-991F-1E3D763FAA0D}" sourceName="Division">
  <extLst>
    <x:ext xmlns:x15="http://schemas.microsoft.com/office/spreadsheetml/2010/11/main" uri="{2F2917AC-EB37-4324-AD4E-5DD8C200BD13}">
      <x15:tableSlicerCache tableId="4" column="1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1" xr10:uid="{0305D4D9-375E-4D71-A1ED-CCCC5AC6C60C}" sourceName="Division">
  <extLst>
    <x:ext xmlns:x15="http://schemas.microsoft.com/office/spreadsheetml/2010/11/main" uri="{2F2917AC-EB37-4324-AD4E-5DD8C200BD13}">
      <x15:tableSlicerCache tableId="1" column="17"/>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ered_Winter" xr10:uid="{52E04F01-8715-454D-A01A-B25871CC82E9}" sourceName="Offered Winter">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4055CAE7-B026-4979-BB72-2B0E87ECBE1E}" cache="Slicer_Division" caption="Division" lockedPosition="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1" xr10:uid="{6DED55C1-DD2A-497A-BF61-243BBCE9B742}" cache="Slicer_Division1" caption="Division" lockedPosition="1" rowHeight="257175"/>
  <slicer name="Offered Winter" xr10:uid="{BFED2065-4581-4CD8-A4F0-0929A3F8A8AE}" cache="Slicer_Offered_Winter" caption="Offered Winter" lockedPosition="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slot 2" xr10:uid="{A2494127-09CD-4270-8B05-7EAF42EE9F68}" cache="Slicer_Timeslot1" caption="Timeslot" rowHeight="262466"/>
  <slicer name="Room Size 1" xr10:uid="{B4138E81-0E63-4548-9CC8-01869DBA9F8E}" cache="Slicer_Room_Size" caption="Room Size" rowHeight="228600"/>
</slicers>
</file>

<file path=xl/tables/_rels/table1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48664C-12E5-49A7-8764-3D999D50D6C0}" name="RoomRequests" displayName="RoomRequests" ref="B1:N268" totalsRowShown="0" headerRowDxfId="1404">
  <autoFilter ref="B1:N268" xr:uid="{9E48664C-12E5-49A7-8764-3D999D50D6C0}">
    <filterColumn colId="12">
      <filters>
        <filter val="BEARTH"/>
        <filter val="BIO"/>
        <filter val="BST"/>
      </filters>
    </filterColumn>
  </autoFilter>
  <sortState xmlns:xlrd2="http://schemas.microsoft.com/office/spreadsheetml/2017/richdata2" ref="B2:N268">
    <sortCondition ref="M1:M268"/>
  </sortState>
  <tableColumns count="13">
    <tableColumn id="1" xr3:uid="{A459C643-555A-4FB9-936D-34BE81D94D8F}" name="Course + Section" dataDxfId="1403"/>
    <tableColumn id="2" xr3:uid="{FF019086-68A2-4181-8A8C-5AE50CF87FA1}" name="Timeslot" dataDxfId="1402"/>
    <tableColumn id="4" xr3:uid="{4AB60983-D6F5-4F27-ABF1-26AA2D1BC03C}" name="Mon" dataDxfId="1401"/>
    <tableColumn id="5" xr3:uid="{A014F29A-3D69-44B3-B9EE-66C2221DDFD4}" name="Tue" dataDxfId="1400"/>
    <tableColumn id="6" xr3:uid="{B449527A-75A5-4A3A-8068-FE125E08B180}" name="Wed" dataDxfId="1399"/>
    <tableColumn id="7" xr3:uid="{228145C9-0B2D-4F63-AA87-567CBAC2C770}" name="Thu" dataDxfId="1398"/>
    <tableColumn id="8" xr3:uid="{2C0CF4D5-6774-4CCF-8A93-361247AAFB41}" name="Fri" dataDxfId="1397"/>
    <tableColumn id="3" xr3:uid="{D78FE5F1-3E56-4B65-9392-C510A88D058B}" name="Enrollment Cap" dataDxfId="1396">
      <calculatedColumnFormula array="1">_FV(RoomRequests[[#This Row],[Course Card]],"Enrollment Cap",TRUE)</calculatedColumnFormula>
    </tableColumn>
    <tableColumn id="10" xr3:uid="{A297D2F5-4F4E-4D8F-BF3E-FBC038FD4750}" name="Days">
      <calculatedColumnFormula>IF(RoomRequests[[#This Row],[Mon]],"M","")&amp;IF(RoomRequests[[#This Row],[Tue]],"T","")&amp;IF(RoomRequests[[#This Row],[Wed]],"W","")&amp;IF(RoomRequests[[#This Row],[Thu]],"TH","")&amp;IF(RoomRequests[[#This Row],[Fri]],"F","")</calculatedColumnFormula>
    </tableColumn>
    <tableColumn id="12" xr3:uid="{29F12AED-F018-4F50-8408-7E24A359984F}" name="Room Size">
      <calculatedColumnFormula array="1">_FV(RoomRequests[[#This Row],[Course Card]],"Room Size",TRUE)</calculatedColumnFormula>
    </tableColumn>
    <tableColumn id="11" xr3:uid="{E9536BFF-C33A-44BB-B288-A8D953DAABD3}" name="Course Card">
      <calculatedColumnFormula array="1">courseDataTypeByCourseAndSection(RoomRequests[[#This Row],[Course + Section]])</calculatedColumnFormula>
    </tableColumn>
    <tableColumn id="9" xr3:uid="{6099463F-DB56-46ED-8603-3CC76140557F}" name="Instructor Name">
      <calculatedColumnFormula array="1">_FV(RoomRequests[[#This Row],[Course Card]],"Instructor Name",TRUE)</calculatedColumnFormula>
    </tableColumn>
    <tableColumn id="13" xr3:uid="{8D1B56EF-4D97-4C47-A933-EB4428D67C21}" name="Division">
      <calculatedColumnFormula array="1">_FV(RoomRequests[[#This Row],[Course Card]],"Division")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15EB3A-3A52-4F11-B11D-E24461003CA5}" name="Courses" displayName="Courses" ref="B1:X618" totalsRowShown="0" headerRowDxfId="1395" dataDxfId="1394">
  <autoFilter ref="B1:X618" xr:uid="{EF15EB3A-3A52-4F11-B11D-E24461003CA5}">
    <filterColumn colId="0">
      <filters>
        <filter val="BEARTH"/>
        <filter val="BIO"/>
        <filter val="BST"/>
      </filters>
    </filterColumn>
  </autoFilter>
  <sortState xmlns:xlrd2="http://schemas.microsoft.com/office/spreadsheetml/2017/richdata2" ref="B149:X618">
    <sortCondition ref="C2:C618"/>
  </sortState>
  <tableColumns count="23">
    <tableColumn id="17" xr3:uid="{F1236605-CA5E-4E4A-8636-0B4A4775DC89}" name="Division" dataDxfId="1393"/>
    <tableColumn id="1" xr3:uid="{F0FFC303-1007-4E15-A94C-37CFDC03F490}" name="Course + Section" dataDxfId="1392"/>
    <tableColumn id="2" xr3:uid="{A53233A2-CBDC-447A-83E5-58667054C335}" name="Enrollment Cap" dataDxfId="1391"/>
    <tableColumn id="3" xr3:uid="{E6DBFBB1-806E-4FC2-B3F0-B5AC06C54837}" name="Instructor Name" dataDxfId="1390"/>
    <tableColumn id="13" xr3:uid="{3CA6B90E-7E1C-47E9-8D5D-A69E6C034FFA}" name="Offered Autumn" dataDxfId="1389"/>
    <tableColumn id="11" xr3:uid="{96FA099C-8082-4056-B0FD-34E77FB23B6C}" name="Offered Winter" dataDxfId="1388"/>
    <tableColumn id="24" xr3:uid="{597D140A-6F35-407E-A083-8C18A9E7E148}" name="Offered  Spring" dataDxfId="1387"/>
    <tableColumn id="25" xr3:uid="{FCF2FC78-2E6C-4327-AF74-002743B920D6}" name="Summer Term" dataDxfId="1386"/>
    <tableColumn id="4" xr3:uid="{F4EAC6A6-7433-4410-8557-2C5CBEEEF1CB}" name="TS Comments Box" dataDxfId="1385"/>
    <tableColumn id="12" xr3:uid="{B6435879-0E6F-4C81-8AF7-C79417CB0618}" name="Other special notes" dataDxfId="1384"/>
    <tableColumn id="5" xr3:uid="{12A64A2D-87E8-459A-8D66-2B31D5D8E04E}" name="Instructional Mode" dataDxfId="1383"/>
    <tableColumn id="7" xr3:uid="{5C160E8C-7AA5-4BFE-8F27-A30DBDAD371E}" name="Room Type Request" dataDxfId="1382"/>
    <tableColumn id="6" xr3:uid="{352A93B8-276E-414A-9311-5553BE921D56}" name="Type of Course" dataDxfId="1381"/>
    <tableColumn id="18" xr3:uid="{F4986D4A-6300-4F9F-9CEB-0115B37D2D57}" name="Room Request" dataDxfId="1380"/>
    <tableColumn id="20" xr3:uid="{E370DACA-4F0C-40DD-880A-CBB55C785FD1}" name="Course Credit Hours" dataDxfId="1379"/>
    <tableColumn id="16" xr3:uid="{0770F086-55B3-4154-94A7-2A97968BECB2}" name="Course Equivalents"/>
    <tableColumn id="9" xr3:uid="{B5C26056-6D1A-4FAC-9743-37709492394A}" name="Fixed Time" dataDxfId="1378"/>
    <tableColumn id="21" xr3:uid="{6A6123E4-D39E-4A81-8A51-3E770139B341}" name="Joint Course" dataDxfId="1377"/>
    <tableColumn id="10" xr3:uid="{ABCE12FD-C71F-43D7-AA65-60CB8609C76D}" name="Writing" dataDxfId="1376"/>
    <tableColumn id="23" xr3:uid="{89EE5F2C-0EB7-4A43-AFAF-BAAFC4FB40ED}" name="CELR" dataDxfId="1375"/>
    <tableColumn id="22" xr3:uid="{2D302C20-CAF5-4009-9336-59C9F8DE9709}" name="Course Fee" dataDxfId="1374"/>
    <tableColumn id="8" xr3:uid="{53981006-16F3-49FB-9168-869795D7725C}" name="Room Size" dataDxfId="1373">
      <calculatedColumnFormula>_xlfn.XLOOKUP(Courses[[#This Row],[Enrollment Cap]],RoomSizes[Max Capacity],RoomSizes[Max Capacity],0,1,1)</calculatedColumnFormula>
    </tableColumn>
    <tableColumn id="19" xr3:uid="{B302246F-FC6F-44EC-A1F1-6A921918A418}" name="Course Fee Amount (Admin Only)" dataDxfId="137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146EB9-BB8E-45D2-BE3E-E5C109716E84}" name="RoomSizes" displayName="RoomSizes" ref="K15:K24" totalsRowShown="0">
  <autoFilter ref="K15:K24" xr:uid="{DB146EB9-BB8E-45D2-BE3E-E5C109716E84}"/>
  <sortState xmlns:xlrd2="http://schemas.microsoft.com/office/spreadsheetml/2017/richdata2" ref="K16:K24">
    <sortCondition ref="K15:K24"/>
  </sortState>
  <tableColumns count="1">
    <tableColumn id="1" xr3:uid="{3B080F14-519D-4A65-90D9-D0E8602AFF99}" name="Max Capacit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2F13AA-6A64-4F22-B87C-7DBD23DBBF1B}" name="Divisions" displayName="Divisions" ref="B4:B16" totalsRowShown="0">
  <autoFilter ref="B4:B16" xr:uid="{862F13AA-6A64-4F22-B87C-7DBD23DBBF1B}"/>
  <sortState xmlns:xlrd2="http://schemas.microsoft.com/office/spreadsheetml/2017/richdata2" ref="B5:B16">
    <sortCondition ref="B5:B16"/>
  </sortState>
  <tableColumns count="1">
    <tableColumn id="1" xr3:uid="{E6CA15F6-6C1F-4859-AE0A-6B2C107DD7CB}" name="Divis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DEEB255-5395-4A17-B715-496D05D00D64}" name="Rooms" displayName="Rooms" ref="D4:D78" totalsRowShown="0" dataDxfId="1371">
  <autoFilter ref="D4:D78" xr:uid="{4DEEB255-5395-4A17-B715-496D05D00D64}"/>
  <sortState xmlns:xlrd2="http://schemas.microsoft.com/office/spreadsheetml/2017/richdata2" ref="D5:D76">
    <sortCondition ref="D4:D76"/>
  </sortState>
  <tableColumns count="1">
    <tableColumn id="1" xr3:uid="{7280B5B0-876A-450C-960A-CBBD068D5871}" name="Bldg and Room" dataDxfId="13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4715D3A-FF7C-46EF-9068-5736F77FE2B3}" name="Instructors" displayName="Instructors" ref="F4:F207" totalsRowShown="0">
  <autoFilter ref="F4:F207" xr:uid="{04715D3A-FF7C-46EF-9068-5736F77FE2B3}"/>
  <sortState xmlns:xlrd2="http://schemas.microsoft.com/office/spreadsheetml/2017/richdata2" ref="F5:F205">
    <sortCondition ref="F4:F205"/>
  </sortState>
  <tableColumns count="1">
    <tableColumn id="1" xr3:uid="{46989426-A4C9-4D47-B107-B44034FAF99E}" name="Instructor Nam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E5E292-A014-4DAB-8135-F6ECCA01B99A}" name="ClassTimes" displayName="ClassTimes" ref="H4:I18" totalsRowShown="0" headerRowDxfId="1369" tableBorderDxfId="1368">
  <autoFilter ref="H4:I18" xr:uid="{43E5E292-A014-4DAB-8135-F6ECCA01B99A}"/>
  <tableColumns count="2">
    <tableColumn id="1" xr3:uid="{619952B3-0DFF-420F-88ED-504518F24EA1}" name="Class Time"/>
    <tableColumn id="2" xr3:uid="{2BEAA478-7B6A-4C11-9335-EEE26AB8397A}" name="Timeslot" dataDxfId="136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59EB5A7-8C44-4BFC-B6F4-484D7C04B11D}" name="CourseTypes" displayName="CourseTypes" ref="K4:K10" totalsRowShown="0">
  <autoFilter ref="K4:K10" xr:uid="{459EB5A7-8C44-4BFC-B6F4-484D7C04B11D}"/>
  <tableColumns count="1">
    <tableColumn id="1" xr3:uid="{B0571A7E-70D6-4EB2-9AD5-C493D98A48E0}" name="Course 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8C75E4-6148-4160-B4B7-116F0F5A5192}" name="InstructionalModes" displayName="InstructionalModes" ref="M4:M8" totalsRowShown="0">
  <autoFilter ref="M4:M8" xr:uid="{EF8C75E4-6148-4160-B4B7-116F0F5A5192}"/>
  <tableColumns count="1">
    <tableColumn id="1" xr3:uid="{D7A36CE2-6EAA-45A1-9B86-64BA47E7E8BC}" name="Instructional Mod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1AF293-5F7E-47F3-8F36-B70FEB781D2B}" name="RoomType" displayName="RoomType" ref="O4:O8" totalsRowShown="0">
  <autoFilter ref="O4:O8" xr:uid="{1C1AF293-5F7E-47F3-8F36-B70FEB781D2B}"/>
  <tableColumns count="1">
    <tableColumn id="1" xr3:uid="{4BD45035-C0A1-4DC1-AE49-421C080EDAE6}" name="Room Request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CE84278-5D58-4929-9828-391872107403}" name="CourseCredit" displayName="CourseCredit" ref="K26:K32" totalsRowShown="0">
  <autoFilter ref="K26:K32" xr:uid="{8CE84278-5D58-4929-9828-391872107403}"/>
  <tableColumns count="1">
    <tableColumn id="1" xr3:uid="{22902747-3E32-404F-9630-339E7DAB8567}" name="Course Credit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DFD97E0-9AE4-48DC-8DAB-99D49333310B}" name="CouresEquivalent" displayName="CouresEquivalent" ref="K34:K37" totalsRowShown="0">
  <autoFilter ref="K34:K37" xr:uid="{0DFD97E0-9AE4-48DC-8DAB-99D49333310B}"/>
  <tableColumns count="1">
    <tableColumn id="1" xr3:uid="{BBE104A0-0C02-408C-B112-540709E09012}" name="Course Equivalen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8AFEA67-7A47-45C0-BCD7-539A77C586A7}" name="SummerTerm" displayName="SummerTerm" ref="M14:M17" totalsRowShown="0">
  <autoFilter ref="M14:M17" xr:uid="{78AFEA67-7A47-45C0-BCD7-539A77C586A7}"/>
  <tableColumns count="1">
    <tableColumn id="1" xr3:uid="{11EC3750-C2FA-4B76-B8C7-4FA8ABED12D3}" name="Summer Term"/>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60299-1FE1-4372-B566-D3E96D114201}" name="Courses_Data_Type" displayName="Courses_Data_Type" ref="A1:A607" tableType="queryTable" totalsRowShown="0" dataDxfId="1366">
  <autoFilter ref="A1:A607" xr:uid="{02860299-1FE1-4372-B566-D3E96D114201}"/>
  <tableColumns count="1">
    <tableColumn id="1" xr3:uid="{17D9B68B-2CD4-4D07-9968-EDC1395D7D4F}" uniqueName="1" name="Courses" queryTableFieldId="1" dataDxfId="136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10">
    <wetp:webextensionref xmlns:r="http://schemas.openxmlformats.org/officeDocument/2006/relationships" r:id="rId1"/>
  </wetp:taskpane>
  <wetp:taskpane dockstate="right" visibility="0" width="525" row="1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F4A33A9-CC2A-4DDB-ABBF-C111453DD512}">
  <we:reference id="wa200007400" version="1.0.0.0" store="en-US" storeType="OMEX"/>
  <we:alternateReferences>
    <we:reference id="WA200007400"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_xldudf_FLOW_FLOW</we:customFunctionIds>
        <we:customFunctionIds>_xldudf_FLOW_GENERATE</we:customFunctionIds>
        <we:customFunctionIds>_xldudf_FLOW_REPEAT</we:customFunctionIds>
        <we:customFunctionIds>_xldudf_FLOW_WRAPCOLS</we:customFunctionIds>
        <we:customFunctionIds>_xldudf_FLOW_WRAPROWS</we:customFunctionIds>
        <we:customFunctionIds>_xldudf_FLOW_SET</we:customFunctionIds>
        <we:customFunctionIds>_xldudf_FLOW_SETHEADERTEMPLATE</we:customFunctionIds>
        <we:customFunctionIds>_xldudf_FLOW_SETFOOTERTEMPLATE</we:customFunctionIds>
        <we:customFunctionIds>_xldudf_FLOW_SETALTERNATETEMPLATE</we:customFunctionIds>
        <we:customFunctionIds>_xldudf_FLOW_TEMPLATE</we:customFunctionIds>
      </we:customFunctionIdList>
    </a:ext>
  </we:extLst>
</we:webextension>
</file>

<file path=xl/webextensions/webextension2.xml><?xml version="1.0" encoding="utf-8"?>
<we:webextension xmlns:we="http://schemas.microsoft.com/office/webextensions/webextension/2010/11" id="{58231EAD-E85D-4C82-AED1-AAA2CB144D83}">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7EBC866-1B65-4A07-875D-89265D7487E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9/04/relationships/namedSheetView" Target="../namedSheetViews/namedSheetView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uwb.edu/registrar/staff-faculty-resources/classrooms/room-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7EEB-497D-4415-AE44-390590D70B13}">
  <sheetPr codeName="Sheet2"/>
  <dimension ref="B1:N268"/>
  <sheetViews>
    <sheetView topLeftCell="A6" zoomScale="110" zoomScaleNormal="110" workbookViewId="0">
      <selection activeCell="N27" sqref="N27"/>
    </sheetView>
  </sheetViews>
  <sheetFormatPr baseColWidth="10" defaultColWidth="8.6640625" defaultRowHeight="16" x14ac:dyDescent="0.2"/>
  <cols>
    <col min="1" max="1" width="29.1640625" customWidth="1"/>
    <col min="2" max="2" width="16.1640625" style="47" customWidth="1"/>
    <col min="3" max="3" width="17.83203125" style="47" bestFit="1" customWidth="1"/>
    <col min="4" max="4" width="16.1640625" style="47" bestFit="1" customWidth="1"/>
    <col min="5" max="5" width="8.6640625" style="47"/>
    <col min="6" max="8" width="9" style="47"/>
    <col min="9" max="9" width="13.1640625" style="47" customWidth="1"/>
    <col min="10" max="10" width="11.1640625" style="47" customWidth="1"/>
    <col min="11" max="11" width="9.6640625" style="47" customWidth="1"/>
    <col min="12" max="12" width="15.6640625" style="47" bestFit="1" customWidth="1"/>
    <col min="13" max="13" width="12.6640625" style="47" customWidth="1"/>
    <col min="14" max="14" width="19" style="47" customWidth="1"/>
    <col min="15" max="15" width="24.83203125" bestFit="1" customWidth="1"/>
    <col min="17" max="17" width="98.6640625" bestFit="1" customWidth="1"/>
    <col min="18" max="18" width="74.5" customWidth="1"/>
    <col min="20" max="20" width="14.83203125" bestFit="1" customWidth="1"/>
    <col min="24" max="24" width="19.33203125" bestFit="1" customWidth="1"/>
    <col min="26" max="26" width="12.83203125" bestFit="1" customWidth="1"/>
  </cols>
  <sheetData>
    <row r="1" spans="2:14" x14ac:dyDescent="0.2">
      <c r="B1" s="85" t="s">
        <v>0</v>
      </c>
      <c r="C1" s="85" t="s">
        <v>1</v>
      </c>
      <c r="D1" s="85" t="s">
        <v>2</v>
      </c>
      <c r="E1" s="85" t="s">
        <v>3</v>
      </c>
      <c r="F1" s="85" t="s">
        <v>4</v>
      </c>
      <c r="G1" s="85" t="s">
        <v>5</v>
      </c>
      <c r="H1" s="85" t="s">
        <v>6</v>
      </c>
      <c r="I1" s="86" t="s">
        <v>7</v>
      </c>
      <c r="J1" s="87" t="s">
        <v>8</v>
      </c>
      <c r="K1" s="86" t="s">
        <v>9</v>
      </c>
      <c r="L1" s="87" t="s">
        <v>10</v>
      </c>
      <c r="M1" s="6" t="s">
        <v>11</v>
      </c>
      <c r="N1" s="6" t="s">
        <v>12</v>
      </c>
    </row>
    <row r="2" spans="2:14" x14ac:dyDescent="0.2">
      <c r="B2" s="128" t="s">
        <v>13</v>
      </c>
      <c r="C2" s="47" t="s">
        <v>14</v>
      </c>
      <c r="D2" s="54" t="b">
        <v>0</v>
      </c>
      <c r="E2" s="54" t="b">
        <v>0</v>
      </c>
      <c r="F2" s="54" t="b">
        <v>0</v>
      </c>
      <c r="G2" s="54" t="b">
        <v>0</v>
      </c>
      <c r="H2" s="54" t="b">
        <v>0</v>
      </c>
      <c r="I2" s="54" cm="1">
        <f t="array" ref="I2">_FV(RoomRequests[[#This Row],[Course Card]],"Enrollment Cap",TRUE)</f>
        <v>30</v>
      </c>
      <c r="J2" s="47" t="str">
        <f>IF(RoomRequests[[#This Row],[Mon]],"M","")&amp;IF(RoomRequests[[#This Row],[Tue]],"T","")&amp;IF(RoomRequests[[#This Row],[Wed]],"W","")&amp;IF(RoomRequests[[#This Row],[Thu]],"TH","")&amp;IF(RoomRequests[[#This Row],[Fri]],"F","")</f>
        <v/>
      </c>
      <c r="K2" s="47" cm="1">
        <f t="array" ref="K2">_FV(RoomRequests[[#This Row],[Course Card]],"Room Size",TRUE)</f>
        <v>30</v>
      </c>
      <c r="L2" s="47" t="e" cm="1" vm="1">
        <f t="array" ref="L2">courseDataTypeByCourseAndSection(RoomRequests[[#This Row],[Course + Section]])</f>
        <v>#VALUE!</v>
      </c>
      <c r="M2" s="47" t="str" cm="1">
        <f t="array" ref="M2">_FV(RoomRequests[[#This Row],[Course Card]],"Instructor Name",TRUE)</f>
        <v/>
      </c>
      <c r="N2" s="47" t="str" cm="1">
        <f t="array" ref="N2">_FV(RoomRequests[[#This Row],[Course Card]],"Division")</f>
        <v>BIO</v>
      </c>
    </row>
    <row r="3" spans="2:14" x14ac:dyDescent="0.2">
      <c r="B3" s="128" t="s">
        <v>15</v>
      </c>
      <c r="C3" s="47" t="s">
        <v>14</v>
      </c>
      <c r="D3" s="54" t="b">
        <v>0</v>
      </c>
      <c r="E3" s="54" t="b">
        <v>0</v>
      </c>
      <c r="F3" s="54" t="b">
        <v>0</v>
      </c>
      <c r="G3" s="54" t="b">
        <v>0</v>
      </c>
      <c r="H3" s="54" t="b">
        <v>0</v>
      </c>
      <c r="I3" s="54">
        <v>12</v>
      </c>
      <c r="J3" s="47" t="str">
        <f>IF(RoomRequests[[#This Row],[Mon]],"M","")&amp;IF(RoomRequests[[#This Row],[Tue]],"T","")&amp;IF(RoomRequests[[#This Row],[Wed]],"W","")&amp;IF(RoomRequests[[#This Row],[Thu]],"TH","")&amp;IF(RoomRequests[[#This Row],[Fri]],"F","")</f>
        <v/>
      </c>
      <c r="K3" s="47" cm="1">
        <f t="array" ref="K3">_FV(RoomRequests[[#This Row],[Course Card]],"Room Size",TRUE)</f>
        <v>0</v>
      </c>
      <c r="L3" s="47" t="e" cm="1" vm="2">
        <f t="array" ref="L3">courseDataTypeByCourseAndSection(RoomRequests[[#This Row],[Course + Section]])</f>
        <v>#VALUE!</v>
      </c>
      <c r="M3" s="47" t="str" cm="1">
        <f t="array" ref="M3">_FV(RoomRequests[[#This Row],[Course Card]],"Instructor Name",TRUE)</f>
        <v/>
      </c>
      <c r="N3" s="47" t="str" cm="1">
        <f t="array" ref="N3">_FV(RoomRequests[[#This Row],[Course Card]],"Division")</f>
        <v>BIO</v>
      </c>
    </row>
    <row r="4" spans="2:14" x14ac:dyDescent="0.2">
      <c r="B4" s="128" t="s">
        <v>16</v>
      </c>
      <c r="C4" s="47" t="s">
        <v>14</v>
      </c>
      <c r="D4" s="54" t="b">
        <v>0</v>
      </c>
      <c r="E4" s="54" t="b">
        <v>0</v>
      </c>
      <c r="F4" s="54" t="b">
        <v>0</v>
      </c>
      <c r="G4" s="54" t="b">
        <v>0</v>
      </c>
      <c r="H4" s="54" t="b">
        <v>0</v>
      </c>
      <c r="I4" s="54">
        <v>12</v>
      </c>
      <c r="J4" s="47" t="str">
        <f>IF(RoomRequests[[#This Row],[Mon]],"M","")&amp;IF(RoomRequests[[#This Row],[Tue]],"T","")&amp;IF(RoomRequests[[#This Row],[Wed]],"W","")&amp;IF(RoomRequests[[#This Row],[Thu]],"TH","")&amp;IF(RoomRequests[[#This Row],[Fri]],"F","")</f>
        <v/>
      </c>
      <c r="K4" s="47" cm="1">
        <f t="array" ref="K4">_FV(RoomRequests[[#This Row],[Course Card]],"Room Size",TRUE)</f>
        <v>0</v>
      </c>
      <c r="L4" s="47" t="e" cm="1" vm="3">
        <f t="array" ref="L4">courseDataTypeByCourseAndSection(RoomRequests[[#This Row],[Course + Section]])</f>
        <v>#VALUE!</v>
      </c>
      <c r="M4" s="47" t="str" cm="1">
        <f t="array" ref="M4">_FV(RoomRequests[[#This Row],[Course Card]],"Instructor Name",TRUE)</f>
        <v/>
      </c>
      <c r="N4" s="47" t="str" cm="1">
        <f t="array" ref="N4">_FV(RoomRequests[[#This Row],[Course Card]],"Division")</f>
        <v>BIO</v>
      </c>
    </row>
    <row r="5" spans="2:14" x14ac:dyDescent="0.2">
      <c r="B5" s="22" t="s">
        <v>17</v>
      </c>
      <c r="C5" s="47" t="s">
        <v>18</v>
      </c>
      <c r="D5" s="54" t="b">
        <v>1</v>
      </c>
      <c r="E5" s="54" t="b">
        <v>0</v>
      </c>
      <c r="F5" s="54" t="b">
        <v>1</v>
      </c>
      <c r="G5" s="54" t="b">
        <v>0</v>
      </c>
      <c r="H5" s="54" t="b">
        <v>0</v>
      </c>
      <c r="I5" s="54" cm="1">
        <f t="array" ref="I5">_FV(RoomRequests[[#This Row],[Course Card]],"Enrollment Cap",TRUE)</f>
        <v>30</v>
      </c>
      <c r="J5" s="47" t="str">
        <f>IF(RoomRequests[[#This Row],[Mon]],"M","")&amp;IF(RoomRequests[[#This Row],[Tue]],"T","")&amp;IF(RoomRequests[[#This Row],[Wed]],"W","")&amp;IF(RoomRequests[[#This Row],[Thu]],"TH","")&amp;IF(RoomRequests[[#This Row],[Fri]],"F","")</f>
        <v>MW</v>
      </c>
      <c r="K5" s="47" cm="1">
        <f t="array" ref="K5">_FV(RoomRequests[[#This Row],[Course Card]],"Room Size",TRUE)</f>
        <v>30</v>
      </c>
      <c r="L5" s="47" t="e" cm="1" vm="4">
        <f t="array" ref="L5">courseDataTypeByCourseAndSection(RoomRequests[[#This Row],[Course + Section]])</f>
        <v>#VALUE!</v>
      </c>
      <c r="M5" s="47" t="str" cm="1">
        <f t="array" ref="M5">_FV(RoomRequests[[#This Row],[Course Card]],"Instructor Name",TRUE)</f>
        <v/>
      </c>
      <c r="N5" s="47" t="str" cm="1">
        <f t="array" ref="N5">_FV(RoomRequests[[#This Row],[Course Card]],"Division")</f>
        <v>BST</v>
      </c>
    </row>
    <row r="6" spans="2:14" x14ac:dyDescent="0.2">
      <c r="B6" s="128" t="s">
        <v>19</v>
      </c>
      <c r="C6" s="47" t="s">
        <v>18</v>
      </c>
      <c r="D6" s="54" t="b">
        <v>1</v>
      </c>
      <c r="E6" s="54" t="b">
        <v>0</v>
      </c>
      <c r="F6" s="54" t="b">
        <v>1</v>
      </c>
      <c r="G6" s="54" t="b">
        <v>0</v>
      </c>
      <c r="H6" s="54" t="b">
        <v>0</v>
      </c>
      <c r="I6" s="54" cm="1">
        <f t="array" ref="I6">_FV(RoomRequests[[#This Row],[Course Card]],"Enrollment Cap",TRUE)</f>
        <v>30</v>
      </c>
      <c r="J6" s="47" t="str">
        <f>IF(RoomRequests[[#This Row],[Mon]],"M","")&amp;IF(RoomRequests[[#This Row],[Tue]],"T","")&amp;IF(RoomRequests[[#This Row],[Wed]],"W","")&amp;IF(RoomRequests[[#This Row],[Thu]],"TH","")&amp;IF(RoomRequests[[#This Row],[Fri]],"F","")</f>
        <v>MW</v>
      </c>
      <c r="K6" s="47" cm="1">
        <f t="array" ref="K6">_FV(RoomRequests[[#This Row],[Course Card]],"Room Size",TRUE)</f>
        <v>30</v>
      </c>
      <c r="L6" s="47" t="e" cm="1" vm="5">
        <f t="array" ref="L6">courseDataTypeByCourseAndSection(RoomRequests[[#This Row],[Course + Section]])</f>
        <v>#VALUE!</v>
      </c>
      <c r="M6" s="47" t="str" cm="1">
        <f t="array" ref="M6">_FV(RoomRequests[[#This Row],[Course Card]],"Instructor Name",TRUE)</f>
        <v>Al-Noori, Salwa</v>
      </c>
      <c r="N6" s="47" t="str" cm="1">
        <f t="array" ref="N6">_FV(RoomRequests[[#This Row],[Course Card]],"Division")</f>
        <v>BIO</v>
      </c>
    </row>
    <row r="7" spans="2:14" x14ac:dyDescent="0.2">
      <c r="B7" s="22" t="s">
        <v>20</v>
      </c>
      <c r="C7" s="47" t="s">
        <v>21</v>
      </c>
      <c r="D7" s="54" t="b">
        <v>0</v>
      </c>
      <c r="E7" s="54" t="b">
        <v>1</v>
      </c>
      <c r="F7" s="54" t="b">
        <v>0</v>
      </c>
      <c r="G7" s="54" t="b">
        <v>0</v>
      </c>
      <c r="H7" s="54" t="b">
        <v>0</v>
      </c>
      <c r="I7" s="54" cm="1">
        <f t="array" ref="I7">_FV(RoomRequests[[#This Row],[Course Card]],"Enrollment Cap",TRUE)</f>
        <v>24</v>
      </c>
      <c r="J7" s="47" t="str">
        <f>IF(RoomRequests[[#This Row],[Mon]],"M","")&amp;IF(RoomRequests[[#This Row],[Tue]],"T","")&amp;IF(RoomRequests[[#This Row],[Wed]],"W","")&amp;IF(RoomRequests[[#This Row],[Thu]],"TH","")&amp;IF(RoomRequests[[#This Row],[Fri]],"F","")</f>
        <v>T</v>
      </c>
      <c r="K7" s="47" cm="1">
        <f t="array" ref="K7">_FV(RoomRequests[[#This Row],[Course Card]],"Room Size",TRUE)</f>
        <v>24</v>
      </c>
      <c r="L7" s="47" t="e" cm="1" vm="6">
        <f t="array" ref="L7">courseDataTypeByCourseAndSection(RoomRequests[[#This Row],[Course + Section]])</f>
        <v>#VALUE!</v>
      </c>
      <c r="M7" s="47" t="str" cm="1">
        <f t="array" ref="M7">_FV(RoomRequests[[#This Row],[Course Card]],"Instructor Name",TRUE)</f>
        <v>Campbell, Dana</v>
      </c>
      <c r="N7" s="47" t="str" cm="1">
        <f t="array" ref="N7">_FV(RoomRequests[[#This Row],[Course Card]],"Division")</f>
        <v>BIO</v>
      </c>
    </row>
    <row r="8" spans="2:14" x14ac:dyDescent="0.2">
      <c r="B8" s="22" t="s">
        <v>22</v>
      </c>
      <c r="C8" s="47" t="s">
        <v>14</v>
      </c>
      <c r="D8" s="54" t="b">
        <v>0</v>
      </c>
      <c r="E8" s="54" t="b">
        <v>1</v>
      </c>
      <c r="F8" s="54" t="b">
        <v>0</v>
      </c>
      <c r="G8" s="54" t="b">
        <v>0</v>
      </c>
      <c r="H8" s="54" t="b">
        <v>0</v>
      </c>
      <c r="I8" s="54" cm="1">
        <f t="array" ref="I8">_FV(RoomRequests[[#This Row],[Course Card]],"Enrollment Cap",TRUE)</f>
        <v>24</v>
      </c>
      <c r="J8" s="47" t="str">
        <f>IF(RoomRequests[[#This Row],[Mon]],"M","")&amp;IF(RoomRequests[[#This Row],[Tue]],"T","")&amp;IF(RoomRequests[[#This Row],[Wed]],"W","")&amp;IF(RoomRequests[[#This Row],[Thu]],"TH","")&amp;IF(RoomRequests[[#This Row],[Fri]],"F","")</f>
        <v>T</v>
      </c>
      <c r="K8" s="47" cm="1">
        <f t="array" ref="K8">_FV(RoomRequests[[#This Row],[Course Card]],"Room Size",TRUE)</f>
        <v>24</v>
      </c>
      <c r="L8" s="47" t="e" cm="1" vm="7">
        <f t="array" ref="L8">courseDataTypeByCourseAndSection(RoomRequests[[#This Row],[Course + Section]])</f>
        <v>#VALUE!</v>
      </c>
      <c r="M8" s="47" t="str" cm="1">
        <f t="array" ref="M8">_FV(RoomRequests[[#This Row],[Course Card]],"Instructor Name",TRUE)</f>
        <v>Campbell, Dana</v>
      </c>
      <c r="N8" s="47" t="str" cm="1">
        <f t="array" ref="N8">_FV(RoomRequests[[#This Row],[Course Card]],"Division")</f>
        <v>BIO</v>
      </c>
    </row>
    <row r="9" spans="2:14" x14ac:dyDescent="0.2">
      <c r="B9" s="22" t="s">
        <v>23</v>
      </c>
      <c r="C9" s="47" t="s">
        <v>21</v>
      </c>
      <c r="D9" s="54" t="b">
        <v>0</v>
      </c>
      <c r="E9" s="54" t="b">
        <v>0</v>
      </c>
      <c r="F9" s="54" t="b">
        <v>0</v>
      </c>
      <c r="G9" s="54" t="b">
        <v>1</v>
      </c>
      <c r="H9" s="54" t="b">
        <v>0</v>
      </c>
      <c r="I9" s="54" cm="1">
        <f t="array" ref="I9">_FV(RoomRequests[[#This Row],[Course Card]],"Enrollment Cap",TRUE)</f>
        <v>24</v>
      </c>
      <c r="J9" s="47" t="str">
        <f>IF(RoomRequests[[#This Row],[Mon]],"M","")&amp;IF(RoomRequests[[#This Row],[Tue]],"T","")&amp;IF(RoomRequests[[#This Row],[Wed]],"W","")&amp;IF(RoomRequests[[#This Row],[Thu]],"TH","")&amp;IF(RoomRequests[[#This Row],[Fri]],"F","")</f>
        <v>TH</v>
      </c>
      <c r="K9" s="47" cm="1">
        <f t="array" ref="K9">_FV(RoomRequests[[#This Row],[Course Card]],"Room Size",TRUE)</f>
        <v>24</v>
      </c>
      <c r="L9" s="47" t="e" cm="1" vm="8">
        <f t="array" ref="L9">courseDataTypeByCourseAndSection(RoomRequests[[#This Row],[Course + Section]])</f>
        <v>#VALUE!</v>
      </c>
      <c r="M9" s="47" t="str" cm="1">
        <f t="array" ref="M9">_FV(RoomRequests[[#This Row],[Course Card]],"Instructor Name",TRUE)</f>
        <v>Campbell, Dana</v>
      </c>
      <c r="N9" s="47" t="str" cm="1">
        <f t="array" ref="N9">_FV(RoomRequests[[#This Row],[Course Card]],"Division")</f>
        <v>BIO</v>
      </c>
    </row>
    <row r="10" spans="2:14" x14ac:dyDescent="0.2">
      <c r="B10" s="22" t="s">
        <v>24</v>
      </c>
      <c r="C10" s="47" t="s">
        <v>14</v>
      </c>
      <c r="D10" s="54" t="b">
        <v>0</v>
      </c>
      <c r="E10" s="54" t="b">
        <v>0</v>
      </c>
      <c r="F10" s="54" t="b">
        <v>0</v>
      </c>
      <c r="G10" s="54" t="b">
        <v>1</v>
      </c>
      <c r="H10" s="54" t="b">
        <v>0</v>
      </c>
      <c r="I10" s="54" cm="1">
        <f t="array" ref="I10">_FV(RoomRequests[[#This Row],[Course Card]],"Enrollment Cap",TRUE)</f>
        <v>24</v>
      </c>
      <c r="J10" s="47" t="str">
        <f>IF(RoomRequests[[#This Row],[Mon]],"M","")&amp;IF(RoomRequests[[#This Row],[Tue]],"T","")&amp;IF(RoomRequests[[#This Row],[Wed]],"W","")&amp;IF(RoomRequests[[#This Row],[Thu]],"TH","")&amp;IF(RoomRequests[[#This Row],[Fri]],"F","")</f>
        <v>TH</v>
      </c>
      <c r="K10" s="47" cm="1">
        <f t="array" ref="K10">_FV(RoomRequests[[#This Row],[Course Card]],"Room Size",TRUE)</f>
        <v>24</v>
      </c>
      <c r="L10" s="47" t="e" cm="1" vm="9">
        <f t="array" ref="L10">courseDataTypeByCourseAndSection(RoomRequests[[#This Row],[Course + Section]])</f>
        <v>#VALUE!</v>
      </c>
      <c r="M10" s="47" t="str" cm="1">
        <f t="array" ref="M10">_FV(RoomRequests[[#This Row],[Course Card]],"Instructor Name",TRUE)</f>
        <v>Campbell, Dana</v>
      </c>
      <c r="N10" s="47" t="str" cm="1">
        <f t="array" ref="N10">_FV(RoomRequests[[#This Row],[Course Card]],"Division")</f>
        <v>BIO</v>
      </c>
    </row>
    <row r="11" spans="2:14" ht="34" x14ac:dyDescent="0.2">
      <c r="B11" s="128" t="s">
        <v>25</v>
      </c>
      <c r="C11" s="47" t="s">
        <v>18</v>
      </c>
      <c r="D11" s="54" t="b">
        <v>0</v>
      </c>
      <c r="E11" s="54" t="b">
        <v>1</v>
      </c>
      <c r="F11" s="54" t="b">
        <v>0</v>
      </c>
      <c r="G11" s="54" t="b">
        <v>1</v>
      </c>
      <c r="H11" s="54" t="b">
        <v>0</v>
      </c>
      <c r="I11" s="54">
        <v>96</v>
      </c>
      <c r="J11" s="47" t="str">
        <f>IF(RoomRequests[[#This Row],[Mon]],"M","")&amp;IF(RoomRequests[[#This Row],[Tue]],"T","")&amp;IF(RoomRequests[[#This Row],[Wed]],"W","")&amp;IF(RoomRequests[[#This Row],[Thu]],"TH","")&amp;IF(RoomRequests[[#This Row],[Fri]],"F","")</f>
        <v>TTH</v>
      </c>
      <c r="K11" cm="1">
        <f t="array" ref="K11">_FV(RoomRequests[[#This Row],[Course Card]],"Room Size",TRUE)</f>
        <v>198</v>
      </c>
      <c r="L11" s="47" t="e" cm="1" vm="10">
        <f t="array" ref="L11">courseDataTypeByCourseAndSection(RoomRequests[[#This Row],[Course + Section]])</f>
        <v>#VALUE!</v>
      </c>
      <c r="M11" s="7" t="s">
        <v>26</v>
      </c>
      <c r="N11" t="s">
        <v>27</v>
      </c>
    </row>
    <row r="12" spans="2:14" x14ac:dyDescent="0.2">
      <c r="B12" s="128" t="s">
        <v>28</v>
      </c>
      <c r="C12" s="47" t="s">
        <v>18</v>
      </c>
      <c r="D12" s="54" t="b">
        <v>0</v>
      </c>
      <c r="E12" s="54" t="b">
        <v>1</v>
      </c>
      <c r="F12" s="54" t="b">
        <v>0</v>
      </c>
      <c r="G12" s="54" t="b">
        <v>1</v>
      </c>
      <c r="H12" s="54" t="b">
        <v>1</v>
      </c>
      <c r="I12" s="54" t="str" cm="1">
        <f t="array" ref="I12">_FV(RoomRequests[[#This Row],[Course Card]],"Enrollment Cap",TRUE)</f>
        <v/>
      </c>
      <c r="J12" s="47" t="str">
        <f>IF(RoomRequests[[#This Row],[Mon]],"M","")&amp;IF(RoomRequests[[#This Row],[Tue]],"T","")&amp;IF(RoomRequests[[#This Row],[Wed]],"W","")&amp;IF(RoomRequests[[#This Row],[Thu]],"TH","")&amp;IF(RoomRequests[[#This Row],[Fri]],"F","")</f>
        <v>TTHF</v>
      </c>
      <c r="K12" s="47" cm="1">
        <f t="array" ref="K12">_FV(RoomRequests[[#This Row],[Course Card]],"Room Size",TRUE)</f>
        <v>0</v>
      </c>
      <c r="L12" s="47" t="e" cm="1" vm="11">
        <f t="array" ref="L12">courseDataTypeByCourseAndSection(RoomRequests[[#This Row],[Course + Section]])</f>
        <v>#VALUE!</v>
      </c>
      <c r="M12" s="47" t="str" cm="1">
        <f t="array" ref="M12">_FV(RoomRequests[[#This Row],[Course Card]],"Instructor Name",TRUE)</f>
        <v>Fields, Tracy</v>
      </c>
      <c r="N12" s="47" t="str" cm="1">
        <f t="array" ref="N12">_FV(RoomRequests[[#This Row],[Course Card]],"Division")</f>
        <v>BEARTH</v>
      </c>
    </row>
    <row r="13" spans="2:14" x14ac:dyDescent="0.2">
      <c r="B13" s="128" t="s">
        <v>29</v>
      </c>
      <c r="C13" s="47" t="s">
        <v>21</v>
      </c>
      <c r="D13" s="54" t="b">
        <v>1</v>
      </c>
      <c r="E13" s="54" t="b">
        <v>0</v>
      </c>
      <c r="F13" s="54" t="b">
        <v>1</v>
      </c>
      <c r="G13" s="54" t="b">
        <v>0</v>
      </c>
      <c r="H13" s="54" t="b">
        <v>0</v>
      </c>
      <c r="I13" s="54" cm="1">
        <f t="array" ref="I13">_FV(RoomRequests[[#This Row],[Course Card]],"Enrollment Cap",TRUE)</f>
        <v>48</v>
      </c>
      <c r="J13" s="47" t="str">
        <f>IF(RoomRequests[[#This Row],[Mon]],"M","")&amp;IF(RoomRequests[[#This Row],[Tue]],"T","")&amp;IF(RoomRequests[[#This Row],[Wed]],"W","")&amp;IF(RoomRequests[[#This Row],[Thu]],"TH","")&amp;IF(RoomRequests[[#This Row],[Fri]],"F","")</f>
        <v>MW</v>
      </c>
      <c r="K13" s="47" cm="1">
        <f t="array" ref="K13">_FV(RoomRequests[[#This Row],[Course Card]],"Room Size",TRUE)</f>
        <v>48</v>
      </c>
      <c r="L13" s="47" t="e" cm="1" vm="12">
        <f t="array" ref="L13">courseDataTypeByCourseAndSection(RoomRequests[[#This Row],[Course + Section]])</f>
        <v>#VALUE!</v>
      </c>
      <c r="M13" s="47" t="str" cm="1">
        <f t="array" ref="M13">_FV(RoomRequests[[#This Row],[Course Card]],"Instructor Name",TRUE)</f>
        <v>Galindo, Heather</v>
      </c>
      <c r="N13" s="47" t="str" cm="1">
        <f t="array" ref="N13">_FV(RoomRequests[[#This Row],[Course Card]],"Division")</f>
        <v>BIO</v>
      </c>
    </row>
    <row r="14" spans="2:14" x14ac:dyDescent="0.2">
      <c r="B14" s="22" t="s">
        <v>30</v>
      </c>
      <c r="C14" s="47" t="s">
        <v>31</v>
      </c>
      <c r="D14" s="54" t="b">
        <v>1</v>
      </c>
      <c r="E14" s="54" t="b">
        <v>0</v>
      </c>
      <c r="F14" s="54" t="b">
        <v>1</v>
      </c>
      <c r="G14" s="54" t="b">
        <v>0</v>
      </c>
      <c r="H14" s="54" t="b">
        <v>0</v>
      </c>
      <c r="I14" s="54" cm="1">
        <f t="array" ref="I14">_FV(RoomRequests[[#This Row],[Course Card]],"Enrollment Cap",TRUE)</f>
        <v>30</v>
      </c>
      <c r="J14" s="47" t="str">
        <f>IF(RoomRequests[[#This Row],[Mon]],"M","")&amp;IF(RoomRequests[[#This Row],[Tue]],"T","")&amp;IF(RoomRequests[[#This Row],[Wed]],"W","")&amp;IF(RoomRequests[[#This Row],[Thu]],"TH","")&amp;IF(RoomRequests[[#This Row],[Fri]],"F","")</f>
        <v>MW</v>
      </c>
      <c r="K14" s="47" cm="1">
        <f t="array" ref="K14">_FV(RoomRequests[[#This Row],[Course Card]],"Room Size",TRUE)</f>
        <v>30</v>
      </c>
      <c r="L14" s="47" t="e" cm="1" vm="13">
        <f t="array" ref="L14">courseDataTypeByCourseAndSection(RoomRequests[[#This Row],[Course + Section]])</f>
        <v>#VALUE!</v>
      </c>
      <c r="M14" s="47" t="str" cm="1">
        <f t="array" ref="M14">_FV(RoomRequests[[#This Row],[Course Card]],"Instructor Name",TRUE)</f>
        <v>Galindo, Heather</v>
      </c>
      <c r="N14" s="47" t="str" cm="1">
        <f t="array" ref="N14">_FV(RoomRequests[[#This Row],[Course Card]],"Division")</f>
        <v>BEARTH</v>
      </c>
    </row>
    <row r="15" spans="2:14" x14ac:dyDescent="0.2">
      <c r="B15" s="128" t="s">
        <v>32</v>
      </c>
      <c r="C15" s="47" t="s">
        <v>31</v>
      </c>
      <c r="D15" s="54" t="b">
        <v>0</v>
      </c>
      <c r="E15" s="54" t="b">
        <v>1</v>
      </c>
      <c r="F15" s="54" t="b">
        <v>0</v>
      </c>
      <c r="G15" s="54" t="b">
        <v>1</v>
      </c>
      <c r="H15" s="54" t="b">
        <v>0</v>
      </c>
      <c r="I15" s="54" cm="1">
        <f t="array" ref="I15">_FV(RoomRequests[[#This Row],[Course Card]],"Enrollment Cap",TRUE)</f>
        <v>24</v>
      </c>
      <c r="J15" s="47" t="str">
        <f>IF(RoomRequests[[#This Row],[Mon]],"M","")&amp;IF(RoomRequests[[#This Row],[Tue]],"T","")&amp;IF(RoomRequests[[#This Row],[Wed]],"W","")&amp;IF(RoomRequests[[#This Row],[Thu]],"TH","")&amp;IF(RoomRequests[[#This Row],[Fri]],"F","")</f>
        <v>TTH</v>
      </c>
      <c r="K15" s="47" cm="1">
        <f t="array" ref="K15">_FV(RoomRequests[[#This Row],[Course Card]],"Room Size",TRUE)</f>
        <v>24</v>
      </c>
      <c r="L15" s="47" t="e" cm="1" vm="14">
        <f t="array" ref="L15">courseDataTypeByCourseAndSection(RoomRequests[[#This Row],[Course + Section]])</f>
        <v>#VALUE!</v>
      </c>
      <c r="M15" s="47" t="str" cm="1">
        <f t="array" ref="M15">_FV(RoomRequests[[#This Row],[Course Card]],"Instructor Name",TRUE)</f>
        <v>Galindo, Heather</v>
      </c>
      <c r="N15" s="47" t="str" cm="1">
        <f t="array" ref="N15">_FV(RoomRequests[[#This Row],[Course Card]],"Division")</f>
        <v>BST</v>
      </c>
    </row>
    <row r="16" spans="2:14" x14ac:dyDescent="0.2">
      <c r="B16" s="1" t="s">
        <v>33</v>
      </c>
      <c r="C16" s="47" t="s">
        <v>18</v>
      </c>
      <c r="D16" s="54" t="b">
        <v>0</v>
      </c>
      <c r="E16" s="54" t="b">
        <v>1</v>
      </c>
      <c r="F16" s="54" t="b">
        <v>0</v>
      </c>
      <c r="G16" s="54" t="b">
        <v>1</v>
      </c>
      <c r="H16" s="54" t="b">
        <v>0</v>
      </c>
      <c r="I16" s="54" cm="1">
        <f t="array" ref="I16">_FV(RoomRequests[[#This Row],[Course Card]],"Enrollment Cap",TRUE)</f>
        <v>48</v>
      </c>
      <c r="J16" s="47" t="str">
        <f>IF(RoomRequests[[#This Row],[Mon]],"M","")&amp;IF(RoomRequests[[#This Row],[Tue]],"T","")&amp;IF(RoomRequests[[#This Row],[Wed]],"W","")&amp;IF(RoomRequests[[#This Row],[Thu]],"TH","")&amp;IF(RoomRequests[[#This Row],[Fri]],"F","")</f>
        <v>TTH</v>
      </c>
      <c r="K16" s="47" cm="1">
        <f t="array" ref="K16">_FV(RoomRequests[[#This Row],[Course Card]],"Room Size",TRUE)</f>
        <v>48</v>
      </c>
      <c r="L16" s="47" t="e" cm="1" vm="15">
        <f t="array" ref="L16">courseDataTypeByCourseAndSection(RoomRequests[[#This Row],[Course + Section]])</f>
        <v>#VALUE!</v>
      </c>
      <c r="M16" s="47" t="str" cm="1">
        <f t="array" ref="M16">_FV(RoomRequests[[#This Row],[Course Card]],"Instructor Name",TRUE)</f>
        <v>Jensen, Jeffrey</v>
      </c>
      <c r="N16" s="47" t="str" cm="1">
        <f t="array" ref="N16">_FV(RoomRequests[[#This Row],[Course Card]],"Division")</f>
        <v>BIO</v>
      </c>
    </row>
    <row r="17" spans="2:14" x14ac:dyDescent="0.2">
      <c r="B17" s="1" t="s">
        <v>34</v>
      </c>
      <c r="C17" s="47" t="s">
        <v>14</v>
      </c>
      <c r="D17" s="54" t="b">
        <v>1</v>
      </c>
      <c r="E17" s="54" t="b">
        <v>0</v>
      </c>
      <c r="F17" s="54" t="b">
        <v>0</v>
      </c>
      <c r="G17" s="54" t="b">
        <v>0</v>
      </c>
      <c r="H17" s="54" t="b">
        <v>0</v>
      </c>
      <c r="I17" s="54" cm="1">
        <f t="array" ref="I17">_FV(RoomRequests[[#This Row],[Course Card]],"Enrollment Cap",TRUE)</f>
        <v>24</v>
      </c>
      <c r="J17" s="47" t="str">
        <f>IF(RoomRequests[[#This Row],[Mon]],"M","")&amp;IF(RoomRequests[[#This Row],[Tue]],"T","")&amp;IF(RoomRequests[[#This Row],[Wed]],"W","")&amp;IF(RoomRequests[[#This Row],[Thu]],"TH","")&amp;IF(RoomRequests[[#This Row],[Fri]],"F","")</f>
        <v>M</v>
      </c>
      <c r="K17" s="47" cm="1">
        <f t="array" ref="K17">_FV(RoomRequests[[#This Row],[Course Card]],"Room Size",TRUE)</f>
        <v>24</v>
      </c>
      <c r="L17" s="47" t="e" cm="1" vm="16">
        <f t="array" ref="L17">courseDataTypeByCourseAndSection(RoomRequests[[#This Row],[Course + Section]])</f>
        <v>#VALUE!</v>
      </c>
      <c r="M17" s="47" t="str" cm="1">
        <f t="array" ref="M17">_FV(RoomRequests[[#This Row],[Course Card]],"Instructor Name",TRUE)</f>
        <v>Jensen, Jeffrey</v>
      </c>
      <c r="N17" s="47" t="str" cm="1">
        <f t="array" ref="N17">_FV(RoomRequests[[#This Row],[Course Card]],"Division")</f>
        <v>BIO</v>
      </c>
    </row>
    <row r="18" spans="2:14" x14ac:dyDescent="0.2">
      <c r="B18" s="1" t="s">
        <v>35</v>
      </c>
      <c r="C18" s="47" t="s">
        <v>14</v>
      </c>
      <c r="D18" s="54" t="b">
        <v>0</v>
      </c>
      <c r="E18" s="54" t="b">
        <v>0</v>
      </c>
      <c r="F18" s="54" t="b">
        <v>1</v>
      </c>
      <c r="G18" s="54" t="b">
        <v>0</v>
      </c>
      <c r="H18" s="54" t="b">
        <v>0</v>
      </c>
      <c r="I18" s="54" cm="1">
        <f t="array" ref="I18">_FV(RoomRequests[[#This Row],[Course Card]],"Enrollment Cap",TRUE)</f>
        <v>24</v>
      </c>
      <c r="J18" s="47" t="str">
        <f>IF(RoomRequests[[#This Row],[Mon]],"M","")&amp;IF(RoomRequests[[#This Row],[Tue]],"T","")&amp;IF(RoomRequests[[#This Row],[Wed]],"W","")&amp;IF(RoomRequests[[#This Row],[Thu]],"TH","")&amp;IF(RoomRequests[[#This Row],[Fri]],"F","")</f>
        <v>W</v>
      </c>
      <c r="K18" s="47" cm="1">
        <f t="array" ref="K18">_FV(RoomRequests[[#This Row],[Course Card]],"Room Size",TRUE)</f>
        <v>24</v>
      </c>
      <c r="L18" s="47" t="e" cm="1" vm="17">
        <f t="array" ref="L18">courseDataTypeByCourseAndSection(RoomRequests[[#This Row],[Course + Section]])</f>
        <v>#VALUE!</v>
      </c>
      <c r="M18" s="47" t="str" cm="1">
        <f t="array" ref="M18">_FV(RoomRequests[[#This Row],[Course Card]],"Instructor Name",TRUE)</f>
        <v>Jensen, Jeffrey</v>
      </c>
      <c r="N18" s="47" t="str" cm="1">
        <f t="array" ref="N18">_FV(RoomRequests[[#This Row],[Course Card]],"Division")</f>
        <v>BIO</v>
      </c>
    </row>
    <row r="19" spans="2:14" x14ac:dyDescent="0.2">
      <c r="B19" s="128" t="s">
        <v>36</v>
      </c>
      <c r="C19" s="47" t="s">
        <v>18</v>
      </c>
      <c r="D19" s="54" t="b">
        <v>0</v>
      </c>
      <c r="E19" s="54" t="b">
        <v>1</v>
      </c>
      <c r="F19" s="54" t="b">
        <v>0</v>
      </c>
      <c r="G19" s="54" t="b">
        <v>1</v>
      </c>
      <c r="H19" s="54" t="b">
        <v>0</v>
      </c>
      <c r="I19" s="54" cm="1">
        <f t="array" ref="I19">_FV(RoomRequests[[#This Row],[Course Card]],"Enrollment Cap",TRUE)</f>
        <v>72</v>
      </c>
      <c r="J19" s="47" t="str">
        <f>IF(RoomRequests[[#This Row],[Mon]],"M","")&amp;IF(RoomRequests[[#This Row],[Tue]],"T","")&amp;IF(RoomRequests[[#This Row],[Wed]],"W","")&amp;IF(RoomRequests[[#This Row],[Thu]],"TH","")&amp;IF(RoomRequests[[#This Row],[Fri]],"F","")</f>
        <v>TTH</v>
      </c>
      <c r="K19" s="47" cm="1">
        <f t="array" ref="K19">_FV(RoomRequests[[#This Row],[Course Card]],"Room Size",TRUE)</f>
        <v>90</v>
      </c>
      <c r="L19" s="47" t="e" cm="1" vm="18">
        <f t="array" ref="L19">courseDataTypeByCourseAndSection(RoomRequests[[#This Row],[Course + Section]])</f>
        <v>#VALUE!</v>
      </c>
      <c r="M19" s="47" t="str" cm="1">
        <f t="array" ref="M19">_FV(RoomRequests[[#This Row],[Course Card]],"Instructor Name",TRUE)</f>
        <v>Lewis, Alaron</v>
      </c>
      <c r="N19" s="47" t="s">
        <v>27</v>
      </c>
    </row>
    <row r="20" spans="2:14" x14ac:dyDescent="0.2">
      <c r="B20" s="22" t="s">
        <v>37</v>
      </c>
      <c r="C20" s="47" t="s">
        <v>21</v>
      </c>
      <c r="D20" s="54" t="b">
        <v>0</v>
      </c>
      <c r="E20" s="54" t="b">
        <v>0</v>
      </c>
      <c r="F20" s="54" t="b">
        <v>1</v>
      </c>
      <c r="G20" s="54" t="b">
        <v>0</v>
      </c>
      <c r="H20" s="54" t="b">
        <v>0</v>
      </c>
      <c r="I20" s="54" cm="1">
        <f t="array" ref="I20">_FV(RoomRequests[[#This Row],[Course Card]],"Enrollment Cap",TRUE)</f>
        <v>24</v>
      </c>
      <c r="J20" s="47" t="str">
        <f>IF(RoomRequests[[#This Row],[Mon]],"M","")&amp;IF(RoomRequests[[#This Row],[Tue]],"T","")&amp;IF(RoomRequests[[#This Row],[Wed]],"W","")&amp;IF(RoomRequests[[#This Row],[Thu]],"TH","")&amp;IF(RoomRequests[[#This Row],[Fri]],"F","")</f>
        <v>W</v>
      </c>
      <c r="K20" s="47" cm="1">
        <f t="array" ref="K20">_FV(RoomRequests[[#This Row],[Course Card]],"Room Size",TRUE)</f>
        <v>24</v>
      </c>
      <c r="L20" s="47" t="e" cm="1" vm="19">
        <f t="array" ref="L20">courseDataTypeByCourseAndSection(RoomRequests[[#This Row],[Course + Section]])</f>
        <v>#VALUE!</v>
      </c>
      <c r="M20" s="47" t="s">
        <v>38</v>
      </c>
      <c r="N20" s="47" t="s">
        <v>27</v>
      </c>
    </row>
    <row r="21" spans="2:14" x14ac:dyDescent="0.2">
      <c r="B21" s="22" t="s">
        <v>39</v>
      </c>
      <c r="C21" s="47" t="s">
        <v>14</v>
      </c>
      <c r="D21" s="54" t="b">
        <v>0</v>
      </c>
      <c r="E21" s="54" t="b">
        <v>0</v>
      </c>
      <c r="F21" s="54" t="b">
        <v>1</v>
      </c>
      <c r="G21" s="54" t="b">
        <v>0</v>
      </c>
      <c r="H21" s="54" t="b">
        <v>0</v>
      </c>
      <c r="I21" s="54" cm="1">
        <f t="array" ref="I21">_FV(RoomRequests[[#This Row],[Course Card]],"Enrollment Cap",TRUE)</f>
        <v>24</v>
      </c>
      <c r="J21" s="47" t="str">
        <f>IF(RoomRequests[[#This Row],[Mon]],"M","")&amp;IF(RoomRequests[[#This Row],[Tue]],"T","")&amp;IF(RoomRequests[[#This Row],[Wed]],"W","")&amp;IF(RoomRequests[[#This Row],[Thu]],"TH","")&amp;IF(RoomRequests[[#This Row],[Fri]],"F","")</f>
        <v>W</v>
      </c>
      <c r="K21" s="47" cm="1">
        <f t="array" ref="K21">_FV(RoomRequests[[#This Row],[Course Card]],"Room Size",TRUE)</f>
        <v>24</v>
      </c>
      <c r="L21" s="47" t="e" cm="1" vm="20">
        <f t="array" ref="L21">courseDataTypeByCourseAndSection(RoomRequests[[#This Row],[Course + Section]])</f>
        <v>#VALUE!</v>
      </c>
      <c r="M21" s="47" t="s">
        <v>38</v>
      </c>
      <c r="N21" s="47" t="s">
        <v>27</v>
      </c>
    </row>
    <row r="22" spans="2:14" x14ac:dyDescent="0.2">
      <c r="B22" s="22" t="s">
        <v>40</v>
      </c>
      <c r="C22" s="47" t="s">
        <v>21</v>
      </c>
      <c r="D22" s="54" t="b">
        <v>0</v>
      </c>
      <c r="E22" s="54" t="b">
        <v>0</v>
      </c>
      <c r="F22" s="54" t="b">
        <v>0</v>
      </c>
      <c r="G22" s="54" t="b">
        <v>0</v>
      </c>
      <c r="H22" s="54" t="b">
        <v>1</v>
      </c>
      <c r="I22" s="54" cm="1">
        <f t="array" ref="I22">_FV(RoomRequests[[#This Row],[Course Card]],"Enrollment Cap",TRUE)</f>
        <v>24</v>
      </c>
      <c r="J22" s="47" t="str">
        <f>IF(RoomRequests[[#This Row],[Mon]],"M","")&amp;IF(RoomRequests[[#This Row],[Tue]],"T","")&amp;IF(RoomRequests[[#This Row],[Wed]],"W","")&amp;IF(RoomRequests[[#This Row],[Thu]],"TH","")&amp;IF(RoomRequests[[#This Row],[Fri]],"F","")</f>
        <v>F</v>
      </c>
      <c r="K22" s="47" cm="1">
        <f t="array" ref="K22">_FV(RoomRequests[[#This Row],[Course Card]],"Room Size",TRUE)</f>
        <v>24</v>
      </c>
      <c r="L22" s="47" t="e" cm="1" vm="21">
        <f t="array" ref="L22">courseDataTypeByCourseAndSection(RoomRequests[[#This Row],[Course + Section]])</f>
        <v>#VALUE!</v>
      </c>
      <c r="M22" s="47" t="s">
        <v>38</v>
      </c>
      <c r="N22" s="47" t="str" cm="1">
        <f t="array" ref="N22">_FV(RoomRequests[[#This Row],[Course Card]],"Division")</f>
        <v>BIO</v>
      </c>
    </row>
    <row r="23" spans="2:14" x14ac:dyDescent="0.2">
      <c r="B23" s="22" t="s">
        <v>41</v>
      </c>
      <c r="C23" s="47" t="s">
        <v>14</v>
      </c>
      <c r="D23" s="54" t="b">
        <v>0</v>
      </c>
      <c r="E23" s="54" t="b">
        <v>0</v>
      </c>
      <c r="F23" s="54" t="b">
        <v>0</v>
      </c>
      <c r="G23" s="54" t="b">
        <v>0</v>
      </c>
      <c r="H23" s="54" t="b">
        <v>1</v>
      </c>
      <c r="I23" s="54" cm="1">
        <f t="array" ref="I23">_FV(RoomRequests[[#This Row],[Course Card]],"Enrollment Cap",TRUE)</f>
        <v>24</v>
      </c>
      <c r="J23" s="47" t="str">
        <f>IF(RoomRequests[[#This Row],[Mon]],"M","")&amp;IF(RoomRequests[[#This Row],[Tue]],"T","")&amp;IF(RoomRequests[[#This Row],[Wed]],"W","")&amp;IF(RoomRequests[[#This Row],[Thu]],"TH","")&amp;IF(RoomRequests[[#This Row],[Fri]],"F","")</f>
        <v>F</v>
      </c>
      <c r="K23" s="47" cm="1">
        <f t="array" ref="K23">_FV(RoomRequests[[#This Row],[Course Card]],"Room Size",TRUE)</f>
        <v>24</v>
      </c>
      <c r="L23" s="47" t="e" cm="1" vm="22">
        <f t="array" ref="L23">courseDataTypeByCourseAndSection(RoomRequests[[#This Row],[Course + Section]])</f>
        <v>#VALUE!</v>
      </c>
      <c r="M23" s="47" t="s">
        <v>38</v>
      </c>
      <c r="N23" s="47" t="str" cm="1">
        <f t="array" ref="N23">_FV(RoomRequests[[#This Row],[Course Card]],"Division")</f>
        <v>BIO</v>
      </c>
    </row>
    <row r="24" spans="2:14" x14ac:dyDescent="0.2">
      <c r="B24" s="128" t="s">
        <v>42</v>
      </c>
      <c r="C24" s="47" t="s">
        <v>43</v>
      </c>
      <c r="D24" s="54" t="b">
        <v>0</v>
      </c>
      <c r="E24" s="54" t="b">
        <v>0</v>
      </c>
      <c r="F24" s="54" t="b">
        <v>0</v>
      </c>
      <c r="G24" s="54" t="b">
        <v>0</v>
      </c>
      <c r="H24" s="54" t="b">
        <v>0</v>
      </c>
      <c r="I24" s="54" cm="1">
        <f t="array" ref="I24">_FV(RoomRequests[[#This Row],[Course Card]],"Enrollment Cap",TRUE)</f>
        <v>24</v>
      </c>
      <c r="J24" s="47" t="str">
        <f>IF(RoomRequests[[#This Row],[Mon]],"M","")&amp;IF(RoomRequests[[#This Row],[Tue]],"T","")&amp;IF(RoomRequests[[#This Row],[Wed]],"W","")&amp;IF(RoomRequests[[#This Row],[Thu]],"TH","")&amp;IF(RoomRequests[[#This Row],[Fri]],"F","")</f>
        <v/>
      </c>
      <c r="K24" s="47" cm="1">
        <f t="array" ref="K24">_FV(RoomRequests[[#This Row],[Course Card]],"Room Size",TRUE)</f>
        <v>24</v>
      </c>
      <c r="L24" s="47" t="e" cm="1" vm="23">
        <f t="array" ref="L24">courseDataTypeByCourseAndSection(RoomRequests[[#This Row],[Course + Section]])</f>
        <v>#VALUE!</v>
      </c>
      <c r="N24" s="47" t="str" cm="1">
        <f t="array" ref="N24">_FV(RoomRequests[[#This Row],[Course Card]],"Division")</f>
        <v>BIO</v>
      </c>
    </row>
    <row r="25" spans="2:14" ht="34" x14ac:dyDescent="0.2">
      <c r="B25" s="128" t="s">
        <v>44</v>
      </c>
      <c r="C25" s="47" t="s">
        <v>31</v>
      </c>
      <c r="D25" s="54" t="b">
        <v>1</v>
      </c>
      <c r="E25" s="54" t="b">
        <v>0</v>
      </c>
      <c r="F25" s="54" t="b">
        <v>1</v>
      </c>
      <c r="G25" s="54" t="b">
        <v>0</v>
      </c>
      <c r="H25" s="54" t="b">
        <v>0</v>
      </c>
      <c r="I25" s="54" cm="1">
        <f t="array" ref="I25">_FV(RoomRequests[[#This Row],[Course Card]],"Enrollment Cap",TRUE)</f>
        <v>48</v>
      </c>
      <c r="J25" s="47" t="str">
        <f>IF(RoomRequests[[#This Row],[Mon]],"M","")&amp;IF(RoomRequests[[#This Row],[Tue]],"T","")&amp;IF(RoomRequests[[#This Row],[Wed]],"W","")&amp;IF(RoomRequests[[#This Row],[Thu]],"TH","")&amp;IF(RoomRequests[[#This Row],[Fri]],"F","")</f>
        <v>MW</v>
      </c>
      <c r="K25" s="47" cm="1">
        <f t="array" ref="K25">_FV(RoomRequests[[#This Row],[Course Card]],"Room Size",TRUE)</f>
        <v>48</v>
      </c>
      <c r="L25" s="47" t="e" cm="1" vm="24">
        <f t="array" ref="L25">courseDataTypeByCourseAndSection(RoomRequests[[#This Row],[Course + Section]])</f>
        <v>#VALUE!</v>
      </c>
      <c r="M25" s="132" t="s">
        <v>45</v>
      </c>
      <c r="N25" s="47" t="str" cm="1">
        <f t="array" ref="N25">_FV(RoomRequests[[#This Row],[Course Card]],"Division")</f>
        <v>BIO</v>
      </c>
    </row>
    <row r="26" spans="2:14" ht="34" x14ac:dyDescent="0.2">
      <c r="B26" s="128" t="s">
        <v>46</v>
      </c>
      <c r="C26" s="47" t="s">
        <v>21</v>
      </c>
      <c r="D26" s="54" t="b">
        <v>0</v>
      </c>
      <c r="E26" s="54" t="b">
        <v>1</v>
      </c>
      <c r="F26" s="54" t="b">
        <v>0</v>
      </c>
      <c r="G26" s="54" t="b">
        <v>1</v>
      </c>
      <c r="H26" s="54" t="b">
        <v>0</v>
      </c>
      <c r="I26" s="54">
        <v>12</v>
      </c>
      <c r="J26" s="47" t="str">
        <f>IF(RoomRequests[[#This Row],[Mon]],"M","")&amp;IF(RoomRequests[[#This Row],[Tue]],"T","")&amp;IF(RoomRequests[[#This Row],[Wed]],"W","")&amp;IF(RoomRequests[[#This Row],[Thu]],"TH","")&amp;IF(RoomRequests[[#This Row],[Fri]],"F","")</f>
        <v>TTH</v>
      </c>
      <c r="K26" s="47">
        <v>18</v>
      </c>
      <c r="L26" s="47" t="e" cm="1">
        <f t="array" ref="L26">courseDataTypeByCourseAndSection(RoomRequests[[#This Row],[Course + Section]])</f>
        <v>#N/A</v>
      </c>
      <c r="M26" s="12" t="s">
        <v>47</v>
      </c>
      <c r="N26" s="47" t="s">
        <v>27</v>
      </c>
    </row>
    <row r="27" spans="2:14" ht="34" x14ac:dyDescent="0.2">
      <c r="B27" s="128" t="s">
        <v>48</v>
      </c>
      <c r="C27" s="47" t="s">
        <v>18</v>
      </c>
      <c r="D27" s="54" t="b">
        <v>1</v>
      </c>
      <c r="E27" s="54" t="b">
        <v>0</v>
      </c>
      <c r="F27" s="54" t="b">
        <v>1</v>
      </c>
      <c r="G27" s="54" t="b">
        <v>0</v>
      </c>
      <c r="H27" s="54" t="b">
        <v>0</v>
      </c>
      <c r="I27" s="54">
        <v>12</v>
      </c>
      <c r="J27" s="47" t="str">
        <f>IF(RoomRequests[[#This Row],[Mon]],"M","")&amp;IF(RoomRequests[[#This Row],[Tue]],"T","")&amp;IF(RoomRequests[[#This Row],[Wed]],"W","")&amp;IF(RoomRequests[[#This Row],[Thu]],"TH","")&amp;IF(RoomRequests[[#This Row],[Fri]],"F","")</f>
        <v>MW</v>
      </c>
      <c r="K27" s="47">
        <v>18</v>
      </c>
      <c r="L27" s="47" t="e" cm="1" vm="25">
        <f t="array" ref="L27">courseDataTypeByCourseAndSection(RoomRequests[[#This Row],[Course + Section]])</f>
        <v>#VALUE!</v>
      </c>
      <c r="M27" s="12" t="s">
        <v>49</v>
      </c>
      <c r="N27" s="47" t="str" cm="1">
        <f t="array" ref="N27">_FV(RoomRequests[[#This Row],[Course Card]],"Division")</f>
        <v>BIO</v>
      </c>
    </row>
    <row r="28" spans="2:14" x14ac:dyDescent="0.2">
      <c r="B28" s="128" t="s">
        <v>50</v>
      </c>
      <c r="C28" s="47" t="s">
        <v>18</v>
      </c>
      <c r="D28" s="54" t="b">
        <v>0</v>
      </c>
      <c r="E28" s="54" t="b">
        <v>1</v>
      </c>
      <c r="F28" s="54" t="b">
        <v>0</v>
      </c>
      <c r="G28" s="54" t="b">
        <v>1</v>
      </c>
      <c r="H28" s="54" t="b">
        <v>0</v>
      </c>
      <c r="I28" s="54" cm="1">
        <f t="array" ref="I28">_FV(RoomRequests[[#This Row],[Course Card]],"Enrollment Cap",TRUE)</f>
        <v>60</v>
      </c>
      <c r="J28" s="47" t="str">
        <f>IF(RoomRequests[[#This Row],[Mon]],"M","")&amp;IF(RoomRequests[[#This Row],[Tue]],"T","")&amp;IF(RoomRequests[[#This Row],[Wed]],"W","")&amp;IF(RoomRequests[[#This Row],[Thu]],"TH","")&amp;IF(RoomRequests[[#This Row],[Fri]],"F","")</f>
        <v>TTH</v>
      </c>
      <c r="K28" s="47" cm="1">
        <f t="array" ref="K28">_FV(RoomRequests[[#This Row],[Course Card]],"Room Size",TRUE)</f>
        <v>60</v>
      </c>
      <c r="L28" s="47" t="e" cm="1" vm="26">
        <f t="array" ref="L28">courseDataTypeByCourseAndSection(RoomRequests[[#This Row],[Course + Section]])</f>
        <v>#VALUE!</v>
      </c>
      <c r="M28" s="47" t="str" cm="1">
        <f t="array" ref="M28">_FV(RoomRequests[[#This Row],[Course Card]],"Instructor Name",TRUE)</f>
        <v>Price, Michele</v>
      </c>
      <c r="N28" s="47" t="str" cm="1">
        <f t="array" ref="N28">_FV(RoomRequests[[#This Row],[Course Card]],"Division")</f>
        <v>BIO</v>
      </c>
    </row>
    <row r="29" spans="2:14" x14ac:dyDescent="0.2">
      <c r="B29" s="128" t="s">
        <v>51</v>
      </c>
      <c r="C29" s="47" t="s">
        <v>14</v>
      </c>
      <c r="D29" s="54" t="b">
        <v>0</v>
      </c>
      <c r="E29" s="54" t="b">
        <v>1</v>
      </c>
      <c r="F29" s="54" t="b">
        <v>0</v>
      </c>
      <c r="G29" s="54" t="b">
        <v>0</v>
      </c>
      <c r="H29" s="54" t="b">
        <v>0</v>
      </c>
      <c r="I29" s="54" cm="1">
        <f t="array" ref="I29">_FV(RoomRequests[[#This Row],[Course Card]],"Enrollment Cap",TRUE)</f>
        <v>20</v>
      </c>
      <c r="J29" s="47" t="str">
        <f>IF(RoomRequests[[#This Row],[Mon]],"M","")&amp;IF(RoomRequests[[#This Row],[Tue]],"T","")&amp;IF(RoomRequests[[#This Row],[Wed]],"W","")&amp;IF(RoomRequests[[#This Row],[Thu]],"TH","")&amp;IF(RoomRequests[[#This Row],[Fri]],"F","")</f>
        <v>T</v>
      </c>
      <c r="K29" s="47" cm="1">
        <f t="array" ref="K29">_FV(RoomRequests[[#This Row],[Course Card]],"Room Size",TRUE)</f>
        <v>24</v>
      </c>
      <c r="L29" s="47" t="e" cm="1" vm="27">
        <f t="array" ref="L29">courseDataTypeByCourseAndSection(RoomRequests[[#This Row],[Course + Section]])</f>
        <v>#VALUE!</v>
      </c>
      <c r="M29" s="47" t="str" cm="1">
        <f t="array" ref="M29">_FV(RoomRequests[[#This Row],[Course Card]],"Instructor Name",TRUE)</f>
        <v>Price, Michele</v>
      </c>
      <c r="N29" s="47" t="str" cm="1">
        <f t="array" ref="N29">_FV(RoomRequests[[#This Row],[Course Card]],"Division")</f>
        <v>BIO</v>
      </c>
    </row>
    <row r="30" spans="2:14" x14ac:dyDescent="0.2">
      <c r="B30" s="128" t="s">
        <v>52</v>
      </c>
      <c r="C30" s="47" t="s">
        <v>14</v>
      </c>
      <c r="D30" s="54" t="b">
        <v>0</v>
      </c>
      <c r="E30" s="54" t="b">
        <v>0</v>
      </c>
      <c r="F30" s="54" t="b">
        <v>0</v>
      </c>
      <c r="G30" s="54" t="b">
        <v>1</v>
      </c>
      <c r="H30" s="54" t="b">
        <v>0</v>
      </c>
      <c r="I30" s="54" cm="1">
        <f t="array" ref="I30">_FV(RoomRequests[[#This Row],[Course Card]],"Enrollment Cap",TRUE)</f>
        <v>20</v>
      </c>
      <c r="J30" s="47" t="str">
        <f>IF(RoomRequests[[#This Row],[Mon]],"M","")&amp;IF(RoomRequests[[#This Row],[Tue]],"T","")&amp;IF(RoomRequests[[#This Row],[Wed]],"W","")&amp;IF(RoomRequests[[#This Row],[Thu]],"TH","")&amp;IF(RoomRequests[[#This Row],[Fri]],"F","")</f>
        <v>TH</v>
      </c>
      <c r="K30" s="47" cm="1">
        <f t="array" ref="K30">_FV(RoomRequests[[#This Row],[Course Card]],"Room Size",TRUE)</f>
        <v>24</v>
      </c>
      <c r="L30" s="47" t="e" cm="1" vm="28">
        <f t="array" ref="L30">courseDataTypeByCourseAndSection(RoomRequests[[#This Row],[Course + Section]])</f>
        <v>#VALUE!</v>
      </c>
      <c r="M30" s="47" t="str" cm="1">
        <f t="array" ref="M30">_FV(RoomRequests[[#This Row],[Course Card]],"Instructor Name",TRUE)</f>
        <v>Price, Michele</v>
      </c>
      <c r="N30" s="47" t="str" cm="1">
        <f t="array" ref="N30">_FV(RoomRequests[[#This Row],[Course Card]],"Division")</f>
        <v>BIO</v>
      </c>
    </row>
    <row r="31" spans="2:14" x14ac:dyDescent="0.2">
      <c r="B31" s="128" t="s">
        <v>53</v>
      </c>
      <c r="C31" s="47" t="s">
        <v>14</v>
      </c>
      <c r="D31" s="54" t="b">
        <v>0</v>
      </c>
      <c r="E31" s="54" t="b">
        <v>0</v>
      </c>
      <c r="F31" s="54" t="b">
        <v>0</v>
      </c>
      <c r="G31" s="54" t="b">
        <v>0</v>
      </c>
      <c r="H31" s="54" t="b">
        <v>1</v>
      </c>
      <c r="I31" s="54" cm="1">
        <f t="array" ref="I31">_FV(RoomRequests[[#This Row],[Course Card]],"Enrollment Cap",TRUE)</f>
        <v>20</v>
      </c>
      <c r="J31" s="47" t="str">
        <f>IF(RoomRequests[[#This Row],[Mon]],"M","")&amp;IF(RoomRequests[[#This Row],[Tue]],"T","")&amp;IF(RoomRequests[[#This Row],[Wed]],"W","")&amp;IF(RoomRequests[[#This Row],[Thu]],"TH","")&amp;IF(RoomRequests[[#This Row],[Fri]],"F","")</f>
        <v>F</v>
      </c>
      <c r="K31" s="47" cm="1">
        <f t="array" ref="K31">_FV(RoomRequests[[#This Row],[Course Card]],"Room Size",TRUE)</f>
        <v>24</v>
      </c>
      <c r="L31" s="47" t="e" cm="1" vm="29">
        <f t="array" ref="L31">courseDataTypeByCourseAndSection(RoomRequests[[#This Row],[Course + Section]])</f>
        <v>#VALUE!</v>
      </c>
      <c r="M31" s="47" t="str" cm="1">
        <f t="array" ref="M31">_FV(RoomRequests[[#This Row],[Course Card]],"Instructor Name",TRUE)</f>
        <v>Price, Michele</v>
      </c>
      <c r="N31" s="47" t="str" cm="1">
        <f t="array" ref="N31">_FV(RoomRequests[[#This Row],[Course Card]],"Division")</f>
        <v>BIO</v>
      </c>
    </row>
    <row r="32" spans="2:14" x14ac:dyDescent="0.2">
      <c r="B32" s="128" t="s">
        <v>54</v>
      </c>
      <c r="C32" s="47" t="s">
        <v>21</v>
      </c>
      <c r="D32" s="54" t="b">
        <v>0</v>
      </c>
      <c r="E32" s="54" t="b">
        <v>1</v>
      </c>
      <c r="F32" s="54" t="b">
        <v>0</v>
      </c>
      <c r="G32" s="54" t="b">
        <v>1</v>
      </c>
      <c r="H32" s="54" t="b">
        <v>0</v>
      </c>
      <c r="I32" s="54" cm="1">
        <f t="array" ref="I32">_FV(RoomRequests[[#This Row],[Course Card]],"Enrollment Cap",TRUE)</f>
        <v>12</v>
      </c>
      <c r="J32" s="47" t="str">
        <f>IF(RoomRequests[[#This Row],[Mon]],"M","")&amp;IF(RoomRequests[[#This Row],[Tue]],"T","")&amp;IF(RoomRequests[[#This Row],[Wed]],"W","")&amp;IF(RoomRequests[[#This Row],[Thu]],"TH","")&amp;IF(RoomRequests[[#This Row],[Fri]],"F","")</f>
        <v>TTH</v>
      </c>
      <c r="K32" s="47" cm="1">
        <f t="array" ref="K32">_FV(RoomRequests[[#This Row],[Course Card]],"Room Size",TRUE)</f>
        <v>18</v>
      </c>
      <c r="L32" s="47" t="e" cm="1" vm="30">
        <f t="array" ref="L32">courseDataTypeByCourseAndSection(RoomRequests[[#This Row],[Course + Section]])</f>
        <v>#VALUE!</v>
      </c>
      <c r="M32" s="47" t="str" cm="1">
        <f t="array" ref="M32">_FV(RoomRequests[[#This Row],[Course Card]],"Instructor Name",TRUE)</f>
        <v>Shi, Han-Wei</v>
      </c>
      <c r="N32" s="47" t="str" cm="1">
        <f t="array" ref="N32">_FV(RoomRequests[[#This Row],[Course Card]],"Division")</f>
        <v>BIO</v>
      </c>
    </row>
    <row r="33" spans="2:14" hidden="1" x14ac:dyDescent="0.2">
      <c r="B33" t="s">
        <v>55</v>
      </c>
      <c r="C33" s="47" t="s">
        <v>56</v>
      </c>
      <c r="D33" s="54" t="b">
        <v>1</v>
      </c>
      <c r="E33" s="54" t="b">
        <v>0</v>
      </c>
      <c r="F33" s="54" t="b">
        <v>1</v>
      </c>
      <c r="G33" s="54" t="b">
        <v>0</v>
      </c>
      <c r="H33" s="54" t="b">
        <v>1</v>
      </c>
      <c r="I33" s="54" cm="1">
        <f t="array" ref="I33">_FV(RoomRequests[[#This Row],[Course Card]],"Enrollment Cap",TRUE)</f>
        <v>144</v>
      </c>
      <c r="J33" s="47" t="str">
        <f>IF(RoomRequests[[#This Row],[Mon]],"M","")&amp;IF(RoomRequests[[#This Row],[Tue]],"T","")&amp;IF(RoomRequests[[#This Row],[Wed]],"W","")&amp;IF(RoomRequests[[#This Row],[Thu]],"TH","")&amp;IF(RoomRequests[[#This Row],[Fri]],"F","")</f>
        <v>MWF</v>
      </c>
      <c r="K33" s="47" cm="1">
        <f t="array" ref="K33">_FV(RoomRequests[[#This Row],[Course Card]],"Room Size",TRUE)</f>
        <v>198</v>
      </c>
      <c r="L33" s="47" t="e" cm="1" vm="31">
        <f t="array" ref="L33">courseDataTypeByCourseAndSection(RoomRequests[[#This Row],[Course + Section]])</f>
        <v>#VALUE!</v>
      </c>
      <c r="M33" s="47" t="str" cm="1">
        <f t="array" ref="M33">_FV(RoomRequests[[#This Row],[Course Card]],"Instructor Name",TRUE)</f>
        <v>Lovitt, Charity</v>
      </c>
      <c r="N33" s="47" t="str" cm="1">
        <f t="array" ref="N33">_FV(RoomRequests[[#This Row],[Course Card]],"Division")</f>
        <v>CHEM</v>
      </c>
    </row>
    <row r="34" spans="2:14" hidden="1" x14ac:dyDescent="0.2">
      <c r="B34" s="134" t="s">
        <v>57</v>
      </c>
      <c r="C34" s="47" t="s">
        <v>14</v>
      </c>
      <c r="D34" s="54" t="b">
        <v>1</v>
      </c>
      <c r="E34" s="54" t="b">
        <v>0</v>
      </c>
      <c r="F34" s="54" t="b">
        <v>0</v>
      </c>
      <c r="G34" s="54" t="b">
        <v>0</v>
      </c>
      <c r="H34" s="54" t="b">
        <v>0</v>
      </c>
      <c r="I34" s="54" cm="1">
        <f t="array" ref="I34">_FV(RoomRequests[[#This Row],[Course Card]],"Enrollment Cap",TRUE)</f>
        <v>24</v>
      </c>
      <c r="J34" s="47" t="str">
        <f>IF(RoomRequests[[#This Row],[Mon]],"M","")&amp;IF(RoomRequests[[#This Row],[Tue]],"T","")&amp;IF(RoomRequests[[#This Row],[Wed]],"W","")&amp;IF(RoomRequests[[#This Row],[Thu]],"TH","")&amp;IF(RoomRequests[[#This Row],[Fri]],"F","")</f>
        <v>M</v>
      </c>
      <c r="K34" s="47" cm="1">
        <f t="array" ref="K34">_FV(RoomRequests[[#This Row],[Course Card]],"Room Size",TRUE)</f>
        <v>24</v>
      </c>
      <c r="L34" s="47" t="e" cm="1" vm="32">
        <f t="array" ref="L34">courseDataTypeByCourseAndSection(RoomRequests[[#This Row],[Course + Section]])</f>
        <v>#VALUE!</v>
      </c>
      <c r="M34" s="47" t="str" cm="1">
        <f t="array" ref="M34">_FV(RoomRequests[[#This Row],[Course Card]],"Instructor Name",TRUE)</f>
        <v/>
      </c>
      <c r="N34" s="47" t="str" cm="1">
        <f t="array" ref="N34">_FV(RoomRequests[[#This Row],[Course Card]],"Division")</f>
        <v>CHEM</v>
      </c>
    </row>
    <row r="35" spans="2:14" hidden="1" x14ac:dyDescent="0.2">
      <c r="B35" s="128" t="s">
        <v>58</v>
      </c>
      <c r="C35" s="47" t="s">
        <v>14</v>
      </c>
      <c r="D35" s="54" t="b">
        <v>0</v>
      </c>
      <c r="E35" s="54" t="b">
        <v>1</v>
      </c>
      <c r="F35" s="54" t="b">
        <v>0</v>
      </c>
      <c r="G35" s="54" t="b">
        <v>0</v>
      </c>
      <c r="H35" s="54" t="b">
        <v>0</v>
      </c>
      <c r="I35" s="54" cm="1">
        <f t="array" ref="I35">_FV(RoomRequests[[#This Row],[Course Card]],"Enrollment Cap",TRUE)</f>
        <v>24</v>
      </c>
      <c r="J35" s="47" t="str">
        <f>IF(RoomRequests[[#This Row],[Mon]],"M","")&amp;IF(RoomRequests[[#This Row],[Tue]],"T","")&amp;IF(RoomRequests[[#This Row],[Wed]],"W","")&amp;IF(RoomRequests[[#This Row],[Thu]],"TH","")&amp;IF(RoomRequests[[#This Row],[Fri]],"F","")</f>
        <v>T</v>
      </c>
      <c r="K35" s="47" cm="1">
        <f t="array" ref="K35">_FV(RoomRequests[[#This Row],[Course Card]],"Room Size",TRUE)</f>
        <v>24</v>
      </c>
      <c r="L35" s="47" t="e" cm="1" vm="33">
        <f t="array" ref="L35">courseDataTypeByCourseAndSection(RoomRequests[[#This Row],[Course + Section]])</f>
        <v>#VALUE!</v>
      </c>
      <c r="M35" s="47" t="str" cm="1">
        <f t="array" ref="M35">_FV(RoomRequests[[#This Row],[Course Card]],"Instructor Name",TRUE)</f>
        <v/>
      </c>
      <c r="N35" s="47" t="str" cm="1">
        <f t="array" ref="N35">_FV(RoomRequests[[#This Row],[Course Card]],"Division")</f>
        <v>CHEM</v>
      </c>
    </row>
    <row r="36" spans="2:14" hidden="1" x14ac:dyDescent="0.2">
      <c r="B36" s="128" t="s">
        <v>59</v>
      </c>
      <c r="C36" s="47" t="s">
        <v>14</v>
      </c>
      <c r="D36" s="54" t="b">
        <v>0</v>
      </c>
      <c r="E36" s="54" t="b">
        <v>1</v>
      </c>
      <c r="F36" s="54" t="b">
        <v>0</v>
      </c>
      <c r="G36" s="54" t="b">
        <v>0</v>
      </c>
      <c r="H36" s="54" t="b">
        <v>0</v>
      </c>
      <c r="I36" s="54" cm="1">
        <f t="array" ref="I36">_FV(RoomRequests[[#This Row],[Course Card]],"Enrollment Cap",TRUE)</f>
        <v>24</v>
      </c>
      <c r="J36" s="47" t="str">
        <f>IF(RoomRequests[[#This Row],[Mon]],"M","")&amp;IF(RoomRequests[[#This Row],[Tue]],"T","")&amp;IF(RoomRequests[[#This Row],[Wed]],"W","")&amp;IF(RoomRequests[[#This Row],[Thu]],"TH","")&amp;IF(RoomRequests[[#This Row],[Fri]],"F","")</f>
        <v>T</v>
      </c>
      <c r="K36" s="47" cm="1">
        <f t="array" ref="K36">_FV(RoomRequests[[#This Row],[Course Card]],"Room Size",TRUE)</f>
        <v>24</v>
      </c>
      <c r="L36" s="47" t="e" cm="1" vm="34">
        <f t="array" ref="L36">courseDataTypeByCourseAndSection(RoomRequests[[#This Row],[Course + Section]])</f>
        <v>#VALUE!</v>
      </c>
      <c r="M36" s="47" t="str" cm="1">
        <f t="array" ref="M36">_FV(RoomRequests[[#This Row],[Course Card]],"Instructor Name",TRUE)</f>
        <v/>
      </c>
      <c r="N36" s="47" t="str" cm="1">
        <f t="array" ref="N36">_FV(RoomRequests[[#This Row],[Course Card]],"Division")</f>
        <v>CHEM</v>
      </c>
    </row>
    <row r="37" spans="2:14" hidden="1" x14ac:dyDescent="0.2">
      <c r="B37" s="128" t="s">
        <v>60</v>
      </c>
      <c r="C37" s="47" t="s">
        <v>14</v>
      </c>
      <c r="D37" s="54" t="b">
        <v>0</v>
      </c>
      <c r="E37" s="54" t="b">
        <v>0</v>
      </c>
      <c r="F37" s="54" t="b">
        <v>1</v>
      </c>
      <c r="G37" s="54" t="b">
        <v>0</v>
      </c>
      <c r="H37" s="54" t="b">
        <v>0</v>
      </c>
      <c r="I37" s="54" cm="1">
        <f t="array" ref="I37">_FV(RoomRequests[[#This Row],[Course Card]],"Enrollment Cap",TRUE)</f>
        <v>24</v>
      </c>
      <c r="J37" s="47" t="str">
        <f>IF(RoomRequests[[#This Row],[Mon]],"M","")&amp;IF(RoomRequests[[#This Row],[Tue]],"T","")&amp;IF(RoomRequests[[#This Row],[Wed]],"W","")&amp;IF(RoomRequests[[#This Row],[Thu]],"TH","")&amp;IF(RoomRequests[[#This Row],[Fri]],"F","")</f>
        <v>W</v>
      </c>
      <c r="K37" s="47" cm="1">
        <f t="array" ref="K37">_FV(RoomRequests[[#This Row],[Course Card]],"Room Size",TRUE)</f>
        <v>24</v>
      </c>
      <c r="L37" s="47" t="e" cm="1" vm="35">
        <f t="array" ref="L37">courseDataTypeByCourseAndSection(RoomRequests[[#This Row],[Course + Section]])</f>
        <v>#VALUE!</v>
      </c>
      <c r="M37" s="47" t="str" cm="1">
        <f t="array" ref="M37">_FV(RoomRequests[[#This Row],[Course Card]],"Instructor Name",TRUE)</f>
        <v/>
      </c>
      <c r="N37" s="47" t="str" cm="1">
        <f t="array" ref="N37">_FV(RoomRequests[[#This Row],[Course Card]],"Division")</f>
        <v>CHEM</v>
      </c>
    </row>
    <row r="38" spans="2:14" hidden="1" x14ac:dyDescent="0.2">
      <c r="B38" s="128" t="s">
        <v>61</v>
      </c>
      <c r="C38" s="47" t="s">
        <v>14</v>
      </c>
      <c r="D38" s="54" t="b">
        <v>0</v>
      </c>
      <c r="E38" s="54" t="b">
        <v>0</v>
      </c>
      <c r="F38" s="54" t="b">
        <v>0</v>
      </c>
      <c r="G38" s="54" t="b">
        <v>1</v>
      </c>
      <c r="H38" s="54" t="b">
        <v>0</v>
      </c>
      <c r="I38" s="54" cm="1">
        <f t="array" ref="I38">_FV(RoomRequests[[#This Row],[Course Card]],"Enrollment Cap",TRUE)</f>
        <v>24</v>
      </c>
      <c r="J38" s="47" t="str">
        <f>IF(RoomRequests[[#This Row],[Mon]],"M","")&amp;IF(RoomRequests[[#This Row],[Tue]],"T","")&amp;IF(RoomRequests[[#This Row],[Wed]],"W","")&amp;IF(RoomRequests[[#This Row],[Thu]],"TH","")&amp;IF(RoomRequests[[#This Row],[Fri]],"F","")</f>
        <v>TH</v>
      </c>
      <c r="K38" s="47" cm="1">
        <f t="array" ref="K38">_FV(RoomRequests[[#This Row],[Course Card]],"Room Size",TRUE)</f>
        <v>24</v>
      </c>
      <c r="L38" s="47" t="e" cm="1" vm="36">
        <f t="array" ref="L38">courseDataTypeByCourseAndSection(RoomRequests[[#This Row],[Course + Section]])</f>
        <v>#VALUE!</v>
      </c>
      <c r="M38" s="47" t="str" cm="1">
        <f t="array" ref="M38">_FV(RoomRequests[[#This Row],[Course Card]],"Instructor Name",TRUE)</f>
        <v/>
      </c>
      <c r="N38" s="47" t="str" cm="1">
        <f t="array" ref="N38">_FV(RoomRequests[[#This Row],[Course Card]],"Division")</f>
        <v>CHEM</v>
      </c>
    </row>
    <row r="39" spans="2:14" hidden="1" x14ac:dyDescent="0.2">
      <c r="B39" s="128" t="s">
        <v>62</v>
      </c>
      <c r="C39" s="47" t="s">
        <v>14</v>
      </c>
      <c r="D39" s="54" t="b">
        <v>0</v>
      </c>
      <c r="E39" s="54" t="b">
        <v>0</v>
      </c>
      <c r="F39" s="54" t="b">
        <v>0</v>
      </c>
      <c r="G39" s="54" t="b">
        <v>1</v>
      </c>
      <c r="H39" s="54" t="b">
        <v>0</v>
      </c>
      <c r="I39" s="54" cm="1">
        <f t="array" ref="I39">_FV(RoomRequests[[#This Row],[Course Card]],"Enrollment Cap",TRUE)</f>
        <v>24</v>
      </c>
      <c r="J39" s="47" t="str">
        <f>IF(RoomRequests[[#This Row],[Mon]],"M","")&amp;IF(RoomRequests[[#This Row],[Tue]],"T","")&amp;IF(RoomRequests[[#This Row],[Wed]],"W","")&amp;IF(RoomRequests[[#This Row],[Thu]],"TH","")&amp;IF(RoomRequests[[#This Row],[Fri]],"F","")</f>
        <v>TH</v>
      </c>
      <c r="K39" s="47" cm="1">
        <f t="array" ref="K39">_FV(RoomRequests[[#This Row],[Course Card]],"Room Size",TRUE)</f>
        <v>24</v>
      </c>
      <c r="L39" s="47" t="e" cm="1" vm="37">
        <f t="array" ref="L39">courseDataTypeByCourseAndSection(RoomRequests[[#This Row],[Course + Section]])</f>
        <v>#VALUE!</v>
      </c>
      <c r="M39" s="47" t="str" cm="1">
        <f t="array" ref="M39">_FV(RoomRequests[[#This Row],[Course Card]],"Instructor Name",TRUE)</f>
        <v/>
      </c>
      <c r="N39" s="47" t="str" cm="1">
        <f t="array" ref="N39">_FV(RoomRequests[[#This Row],[Course Card]],"Division")</f>
        <v>CHEM</v>
      </c>
    </row>
    <row r="40" spans="2:14" hidden="1" x14ac:dyDescent="0.2">
      <c r="B40" s="128" t="s">
        <v>63</v>
      </c>
      <c r="C40" s="47" t="s">
        <v>64</v>
      </c>
      <c r="D40" s="54" t="b">
        <v>1</v>
      </c>
      <c r="E40" s="54" t="b">
        <v>0</v>
      </c>
      <c r="F40" s="54" t="b">
        <v>1</v>
      </c>
      <c r="G40" s="54" t="b">
        <v>0</v>
      </c>
      <c r="H40" s="54" t="b">
        <v>1</v>
      </c>
      <c r="I40" s="54" cm="1">
        <f t="array" ref="I40">_FV(RoomRequests[[#This Row],[Course Card]],"Enrollment Cap",TRUE)</f>
        <v>120</v>
      </c>
      <c r="J40" s="47" t="str">
        <f>IF(RoomRequests[[#This Row],[Mon]],"M","")&amp;IF(RoomRequests[[#This Row],[Tue]],"T","")&amp;IF(RoomRequests[[#This Row],[Wed]],"W","")&amp;IF(RoomRequests[[#This Row],[Thu]],"TH","")&amp;IF(RoomRequests[[#This Row],[Fri]],"F","")</f>
        <v>MWF</v>
      </c>
      <c r="K40" s="47" cm="1">
        <f t="array" ref="K40">_FV(RoomRequests[[#This Row],[Course Card]],"Room Size",TRUE)</f>
        <v>198</v>
      </c>
      <c r="L40" s="47" t="e" cm="1" vm="38">
        <f t="array" ref="L40">courseDataTypeByCourseAndSection(RoomRequests[[#This Row],[Course + Section]])</f>
        <v>#VALUE!</v>
      </c>
      <c r="M40" s="47" t="str" cm="1">
        <f t="array" ref="M40">_FV(RoomRequests[[#This Row],[Course Card]],"Instructor Name",TRUE)</f>
        <v>Finley, Brandon</v>
      </c>
      <c r="N40" s="47" t="str" cm="1">
        <f t="array" ref="N40">_FV(RoomRequests[[#This Row],[Course Card]],"Division")</f>
        <v>CHEM</v>
      </c>
    </row>
    <row r="41" spans="2:14" hidden="1" x14ac:dyDescent="0.2">
      <c r="B41" s="128" t="s">
        <v>65</v>
      </c>
      <c r="C41" s="47" t="s">
        <v>14</v>
      </c>
      <c r="D41" s="54" t="b">
        <v>1</v>
      </c>
      <c r="E41" s="54" t="b">
        <v>0</v>
      </c>
      <c r="F41" s="54" t="b">
        <v>0</v>
      </c>
      <c r="G41" s="54" t="b">
        <v>0</v>
      </c>
      <c r="H41" s="54" t="b">
        <v>0</v>
      </c>
      <c r="I41" s="54" cm="1">
        <f t="array" ref="I41">_FV(RoomRequests[[#This Row],[Course Card]],"Enrollment Cap",TRUE)</f>
        <v>24</v>
      </c>
      <c r="J41" s="47" t="str">
        <f>IF(RoomRequests[[#This Row],[Mon]],"M","")&amp;IF(RoomRequests[[#This Row],[Tue]],"T","")&amp;IF(RoomRequests[[#This Row],[Wed]],"W","")&amp;IF(RoomRequests[[#This Row],[Thu]],"TH","")&amp;IF(RoomRequests[[#This Row],[Fri]],"F","")</f>
        <v>M</v>
      </c>
      <c r="K41" s="47" cm="1">
        <f t="array" ref="K41">_FV(RoomRequests[[#This Row],[Course Card]],"Room Size",TRUE)</f>
        <v>24</v>
      </c>
      <c r="L41" s="47" t="e" cm="1" vm="39">
        <f t="array" ref="L41">courseDataTypeByCourseAndSection(RoomRequests[[#This Row],[Course + Section]])</f>
        <v>#VALUE!</v>
      </c>
      <c r="M41" s="47" t="str" cm="1">
        <f t="array" ref="M41">_FV(RoomRequests[[#This Row],[Course Card]],"Instructor Name",TRUE)</f>
        <v/>
      </c>
      <c r="N41" s="47" t="str" cm="1">
        <f t="array" ref="N41">_FV(RoomRequests[[#This Row],[Course Card]],"Division")</f>
        <v>CHEM</v>
      </c>
    </row>
    <row r="42" spans="2:14" hidden="1" x14ac:dyDescent="0.2">
      <c r="B42" s="128" t="s">
        <v>66</v>
      </c>
      <c r="C42" s="47" t="s">
        <v>14</v>
      </c>
      <c r="D42" s="54" t="b">
        <v>0</v>
      </c>
      <c r="E42" s="54" t="b">
        <v>1</v>
      </c>
      <c r="F42" s="54" t="b">
        <v>0</v>
      </c>
      <c r="G42" s="54" t="b">
        <v>0</v>
      </c>
      <c r="H42" s="54" t="b">
        <v>0</v>
      </c>
      <c r="I42" s="54" cm="1">
        <f t="array" ref="I42">_FV(RoomRequests[[#This Row],[Course Card]],"Enrollment Cap",TRUE)</f>
        <v>24</v>
      </c>
      <c r="J42" s="47" t="str">
        <f>IF(RoomRequests[[#This Row],[Mon]],"M","")&amp;IF(RoomRequests[[#This Row],[Tue]],"T","")&amp;IF(RoomRequests[[#This Row],[Wed]],"W","")&amp;IF(RoomRequests[[#This Row],[Thu]],"TH","")&amp;IF(RoomRequests[[#This Row],[Fri]],"F","")</f>
        <v>T</v>
      </c>
      <c r="K42" s="47" cm="1">
        <f t="array" ref="K42">_FV(RoomRequests[[#This Row],[Course Card]],"Room Size",TRUE)</f>
        <v>24</v>
      </c>
      <c r="L42" s="47" t="e" cm="1" vm="40">
        <f t="array" ref="L42">courseDataTypeByCourseAndSection(RoomRequests[[#This Row],[Course + Section]])</f>
        <v>#VALUE!</v>
      </c>
      <c r="M42" s="47" t="str" cm="1">
        <f t="array" ref="M42">_FV(RoomRequests[[#This Row],[Course Card]],"Instructor Name",TRUE)</f>
        <v/>
      </c>
      <c r="N42" s="47" t="str" cm="1">
        <f t="array" ref="N42">_FV(RoomRequests[[#This Row],[Course Card]],"Division")</f>
        <v>CHEM</v>
      </c>
    </row>
    <row r="43" spans="2:14" hidden="1" x14ac:dyDescent="0.2">
      <c r="B43" s="128" t="s">
        <v>67</v>
      </c>
      <c r="C43" s="47" t="s">
        <v>14</v>
      </c>
      <c r="D43" s="54" t="b">
        <v>0</v>
      </c>
      <c r="E43" s="54" t="b">
        <v>1</v>
      </c>
      <c r="F43" s="54" t="b">
        <v>0</v>
      </c>
      <c r="G43" s="54" t="b">
        <v>0</v>
      </c>
      <c r="H43" s="54" t="b">
        <v>0</v>
      </c>
      <c r="I43" s="54" cm="1">
        <f t="array" ref="I43">_FV(RoomRequests[[#This Row],[Course Card]],"Enrollment Cap",TRUE)</f>
        <v>24</v>
      </c>
      <c r="J43" s="47" t="str">
        <f>IF(RoomRequests[[#This Row],[Mon]],"M","")&amp;IF(RoomRequests[[#This Row],[Tue]],"T","")&amp;IF(RoomRequests[[#This Row],[Wed]],"W","")&amp;IF(RoomRequests[[#This Row],[Thu]],"TH","")&amp;IF(RoomRequests[[#This Row],[Fri]],"F","")</f>
        <v>T</v>
      </c>
      <c r="K43" s="47" cm="1">
        <f t="array" ref="K43">_FV(RoomRequests[[#This Row],[Course Card]],"Room Size",TRUE)</f>
        <v>24</v>
      </c>
      <c r="L43" s="47" t="e" cm="1" vm="41">
        <f t="array" ref="L43">courseDataTypeByCourseAndSection(RoomRequests[[#This Row],[Course + Section]])</f>
        <v>#VALUE!</v>
      </c>
      <c r="M43" s="47" t="str" cm="1">
        <f t="array" ref="M43">_FV(RoomRequests[[#This Row],[Course Card]],"Instructor Name",TRUE)</f>
        <v/>
      </c>
      <c r="N43" s="47" t="str" cm="1">
        <f t="array" ref="N43">_FV(RoomRequests[[#This Row],[Course Card]],"Division")</f>
        <v>CHEM</v>
      </c>
    </row>
    <row r="44" spans="2:14" hidden="1" x14ac:dyDescent="0.2">
      <c r="B44" s="128" t="s">
        <v>68</v>
      </c>
      <c r="C44" s="47" t="s">
        <v>14</v>
      </c>
      <c r="D44" s="54" t="b">
        <v>0</v>
      </c>
      <c r="E44" s="54" t="b">
        <v>0</v>
      </c>
      <c r="F44" s="54" t="b">
        <v>1</v>
      </c>
      <c r="G44" s="54" t="b">
        <v>0</v>
      </c>
      <c r="H44" s="54" t="b">
        <v>0</v>
      </c>
      <c r="I44" s="54" cm="1">
        <f t="array" ref="I44">_FV(RoomRequests[[#This Row],[Course Card]],"Enrollment Cap",TRUE)</f>
        <v>24</v>
      </c>
      <c r="J44" s="47" t="str">
        <f>IF(RoomRequests[[#This Row],[Mon]],"M","")&amp;IF(RoomRequests[[#This Row],[Tue]],"T","")&amp;IF(RoomRequests[[#This Row],[Wed]],"W","")&amp;IF(RoomRequests[[#This Row],[Thu]],"TH","")&amp;IF(RoomRequests[[#This Row],[Fri]],"F","")</f>
        <v>W</v>
      </c>
      <c r="K44" s="47" cm="1">
        <f t="array" ref="K44">_FV(RoomRequests[[#This Row],[Course Card]],"Room Size",TRUE)</f>
        <v>24</v>
      </c>
      <c r="L44" s="47" t="e" cm="1" vm="42">
        <f t="array" ref="L44">courseDataTypeByCourseAndSection(RoomRequests[[#This Row],[Course + Section]])</f>
        <v>#VALUE!</v>
      </c>
      <c r="M44" s="47" t="str" cm="1">
        <f t="array" ref="M44">_FV(RoomRequests[[#This Row],[Course Card]],"Instructor Name",TRUE)</f>
        <v/>
      </c>
      <c r="N44" s="47" t="str" cm="1">
        <f t="array" ref="N44">_FV(RoomRequests[[#This Row],[Course Card]],"Division")</f>
        <v>CHEM</v>
      </c>
    </row>
    <row r="45" spans="2:14" hidden="1" x14ac:dyDescent="0.2">
      <c r="B45" s="128" t="s">
        <v>69</v>
      </c>
      <c r="C45" s="47" t="s">
        <v>14</v>
      </c>
      <c r="D45" s="54" t="b">
        <v>0</v>
      </c>
      <c r="E45" s="54" t="b">
        <v>0</v>
      </c>
      <c r="F45" s="54" t="b">
        <v>0</v>
      </c>
      <c r="G45" s="54" t="b">
        <v>1</v>
      </c>
      <c r="H45" s="54" t="b">
        <v>0</v>
      </c>
      <c r="I45" s="54" cm="1">
        <f t="array" ref="I45">_FV(RoomRequests[[#This Row],[Course Card]],"Enrollment Cap",TRUE)</f>
        <v>24</v>
      </c>
      <c r="J45" s="47" t="str">
        <f>IF(RoomRequests[[#This Row],[Mon]],"M","")&amp;IF(RoomRequests[[#This Row],[Tue]],"T","")&amp;IF(RoomRequests[[#This Row],[Wed]],"W","")&amp;IF(RoomRequests[[#This Row],[Thu]],"TH","")&amp;IF(RoomRequests[[#This Row],[Fri]],"F","")</f>
        <v>TH</v>
      </c>
      <c r="K45" s="47" cm="1">
        <f t="array" ref="K45">_FV(RoomRequests[[#This Row],[Course Card]],"Room Size",TRUE)</f>
        <v>24</v>
      </c>
      <c r="L45" s="47" t="e" cm="1" vm="43">
        <f t="array" ref="L45">courseDataTypeByCourseAndSection(RoomRequests[[#This Row],[Course + Section]])</f>
        <v>#VALUE!</v>
      </c>
      <c r="M45" s="47" t="str" cm="1">
        <f t="array" ref="M45">_FV(RoomRequests[[#This Row],[Course Card]],"Instructor Name",TRUE)</f>
        <v/>
      </c>
      <c r="N45" s="47" t="str" cm="1">
        <f t="array" ref="N45">_FV(RoomRequests[[#This Row],[Course Card]],"Division")</f>
        <v>CHEM</v>
      </c>
    </row>
    <row r="46" spans="2:14" hidden="1" x14ac:dyDescent="0.2">
      <c r="B46" s="128" t="s">
        <v>70</v>
      </c>
      <c r="C46" s="47" t="s">
        <v>14</v>
      </c>
      <c r="D46" s="54" t="b">
        <v>0</v>
      </c>
      <c r="E46" s="54" t="b">
        <v>0</v>
      </c>
      <c r="F46" s="54" t="b">
        <v>0</v>
      </c>
      <c r="G46" s="54" t="b">
        <v>1</v>
      </c>
      <c r="H46" s="54" t="b">
        <v>0</v>
      </c>
      <c r="I46" s="54" cm="1">
        <f t="array" ref="I46">_FV(RoomRequests[[#This Row],[Course Card]],"Enrollment Cap",TRUE)</f>
        <v>24</v>
      </c>
      <c r="J46" s="47" t="str">
        <f>IF(RoomRequests[[#This Row],[Mon]],"M","")&amp;IF(RoomRequests[[#This Row],[Tue]],"T","")&amp;IF(RoomRequests[[#This Row],[Wed]],"W","")&amp;IF(RoomRequests[[#This Row],[Thu]],"TH","")&amp;IF(RoomRequests[[#This Row],[Fri]],"F","")</f>
        <v>TH</v>
      </c>
      <c r="K46" s="47" cm="1">
        <f t="array" ref="K46">_FV(RoomRequests[[#This Row],[Course Card]],"Room Size",TRUE)</f>
        <v>24</v>
      </c>
      <c r="L46" s="47" t="e" cm="1" vm="44">
        <f t="array" ref="L46">courseDataTypeByCourseAndSection(RoomRequests[[#This Row],[Course + Section]])</f>
        <v>#VALUE!</v>
      </c>
      <c r="M46" s="47" t="str" cm="1">
        <f t="array" ref="M46">_FV(RoomRequests[[#This Row],[Course Card]],"Instructor Name",TRUE)</f>
        <v/>
      </c>
      <c r="N46" s="47" t="str" cm="1">
        <f t="array" ref="N46">_FV(RoomRequests[[#This Row],[Course Card]],"Division")</f>
        <v>CHEM</v>
      </c>
    </row>
    <row r="47" spans="2:14" hidden="1" x14ac:dyDescent="0.2">
      <c r="B47" s="128" t="s">
        <v>71</v>
      </c>
      <c r="C47" s="47" t="s">
        <v>21</v>
      </c>
      <c r="D47" s="54" t="b">
        <v>1</v>
      </c>
      <c r="E47" s="54" t="b">
        <v>0</v>
      </c>
      <c r="F47" s="54" t="b">
        <v>1</v>
      </c>
      <c r="G47" s="54" t="b">
        <v>0</v>
      </c>
      <c r="H47" s="54" t="b">
        <v>0</v>
      </c>
      <c r="I47" s="54" cm="1">
        <f t="array" ref="I47">_FV(RoomRequests[[#This Row],[Course Card]],"Enrollment Cap",TRUE)</f>
        <v>48</v>
      </c>
      <c r="J47" s="47" t="str">
        <f>IF(RoomRequests[[#This Row],[Mon]],"M","")&amp;IF(RoomRequests[[#This Row],[Tue]],"T","")&amp;IF(RoomRequests[[#This Row],[Wed]],"W","")&amp;IF(RoomRequests[[#This Row],[Thu]],"TH","")&amp;IF(RoomRequests[[#This Row],[Fri]],"F","")</f>
        <v>MW</v>
      </c>
      <c r="K47" s="47" cm="1">
        <f t="array" ref="K47">_FV(RoomRequests[[#This Row],[Course Card]],"Room Size",TRUE)</f>
        <v>90</v>
      </c>
      <c r="L47" s="47" t="e" cm="1" vm="45">
        <f t="array" ref="L47">courseDataTypeByCourseAndSection(RoomRequests[[#This Row],[Course + Section]])</f>
        <v>#VALUE!</v>
      </c>
      <c r="M47" s="47" t="str" cm="1">
        <f t="array" ref="M47">_FV(RoomRequests[[#This Row],[Course Card]],"Instructor Name",TRUE)</f>
        <v>Daruwala, Khushroo</v>
      </c>
      <c r="N47" s="47" t="str" cm="1">
        <f t="array" ref="N47">_FV(RoomRequests[[#This Row],[Course Card]],"Division")</f>
        <v>CHEM</v>
      </c>
    </row>
    <row r="48" spans="2:14" hidden="1" x14ac:dyDescent="0.2">
      <c r="B48" s="128" t="s">
        <v>72</v>
      </c>
      <c r="C48" s="47" t="s">
        <v>31</v>
      </c>
      <c r="D48" s="54" t="b">
        <v>1</v>
      </c>
      <c r="E48" s="54" t="b">
        <v>0</v>
      </c>
      <c r="F48" s="54" t="b">
        <v>1</v>
      </c>
      <c r="G48" s="54" t="b">
        <v>0</v>
      </c>
      <c r="H48" s="54" t="b">
        <v>0</v>
      </c>
      <c r="I48" s="54" cm="1">
        <f t="array" ref="I48">_FV(RoomRequests[[#This Row],[Course Card]],"Enrollment Cap",TRUE)</f>
        <v>110</v>
      </c>
      <c r="J48" s="47" t="str">
        <f>IF(RoomRequests[[#This Row],[Mon]],"M","")&amp;IF(RoomRequests[[#This Row],[Tue]],"T","")&amp;IF(RoomRequests[[#This Row],[Wed]],"W","")&amp;IF(RoomRequests[[#This Row],[Thu]],"TH","")&amp;IF(RoomRequests[[#This Row],[Fri]],"F","")</f>
        <v>MW</v>
      </c>
      <c r="K48" s="47" cm="1">
        <f t="array" ref="K48">_FV(RoomRequests[[#This Row],[Course Card]],"Room Size",TRUE)</f>
        <v>198</v>
      </c>
      <c r="L48" s="47" t="e" cm="1" vm="46">
        <f t="array" ref="L48">courseDataTypeByCourseAndSection(RoomRequests[[#This Row],[Course + Section]])</f>
        <v>#VALUE!</v>
      </c>
      <c r="M48" s="47" t="str" cm="1">
        <f t="array" ref="M48">_FV(RoomRequests[[#This Row],[Course Card]],"Instructor Name",TRUE)</f>
        <v>Thimmaiah, Muralidhara</v>
      </c>
      <c r="N48" s="47" t="str" cm="1">
        <f t="array" ref="N48">_FV(RoomRequests[[#This Row],[Course Card]],"Division")</f>
        <v>CHEM</v>
      </c>
    </row>
    <row r="49" spans="2:14" hidden="1" x14ac:dyDescent="0.2">
      <c r="B49" s="128" t="s">
        <v>73</v>
      </c>
      <c r="C49" s="47" t="s">
        <v>43</v>
      </c>
      <c r="D49" s="54" t="b">
        <v>0</v>
      </c>
      <c r="E49" s="54" t="b">
        <v>0</v>
      </c>
      <c r="F49" s="54" t="b">
        <v>1</v>
      </c>
      <c r="G49" s="54" t="b">
        <v>0</v>
      </c>
      <c r="H49" s="54" t="b">
        <v>0</v>
      </c>
      <c r="I49" s="54" cm="1">
        <f t="array" ref="I49">_FV(RoomRequests[[#This Row],[Course Card]],"Enrollment Cap",TRUE)</f>
        <v>80</v>
      </c>
      <c r="J49" s="47" t="str">
        <f>IF(RoomRequests[[#This Row],[Mon]],"M","")&amp;IF(RoomRequests[[#This Row],[Tue]],"T","")&amp;IF(RoomRequests[[#This Row],[Wed]],"W","")&amp;IF(RoomRequests[[#This Row],[Thu]],"TH","")&amp;IF(RoomRequests[[#This Row],[Fri]],"F","")</f>
        <v>W</v>
      </c>
      <c r="K49" s="47" cm="1">
        <f t="array" ref="K49">_FV(RoomRequests[[#This Row],[Course Card]],"Room Size",TRUE)</f>
        <v>90</v>
      </c>
      <c r="L49" s="47" t="e" cm="1" vm="47">
        <f t="array" ref="L49">courseDataTypeByCourseAndSection(RoomRequests[[#This Row],[Course + Section]])</f>
        <v>#VALUE!</v>
      </c>
      <c r="M49" s="47" t="str" cm="1">
        <f t="array" ref="M49">_FV(RoomRequests[[#This Row],[Course Card]],"Instructor Name",TRUE)</f>
        <v>Thimmaiah, Muralidhara</v>
      </c>
      <c r="N49" s="47" t="str" cm="1">
        <f t="array" ref="N49">_FV(RoomRequests[[#This Row],[Course Card]],"Division")</f>
        <v>CHEM</v>
      </c>
    </row>
    <row r="50" spans="2:14" hidden="1" x14ac:dyDescent="0.2">
      <c r="B50" s="128" t="s">
        <v>74</v>
      </c>
      <c r="C50" s="47" t="s">
        <v>14</v>
      </c>
      <c r="D50" s="54" t="b">
        <v>0</v>
      </c>
      <c r="E50" s="54" t="b">
        <v>0</v>
      </c>
      <c r="F50" s="54" t="b">
        <v>0</v>
      </c>
      <c r="G50" s="54" t="b">
        <v>1</v>
      </c>
      <c r="H50" s="54" t="b">
        <v>0</v>
      </c>
      <c r="I50" s="54" cm="1">
        <f t="array" ref="I50">_FV(RoomRequests[[#This Row],[Course Card]],"Enrollment Cap",TRUE)</f>
        <v>20</v>
      </c>
      <c r="J50" s="47" t="str">
        <f>IF(RoomRequests[[#This Row],[Mon]],"M","")&amp;IF(RoomRequests[[#This Row],[Tue]],"T","")&amp;IF(RoomRequests[[#This Row],[Wed]],"W","")&amp;IF(RoomRequests[[#This Row],[Thu]],"TH","")&amp;IF(RoomRequests[[#This Row],[Fri]],"F","")</f>
        <v>TH</v>
      </c>
      <c r="K50" s="47" cm="1">
        <f t="array" ref="K50">_FV(RoomRequests[[#This Row],[Course Card]],"Room Size",TRUE)</f>
        <v>20</v>
      </c>
      <c r="L50" s="47" t="e" cm="1" vm="48">
        <f t="array" ref="L50">courseDataTypeByCourseAndSection(RoomRequests[[#This Row],[Course + Section]])</f>
        <v>#VALUE!</v>
      </c>
      <c r="M50" s="47" t="str" cm="1">
        <f t="array" ref="M50">_FV(RoomRequests[[#This Row],[Course Card]],"Instructor Name",TRUE)</f>
        <v>Daruwala, Khushroo</v>
      </c>
      <c r="N50" s="47" t="str" cm="1">
        <f t="array" ref="N50">_FV(RoomRequests[[#This Row],[Course Card]],"Division")</f>
        <v>CHEM</v>
      </c>
    </row>
    <row r="51" spans="2:14" hidden="1" x14ac:dyDescent="0.2">
      <c r="B51" s="128" t="s">
        <v>75</v>
      </c>
      <c r="C51" s="47" t="s">
        <v>14</v>
      </c>
      <c r="D51" s="54" t="b">
        <v>0</v>
      </c>
      <c r="E51" s="54" t="b">
        <v>0</v>
      </c>
      <c r="F51" s="54" t="b">
        <v>0</v>
      </c>
      <c r="G51" s="54" t="b">
        <v>1</v>
      </c>
      <c r="H51" s="54" t="b">
        <v>0</v>
      </c>
      <c r="I51" s="54" cm="1">
        <f t="array" ref="I51">_FV(RoomRequests[[#This Row],[Course Card]],"Enrollment Cap",TRUE)</f>
        <v>20</v>
      </c>
      <c r="J51" s="47" t="str">
        <f>IF(RoomRequests[[#This Row],[Mon]],"M","")&amp;IF(RoomRequests[[#This Row],[Tue]],"T","")&amp;IF(RoomRequests[[#This Row],[Wed]],"W","")&amp;IF(RoomRequests[[#This Row],[Thu]],"TH","")&amp;IF(RoomRequests[[#This Row],[Fri]],"F","")</f>
        <v>TH</v>
      </c>
      <c r="K51" s="47" cm="1">
        <f t="array" ref="K51">_FV(RoomRequests[[#This Row],[Course Card]],"Room Size",TRUE)</f>
        <v>20</v>
      </c>
      <c r="L51" s="47" t="e" cm="1" vm="49">
        <f t="array" ref="L51">courseDataTypeByCourseAndSection(RoomRequests[[#This Row],[Course + Section]])</f>
        <v>#VALUE!</v>
      </c>
      <c r="M51" s="47" t="str" cm="1">
        <f t="array" ref="M51">_FV(RoomRequests[[#This Row],[Course Card]],"Instructor Name",TRUE)</f>
        <v>Thimmaiah, Muralidhara</v>
      </c>
      <c r="N51" s="47" t="str" cm="1">
        <f t="array" ref="N51">_FV(RoomRequests[[#This Row],[Course Card]],"Division")</f>
        <v>CHEM</v>
      </c>
    </row>
    <row r="52" spans="2:14" hidden="1" x14ac:dyDescent="0.2">
      <c r="B52" s="128" t="s">
        <v>76</v>
      </c>
      <c r="C52" s="47" t="s">
        <v>14</v>
      </c>
      <c r="D52" s="54" t="b">
        <v>0</v>
      </c>
      <c r="E52" s="54" t="b">
        <v>0</v>
      </c>
      <c r="F52" s="54" t="b">
        <v>0</v>
      </c>
      <c r="G52" s="54" t="b">
        <v>0</v>
      </c>
      <c r="H52" s="54" t="b">
        <v>1</v>
      </c>
      <c r="I52" s="54" cm="1">
        <f t="array" ref="I52">_FV(RoomRequests[[#This Row],[Course Card]],"Enrollment Cap",TRUE)</f>
        <v>20</v>
      </c>
      <c r="J52" s="47" t="str">
        <f>IF(RoomRequests[[#This Row],[Mon]],"M","")&amp;IF(RoomRequests[[#This Row],[Tue]],"T","")&amp;IF(RoomRequests[[#This Row],[Wed]],"W","")&amp;IF(RoomRequests[[#This Row],[Thu]],"TH","")&amp;IF(RoomRequests[[#This Row],[Fri]],"F","")</f>
        <v>F</v>
      </c>
      <c r="K52" s="47" cm="1">
        <f t="array" ref="K52">_FV(RoomRequests[[#This Row],[Course Card]],"Room Size",TRUE)</f>
        <v>20</v>
      </c>
      <c r="L52" s="47" t="e" cm="1" vm="50">
        <f t="array" ref="L52">courseDataTypeByCourseAndSection(RoomRequests[[#This Row],[Course + Section]])</f>
        <v>#VALUE!</v>
      </c>
      <c r="M52" s="47" t="str" cm="1">
        <f t="array" ref="M52">_FV(RoomRequests[[#This Row],[Course Card]],"Instructor Name",TRUE)</f>
        <v>Thimmaiah, Muralidhara</v>
      </c>
      <c r="N52" s="47" t="str" cm="1">
        <f t="array" ref="N52">_FV(RoomRequests[[#This Row],[Course Card]],"Division")</f>
        <v>CHEM</v>
      </c>
    </row>
    <row r="53" spans="2:14" hidden="1" x14ac:dyDescent="0.2">
      <c r="B53" s="128" t="s">
        <v>77</v>
      </c>
      <c r="C53" s="47" t="s">
        <v>14</v>
      </c>
      <c r="D53" s="54" t="b">
        <v>0</v>
      </c>
      <c r="E53" s="54" t="b">
        <v>0</v>
      </c>
      <c r="F53" s="54" t="b">
        <v>0</v>
      </c>
      <c r="G53" s="54" t="b">
        <v>0</v>
      </c>
      <c r="H53" s="54" t="b">
        <v>1</v>
      </c>
      <c r="I53" s="54" cm="1">
        <f t="array" ref="I53">_FV(RoomRequests[[#This Row],[Course Card]],"Enrollment Cap",TRUE)</f>
        <v>20</v>
      </c>
      <c r="J53" s="47" t="str">
        <f>IF(RoomRequests[[#This Row],[Mon]],"M","")&amp;IF(RoomRequests[[#This Row],[Tue]],"T","")&amp;IF(RoomRequests[[#This Row],[Wed]],"W","")&amp;IF(RoomRequests[[#This Row],[Thu]],"TH","")&amp;IF(RoomRequests[[#This Row],[Fri]],"F","")</f>
        <v>F</v>
      </c>
      <c r="K53" s="47" cm="1">
        <f t="array" ref="K53">_FV(RoomRequests[[#This Row],[Course Card]],"Room Size",TRUE)</f>
        <v>20</v>
      </c>
      <c r="L53" s="47" t="e" cm="1" vm="51">
        <f t="array" ref="L53">courseDataTypeByCourseAndSection(RoomRequests[[#This Row],[Course + Section]])</f>
        <v>#VALUE!</v>
      </c>
      <c r="M53" s="47" t="str" cm="1">
        <f t="array" ref="M53">_FV(RoomRequests[[#This Row],[Course Card]],"Instructor Name",TRUE)</f>
        <v>Daruwala, Khushroo</v>
      </c>
      <c r="N53" s="47" t="str" cm="1">
        <f t="array" ref="N53">_FV(RoomRequests[[#This Row],[Course Card]],"Division")</f>
        <v>CHEM</v>
      </c>
    </row>
    <row r="54" spans="2:14" hidden="1" x14ac:dyDescent="0.2">
      <c r="B54" s="128" t="s">
        <v>78</v>
      </c>
      <c r="C54" s="47" t="s">
        <v>21</v>
      </c>
      <c r="D54" s="54" t="b">
        <v>0</v>
      </c>
      <c r="E54" s="54" t="b">
        <v>1</v>
      </c>
      <c r="F54" s="54" t="b">
        <v>0</v>
      </c>
      <c r="G54" s="54" t="b">
        <v>1</v>
      </c>
      <c r="H54" s="54" t="b">
        <v>0</v>
      </c>
      <c r="I54" s="54" cm="1">
        <f t="array" ref="I54">_FV(RoomRequests[[#This Row],[Course Card]],"Enrollment Cap",TRUE)</f>
        <v>18</v>
      </c>
      <c r="J54" s="47" t="str">
        <f>IF(RoomRequests[[#This Row],[Mon]],"M","")&amp;IF(RoomRequests[[#This Row],[Tue]],"T","")&amp;IF(RoomRequests[[#This Row],[Wed]],"W","")&amp;IF(RoomRequests[[#This Row],[Thu]],"TH","")&amp;IF(RoomRequests[[#This Row],[Fri]],"F","")</f>
        <v>TTH</v>
      </c>
      <c r="K54" s="47" cm="1">
        <f t="array" ref="K54">_FV(RoomRequests[[#This Row],[Course Card]],"Room Size",TRUE)</f>
        <v>18</v>
      </c>
      <c r="L54" s="47" t="e" cm="1" vm="52">
        <f t="array" ref="L54">courseDataTypeByCourseAndSection(RoomRequests[[#This Row],[Course + Section]])</f>
        <v>#VALUE!</v>
      </c>
      <c r="M54" s="47" t="str" cm="1">
        <f t="array" ref="M54">_FV(RoomRequests[[#This Row],[Course Card]],"Instructor Name",TRUE)</f>
        <v>Anderson, Peter</v>
      </c>
      <c r="N54" s="47" t="str" cm="1">
        <f t="array" ref="N54">_FV(RoomRequests[[#This Row],[Course Card]],"Division")</f>
        <v>CHEM</v>
      </c>
    </row>
    <row r="55" spans="2:14" hidden="1" x14ac:dyDescent="0.2">
      <c r="B55" s="128" t="s">
        <v>79</v>
      </c>
      <c r="C55" s="47" t="s">
        <v>43</v>
      </c>
      <c r="D55" s="54" t="b">
        <v>0</v>
      </c>
      <c r="E55" s="54" t="b">
        <v>1</v>
      </c>
      <c r="F55" s="54" t="b">
        <v>0</v>
      </c>
      <c r="G55" s="54" t="b">
        <v>1</v>
      </c>
      <c r="H55" s="54" t="b">
        <v>0</v>
      </c>
      <c r="I55" s="54" cm="1">
        <f t="array" ref="I55">_FV(RoomRequests[[#This Row],[Course Card]],"Enrollment Cap",TRUE)</f>
        <v>24</v>
      </c>
      <c r="J55" s="47" t="s">
        <v>80</v>
      </c>
      <c r="K55" s="47" cm="1">
        <f t="array" ref="K55">_FV(RoomRequests[[#This Row],[Course Card]],"Room Size",TRUE)</f>
        <v>48</v>
      </c>
      <c r="L55" s="47" t="e" cm="1" vm="53">
        <f t="array" ref="L55">courseDataTypeByCourseAndSection(RoomRequests[[#This Row],[Course + Section]])</f>
        <v>#VALUE!</v>
      </c>
      <c r="M55" s="47" t="str" cm="1">
        <f t="array" ref="M55">_FV(RoomRequests[[#This Row],[Course Card]],"Instructor Name",TRUE)</f>
        <v>Daruwala, Khushroo</v>
      </c>
      <c r="N55" s="47" t="str" cm="1">
        <f t="array" ref="N55">_FV(RoomRequests[[#This Row],[Course Card]],"Division")</f>
        <v>CHEM</v>
      </c>
    </row>
    <row r="56" spans="2:14" hidden="1" x14ac:dyDescent="0.2">
      <c r="B56" s="128" t="s">
        <v>81</v>
      </c>
      <c r="C56" s="47" t="s">
        <v>43</v>
      </c>
      <c r="D56" s="54" t="b">
        <v>1</v>
      </c>
      <c r="E56" s="54" t="b">
        <v>0</v>
      </c>
      <c r="F56" s="54" t="b">
        <v>1</v>
      </c>
      <c r="G56" s="54" t="b">
        <v>0</v>
      </c>
      <c r="H56" s="54" t="b">
        <v>0</v>
      </c>
      <c r="I56" s="54" cm="1">
        <f t="array" ref="I56">_FV(RoomRequests[[#This Row],[Course Card]],"Enrollment Cap",TRUE)</f>
        <v>24</v>
      </c>
      <c r="J56" s="47" t="str">
        <f>IF(RoomRequests[[#This Row],[Mon]],"M","")&amp;IF(RoomRequests[[#This Row],[Tue]],"T","")&amp;IF(RoomRequests[[#This Row],[Wed]],"W","")&amp;IF(RoomRequests[[#This Row],[Thu]],"TH","")&amp;IF(RoomRequests[[#This Row],[Fri]],"F","")</f>
        <v>MW</v>
      </c>
      <c r="K56" s="47" cm="1">
        <f t="array" ref="K56">_FV(RoomRequests[[#This Row],[Course Card]],"Room Size",TRUE)</f>
        <v>24</v>
      </c>
      <c r="L56" s="47" t="e" cm="1" vm="54">
        <f t="array" ref="L56">courseDataTypeByCourseAndSection(RoomRequests[[#This Row],[Course + Section]])</f>
        <v>#VALUE!</v>
      </c>
      <c r="M56" s="47" t="str" cm="1">
        <f t="array" ref="M56">_FV(RoomRequests[[#This Row],[Course Card]],"Instructor Name",TRUE)</f>
        <v>Jaffe, Daniel</v>
      </c>
      <c r="N56" s="47" t="str" cm="1">
        <f t="array" ref="N56">_FV(RoomRequests[[#This Row],[Course Card]],"Division")</f>
        <v>CHEM</v>
      </c>
    </row>
    <row r="57" spans="2:14" hidden="1" x14ac:dyDescent="0.2">
      <c r="B57" s="128" t="s">
        <v>82</v>
      </c>
      <c r="C57" s="47" t="s">
        <v>31</v>
      </c>
      <c r="D57" s="54" t="b">
        <v>1</v>
      </c>
      <c r="E57" s="54" t="b">
        <v>0</v>
      </c>
      <c r="F57" s="54" t="b">
        <v>1</v>
      </c>
      <c r="G57" s="54" t="b">
        <v>0</v>
      </c>
      <c r="H57" s="54" t="b">
        <v>0</v>
      </c>
      <c r="I57" s="54" cm="1">
        <f t="array" ref="I57">_FV(RoomRequests[[#This Row],[Course Card]],"Enrollment Cap",TRUE)</f>
        <v>24</v>
      </c>
      <c r="J57" s="47" t="str">
        <f>IF(RoomRequests[[#This Row],[Mon]],"M","")&amp;IF(RoomRequests[[#This Row],[Tue]],"T","")&amp;IF(RoomRequests[[#This Row],[Wed]],"W","")&amp;IF(RoomRequests[[#This Row],[Thu]],"TH","")&amp;IF(RoomRequests[[#This Row],[Fri]],"F","")</f>
        <v>MW</v>
      </c>
      <c r="K57" s="47" cm="1">
        <f t="array" ref="K57">_FV(RoomRequests[[#This Row],[Course Card]],"Room Size",TRUE)</f>
        <v>60</v>
      </c>
      <c r="L57" s="47" t="e" cm="1" vm="55">
        <f t="array" ref="L57">courseDataTypeByCourseAndSection(RoomRequests[[#This Row],[Course + Section]])</f>
        <v>#VALUE!</v>
      </c>
      <c r="M57" s="47" t="str" cm="1">
        <f t="array" ref="M57">_FV(RoomRequests[[#This Row],[Course Card]],"Instructor Name",TRUE)</f>
        <v>Anderson, Peter</v>
      </c>
      <c r="N57" s="47" t="str" cm="1">
        <f t="array" ref="N57">_FV(RoomRequests[[#This Row],[Course Card]],"Division")</f>
        <v>CHEM</v>
      </c>
    </row>
    <row r="58" spans="2:14" hidden="1" x14ac:dyDescent="0.2">
      <c r="B58" s="128" t="s">
        <v>83</v>
      </c>
      <c r="C58" s="47" t="s">
        <v>18</v>
      </c>
      <c r="D58" s="54" t="b">
        <v>0</v>
      </c>
      <c r="E58" s="54" t="b">
        <v>1</v>
      </c>
      <c r="F58" s="54" t="b">
        <v>0</v>
      </c>
      <c r="G58" s="54" t="b">
        <v>1</v>
      </c>
      <c r="H58" s="54" t="b">
        <v>0</v>
      </c>
      <c r="I58" s="54" cm="1">
        <f t="array" ref="I58">_FV(RoomRequests[[#This Row],[Course Card]],"Enrollment Cap",TRUE)</f>
        <v>30</v>
      </c>
      <c r="J58" s="47" t="str">
        <f>IF(RoomRequests[[#This Row],[Mon]],"M","")&amp;IF(RoomRequests[[#This Row],[Tue]],"T","")&amp;IF(RoomRequests[[#This Row],[Wed]],"W","")&amp;IF(RoomRequests[[#This Row],[Thu]],"TH","")&amp;IF(RoomRequests[[#This Row],[Fri]],"F","")</f>
        <v>TTH</v>
      </c>
      <c r="K58" s="47" cm="1">
        <f t="array" ref="K58">_FV(RoomRequests[[#This Row],[Course Card]],"Room Size",TRUE)</f>
        <v>30</v>
      </c>
      <c r="L58" s="47" t="e" cm="1" vm="56">
        <f t="array" ref="L58">courseDataTypeByCourseAndSection(RoomRequests[[#This Row],[Course + Section]])</f>
        <v>#VALUE!</v>
      </c>
      <c r="M58" s="47" t="str" cm="1">
        <f t="array" ref="M58">_FV(RoomRequests[[#This Row],[Course Card]],"Instructor Name",TRUE)</f>
        <v>Sommerfeld, David</v>
      </c>
      <c r="N58" s="47" t="str" cm="1">
        <f t="array" ref="N58">_FV(RoomRequests[[#This Row],[Course Card]],"Division")</f>
        <v>CHEM</v>
      </c>
    </row>
    <row r="59" spans="2:14" hidden="1" x14ac:dyDescent="0.2">
      <c r="B59" s="128" t="s">
        <v>84</v>
      </c>
      <c r="C59" s="47" t="s">
        <v>31</v>
      </c>
      <c r="D59" s="54" t="b">
        <v>0</v>
      </c>
      <c r="E59" s="54" t="b">
        <v>1</v>
      </c>
      <c r="F59" s="54" t="b">
        <v>0</v>
      </c>
      <c r="G59" s="54" t="b">
        <v>1</v>
      </c>
      <c r="H59" s="54" t="b">
        <v>0</v>
      </c>
      <c r="I59" s="54" cm="1">
        <f t="array" ref="I59">_FV(RoomRequests[[#This Row],[Course Card]],"Enrollment Cap",TRUE)</f>
        <v>24</v>
      </c>
      <c r="J59" s="47" t="str">
        <f>IF(RoomRequests[[#This Row],[Mon]],"M","")&amp;IF(RoomRequests[[#This Row],[Tue]],"T","")&amp;IF(RoomRequests[[#This Row],[Wed]],"W","")&amp;IF(RoomRequests[[#This Row],[Thu]],"TH","")&amp;IF(RoomRequests[[#This Row],[Fri]],"F","")</f>
        <v>TTH</v>
      </c>
      <c r="K59" s="47" cm="1">
        <f t="array" ref="K59">_FV(RoomRequests[[#This Row],[Course Card]],"Room Size",TRUE)</f>
        <v>24</v>
      </c>
      <c r="L59" s="47" t="e" cm="1" vm="57">
        <f t="array" ref="L59">courseDataTypeByCourseAndSection(RoomRequests[[#This Row],[Course + Section]])</f>
        <v>#VALUE!</v>
      </c>
      <c r="M59" s="47" t="str" cm="1">
        <f t="array" ref="M59">_FV(RoomRequests[[#This Row],[Course Card]],"Instructor Name",TRUE)</f>
        <v>Kim, Hyung</v>
      </c>
      <c r="N59" s="47" t="str" cm="1">
        <f t="array" ref="N59">_FV(RoomRequests[[#This Row],[Course Card]],"Division")</f>
        <v>CHEM</v>
      </c>
    </row>
    <row r="60" spans="2:14" hidden="1" x14ac:dyDescent="0.2">
      <c r="B60" s="128" t="s">
        <v>85</v>
      </c>
      <c r="C60" s="47" t="s">
        <v>14</v>
      </c>
      <c r="D60" s="54" t="b">
        <v>0</v>
      </c>
      <c r="E60" s="54" t="b">
        <v>0</v>
      </c>
      <c r="F60" s="54" t="b">
        <v>1</v>
      </c>
      <c r="G60" s="54" t="b">
        <v>0</v>
      </c>
      <c r="H60" s="54" t="b">
        <v>0</v>
      </c>
      <c r="I60" s="54" cm="1">
        <f t="array" ref="I60">_FV(RoomRequests[[#This Row],[Course Card]],"Enrollment Cap",TRUE)</f>
        <v>12</v>
      </c>
      <c r="J60" s="47" t="str">
        <f>IF(RoomRequests[[#This Row],[Mon]],"M","")&amp;IF(RoomRequests[[#This Row],[Tue]],"T","")&amp;IF(RoomRequests[[#This Row],[Wed]],"W","")&amp;IF(RoomRequests[[#This Row],[Thu]],"TH","")&amp;IF(RoomRequests[[#This Row],[Fri]],"F","")</f>
        <v>W</v>
      </c>
      <c r="K60" s="47" cm="1">
        <f t="array" ref="K60">_FV(RoomRequests[[#This Row],[Course Card]],"Room Size",TRUE)</f>
        <v>18</v>
      </c>
      <c r="L60" s="47" t="e" cm="1" vm="58">
        <f t="array" ref="L60">courseDataTypeByCourseAndSection(RoomRequests[[#This Row],[Course + Section]])</f>
        <v>#VALUE!</v>
      </c>
      <c r="M60" s="47" t="str" cm="1">
        <f t="array" ref="M60">_FV(RoomRequests[[#This Row],[Course Card]],"Instructor Name",TRUE)</f>
        <v>Kim, Hyung</v>
      </c>
      <c r="N60" s="47" t="str" cm="1">
        <f t="array" ref="N60">_FV(RoomRequests[[#This Row],[Course Card]],"Division")</f>
        <v>CHEM</v>
      </c>
    </row>
    <row r="61" spans="2:14" hidden="1" x14ac:dyDescent="0.2">
      <c r="B61" t="s">
        <v>86</v>
      </c>
      <c r="C61" s="47" t="s">
        <v>14</v>
      </c>
      <c r="D61" s="54" t="b">
        <v>0</v>
      </c>
      <c r="E61" s="54" t="b">
        <v>0</v>
      </c>
      <c r="F61" s="54" t="b">
        <v>1</v>
      </c>
      <c r="G61" s="54" t="b">
        <v>0</v>
      </c>
      <c r="H61" s="54" t="b">
        <v>0</v>
      </c>
      <c r="I61" s="54" cm="1">
        <f t="array" ref="I61">_FV(RoomRequests[[#This Row],[Course Card]],"Enrollment Cap",TRUE)</f>
        <v>12</v>
      </c>
      <c r="J61" s="47" t="str">
        <f>IF(RoomRequests[[#This Row],[Mon]],"M","")&amp;IF(RoomRequests[[#This Row],[Tue]],"T","")&amp;IF(RoomRequests[[#This Row],[Wed]],"W","")&amp;IF(RoomRequests[[#This Row],[Thu]],"TH","")&amp;IF(RoomRequests[[#This Row],[Fri]],"F","")</f>
        <v>W</v>
      </c>
      <c r="K61" s="47" cm="1">
        <f t="array" ref="K61">_FV(RoomRequests[[#This Row],[Course Card]],"Room Size",TRUE)</f>
        <v>18</v>
      </c>
      <c r="L61" s="47" t="e" cm="1" vm="59">
        <f t="array" ref="L61">courseDataTypeByCourseAndSection(RoomRequests[[#This Row],[Course + Section]])</f>
        <v>#VALUE!</v>
      </c>
      <c r="M61" s="47" t="str" cm="1">
        <f t="array" ref="M61">_FV(RoomRequests[[#This Row],[Course Card]],"Instructor Name",TRUE)</f>
        <v>Kim, Hyung</v>
      </c>
      <c r="N61" s="47" t="str" cm="1">
        <f t="array" ref="N61">_FV(RoomRequests[[#This Row],[Course Card]],"Division")</f>
        <v>CHEM</v>
      </c>
    </row>
    <row r="62" spans="2:14" hidden="1" x14ac:dyDescent="0.2">
      <c r="B62" s="128" t="s">
        <v>87</v>
      </c>
      <c r="C62" s="47" t="s">
        <v>14</v>
      </c>
      <c r="D62" s="54" t="b">
        <v>0</v>
      </c>
      <c r="E62" s="54" t="b">
        <v>0</v>
      </c>
      <c r="F62" s="54" t="b">
        <v>0</v>
      </c>
      <c r="G62" s="54" t="b">
        <v>0</v>
      </c>
      <c r="H62" s="54" t="b">
        <v>0</v>
      </c>
      <c r="I62" s="54" cm="1">
        <f t="array" ref="I62">_FV(RoomRequests[[#This Row],[Course Card]],"Enrollment Cap",TRUE)</f>
        <v>10</v>
      </c>
      <c r="J62" s="47" t="str">
        <f>IF(RoomRequests[[#This Row],[Mon]],"M","")&amp;IF(RoomRequests[[#This Row],[Tue]],"T","")&amp;IF(RoomRequests[[#This Row],[Wed]],"W","")&amp;IF(RoomRequests[[#This Row],[Thu]],"TH","")&amp;IF(RoomRequests[[#This Row],[Fri]],"F","")</f>
        <v/>
      </c>
      <c r="K62" s="47" cm="1">
        <f t="array" ref="K62">_FV(RoomRequests[[#This Row],[Course Card]],"Room Size",TRUE)</f>
        <v>18</v>
      </c>
      <c r="L62" s="47" t="e" cm="1" vm="60">
        <f t="array" ref="L62">courseDataTypeByCourseAndSection(RoomRequests[[#This Row],[Course + Section]])</f>
        <v>#VALUE!</v>
      </c>
      <c r="M62" s="47" t="str" cm="1">
        <f t="array" ref="M62">_FV(RoomRequests[[#This Row],[Course Card]],"Instructor Name",TRUE)</f>
        <v/>
      </c>
      <c r="N62" s="47" t="str" cm="1">
        <f t="array" ref="N62">_FV(RoomRequests[[#This Row],[Course Card]],"Division")</f>
        <v>CHEM</v>
      </c>
    </row>
    <row r="63" spans="2:14" hidden="1" x14ac:dyDescent="0.2">
      <c r="B63" s="128" t="s">
        <v>88</v>
      </c>
      <c r="C63" s="47" t="s">
        <v>14</v>
      </c>
      <c r="D63" s="54" t="b">
        <v>0</v>
      </c>
      <c r="E63" s="54" t="b">
        <v>0</v>
      </c>
      <c r="F63" s="54" t="b">
        <v>0</v>
      </c>
      <c r="G63" s="54" t="b">
        <v>0</v>
      </c>
      <c r="H63" s="54" t="b">
        <v>0</v>
      </c>
      <c r="I63" s="54" cm="1">
        <f t="array" ref="I63">_FV(RoomRequests[[#This Row],[Course Card]],"Enrollment Cap",TRUE)</f>
        <v>10</v>
      </c>
      <c r="J63" s="47" t="str">
        <f>IF(RoomRequests[[#This Row],[Mon]],"M","")&amp;IF(RoomRequests[[#This Row],[Tue]],"T","")&amp;IF(RoomRequests[[#This Row],[Wed]],"W","")&amp;IF(RoomRequests[[#This Row],[Thu]],"TH","")&amp;IF(RoomRequests[[#This Row],[Fri]],"F","")</f>
        <v/>
      </c>
      <c r="K63" s="47" cm="1">
        <f t="array" ref="K63">_FV(RoomRequests[[#This Row],[Course Card]],"Room Size",TRUE)</f>
        <v>18</v>
      </c>
      <c r="L63" s="47" t="e" cm="1" vm="61">
        <f t="array" ref="L63">courseDataTypeByCourseAndSection(RoomRequests[[#This Row],[Course + Section]])</f>
        <v>#VALUE!</v>
      </c>
      <c r="M63" s="47" t="str" cm="1">
        <f t="array" ref="M63">_FV(RoomRequests[[#This Row],[Course Card]],"Instructor Name",TRUE)</f>
        <v/>
      </c>
      <c r="N63" s="47" t="str" cm="1">
        <f t="array" ref="N63">_FV(RoomRequests[[#This Row],[Course Card]],"Division")</f>
        <v>CHEM</v>
      </c>
    </row>
    <row r="64" spans="2:14" hidden="1" x14ac:dyDescent="0.2">
      <c r="B64" s="128" t="s">
        <v>89</v>
      </c>
      <c r="C64" s="47" t="s">
        <v>14</v>
      </c>
      <c r="D64" s="54" t="b">
        <v>0</v>
      </c>
      <c r="E64" s="54" t="b">
        <v>0</v>
      </c>
      <c r="F64" s="54" t="b">
        <v>0</v>
      </c>
      <c r="G64" s="54" t="b">
        <v>0</v>
      </c>
      <c r="H64" s="54" t="b">
        <v>0</v>
      </c>
      <c r="I64" s="54" cm="1">
        <f t="array" ref="I64">_FV(RoomRequests[[#This Row],[Course Card]],"Enrollment Cap",TRUE)</f>
        <v>10</v>
      </c>
      <c r="J64" s="47" t="str">
        <f>IF(RoomRequests[[#This Row],[Mon]],"M","")&amp;IF(RoomRequests[[#This Row],[Tue]],"T","")&amp;IF(RoomRequests[[#This Row],[Wed]],"W","")&amp;IF(RoomRequests[[#This Row],[Thu]],"TH","")&amp;IF(RoomRequests[[#This Row],[Fri]],"F","")</f>
        <v/>
      </c>
      <c r="K64" s="47" cm="1">
        <f t="array" ref="K64">_FV(RoomRequests[[#This Row],[Course Card]],"Room Size",TRUE)</f>
        <v>18</v>
      </c>
      <c r="L64" s="47" t="e" cm="1" vm="62">
        <f t="array" ref="L64">courseDataTypeByCourseAndSection(RoomRequests[[#This Row],[Course + Section]])</f>
        <v>#VALUE!</v>
      </c>
      <c r="M64" s="47" t="str" cm="1">
        <f t="array" ref="M64">_FV(RoomRequests[[#This Row],[Course Card]],"Instructor Name",TRUE)</f>
        <v/>
      </c>
      <c r="N64" s="47" t="str" cm="1">
        <f t="array" ref="N64">_FV(RoomRequests[[#This Row],[Course Card]],"Division")</f>
        <v>CHEM</v>
      </c>
    </row>
    <row r="65" spans="2:14" hidden="1" x14ac:dyDescent="0.2">
      <c r="B65" s="128" t="s">
        <v>90</v>
      </c>
      <c r="C65" s="47" t="s">
        <v>14</v>
      </c>
      <c r="D65" s="54" t="b">
        <v>0</v>
      </c>
      <c r="E65" s="54" t="b">
        <v>0</v>
      </c>
      <c r="F65" s="54" t="b">
        <v>0</v>
      </c>
      <c r="G65" s="54" t="b">
        <v>0</v>
      </c>
      <c r="H65" s="54" t="b">
        <v>0</v>
      </c>
      <c r="I65" s="54" t="str" cm="1">
        <f t="array" ref="I65">_FV(RoomRequests[[#This Row],[Course Card]],"Enrollment Cap",TRUE)</f>
        <v/>
      </c>
      <c r="J65" s="47" t="str">
        <f>IF(RoomRequests[[#This Row],[Mon]],"M","")&amp;IF(RoomRequests[[#This Row],[Tue]],"T","")&amp;IF(RoomRequests[[#This Row],[Wed]],"W","")&amp;IF(RoomRequests[[#This Row],[Thu]],"TH","")&amp;IF(RoomRequests[[#This Row],[Fri]],"F","")</f>
        <v/>
      </c>
      <c r="K65" s="47" cm="1">
        <f t="array" ref="K65">_FV(RoomRequests[[#This Row],[Course Card]],"Room Size",TRUE)</f>
        <v>0</v>
      </c>
      <c r="L65" s="47" t="e" cm="1" vm="63">
        <f t="array" ref="L65">courseDataTypeByCourseAndSection(RoomRequests[[#This Row],[Course + Section]])</f>
        <v>#VALUE!</v>
      </c>
      <c r="M65" s="47" t="str" cm="1">
        <f t="array" ref="M65">_FV(RoomRequests[[#This Row],[Course Card]],"Instructor Name",TRUE)</f>
        <v/>
      </c>
      <c r="N65" s="47" t="str" cm="1">
        <f t="array" ref="N65">_FV(RoomRequests[[#This Row],[Course Card]],"Division")</f>
        <v>CHEM</v>
      </c>
    </row>
    <row r="66" spans="2:14" hidden="1" x14ac:dyDescent="0.2">
      <c r="B66" s="9" t="s">
        <v>91</v>
      </c>
      <c r="C66" s="47" t="s">
        <v>31</v>
      </c>
      <c r="D66" s="23" t="b">
        <v>0</v>
      </c>
      <c r="E66" s="23" t="b">
        <v>0</v>
      </c>
      <c r="F66" s="23" t="b">
        <v>0</v>
      </c>
      <c r="G66" s="23" t="b">
        <v>1</v>
      </c>
      <c r="H66" s="23" t="b">
        <v>0</v>
      </c>
      <c r="I66" s="54" cm="1">
        <f t="array" ref="I66">_FV(RoomRequests[[#This Row],[Course Card]],"Enrollment Cap",TRUE)</f>
        <v>216</v>
      </c>
      <c r="J66" s="47" t="str">
        <f>IF(RoomRequests[[#This Row],[Mon]],"M","")&amp;IF(RoomRequests[[#This Row],[Tue]],"T","")&amp;IF(RoomRequests[[#This Row],[Wed]],"W","")&amp;IF(RoomRequests[[#This Row],[Thu]],"TH","")&amp;IF(RoomRequests[[#This Row],[Fri]],"F","")</f>
        <v>TH</v>
      </c>
      <c r="K66" s="47" cm="1">
        <f t="array" ref="K66">_FV(RoomRequests[[#This Row],[Course Card]],"Room Size",TRUE)</f>
        <v>0</v>
      </c>
      <c r="L66" s="47" t="e" cm="1" vm="64">
        <f t="array" ref="L66">courseDataTypeByCourseAndSection(RoomRequests[[#This Row],[Course + Section]])</f>
        <v>#VALUE!</v>
      </c>
      <c r="N66" s="47" t="str" cm="1">
        <f t="array" ref="N66">_FV(RoomRequests[[#This Row],[Course Card]],"Division")</f>
        <v>PHYS</v>
      </c>
    </row>
    <row r="67" spans="2:14" hidden="1" x14ac:dyDescent="0.2">
      <c r="B67" s="22" t="s">
        <v>92</v>
      </c>
      <c r="C67" s="47" t="s">
        <v>14</v>
      </c>
      <c r="D67" s="23" t="b">
        <v>0</v>
      </c>
      <c r="E67" s="23" t="b">
        <v>0</v>
      </c>
      <c r="F67" s="23" t="b">
        <v>0</v>
      </c>
      <c r="G67" s="23" t="b">
        <v>0</v>
      </c>
      <c r="H67" s="23" t="b">
        <v>0</v>
      </c>
      <c r="I67" s="54" cm="1">
        <f t="array" ref="I67">_FV(RoomRequests[[#This Row],[Course Card]],"Enrollment Cap",TRUE)</f>
        <v>72</v>
      </c>
      <c r="J67" s="47" t="str">
        <f>IF(RoomRequests[[#This Row],[Mon]],"M","")&amp;IF(RoomRequests[[#This Row],[Tue]],"T","")&amp;IF(RoomRequests[[#This Row],[Wed]],"W","")&amp;IF(RoomRequests[[#This Row],[Thu]],"TH","")&amp;IF(RoomRequests[[#This Row],[Fri]],"F","")</f>
        <v/>
      </c>
      <c r="K67" s="47" cm="1">
        <f t="array" ref="K67">_FV(RoomRequests[[#This Row],[Course Card]],"Room Size",TRUE)</f>
        <v>90</v>
      </c>
      <c r="L67" s="47" t="e" cm="1" vm="65">
        <f t="array" ref="L67">courseDataTypeByCourseAndSection(RoomRequests[[#This Row],[Course + Section]])</f>
        <v>#VALUE!</v>
      </c>
      <c r="M67" s="47" t="str" cm="1">
        <f t="array" ref="M67">_FV(RoomRequests[[#This Row],[Course Card]],"Instructor Name",TRUE)</f>
        <v>Gliboff, Matthew</v>
      </c>
      <c r="N67" s="47" t="str" cm="1">
        <f t="array" ref="N67">_FV(RoomRequests[[#This Row],[Course Card]],"Division")</f>
        <v>PHYS</v>
      </c>
    </row>
    <row r="68" spans="2:14" hidden="1" x14ac:dyDescent="0.2">
      <c r="B68" s="22" t="s">
        <v>93</v>
      </c>
      <c r="C68" s="47" t="s">
        <v>21</v>
      </c>
      <c r="D68" s="23" t="b">
        <v>0</v>
      </c>
      <c r="E68" s="23" t="b">
        <v>1</v>
      </c>
      <c r="F68" s="23" t="b">
        <v>0</v>
      </c>
      <c r="G68" s="23" t="b">
        <v>0</v>
      </c>
      <c r="H68" s="23" t="b">
        <v>0</v>
      </c>
      <c r="I68" s="54" cm="1">
        <f t="array" ref="I68">_FV(RoomRequests[[#This Row],[Course Card]],"Enrollment Cap",TRUE)</f>
        <v>72</v>
      </c>
      <c r="J68" s="47" t="str">
        <f>IF(RoomRequests[[#This Row],[Mon]],"M","")&amp;IF(RoomRequests[[#This Row],[Tue]],"T","")&amp;IF(RoomRequests[[#This Row],[Wed]],"W","")&amp;IF(RoomRequests[[#This Row],[Thu]],"TH","")&amp;IF(RoomRequests[[#This Row],[Fri]],"F","")</f>
        <v>T</v>
      </c>
      <c r="K68" s="47" cm="1">
        <f t="array" ref="K68">_FV(RoomRequests[[#This Row],[Course Card]],"Room Size",TRUE)</f>
        <v>90</v>
      </c>
      <c r="L68" s="47" t="e" cm="1" vm="66">
        <f t="array" ref="L68">courseDataTypeByCourseAndSection(RoomRequests[[#This Row],[Course + Section]])</f>
        <v>#VALUE!</v>
      </c>
      <c r="M68" s="47" t="str" cm="1">
        <f t="array" ref="M68">_FV(RoomRequests[[#This Row],[Course Card]],"Instructor Name",TRUE)</f>
        <v>Gliboff, Matthew</v>
      </c>
      <c r="N68" s="47" t="str" cm="1">
        <f t="array" ref="N68">_FV(RoomRequests[[#This Row],[Course Card]],"Division")</f>
        <v xml:space="preserve">PHYS </v>
      </c>
    </row>
    <row r="69" spans="2:14" hidden="1" x14ac:dyDescent="0.2">
      <c r="B69" s="22" t="s">
        <v>94</v>
      </c>
      <c r="C69" s="47" t="s">
        <v>21</v>
      </c>
      <c r="D69" s="23" t="b">
        <v>0</v>
      </c>
      <c r="E69" s="54" t="b">
        <v>0</v>
      </c>
      <c r="F69" s="23" t="b">
        <v>0</v>
      </c>
      <c r="G69" s="54" t="b">
        <v>1</v>
      </c>
      <c r="H69" s="54" t="b">
        <v>0</v>
      </c>
      <c r="I69" s="54" cm="1">
        <f t="array" ref="I69">_FV(RoomRequests[[#This Row],[Course Card]],"Enrollment Cap",TRUE)</f>
        <v>72</v>
      </c>
      <c r="J69" s="47" t="str">
        <f>IF(RoomRequests[[#This Row],[Mon]],"M","")&amp;IF(RoomRequests[[#This Row],[Tue]],"T","")&amp;IF(RoomRequests[[#This Row],[Wed]],"W","")&amp;IF(RoomRequests[[#This Row],[Thu]],"TH","")&amp;IF(RoomRequests[[#This Row],[Fri]],"F","")</f>
        <v>TH</v>
      </c>
      <c r="K69" s="47" cm="1">
        <f t="array" ref="K69">_FV(RoomRequests[[#This Row],[Course Card]],"Room Size",TRUE)</f>
        <v>90</v>
      </c>
      <c r="L69" s="47" t="e" cm="1" vm="67">
        <f t="array" ref="L69">courseDataTypeByCourseAndSection(RoomRequests[[#This Row],[Course + Section]])</f>
        <v>#VALUE!</v>
      </c>
      <c r="M69" s="47" t="str" cm="1">
        <f t="array" ref="M69">_FV(RoomRequests[[#This Row],[Course Card]],"Instructor Name",TRUE)</f>
        <v>Gliboff, Matthew</v>
      </c>
      <c r="N69" s="47" t="str" cm="1">
        <f t="array" ref="N69">_FV(RoomRequests[[#This Row],[Course Card]],"Division")</f>
        <v xml:space="preserve">PHYS </v>
      </c>
    </row>
    <row r="70" spans="2:14" hidden="1" x14ac:dyDescent="0.2">
      <c r="B70" s="22" t="s">
        <v>95</v>
      </c>
      <c r="C70" s="47" t="s">
        <v>18</v>
      </c>
      <c r="D70" s="23" t="b">
        <v>0</v>
      </c>
      <c r="E70" s="54" t="b">
        <v>0</v>
      </c>
      <c r="F70" s="23" t="b">
        <v>0</v>
      </c>
      <c r="G70" s="54" t="b">
        <v>0</v>
      </c>
      <c r="H70" s="54" t="b">
        <v>1</v>
      </c>
      <c r="I70" s="54" cm="1">
        <f t="array" ref="I70">_FV(RoomRequests[[#This Row],[Course Card]],"Enrollment Cap",TRUE)</f>
        <v>72</v>
      </c>
      <c r="J70" s="47" t="str">
        <f>IF(RoomRequests[[#This Row],[Mon]],"M","")&amp;IF(RoomRequests[[#This Row],[Tue]],"T","")&amp;IF(RoomRequests[[#This Row],[Wed]],"W","")&amp;IF(RoomRequests[[#This Row],[Thu]],"TH","")&amp;IF(RoomRequests[[#This Row],[Fri]],"F","")</f>
        <v>F</v>
      </c>
      <c r="K70" s="47" cm="1">
        <f t="array" ref="K70">_FV(RoomRequests[[#This Row],[Course Card]],"Room Size",TRUE)</f>
        <v>90</v>
      </c>
      <c r="L70" s="47" t="e" cm="1" vm="68">
        <f t="array" ref="L70">courseDataTypeByCourseAndSection(RoomRequests[[#This Row],[Course + Section]])</f>
        <v>#VALUE!</v>
      </c>
      <c r="M70" s="47" t="str" cm="1">
        <f t="array" ref="M70">_FV(RoomRequests[[#This Row],[Course Card]],"Instructor Name",TRUE)</f>
        <v>Gliboff, Matthew</v>
      </c>
      <c r="N70" s="47" t="str" cm="1">
        <f t="array" ref="N70">_FV(RoomRequests[[#This Row],[Course Card]],"Division")</f>
        <v xml:space="preserve">PHYS </v>
      </c>
    </row>
    <row r="71" spans="2:14" hidden="1" x14ac:dyDescent="0.2">
      <c r="B71" s="22" t="s">
        <v>96</v>
      </c>
      <c r="C71" s="47" t="s">
        <v>43</v>
      </c>
      <c r="D71" s="23" t="b">
        <v>0</v>
      </c>
      <c r="E71" s="23" t="b">
        <v>0</v>
      </c>
      <c r="F71" s="23" t="b">
        <v>0</v>
      </c>
      <c r="G71" s="23" t="b">
        <v>1</v>
      </c>
      <c r="H71" s="23" t="b">
        <v>0</v>
      </c>
      <c r="I71" s="54" cm="1">
        <f t="array" ref="I71">_FV(RoomRequests[[#This Row],[Course Card]],"Enrollment Cap",TRUE)</f>
        <v>24</v>
      </c>
      <c r="J71" s="47" t="str">
        <f>IF(RoomRequests[[#This Row],[Mon]],"M","")&amp;IF(RoomRequests[[#This Row],[Tue]],"T","")&amp;IF(RoomRequests[[#This Row],[Wed]],"W","")&amp;IF(RoomRequests[[#This Row],[Thu]],"TH","")&amp;IF(RoomRequests[[#This Row],[Fri]],"F","")</f>
        <v>TH</v>
      </c>
      <c r="K71" s="47" cm="1">
        <f t="array" ref="K71">_FV(RoomRequests[[#This Row],[Course Card]],"Room Size",TRUE)</f>
        <v>24</v>
      </c>
      <c r="L71" s="47" t="e" cm="1" vm="69">
        <f t="array" ref="L71">courseDataTypeByCourseAndSection(RoomRequests[[#This Row],[Course + Section]])</f>
        <v>#VALUE!</v>
      </c>
      <c r="M71" s="47" t="str" cm="1">
        <f t="array" ref="M71">_FV(RoomRequests[[#This Row],[Course Card]],"Instructor Name",TRUE)</f>
        <v/>
      </c>
      <c r="N71" s="47" t="str" cm="1">
        <f t="array" ref="N71">_FV(RoomRequests[[#This Row],[Course Card]],"Division")</f>
        <v>PHYS</v>
      </c>
    </row>
    <row r="72" spans="2:14" hidden="1" x14ac:dyDescent="0.2">
      <c r="B72" s="22" t="s">
        <v>97</v>
      </c>
      <c r="C72" s="47" t="s">
        <v>31</v>
      </c>
      <c r="D72" s="23" t="b">
        <v>0</v>
      </c>
      <c r="E72" s="23" t="b">
        <v>1</v>
      </c>
      <c r="F72" s="23" t="b">
        <v>0</v>
      </c>
      <c r="G72" s="23" t="b">
        <v>0</v>
      </c>
      <c r="H72" s="23" t="b">
        <v>0</v>
      </c>
      <c r="I72" s="54" cm="1">
        <f t="array" ref="I72">_FV(RoomRequests[[#This Row],[Course Card]],"Enrollment Cap",TRUE)</f>
        <v>24</v>
      </c>
      <c r="J72" s="47" t="str">
        <f>IF(RoomRequests[[#This Row],[Mon]],"M","")&amp;IF(RoomRequests[[#This Row],[Tue]],"T","")&amp;IF(RoomRequests[[#This Row],[Wed]],"W","")&amp;IF(RoomRequests[[#This Row],[Thu]],"TH","")&amp;IF(RoomRequests[[#This Row],[Fri]],"F","")</f>
        <v>T</v>
      </c>
      <c r="K72" s="47" cm="1">
        <f t="array" ref="K72">_FV(RoomRequests[[#This Row],[Course Card]],"Room Size",TRUE)</f>
        <v>24</v>
      </c>
      <c r="L72" s="47" t="e" cm="1" vm="70">
        <f t="array" ref="L72">courseDataTypeByCourseAndSection(RoomRequests[[#This Row],[Course + Section]])</f>
        <v>#VALUE!</v>
      </c>
      <c r="M72" s="47" t="str" cm="1">
        <f t="array" ref="M72">_FV(RoomRequests[[#This Row],[Course Card]],"Instructor Name",TRUE)</f>
        <v/>
      </c>
      <c r="N72" s="47" t="str" cm="1">
        <f t="array" ref="N72">_FV(RoomRequests[[#This Row],[Course Card]],"Division")</f>
        <v>PHYS</v>
      </c>
    </row>
    <row r="73" spans="2:14" hidden="1" x14ac:dyDescent="0.2">
      <c r="B73" s="22" t="s">
        <v>98</v>
      </c>
      <c r="C73" s="47" t="s">
        <v>21</v>
      </c>
      <c r="D73" s="23" t="b">
        <v>0</v>
      </c>
      <c r="E73" s="23" t="b">
        <v>0</v>
      </c>
      <c r="F73" s="23" t="b">
        <v>0</v>
      </c>
      <c r="G73" s="23" t="b">
        <v>1</v>
      </c>
      <c r="H73" s="23" t="b">
        <v>0</v>
      </c>
      <c r="I73" s="54" cm="1">
        <f t="array" ref="I73">_FV(RoomRequests[[#This Row],[Course Card]],"Enrollment Cap",TRUE)</f>
        <v>24</v>
      </c>
      <c r="J73" s="47" t="str">
        <f>IF(RoomRequests[[#This Row],[Mon]],"M","")&amp;IF(RoomRequests[[#This Row],[Tue]],"T","")&amp;IF(RoomRequests[[#This Row],[Wed]],"W","")&amp;IF(RoomRequests[[#This Row],[Thu]],"TH","")&amp;IF(RoomRequests[[#This Row],[Fri]],"F","")</f>
        <v>TH</v>
      </c>
      <c r="K73" s="47" cm="1">
        <f t="array" ref="K73">_FV(RoomRequests[[#This Row],[Course Card]],"Room Size",TRUE)</f>
        <v>24</v>
      </c>
      <c r="L73" s="47" t="e" cm="1" vm="71">
        <f t="array" ref="L73">courseDataTypeByCourseAndSection(RoomRequests[[#This Row],[Course + Section]])</f>
        <v>#VALUE!</v>
      </c>
      <c r="M73" s="47" t="str" cm="1">
        <f t="array" ref="M73">_FV(RoomRequests[[#This Row],[Course Card]],"Instructor Name",TRUE)</f>
        <v/>
      </c>
      <c r="N73" s="47" t="str" cm="1">
        <f t="array" ref="N73">_FV(RoomRequests[[#This Row],[Course Card]],"Division")</f>
        <v>PHYS</v>
      </c>
    </row>
    <row r="74" spans="2:14" hidden="1" x14ac:dyDescent="0.2">
      <c r="B74" s="22" t="s">
        <v>99</v>
      </c>
      <c r="C74" s="47" t="s">
        <v>43</v>
      </c>
      <c r="D74" s="23" t="b">
        <v>0</v>
      </c>
      <c r="E74" s="23" t="b">
        <v>0</v>
      </c>
      <c r="F74" s="23" t="b">
        <v>1</v>
      </c>
      <c r="G74" s="23" t="b">
        <v>0</v>
      </c>
      <c r="H74" s="23" t="b">
        <v>0</v>
      </c>
      <c r="I74" s="54" cm="1">
        <f t="array" ref="I74">_FV(RoomRequests[[#This Row],[Course Card]],"Enrollment Cap",TRUE)</f>
        <v>24</v>
      </c>
      <c r="J74" s="47" t="str">
        <f>IF(RoomRequests[[#This Row],[Mon]],"M","")&amp;IF(RoomRequests[[#This Row],[Tue]],"T","")&amp;IF(RoomRequests[[#This Row],[Wed]],"W","")&amp;IF(RoomRequests[[#This Row],[Thu]],"TH","")&amp;IF(RoomRequests[[#This Row],[Fri]],"F","")</f>
        <v>W</v>
      </c>
      <c r="K74" s="47" cm="1">
        <f t="array" ref="K74">_FV(RoomRequests[[#This Row],[Course Card]],"Room Size",TRUE)</f>
        <v>24</v>
      </c>
      <c r="L74" s="47" t="e" cm="1" vm="72">
        <f t="array" ref="L74">courseDataTypeByCourseAndSection(RoomRequests[[#This Row],[Course + Section]])</f>
        <v>#VALUE!</v>
      </c>
      <c r="M74" s="47" t="str" cm="1">
        <f t="array" ref="M74">_FV(RoomRequests[[#This Row],[Course Card]],"Instructor Name",TRUE)</f>
        <v/>
      </c>
      <c r="N74" s="47" t="str" cm="1">
        <f t="array" ref="N74">_FV(RoomRequests[[#This Row],[Course Card]],"Division")</f>
        <v>PHYS</v>
      </c>
    </row>
    <row r="75" spans="2:14" hidden="1" x14ac:dyDescent="0.2">
      <c r="B75" s="22" t="s">
        <v>100</v>
      </c>
      <c r="C75" s="47" t="s">
        <v>101</v>
      </c>
      <c r="D75" s="23" t="b">
        <v>0</v>
      </c>
      <c r="E75" s="54" t="b">
        <v>0</v>
      </c>
      <c r="F75" s="54" t="b">
        <v>1</v>
      </c>
      <c r="G75" s="54" t="b">
        <v>0</v>
      </c>
      <c r="H75" s="54" t="b">
        <v>0</v>
      </c>
      <c r="I75" s="54" cm="1">
        <f t="array" ref="I75">_FV(RoomRequests[[#This Row],[Course Card]],"Enrollment Cap",TRUE)</f>
        <v>24</v>
      </c>
      <c r="J75" s="47" t="str">
        <f>IF(RoomRequests[[#This Row],[Mon]],"M","")&amp;IF(RoomRequests[[#This Row],[Tue]],"T","")&amp;IF(RoomRequests[[#This Row],[Wed]],"W","")&amp;IF(RoomRequests[[#This Row],[Thu]],"TH","")&amp;IF(RoomRequests[[#This Row],[Fri]],"F","")</f>
        <v>W</v>
      </c>
      <c r="K75" s="47" cm="1">
        <f t="array" ref="K75">_FV(RoomRequests[[#This Row],[Course Card]],"Room Size",TRUE)</f>
        <v>24</v>
      </c>
      <c r="L75" s="47" t="e" cm="1" vm="73">
        <f t="array" ref="L75">courseDataTypeByCourseAndSection(RoomRequests[[#This Row],[Course + Section]])</f>
        <v>#VALUE!</v>
      </c>
      <c r="M75" s="47" t="str" cm="1">
        <f t="array" ref="M75">_FV(RoomRequests[[#This Row],[Course Card]],"Instructor Name",TRUE)</f>
        <v/>
      </c>
      <c r="N75" s="47" t="str" cm="1">
        <f t="array" ref="N75">_FV(RoomRequests[[#This Row],[Course Card]],"Division")</f>
        <v>PHYS</v>
      </c>
    </row>
    <row r="76" spans="2:14" hidden="1" x14ac:dyDescent="0.2">
      <c r="B76" s="22" t="s">
        <v>102</v>
      </c>
      <c r="C76" s="47" t="s">
        <v>18</v>
      </c>
      <c r="D76" s="23" t="b">
        <v>0</v>
      </c>
      <c r="E76" s="54" t="b">
        <v>0</v>
      </c>
      <c r="F76" s="23" t="b">
        <v>0</v>
      </c>
      <c r="G76" s="54" t="b">
        <v>1</v>
      </c>
      <c r="H76" s="54" t="b">
        <v>0</v>
      </c>
      <c r="I76" s="54" cm="1">
        <f t="array" ref="I76">_FV(RoomRequests[[#This Row],[Course Card]],"Enrollment Cap",TRUE)</f>
        <v>24</v>
      </c>
      <c r="J76" s="47" t="str">
        <f>IF(RoomRequests[[#This Row],[Mon]],"M","")&amp;IF(RoomRequests[[#This Row],[Tue]],"T","")&amp;IF(RoomRequests[[#This Row],[Wed]],"W","")&amp;IF(RoomRequests[[#This Row],[Thu]],"TH","")&amp;IF(RoomRequests[[#This Row],[Fri]],"F","")</f>
        <v>TH</v>
      </c>
      <c r="K76" s="47" cm="1">
        <f t="array" ref="K76">_FV(RoomRequests[[#This Row],[Course Card]],"Room Size",TRUE)</f>
        <v>24</v>
      </c>
      <c r="L76" s="47" t="e" cm="1" vm="74">
        <f t="array" ref="L76">courseDataTypeByCourseAndSection(RoomRequests[[#This Row],[Course + Section]])</f>
        <v>#VALUE!</v>
      </c>
      <c r="M76" s="47" t="str" cm="1">
        <f t="array" ref="M76">_FV(RoomRequests[[#This Row],[Course Card]],"Instructor Name",TRUE)</f>
        <v/>
      </c>
      <c r="N76" s="47" t="str" cm="1">
        <f t="array" ref="N76">_FV(RoomRequests[[#This Row],[Course Card]],"Division")</f>
        <v>PHYS</v>
      </c>
    </row>
    <row r="77" spans="2:14" hidden="1" x14ac:dyDescent="0.2">
      <c r="B77" s="22" t="s">
        <v>103</v>
      </c>
      <c r="C77" s="47" t="s">
        <v>21</v>
      </c>
      <c r="D77" s="23" t="b">
        <v>0</v>
      </c>
      <c r="E77" s="54" t="b">
        <v>0</v>
      </c>
      <c r="F77" s="23" t="b">
        <v>0</v>
      </c>
      <c r="G77" s="54" t="b">
        <v>1</v>
      </c>
      <c r="H77" s="54" t="b">
        <v>0</v>
      </c>
      <c r="I77" s="54" cm="1">
        <f t="array" ref="I77">_FV(RoomRequests[[#This Row],[Course Card]],"Enrollment Cap",TRUE)</f>
        <v>24</v>
      </c>
      <c r="J77" s="47" t="str">
        <f>IF(RoomRequests[[#This Row],[Mon]],"M","")&amp;IF(RoomRequests[[#This Row],[Tue]],"T","")&amp;IF(RoomRequests[[#This Row],[Wed]],"W","")&amp;IF(RoomRequests[[#This Row],[Thu]],"TH","")&amp;IF(RoomRequests[[#This Row],[Fri]],"F","")</f>
        <v>TH</v>
      </c>
      <c r="K77" s="47" cm="1">
        <f t="array" ref="K77">_FV(RoomRequests[[#This Row],[Course Card]],"Room Size",TRUE)</f>
        <v>24</v>
      </c>
      <c r="L77" s="47" t="e" cm="1" vm="75">
        <f t="array" ref="L77">courseDataTypeByCourseAndSection(RoomRequests[[#This Row],[Course + Section]])</f>
        <v>#VALUE!</v>
      </c>
      <c r="M77" s="47" t="str" cm="1">
        <f t="array" ref="M77">_FV(RoomRequests[[#This Row],[Course Card]],"Instructor Name",TRUE)</f>
        <v/>
      </c>
      <c r="N77" s="47" t="str" cm="1">
        <f t="array" ref="N77">_FV(RoomRequests[[#This Row],[Course Card]],"Division")</f>
        <v>PHYS</v>
      </c>
    </row>
    <row r="78" spans="2:14" hidden="1" x14ac:dyDescent="0.2">
      <c r="B78" s="22" t="s">
        <v>104</v>
      </c>
      <c r="C78" s="47" t="s">
        <v>31</v>
      </c>
      <c r="D78" s="23" t="b">
        <v>0</v>
      </c>
      <c r="E78" s="54" t="b">
        <v>0</v>
      </c>
      <c r="F78" s="23" t="b">
        <v>0</v>
      </c>
      <c r="G78" s="54" t="b">
        <v>1</v>
      </c>
      <c r="H78" s="54" t="b">
        <v>0</v>
      </c>
      <c r="I78" s="54" cm="1">
        <f t="array" ref="I78">_FV(RoomRequests[[#This Row],[Course Card]],"Enrollment Cap",TRUE)</f>
        <v>24</v>
      </c>
      <c r="J78" s="47" t="str">
        <f>IF(RoomRequests[[#This Row],[Mon]],"M","")&amp;IF(RoomRequests[[#This Row],[Tue]],"T","")&amp;IF(RoomRequests[[#This Row],[Wed]],"W","")&amp;IF(RoomRequests[[#This Row],[Thu]],"TH","")&amp;IF(RoomRequests[[#This Row],[Fri]],"F","")</f>
        <v>TH</v>
      </c>
      <c r="K78" s="47" cm="1">
        <f t="array" ref="K78">_FV(RoomRequests[[#This Row],[Course Card]],"Room Size",TRUE)</f>
        <v>24</v>
      </c>
      <c r="L78" s="47" t="e" cm="1" vm="76">
        <f t="array" ref="L78">courseDataTypeByCourseAndSection(RoomRequests[[#This Row],[Course + Section]])</f>
        <v>#VALUE!</v>
      </c>
      <c r="M78" s="47" t="str" cm="1">
        <f t="array" ref="M78">_FV(RoomRequests[[#This Row],[Course Card]],"Instructor Name",TRUE)</f>
        <v/>
      </c>
      <c r="N78" s="47" t="str" cm="1">
        <f t="array" ref="N78">_FV(RoomRequests[[#This Row],[Course Card]],"Division")</f>
        <v>PHYS</v>
      </c>
    </row>
    <row r="79" spans="2:14" hidden="1" x14ac:dyDescent="0.2">
      <c r="B79" s="22" t="s">
        <v>105</v>
      </c>
      <c r="C79" s="47" t="s">
        <v>101</v>
      </c>
      <c r="D79" s="23" t="b">
        <v>0</v>
      </c>
      <c r="E79" s="54" t="b">
        <v>0</v>
      </c>
      <c r="F79" s="23" t="b">
        <v>0</v>
      </c>
      <c r="G79" s="54" t="b">
        <v>1</v>
      </c>
      <c r="H79" s="54" t="b">
        <v>0</v>
      </c>
      <c r="I79" s="54" cm="1">
        <f t="array" ref="I79">_FV(RoomRequests[[#This Row],[Course Card]],"Enrollment Cap",TRUE)</f>
        <v>24</v>
      </c>
      <c r="J79" s="47" t="str">
        <f>IF(RoomRequests[[#This Row],[Mon]],"M","")&amp;IF(RoomRequests[[#This Row],[Tue]],"T","")&amp;IF(RoomRequests[[#This Row],[Wed]],"W","")&amp;IF(RoomRequests[[#This Row],[Thu]],"TH","")&amp;IF(RoomRequests[[#This Row],[Fri]],"F","")</f>
        <v>TH</v>
      </c>
      <c r="K79" s="47" cm="1">
        <f t="array" ref="K79">_FV(RoomRequests[[#This Row],[Course Card]],"Room Size",TRUE)</f>
        <v>24</v>
      </c>
      <c r="L79" s="47" t="e" cm="1" vm="77">
        <f t="array" ref="L79">courseDataTypeByCourseAndSection(RoomRequests[[#This Row],[Course + Section]])</f>
        <v>#VALUE!</v>
      </c>
      <c r="M79" s="47" t="str" cm="1">
        <f t="array" ref="M79">_FV(RoomRequests[[#This Row],[Course Card]],"Instructor Name",TRUE)</f>
        <v/>
      </c>
      <c r="N79" s="47" t="str" cm="1">
        <f t="array" ref="N79">_FV(RoomRequests[[#This Row],[Course Card]],"Division")</f>
        <v>PHYS</v>
      </c>
    </row>
    <row r="80" spans="2:14" hidden="1" x14ac:dyDescent="0.2">
      <c r="B80" s="22" t="s">
        <v>106</v>
      </c>
      <c r="C80" s="47" t="s">
        <v>21</v>
      </c>
      <c r="D80" s="23" t="b">
        <v>0</v>
      </c>
      <c r="E80" s="54" t="b">
        <v>0</v>
      </c>
      <c r="F80" s="23" t="b">
        <v>0</v>
      </c>
      <c r="G80" s="54" t="b">
        <v>0</v>
      </c>
      <c r="H80" s="54" t="b">
        <v>1</v>
      </c>
      <c r="I80" s="54" cm="1">
        <f t="array" ref="I80">_FV(RoomRequests[[#This Row],[Course Card]],"Enrollment Cap",TRUE)</f>
        <v>24</v>
      </c>
      <c r="J80" s="47" t="str">
        <f>IF(RoomRequests[[#This Row],[Mon]],"M","")&amp;IF(RoomRequests[[#This Row],[Tue]],"T","")&amp;IF(RoomRequests[[#This Row],[Wed]],"W","")&amp;IF(RoomRequests[[#This Row],[Thu]],"TH","")&amp;IF(RoomRequests[[#This Row],[Fri]],"F","")</f>
        <v>F</v>
      </c>
      <c r="K80" s="47" cm="1">
        <f t="array" ref="K80">_FV(RoomRequests[[#This Row],[Course Card]],"Room Size",TRUE)</f>
        <v>24</v>
      </c>
      <c r="L80" s="47" t="e" cm="1" vm="78">
        <f t="array" ref="L80">courseDataTypeByCourseAndSection(RoomRequests[[#This Row],[Course + Section]])</f>
        <v>#VALUE!</v>
      </c>
      <c r="M80" s="47" t="str" cm="1">
        <f t="array" ref="M80">_FV(RoomRequests[[#This Row],[Course Card]],"Instructor Name",TRUE)</f>
        <v/>
      </c>
      <c r="N80" s="47" t="str" cm="1">
        <f t="array" ref="N80">_FV(RoomRequests[[#This Row],[Course Card]],"Division")</f>
        <v>PHYS</v>
      </c>
    </row>
    <row r="81" spans="2:14" hidden="1" x14ac:dyDescent="0.2">
      <c r="B81" s="22" t="s">
        <v>107</v>
      </c>
      <c r="C81" s="47" t="s">
        <v>31</v>
      </c>
      <c r="D81" s="23" t="b">
        <v>0</v>
      </c>
      <c r="E81" s="54" t="b">
        <v>0</v>
      </c>
      <c r="F81" s="23" t="b">
        <v>0</v>
      </c>
      <c r="G81" s="54" t="b">
        <v>0</v>
      </c>
      <c r="H81" s="54" t="b">
        <v>1</v>
      </c>
      <c r="I81" s="54" cm="1">
        <f t="array" ref="I81">_FV(RoomRequests[[#This Row],[Course Card]],"Enrollment Cap",TRUE)</f>
        <v>24</v>
      </c>
      <c r="J81" s="47" t="str">
        <f>IF(RoomRequests[[#This Row],[Mon]],"M","")&amp;IF(RoomRequests[[#This Row],[Tue]],"T","")&amp;IF(RoomRequests[[#This Row],[Wed]],"W","")&amp;IF(RoomRequests[[#This Row],[Thu]],"TH","")&amp;IF(RoomRequests[[#This Row],[Fri]],"F","")</f>
        <v>F</v>
      </c>
      <c r="K81" s="47" cm="1">
        <f t="array" ref="K81">_FV(RoomRequests[[#This Row],[Course Card]],"Room Size",TRUE)</f>
        <v>24</v>
      </c>
      <c r="L81" s="47" t="e" cm="1" vm="79">
        <f t="array" ref="L81">courseDataTypeByCourseAndSection(RoomRequests[[#This Row],[Course + Section]])</f>
        <v>#VALUE!</v>
      </c>
      <c r="M81" s="47" t="str" cm="1">
        <f t="array" ref="M81">_FV(RoomRequests[[#This Row],[Course Card]],"Instructor Name",TRUE)</f>
        <v/>
      </c>
      <c r="N81" s="47" t="str" cm="1">
        <f t="array" ref="N81">_FV(RoomRequests[[#This Row],[Course Card]],"Division")</f>
        <v>PHYS</v>
      </c>
    </row>
    <row r="82" spans="2:14" hidden="1" x14ac:dyDescent="0.2">
      <c r="B82" s="22" t="s">
        <v>108</v>
      </c>
      <c r="C82" s="47" t="s">
        <v>43</v>
      </c>
      <c r="D82" s="23" t="b">
        <v>0</v>
      </c>
      <c r="E82" s="54" t="b">
        <v>0</v>
      </c>
      <c r="F82" s="23" t="b">
        <v>0</v>
      </c>
      <c r="G82" s="54" t="b">
        <v>0</v>
      </c>
      <c r="H82" s="54" t="b">
        <v>1</v>
      </c>
      <c r="I82" s="54" cm="1">
        <f t="array" ref="I82">_FV(RoomRequests[[#This Row],[Course Card]],"Enrollment Cap",TRUE)</f>
        <v>24</v>
      </c>
      <c r="J82" s="47" t="str">
        <f>IF(RoomRequests[[#This Row],[Mon]],"M","")&amp;IF(RoomRequests[[#This Row],[Tue]],"T","")&amp;IF(RoomRequests[[#This Row],[Wed]],"W","")&amp;IF(RoomRequests[[#This Row],[Thu]],"TH","")&amp;IF(RoomRequests[[#This Row],[Fri]],"F","")</f>
        <v>F</v>
      </c>
      <c r="K82" s="47" cm="1">
        <f t="array" ref="K82">_FV(RoomRequests[[#This Row],[Course Card]],"Room Size",TRUE)</f>
        <v>24</v>
      </c>
      <c r="L82" s="47" t="e" cm="1" vm="80">
        <f t="array" ref="L82">courseDataTypeByCourseAndSection(RoomRequests[[#This Row],[Course + Section]])</f>
        <v>#VALUE!</v>
      </c>
      <c r="M82" s="47" t="str" cm="1">
        <f t="array" ref="M82">_FV(RoomRequests[[#This Row],[Course Card]],"Instructor Name",TRUE)</f>
        <v/>
      </c>
      <c r="N82" s="47" t="str" cm="1">
        <f t="array" ref="N82">_FV(RoomRequests[[#This Row],[Course Card]],"Division")</f>
        <v>PHYS</v>
      </c>
    </row>
    <row r="83" spans="2:14" hidden="1" x14ac:dyDescent="0.2">
      <c r="B83" s="9" t="s">
        <v>109</v>
      </c>
      <c r="C83" s="47" t="s">
        <v>43</v>
      </c>
      <c r="D83" s="23" t="b">
        <v>0</v>
      </c>
      <c r="E83" s="23" t="b">
        <v>1</v>
      </c>
      <c r="F83" s="23" t="b">
        <v>0</v>
      </c>
      <c r="G83" s="23" t="b">
        <v>0</v>
      </c>
      <c r="H83" s="23" t="b">
        <v>0</v>
      </c>
      <c r="I83" s="54" cm="1">
        <f t="array" ref="I83">_FV(RoomRequests[[#This Row],[Course Card]],"Enrollment Cap",TRUE)</f>
        <v>72</v>
      </c>
      <c r="J83" s="47" t="str">
        <f>IF(RoomRequests[[#This Row],[Mon]],"M","")&amp;IF(RoomRequests[[#This Row],[Tue]],"T","")&amp;IF(RoomRequests[[#This Row],[Wed]],"W","")&amp;IF(RoomRequests[[#This Row],[Thu]],"TH","")&amp;IF(RoomRequests[[#This Row],[Fri]],"F","")</f>
        <v>T</v>
      </c>
      <c r="K83" s="47" cm="1">
        <f t="array" ref="K83">_FV(RoomRequests[[#This Row],[Course Card]],"Room Size",TRUE)</f>
        <v>90</v>
      </c>
      <c r="L83" s="47" t="e" cm="1" vm="81">
        <f t="array" ref="L83">courseDataTypeByCourseAndSection(RoomRequests[[#This Row],[Course + Section]])</f>
        <v>#VALUE!</v>
      </c>
      <c r="N83" s="47" t="str" cm="1">
        <f t="array" ref="N83">_FV(RoomRequests[[#This Row],[Course Card]],"Division")</f>
        <v>PHYS</v>
      </c>
    </row>
    <row r="84" spans="2:14" hidden="1" x14ac:dyDescent="0.2">
      <c r="B84" s="22" t="s">
        <v>110</v>
      </c>
      <c r="C84" s="47" t="s">
        <v>101</v>
      </c>
      <c r="D84" s="23" t="b">
        <v>0</v>
      </c>
      <c r="E84" s="23" t="b">
        <v>1</v>
      </c>
      <c r="F84" s="23" t="b">
        <v>0</v>
      </c>
      <c r="G84" s="23" t="b">
        <v>0</v>
      </c>
      <c r="H84" s="23" t="b">
        <v>0</v>
      </c>
      <c r="I84" s="54">
        <v>24</v>
      </c>
      <c r="J84" s="47" t="str">
        <f>IF(RoomRequests[[#This Row],[Mon]],"M","")&amp;IF(RoomRequests[[#This Row],[Tue]],"T","")&amp;IF(RoomRequests[[#This Row],[Wed]],"W","")&amp;IF(RoomRequests[[#This Row],[Thu]],"TH","")&amp;IF(RoomRequests[[#This Row],[Fri]],"F","")</f>
        <v>T</v>
      </c>
      <c r="K84" s="47" cm="1">
        <f t="array" ref="K84">_FV(RoomRequests[[#This Row],[Course Card]],"Room Size",TRUE)</f>
        <v>90</v>
      </c>
      <c r="L84" s="47" t="e" cm="1" vm="82">
        <f t="array" ref="L84">courseDataTypeByCourseAndSection(RoomRequests[[#This Row],[Course + Section]])</f>
        <v>#VALUE!</v>
      </c>
      <c r="N84" s="47" t="str" cm="1">
        <f t="array" ref="N84">_FV(RoomRequests[[#This Row],[Course Card]],"Division")</f>
        <v xml:space="preserve">PHYS </v>
      </c>
    </row>
    <row r="85" spans="2:14" hidden="1" x14ac:dyDescent="0.2">
      <c r="B85" s="22" t="s">
        <v>111</v>
      </c>
      <c r="C85" s="47" t="s">
        <v>31</v>
      </c>
      <c r="D85" s="23" t="b">
        <v>0</v>
      </c>
      <c r="E85" s="23" t="b">
        <v>0</v>
      </c>
      <c r="F85" s="23" t="b">
        <v>0</v>
      </c>
      <c r="G85" s="23" t="b">
        <v>1</v>
      </c>
      <c r="H85" s="23" t="b">
        <v>0</v>
      </c>
      <c r="I85" s="54">
        <v>24</v>
      </c>
      <c r="J85" s="47" t="str">
        <f>IF(RoomRequests[[#This Row],[Mon]],"M","")&amp;IF(RoomRequests[[#This Row],[Tue]],"T","")&amp;IF(RoomRequests[[#This Row],[Wed]],"W","")&amp;IF(RoomRequests[[#This Row],[Thu]],"TH","")&amp;IF(RoomRequests[[#This Row],[Fri]],"F","")</f>
        <v>TH</v>
      </c>
      <c r="K85" s="47" cm="1">
        <f t="array" ref="K85">_FV(RoomRequests[[#This Row],[Course Card]],"Room Size",TRUE)</f>
        <v>90</v>
      </c>
      <c r="L85" s="47" t="e" cm="1" vm="83">
        <f t="array" ref="L85">courseDataTypeByCourseAndSection(RoomRequests[[#This Row],[Course + Section]])</f>
        <v>#VALUE!</v>
      </c>
      <c r="M85" s="47" t="str" cm="1">
        <f t="array" ref="M85">_FV(RoomRequests[[#This Row],[Course Card]],"Instructor Name",TRUE)</f>
        <v/>
      </c>
      <c r="N85" s="47" t="str" cm="1">
        <f t="array" ref="N85">_FV(RoomRequests[[#This Row],[Course Card]],"Division")</f>
        <v xml:space="preserve">PHYS </v>
      </c>
    </row>
    <row r="86" spans="2:14" hidden="1" x14ac:dyDescent="0.2">
      <c r="B86" s="22" t="s">
        <v>112</v>
      </c>
      <c r="C86" s="47" t="s">
        <v>14</v>
      </c>
      <c r="D86" s="23" t="b">
        <v>0</v>
      </c>
      <c r="E86" s="23" t="b">
        <v>0</v>
      </c>
      <c r="F86" s="23" t="b">
        <v>0</v>
      </c>
      <c r="G86" s="23" t="b">
        <v>0</v>
      </c>
      <c r="H86" s="23" t="b">
        <v>0</v>
      </c>
      <c r="I86" s="54">
        <v>216</v>
      </c>
      <c r="J86" s="47" t="str">
        <f>IF(RoomRequests[[#This Row],[Mon]],"M","")&amp;IF(RoomRequests[[#This Row],[Tue]],"T","")&amp;IF(RoomRequests[[#This Row],[Wed]],"W","")&amp;IF(RoomRequests[[#This Row],[Thu]],"TH","")&amp;IF(RoomRequests[[#This Row],[Fri]],"F","")</f>
        <v/>
      </c>
      <c r="K86" s="47" cm="1">
        <f t="array" ref="K86">_FV(RoomRequests[[#This Row],[Course Card]],"Room Size",TRUE)</f>
        <v>0</v>
      </c>
      <c r="L86" s="47" t="e" cm="1" vm="84">
        <f t="array" ref="L86">courseDataTypeByCourseAndSection(RoomRequests[[#This Row],[Course + Section]])</f>
        <v>#VALUE!</v>
      </c>
      <c r="M86" s="47" t="str" cm="1">
        <f t="array" ref="M86">_FV(RoomRequests[[#This Row],[Course Card]],"Instructor Name",TRUE)</f>
        <v>Grossmann, Benjamin</v>
      </c>
      <c r="N86" s="47" t="str" cm="1">
        <f t="array" ref="N86">_FV(RoomRequests[[#This Row],[Course Card]],"Division")</f>
        <v>PHYS</v>
      </c>
    </row>
    <row r="87" spans="2:14" hidden="1" x14ac:dyDescent="0.2">
      <c r="B87" s="22" t="s">
        <v>113</v>
      </c>
      <c r="C87" s="47" t="s">
        <v>21</v>
      </c>
      <c r="D87" s="23" t="b">
        <v>0</v>
      </c>
      <c r="E87" s="54" t="b">
        <v>0</v>
      </c>
      <c r="F87" s="23" t="b">
        <v>0</v>
      </c>
      <c r="G87" s="54" t="b">
        <v>0</v>
      </c>
      <c r="H87" s="54" t="b">
        <v>1</v>
      </c>
      <c r="I87" s="54" cm="1">
        <f t="array" ref="I87">_FV(RoomRequests[[#This Row],[Course Card]],"Enrollment Cap",TRUE)</f>
        <v>72</v>
      </c>
      <c r="J87" s="47" t="str">
        <f>IF(RoomRequests[[#This Row],[Mon]],"M","")&amp;IF(RoomRequests[[#This Row],[Tue]],"T","")&amp;IF(RoomRequests[[#This Row],[Wed]],"W","")&amp;IF(RoomRequests[[#This Row],[Thu]],"TH","")&amp;IF(RoomRequests[[#This Row],[Fri]],"F","")</f>
        <v>F</v>
      </c>
      <c r="K87" s="47" cm="1">
        <f t="array" ref="K87">_FV(RoomRequests[[#This Row],[Course Card]],"Room Size",TRUE)</f>
        <v>90</v>
      </c>
      <c r="L87" s="47" t="e" cm="1" vm="85">
        <f t="array" ref="L87">courseDataTypeByCourseAndSection(RoomRequests[[#This Row],[Course + Section]])</f>
        <v>#VALUE!</v>
      </c>
      <c r="M87" s="47" t="str" cm="1">
        <f t="array" ref="M87">_FV(RoomRequests[[#This Row],[Course Card]],"Instructor Name",TRUE)</f>
        <v>Grossmann, Benjamin</v>
      </c>
      <c r="N87" s="47" t="str" cm="1">
        <f t="array" ref="N87">_FV(RoomRequests[[#This Row],[Course Card]],"Division")</f>
        <v>PHYS</v>
      </c>
    </row>
    <row r="88" spans="2:14" hidden="1" x14ac:dyDescent="0.2">
      <c r="B88" s="22" t="s">
        <v>114</v>
      </c>
      <c r="C88" s="47" t="s">
        <v>31</v>
      </c>
      <c r="D88" s="23" t="b">
        <v>0</v>
      </c>
      <c r="E88" s="54" t="b">
        <v>0</v>
      </c>
      <c r="F88" s="23" t="b">
        <v>0</v>
      </c>
      <c r="G88" s="54" t="b">
        <v>0</v>
      </c>
      <c r="H88" s="54" t="b">
        <v>1</v>
      </c>
      <c r="I88" s="54" cm="1">
        <f t="array" ref="I88">_FV(RoomRequests[[#This Row],[Course Card]],"Enrollment Cap",TRUE)</f>
        <v>72</v>
      </c>
      <c r="J88" s="47" t="str">
        <f>IF(RoomRequests[[#This Row],[Mon]],"M","")&amp;IF(RoomRequests[[#This Row],[Tue]],"T","")&amp;IF(RoomRequests[[#This Row],[Wed]],"W","")&amp;IF(RoomRequests[[#This Row],[Thu]],"TH","")&amp;IF(RoomRequests[[#This Row],[Fri]],"F","")</f>
        <v>F</v>
      </c>
      <c r="K88" s="47" cm="1">
        <f t="array" ref="K88">_FV(RoomRequests[[#This Row],[Course Card]],"Room Size",TRUE)</f>
        <v>90</v>
      </c>
      <c r="L88" s="47" t="e" cm="1" vm="86">
        <f t="array" ref="L88">courseDataTypeByCourseAndSection(RoomRequests[[#This Row],[Course + Section]])</f>
        <v>#VALUE!</v>
      </c>
      <c r="M88" s="47" t="str" cm="1">
        <f t="array" ref="M88">_FV(RoomRequests[[#This Row],[Course Card]],"Instructor Name",TRUE)</f>
        <v>Grossmann, Benjamin</v>
      </c>
      <c r="N88" s="47" t="str" cm="1">
        <f t="array" ref="N88">_FV(RoomRequests[[#This Row],[Course Card]],"Division")</f>
        <v>PHYS</v>
      </c>
    </row>
    <row r="89" spans="2:14" hidden="1" x14ac:dyDescent="0.2">
      <c r="B89" s="22" t="s">
        <v>115</v>
      </c>
      <c r="C89" s="47" t="s">
        <v>43</v>
      </c>
      <c r="D89" s="23" t="b">
        <v>0</v>
      </c>
      <c r="E89" s="54" t="b">
        <v>0</v>
      </c>
      <c r="F89" s="23" t="b">
        <v>0</v>
      </c>
      <c r="G89" s="54" t="b">
        <v>0</v>
      </c>
      <c r="H89" s="54" t="b">
        <v>1</v>
      </c>
      <c r="I89" s="54" cm="1">
        <f t="array" ref="I89">_FV(RoomRequests[[#This Row],[Course Card]],"Enrollment Cap",TRUE)</f>
        <v>72</v>
      </c>
      <c r="J89" s="47" t="str">
        <f>IF(RoomRequests[[#This Row],[Mon]],"M","")&amp;IF(RoomRequests[[#This Row],[Tue]],"T","")&amp;IF(RoomRequests[[#This Row],[Wed]],"W","")&amp;IF(RoomRequests[[#This Row],[Thu]],"TH","")&amp;IF(RoomRequests[[#This Row],[Fri]],"F","")</f>
        <v>F</v>
      </c>
      <c r="K89" s="47" cm="1">
        <f t="array" ref="K89">_FV(RoomRequests[[#This Row],[Course Card]],"Room Size",TRUE)</f>
        <v>90</v>
      </c>
      <c r="L89" s="47" t="e" cm="1" vm="87">
        <f t="array" ref="L89">courseDataTypeByCourseAndSection(RoomRequests[[#This Row],[Course + Section]])</f>
        <v>#VALUE!</v>
      </c>
      <c r="M89" s="47" t="str" cm="1">
        <f t="array" ref="M89">_FV(RoomRequests[[#This Row],[Course Card]],"Instructor Name",TRUE)</f>
        <v/>
      </c>
      <c r="N89" s="47" t="str" cm="1">
        <f t="array" ref="N89">_FV(RoomRequests[[#This Row],[Course Card]],"Division")</f>
        <v>PHYS</v>
      </c>
    </row>
    <row r="90" spans="2:14" hidden="1" x14ac:dyDescent="0.2">
      <c r="B90" s="22" t="s">
        <v>116</v>
      </c>
      <c r="C90" s="47" t="s">
        <v>31</v>
      </c>
      <c r="D90" s="136" t="b">
        <v>1</v>
      </c>
      <c r="E90" s="23" t="b">
        <v>0</v>
      </c>
      <c r="F90" s="136" t="b">
        <v>1</v>
      </c>
      <c r="G90" s="23" t="b">
        <v>0</v>
      </c>
      <c r="H90" s="23" t="b">
        <v>0</v>
      </c>
      <c r="I90" s="54" cm="1">
        <f t="array" ref="I90">_FV(RoomRequests[[#This Row],[Course Card]],"Enrollment Cap",TRUE)</f>
        <v>72</v>
      </c>
      <c r="J90" s="47" t="str">
        <f>IF(RoomRequests[[#This Row],[Mon]],"M","")&amp;IF(RoomRequests[[#This Row],[Tue]],"T","")&amp;IF(RoomRequests[[#This Row],[Wed]],"W","")&amp;IF(RoomRequests[[#This Row],[Thu]],"TH","")&amp;IF(RoomRequests[[#This Row],[Fri]],"F","")</f>
        <v>MW</v>
      </c>
      <c r="K90" s="47" cm="1">
        <f t="array" ref="K90">_FV(RoomRequests[[#This Row],[Course Card]],"Room Size",TRUE)</f>
        <v>90</v>
      </c>
      <c r="L90" s="47" t="e" cm="1" vm="88">
        <f t="array" ref="L90">courseDataTypeByCourseAndSection(RoomRequests[[#This Row],[Course + Section]])</f>
        <v>#VALUE!</v>
      </c>
      <c r="M90" s="47" t="str" cm="1">
        <f t="array" ref="M90">_FV(RoomRequests[[#This Row],[Course Card]],"Instructor Name",TRUE)</f>
        <v/>
      </c>
      <c r="N90" s="47" t="str" cm="1">
        <f t="array" ref="N90">_FV(RoomRequests[[#This Row],[Course Card]],"Division")</f>
        <v>PHYS</v>
      </c>
    </row>
    <row r="91" spans="2:14" hidden="1" x14ac:dyDescent="0.2">
      <c r="B91" s="22" t="s">
        <v>117</v>
      </c>
      <c r="C91" s="135" t="s">
        <v>31</v>
      </c>
      <c r="D91" s="23" t="b">
        <v>0</v>
      </c>
      <c r="E91" s="136" t="b">
        <v>1</v>
      </c>
      <c r="F91" s="23" t="b">
        <v>0</v>
      </c>
      <c r="G91" s="136" t="b">
        <v>1</v>
      </c>
      <c r="H91" s="23" t="b">
        <v>0</v>
      </c>
      <c r="I91" s="54" cm="1">
        <f t="array" ref="I91">_FV(RoomRequests[[#This Row],[Course Card]],"Enrollment Cap",TRUE)</f>
        <v>24</v>
      </c>
      <c r="J91" s="47" t="str">
        <f>IF(RoomRequests[[#This Row],[Mon]],"M","")&amp;IF(RoomRequests[[#This Row],[Tue]],"T","")&amp;IF(RoomRequests[[#This Row],[Wed]],"W","")&amp;IF(RoomRequests[[#This Row],[Thu]],"TH","")&amp;IF(RoomRequests[[#This Row],[Fri]],"F","")</f>
        <v>TTH</v>
      </c>
      <c r="K91" s="47" cm="1">
        <f t="array" ref="K91">_FV(RoomRequests[[#This Row],[Course Card]],"Room Size",TRUE)</f>
        <v>24</v>
      </c>
      <c r="L91" s="47" t="e" cm="1" vm="89">
        <f t="array" ref="L91">courseDataTypeByCourseAndSection(RoomRequests[[#This Row],[Course + Section]])</f>
        <v>#VALUE!</v>
      </c>
      <c r="M91" s="47" t="str" cm="1">
        <f t="array" ref="M91">_FV(RoomRequests[[#This Row],[Course Card]],"Instructor Name",TRUE)</f>
        <v>Key, Joey</v>
      </c>
      <c r="N91" s="47" t="str" cm="1">
        <f t="array" ref="N91">_FV(RoomRequests[[#This Row],[Course Card]],"Division")</f>
        <v>PHYS</v>
      </c>
    </row>
    <row r="92" spans="2:14" hidden="1" x14ac:dyDescent="0.2">
      <c r="B92" s="22" t="s">
        <v>118</v>
      </c>
      <c r="C92" s="135" t="s">
        <v>43</v>
      </c>
      <c r="D92" s="136" t="b">
        <v>1</v>
      </c>
      <c r="E92" s="136" t="b">
        <v>0</v>
      </c>
      <c r="F92" s="136" t="b">
        <v>1</v>
      </c>
      <c r="G92" s="136" t="b">
        <v>0</v>
      </c>
      <c r="H92" s="23" t="b">
        <v>0</v>
      </c>
      <c r="I92" s="54" cm="1">
        <f t="array" ref="I92">_FV(RoomRequests[[#This Row],[Course Card]],"Enrollment Cap",TRUE)</f>
        <v>24</v>
      </c>
      <c r="J92" s="47" t="str">
        <f>IF(RoomRequests[[#This Row],[Mon]],"M","")&amp;IF(RoomRequests[[#This Row],[Tue]],"T","")&amp;IF(RoomRequests[[#This Row],[Wed]],"W","")&amp;IF(RoomRequests[[#This Row],[Thu]],"TH","")&amp;IF(RoomRequests[[#This Row],[Fri]],"F","")</f>
        <v>MW</v>
      </c>
      <c r="K92" s="47" cm="1">
        <f t="array" ref="K92">_FV(RoomRequests[[#This Row],[Course Card]],"Room Size",TRUE)</f>
        <v>24</v>
      </c>
      <c r="L92" s="47" t="e" cm="1" vm="90">
        <f t="array" ref="L92">courseDataTypeByCourseAndSection(RoomRequests[[#This Row],[Course + Section]])</f>
        <v>#VALUE!</v>
      </c>
      <c r="M92" s="47" t="str" cm="1">
        <f t="array" ref="M92">_FV(RoomRequests[[#This Row],[Course Card]],"Instructor Name",TRUE)</f>
        <v>RodrÍguez, Paola Hidalgo</v>
      </c>
      <c r="N92" s="47" t="str" cm="1">
        <f t="array" ref="N92">_FV(RoomRequests[[#This Row],[Course Card]],"Division")</f>
        <v>PHYS</v>
      </c>
    </row>
    <row r="93" spans="2:14" hidden="1" x14ac:dyDescent="0.2">
      <c r="B93" s="22" t="s">
        <v>119</v>
      </c>
      <c r="C93" s="135" t="s">
        <v>31</v>
      </c>
      <c r="D93" s="23" t="b">
        <v>1</v>
      </c>
      <c r="E93" s="136" t="b">
        <v>0</v>
      </c>
      <c r="F93" s="23" t="b">
        <v>1</v>
      </c>
      <c r="G93" s="136" t="b">
        <v>0</v>
      </c>
      <c r="H93" s="23" t="b">
        <v>0</v>
      </c>
      <c r="I93" s="54" cm="1">
        <f t="array" ref="I93">_FV(RoomRequests[[#This Row],[Course Card]],"Enrollment Cap",TRUE)</f>
        <v>24</v>
      </c>
      <c r="J93" s="47" t="str">
        <f>IF(RoomRequests[[#This Row],[Mon]],"M","")&amp;IF(RoomRequests[[#This Row],[Tue]],"T","")&amp;IF(RoomRequests[[#This Row],[Wed]],"W","")&amp;IF(RoomRequests[[#This Row],[Thu]],"TH","")&amp;IF(RoomRequests[[#This Row],[Fri]],"F","")</f>
        <v>MW</v>
      </c>
      <c r="K93" s="47" cm="1">
        <f t="array" ref="K93">_FV(RoomRequests[[#This Row],[Course Card]],"Room Size",TRUE)</f>
        <v>24</v>
      </c>
      <c r="L93" s="47" t="e" cm="1" vm="91">
        <f t="array" ref="L93">courseDataTypeByCourseAndSection(RoomRequests[[#This Row],[Course + Section]])</f>
        <v>#VALUE!</v>
      </c>
      <c r="M93" s="47" t="str" cm="1">
        <f t="array" ref="M93">_FV(RoomRequests[[#This Row],[Course Card]],"Instructor Name",TRUE)</f>
        <v>Kas, Joshua</v>
      </c>
      <c r="N93" s="47" t="str" cm="1">
        <f t="array" ref="N93">_FV(RoomRequests[[#This Row],[Course Card]],"Division")</f>
        <v>PHYS</v>
      </c>
    </row>
    <row r="94" spans="2:14" hidden="1" x14ac:dyDescent="0.2">
      <c r="B94" s="22" t="s">
        <v>120</v>
      </c>
      <c r="C94" s="135" t="s">
        <v>21</v>
      </c>
      <c r="D94" s="23" t="b">
        <v>0</v>
      </c>
      <c r="E94" s="136" t="b">
        <v>1</v>
      </c>
      <c r="F94" s="23" t="b">
        <v>0</v>
      </c>
      <c r="G94" s="136" t="b">
        <v>1</v>
      </c>
      <c r="H94" s="23" t="b">
        <v>0</v>
      </c>
      <c r="I94" s="54" cm="1">
        <f t="array" ref="I94">_FV(RoomRequests[[#This Row],[Course Card]],"Enrollment Cap",TRUE)</f>
        <v>24</v>
      </c>
      <c r="J94" s="47" t="str">
        <f>IF(RoomRequests[[#This Row],[Mon]],"M","")&amp;IF(RoomRequests[[#This Row],[Tue]],"T","")&amp;IF(RoomRequests[[#This Row],[Wed]],"W","")&amp;IF(RoomRequests[[#This Row],[Thu]],"TH","")&amp;IF(RoomRequests[[#This Row],[Fri]],"F","")</f>
        <v>TTH</v>
      </c>
      <c r="K94" s="47" cm="1">
        <f t="array" ref="K94">_FV(RoomRequests[[#This Row],[Course Card]],"Room Size",TRUE)</f>
        <v>24</v>
      </c>
      <c r="L94" s="47" t="e" cm="1" vm="92">
        <f t="array" ref="L94">courseDataTypeByCourseAndSection(RoomRequests[[#This Row],[Course + Section]])</f>
        <v>#VALUE!</v>
      </c>
      <c r="M94" s="47" t="str" cm="1">
        <f t="array" ref="M94">_FV(RoomRequests[[#This Row],[Course Card]],"Instructor Name",TRUE)</f>
        <v>Scherr, Rachel</v>
      </c>
      <c r="N94" s="47" t="str" cm="1">
        <f t="array" ref="N94">_FV(RoomRequests[[#This Row],[Course Card]],"Division")</f>
        <v>PHYS</v>
      </c>
    </row>
    <row r="95" spans="2:14" hidden="1" x14ac:dyDescent="0.2">
      <c r="B95" s="22" t="s">
        <v>121</v>
      </c>
      <c r="C95" s="135" t="s">
        <v>14</v>
      </c>
      <c r="D95" s="23" t="b">
        <v>1</v>
      </c>
      <c r="E95" s="136" t="b">
        <v>0</v>
      </c>
      <c r="F95" s="23" t="b">
        <v>1</v>
      </c>
      <c r="G95" s="136" t="b">
        <v>0</v>
      </c>
      <c r="H95" s="23" t="b">
        <v>0</v>
      </c>
      <c r="I95" s="54" cm="1">
        <f t="array" ref="I95">_FV(RoomRequests[[#This Row],[Course Card]],"Enrollment Cap",TRUE)</f>
        <v>24</v>
      </c>
      <c r="J95" s="47" t="str">
        <f>IF(RoomRequests[[#This Row],[Mon]],"M","")&amp;IF(RoomRequests[[#This Row],[Tue]],"T","")&amp;IF(RoomRequests[[#This Row],[Wed]],"W","")&amp;IF(RoomRequests[[#This Row],[Thu]],"TH","")&amp;IF(RoomRequests[[#This Row],[Fri]],"F","")</f>
        <v>MW</v>
      </c>
      <c r="K95" s="47" cm="1">
        <f t="array" ref="K95">_FV(RoomRequests[[#This Row],[Course Card]],"Room Size",TRUE)</f>
        <v>24</v>
      </c>
      <c r="L95" s="47" t="e" cm="1" vm="93">
        <f t="array" ref="L95">courseDataTypeByCourseAndSection(RoomRequests[[#This Row],[Course + Section]])</f>
        <v>#VALUE!</v>
      </c>
      <c r="M95" s="47" t="str" cm="1">
        <f t="array" ref="M95">_FV(RoomRequests[[#This Row],[Course Card]],"Instructor Name",TRUE)</f>
        <v>Ramachandran, Subramanian</v>
      </c>
      <c r="N95" s="47" t="str" cm="1">
        <f t="array" ref="N95">_FV(RoomRequests[[#This Row],[Course Card]],"Division")</f>
        <v>PHYS</v>
      </c>
    </row>
    <row r="96" spans="2:14" hidden="1" x14ac:dyDescent="0.2">
      <c r="B96" s="22" t="s">
        <v>122</v>
      </c>
      <c r="C96" s="135" t="s">
        <v>14</v>
      </c>
      <c r="D96" s="23" t="b">
        <v>0</v>
      </c>
      <c r="E96" s="136" t="b">
        <v>0</v>
      </c>
      <c r="F96" s="23" t="b">
        <v>0</v>
      </c>
      <c r="G96" s="136" t="b">
        <v>0</v>
      </c>
      <c r="H96" s="23" t="b">
        <v>0</v>
      </c>
      <c r="J96" s="47" t="str">
        <f>IF(RoomRequests[[#This Row],[Mon]],"M","")&amp;IF(RoomRequests[[#This Row],[Tue]],"T","")&amp;IF(RoomRequests[[#This Row],[Wed]],"W","")&amp;IF(RoomRequests[[#This Row],[Thu]],"TH","")&amp;IF(RoomRequests[[#This Row],[Fri]],"F","")</f>
        <v/>
      </c>
      <c r="K96" s="47" cm="1">
        <f t="array" ref="K96">_FV(RoomRequests[[#This Row],[Course Card]],"Room Size",TRUE)</f>
        <v>0</v>
      </c>
      <c r="L96" s="47" t="e" cm="1" vm="94">
        <f t="array" ref="L96">courseDataTypeByCourseAndSection(RoomRequests[[#This Row],[Course + Section]])</f>
        <v>#VALUE!</v>
      </c>
      <c r="M96" s="47" t="str" cm="1">
        <f t="array" ref="M96">_FV(RoomRequests[[#This Row],[Course Card]],"Instructor Name",TRUE)</f>
        <v/>
      </c>
      <c r="N96" s="47" t="str" cm="1">
        <f t="array" ref="N96">_FV(RoomRequests[[#This Row],[Course Card]],"Division")</f>
        <v>PHYS</v>
      </c>
    </row>
    <row r="97" spans="2:14" hidden="1" x14ac:dyDescent="0.2">
      <c r="B97" s="22" t="s">
        <v>123</v>
      </c>
      <c r="C97" s="47" t="s">
        <v>14</v>
      </c>
      <c r="D97" s="23" t="b">
        <v>0</v>
      </c>
      <c r="E97" s="23" t="b">
        <v>0</v>
      </c>
      <c r="F97" s="23" t="b">
        <v>0</v>
      </c>
      <c r="G97" s="23" t="b">
        <v>0</v>
      </c>
      <c r="H97" s="23" t="b">
        <v>0</v>
      </c>
      <c r="J97" s="47" t="str">
        <f>IF(RoomRequests[[#This Row],[Mon]],"M","")&amp;IF(RoomRequests[[#This Row],[Tue]],"T","")&amp;IF(RoomRequests[[#This Row],[Wed]],"W","")&amp;IF(RoomRequests[[#This Row],[Thu]],"TH","")&amp;IF(RoomRequests[[#This Row],[Fri]],"F","")</f>
        <v/>
      </c>
      <c r="K97" s="47" cm="1">
        <f t="array" ref="K97">_FV(RoomRequests[[#This Row],[Course Card]],"Room Size",TRUE)</f>
        <v>0</v>
      </c>
      <c r="L97" s="47" t="e" cm="1" vm="95">
        <f t="array" ref="L97">courseDataTypeByCourseAndSection(RoomRequests[[#This Row],[Course + Section]])</f>
        <v>#VALUE!</v>
      </c>
      <c r="M97" s="47" t="str" cm="1">
        <f t="array" ref="M97">_FV(RoomRequests[[#This Row],[Course Card]],"Instructor Name",TRUE)</f>
        <v/>
      </c>
      <c r="N97" s="47" t="str" cm="1">
        <f t="array" ref="N97">_FV(RoomRequests[[#This Row],[Course Card]],"Division")</f>
        <v xml:space="preserve">PHYS </v>
      </c>
    </row>
    <row r="98" spans="2:14" hidden="1" x14ac:dyDescent="0.2">
      <c r="B98" s="22" t="s">
        <v>124</v>
      </c>
      <c r="C98" s="47" t="s">
        <v>14</v>
      </c>
      <c r="D98" s="23" t="b">
        <v>0</v>
      </c>
      <c r="E98" s="23" t="b">
        <v>0</v>
      </c>
      <c r="F98" s="23" t="b">
        <v>0</v>
      </c>
      <c r="G98" s="23" t="b">
        <v>0</v>
      </c>
      <c r="H98" s="23" t="b">
        <v>0</v>
      </c>
      <c r="J98" s="47" t="str">
        <f>IF(RoomRequests[[#This Row],[Mon]],"M","")&amp;IF(RoomRequests[[#This Row],[Tue]],"T","")&amp;IF(RoomRequests[[#This Row],[Wed]],"W","")&amp;IF(RoomRequests[[#This Row],[Thu]],"TH","")&amp;IF(RoomRequests[[#This Row],[Fri]],"F","")</f>
        <v/>
      </c>
      <c r="K98" s="47" cm="1">
        <f t="array" ref="K98">_FV(RoomRequests[[#This Row],[Course Card]],"Room Size",TRUE)</f>
        <v>0</v>
      </c>
      <c r="L98" s="47" t="e" cm="1" vm="96">
        <f t="array" ref="L98">courseDataTypeByCourseAndSection(RoomRequests[[#This Row],[Course + Section]])</f>
        <v>#VALUE!</v>
      </c>
      <c r="M98" s="47" t="str" cm="1">
        <f t="array" ref="M98">_FV(RoomRequests[[#This Row],[Course Card]],"Instructor Name",TRUE)</f>
        <v/>
      </c>
      <c r="N98" s="47" t="str" cm="1">
        <f t="array" ref="N98">_FV(RoomRequests[[#This Row],[Course Card]],"Division")</f>
        <v>PHYS</v>
      </c>
    </row>
    <row r="99" spans="2:14" hidden="1" x14ac:dyDescent="0.2">
      <c r="B99" s="22" t="s">
        <v>125</v>
      </c>
      <c r="C99" s="47" t="s">
        <v>14</v>
      </c>
      <c r="D99" s="23" t="b">
        <v>0</v>
      </c>
      <c r="E99" s="23" t="b">
        <v>0</v>
      </c>
      <c r="F99" s="23" t="b">
        <v>0</v>
      </c>
      <c r="G99" s="23" t="b">
        <v>0</v>
      </c>
      <c r="H99" s="23" t="b">
        <v>0</v>
      </c>
      <c r="J99" s="47" t="str">
        <f>IF(RoomRequests[[#This Row],[Mon]],"M","")&amp;IF(RoomRequests[[#This Row],[Tue]],"T","")&amp;IF(RoomRequests[[#This Row],[Wed]],"W","")&amp;IF(RoomRequests[[#This Row],[Thu]],"TH","")&amp;IF(RoomRequests[[#This Row],[Fri]],"F","")</f>
        <v/>
      </c>
      <c r="K99" s="47" cm="1">
        <f t="array" ref="K99">_FV(RoomRequests[[#This Row],[Course Card]],"Room Size",TRUE)</f>
        <v>0</v>
      </c>
      <c r="L99" s="47" t="e" cm="1" vm="97">
        <f t="array" ref="L99">courseDataTypeByCourseAndSection(RoomRequests[[#This Row],[Course + Section]])</f>
        <v>#VALUE!</v>
      </c>
      <c r="M99" s="47" t="str" cm="1">
        <f t="array" ref="M99">_FV(RoomRequests[[#This Row],[Course Card]],"Instructor Name",TRUE)</f>
        <v/>
      </c>
      <c r="N99" s="47" t="str" cm="1">
        <f t="array" ref="N99">_FV(RoomRequests[[#This Row],[Course Card]],"Division")</f>
        <v xml:space="preserve">PHYS </v>
      </c>
    </row>
    <row r="100" spans="2:14" hidden="1" x14ac:dyDescent="0.2">
      <c r="B100" s="22" t="s">
        <v>126</v>
      </c>
      <c r="C100" s="47" t="s">
        <v>43</v>
      </c>
      <c r="D100" s="23" t="b">
        <v>0</v>
      </c>
      <c r="E100" s="23" t="b">
        <v>1</v>
      </c>
      <c r="F100" s="23" t="b">
        <v>0</v>
      </c>
      <c r="G100" s="23" t="b">
        <v>1</v>
      </c>
      <c r="H100" s="23" t="b">
        <v>0</v>
      </c>
      <c r="I100" s="54" cm="1">
        <f t="array" ref="I100">_FV(RoomRequests[[#This Row],[Course Card]],"Enrollment Cap",TRUE)</f>
        <v>24</v>
      </c>
      <c r="J100" s="47" t="str">
        <f>IF(RoomRequests[[#This Row],[Mon]],"M","")&amp;IF(RoomRequests[[#This Row],[Tue]],"T","")&amp;IF(RoomRequests[[#This Row],[Wed]],"W","")&amp;IF(RoomRequests[[#This Row],[Thu]],"TH","")&amp;IF(RoomRequests[[#This Row],[Fri]],"F","")</f>
        <v>TTH</v>
      </c>
      <c r="K100" s="47" cm="1">
        <f t="array" ref="K100">_FV(RoomRequests[[#This Row],[Course Card]],"Room Size",TRUE)</f>
        <v>24</v>
      </c>
      <c r="L100" s="47" t="e" cm="1" vm="98">
        <f t="array" ref="L100">courseDataTypeByCourseAndSection(RoomRequests[[#This Row],[Course + Section]])</f>
        <v>#VALUE!</v>
      </c>
      <c r="M100" s="47" t="s">
        <v>127</v>
      </c>
      <c r="N100" s="47" t="str" cm="1">
        <f t="array" ref="N100">_FV(RoomRequests[[#This Row],[Course Card]],"Division")</f>
        <v xml:space="preserve">PHYS </v>
      </c>
    </row>
    <row r="101" spans="2:14" hidden="1" x14ac:dyDescent="0.2">
      <c r="B101" s="9" t="s">
        <v>128</v>
      </c>
      <c r="C101" s="47" t="s">
        <v>31</v>
      </c>
      <c r="D101" s="54" t="b">
        <v>0</v>
      </c>
      <c r="E101" s="54" t="b">
        <v>1</v>
      </c>
      <c r="F101" s="54" t="b">
        <v>0</v>
      </c>
      <c r="G101" s="54" t="b">
        <v>1</v>
      </c>
      <c r="H101" s="54" t="b">
        <v>0</v>
      </c>
      <c r="I101" s="54" cm="1">
        <f t="array" ref="I101">_FV(RoomRequests[[#This Row],[Course Card]],"Enrollment Cap",TRUE)</f>
        <v>48</v>
      </c>
      <c r="J101" s="47" t="str">
        <f>IF(RoomRequests[[#This Row],[Mon]],"M","")&amp;IF(RoomRequests[[#This Row],[Tue]],"T","")&amp;IF(RoomRequests[[#This Row],[Wed]],"W","")&amp;IF(RoomRequests[[#This Row],[Thu]],"TH","")&amp;IF(RoomRequests[[#This Row],[Fri]],"F","")</f>
        <v>TTH</v>
      </c>
      <c r="K101" s="47" cm="1">
        <f t="array" ref="K101">_FV(RoomRequests[[#This Row],[Course Card]],"Room Size",TRUE)</f>
        <v>48</v>
      </c>
      <c r="L101" s="47" t="e" cm="1" vm="99">
        <f t="array" ref="L101">courseDataTypeByCourseAndSection(RoomRequests[[#This Row],[Course + Section]])</f>
        <v>#VALUE!</v>
      </c>
      <c r="M101" s="47" t="str" cm="1">
        <f t="array" ref="M101">_FV(RoomRequests[[#This Row],[Course Card]],"Instructor Name",TRUE)</f>
        <v>Balzan, Miguel</v>
      </c>
      <c r="N101" s="47" t="str" cm="1">
        <f t="array" ref="N101">_FV(RoomRequests[[#This Row],[Course Card]],"Division")</f>
        <v>B ME</v>
      </c>
    </row>
    <row r="102" spans="2:14" hidden="1" x14ac:dyDescent="0.2">
      <c r="B102" s="9" t="s">
        <v>129</v>
      </c>
      <c r="C102" s="47" t="s">
        <v>31</v>
      </c>
      <c r="D102" s="54" t="b">
        <v>0</v>
      </c>
      <c r="E102" s="54" t="b">
        <v>1</v>
      </c>
      <c r="F102" s="54" t="b">
        <v>0</v>
      </c>
      <c r="G102" s="54" t="b">
        <v>1</v>
      </c>
      <c r="H102" s="54" t="b">
        <v>0</v>
      </c>
      <c r="I102" s="54" cm="1">
        <f t="array" ref="I102">_FV(RoomRequests[[#This Row],[Course Card]],"Enrollment Cap",TRUE)</f>
        <v>36</v>
      </c>
      <c r="J102" s="47" t="str">
        <f>IF(RoomRequests[[#This Row],[Mon]],"M","")&amp;IF(RoomRequests[[#This Row],[Tue]],"T","")&amp;IF(RoomRequests[[#This Row],[Wed]],"W","")&amp;IF(RoomRequests[[#This Row],[Thu]],"TH","")&amp;IF(RoomRequests[[#This Row],[Fri]],"F","")</f>
        <v>TTH</v>
      </c>
      <c r="K102" s="47" cm="1">
        <f t="array" ref="K102">_FV(RoomRequests[[#This Row],[Course Card]],"Room Size",TRUE)</f>
        <v>40</v>
      </c>
      <c r="L102" s="47" t="e" cm="1" vm="100">
        <f t="array" ref="L102">courseDataTypeByCourseAndSection(RoomRequests[[#This Row],[Course + Section]])</f>
        <v>#VALUE!</v>
      </c>
      <c r="M102" s="47" t="str" cm="1">
        <f t="array" ref="M102">_FV(RoomRequests[[#This Row],[Course Card]],"Instructor Name",TRUE)</f>
        <v>Jong, Yoon</v>
      </c>
      <c r="N102" s="47" t="str" cm="1">
        <f t="array" ref="N102">_FV(RoomRequests[[#This Row],[Course Card]],"Division")</f>
        <v>B ME</v>
      </c>
    </row>
    <row r="103" spans="2:14" hidden="1" x14ac:dyDescent="0.2">
      <c r="B103" s="9" t="s">
        <v>130</v>
      </c>
      <c r="C103" s="47" t="s">
        <v>21</v>
      </c>
      <c r="D103" s="54" t="b">
        <v>0</v>
      </c>
      <c r="E103" s="54" t="b">
        <v>1</v>
      </c>
      <c r="F103" s="54" t="b">
        <v>0</v>
      </c>
      <c r="G103" s="54" t="b">
        <v>1</v>
      </c>
      <c r="H103" s="54" t="b">
        <v>0</v>
      </c>
      <c r="I103" s="54" cm="1">
        <f t="array" ref="I103">_FV(RoomRequests[[#This Row],[Course Card]],"Enrollment Cap",TRUE)</f>
        <v>36</v>
      </c>
      <c r="J103" s="47" t="str">
        <f>IF(RoomRequests[[#This Row],[Mon]],"M","")&amp;IF(RoomRequests[[#This Row],[Tue]],"T","")&amp;IF(RoomRequests[[#This Row],[Wed]],"W","")&amp;IF(RoomRequests[[#This Row],[Thu]],"TH","")&amp;IF(RoomRequests[[#This Row],[Fri]],"F","")</f>
        <v>TTH</v>
      </c>
      <c r="K103" s="47" cm="1">
        <f t="array" ref="K103">_FV(RoomRequests[[#This Row],[Course Card]],"Room Size",TRUE)</f>
        <v>40</v>
      </c>
      <c r="L103" s="47" t="e" cm="1" vm="101">
        <f t="array" ref="L103">courseDataTypeByCourseAndSection(RoomRequests[[#This Row],[Course + Section]])</f>
        <v>#VALUE!</v>
      </c>
      <c r="M103" s="47" t="str" cm="1">
        <f t="array" ref="M103">_FV(RoomRequests[[#This Row],[Course Card]],"Instructor Name",TRUE)</f>
        <v>Pierre Mourd</v>
      </c>
      <c r="N103" s="47" t="str" cm="1">
        <f t="array" ref="N103">_FV(RoomRequests[[#This Row],[Course Card]],"Division")</f>
        <v>B ME</v>
      </c>
    </row>
    <row r="104" spans="2:14" hidden="1" x14ac:dyDescent="0.2">
      <c r="B104" s="9" t="s">
        <v>130</v>
      </c>
      <c r="C104" s="47" t="s">
        <v>21</v>
      </c>
      <c r="D104" s="54" t="b">
        <v>1</v>
      </c>
      <c r="E104" s="54" t="b">
        <v>0</v>
      </c>
      <c r="F104" s="54" t="b">
        <v>1</v>
      </c>
      <c r="G104" s="54" t="b">
        <v>0</v>
      </c>
      <c r="H104" s="54" t="b">
        <v>0</v>
      </c>
      <c r="I104" s="54" cm="1">
        <f t="array" ref="I104">_FV(RoomRequests[[#This Row],[Course Card]],"Enrollment Cap",TRUE)</f>
        <v>36</v>
      </c>
      <c r="J104" s="47" t="str">
        <f>IF(RoomRequests[[#This Row],[Mon]],"M","")&amp;IF(RoomRequests[[#This Row],[Tue]],"T","")&amp;IF(RoomRequests[[#This Row],[Wed]],"W","")&amp;IF(RoomRequests[[#This Row],[Thu]],"TH","")&amp;IF(RoomRequests[[#This Row],[Fri]],"F","")</f>
        <v>MW</v>
      </c>
      <c r="K104" s="47" cm="1">
        <f t="array" ref="K104">_FV(RoomRequests[[#This Row],[Course Card]],"Room Size",TRUE)</f>
        <v>40</v>
      </c>
      <c r="L104" s="47" t="e" cm="1" vm="101">
        <f t="array" ref="L104">courseDataTypeByCourseAndSection(RoomRequests[[#This Row],[Course + Section]])</f>
        <v>#VALUE!</v>
      </c>
      <c r="M104" s="47" t="str" cm="1">
        <f t="array" ref="M104">_FV(RoomRequests[[#This Row],[Course Card]],"Instructor Name",TRUE)</f>
        <v>Pierre Mourd</v>
      </c>
      <c r="N104" s="47" t="str" cm="1">
        <f t="array" ref="N104">_FV(RoomRequests[[#This Row],[Course Card]],"Division")</f>
        <v>B ME</v>
      </c>
    </row>
    <row r="105" spans="2:14" hidden="1" x14ac:dyDescent="0.2">
      <c r="B105" s="9" t="s">
        <v>131</v>
      </c>
      <c r="C105" s="47" t="s">
        <v>21</v>
      </c>
      <c r="D105" s="54" t="b">
        <v>0</v>
      </c>
      <c r="E105" s="54" t="b">
        <v>1</v>
      </c>
      <c r="F105" s="54" t="b">
        <v>0</v>
      </c>
      <c r="G105" s="54" t="b">
        <v>1</v>
      </c>
      <c r="H105" s="54" t="b">
        <v>0</v>
      </c>
      <c r="I105" s="54" cm="1">
        <f t="array" ref="I105">_FV(RoomRequests[[#This Row],[Course Card]],"Enrollment Cap",TRUE)</f>
        <v>36</v>
      </c>
      <c r="J105" s="47" t="str">
        <f>IF(RoomRequests[[#This Row],[Mon]],"M","")&amp;IF(RoomRequests[[#This Row],[Tue]],"T","")&amp;IF(RoomRequests[[#This Row],[Wed]],"W","")&amp;IF(RoomRequests[[#This Row],[Thu]],"TH","")&amp;IF(RoomRequests[[#This Row],[Fri]],"F","")</f>
        <v>TTH</v>
      </c>
      <c r="K105" s="47" cm="1">
        <f t="array" ref="K105">_FV(RoomRequests[[#This Row],[Course Card]],"Room Size",TRUE)</f>
        <v>40</v>
      </c>
      <c r="L105" s="47" t="e" cm="1" vm="102">
        <f t="array" ref="L105">courseDataTypeByCourseAndSection(RoomRequests[[#This Row],[Course + Section]])</f>
        <v>#VALUE!</v>
      </c>
      <c r="M105" s="47" t="str" cm="1">
        <f t="array" ref="M105">_FV(RoomRequests[[#This Row],[Course Card]],"Instructor Name",TRUE)</f>
        <v>Bill Anderson</v>
      </c>
      <c r="N105" s="47" t="str" cm="1">
        <f t="array" ref="N105">_FV(RoomRequests[[#This Row],[Course Card]],"Division")</f>
        <v>B ME</v>
      </c>
    </row>
    <row r="106" spans="2:14" hidden="1" x14ac:dyDescent="0.2">
      <c r="B106" s="9" t="s">
        <v>132</v>
      </c>
      <c r="C106" s="47" t="s">
        <v>21</v>
      </c>
      <c r="D106" s="54" t="b">
        <v>1</v>
      </c>
      <c r="E106" s="54" t="b">
        <v>0</v>
      </c>
      <c r="F106" s="54" t="b">
        <v>1</v>
      </c>
      <c r="G106" s="54" t="b">
        <v>0</v>
      </c>
      <c r="H106" s="54" t="b">
        <v>0</v>
      </c>
      <c r="I106" s="54" cm="1">
        <f t="array" ref="I106">_FV(RoomRequests[[#This Row],[Course Card]],"Enrollment Cap",TRUE)</f>
        <v>36</v>
      </c>
      <c r="J106" s="47" t="str">
        <f>IF(RoomRequests[[#This Row],[Mon]],"M","")&amp;IF(RoomRequests[[#This Row],[Tue]],"T","")&amp;IF(RoomRequests[[#This Row],[Wed]],"W","")&amp;IF(RoomRequests[[#This Row],[Thu]],"TH","")&amp;IF(RoomRequests[[#This Row],[Fri]],"F","")</f>
        <v>MW</v>
      </c>
      <c r="K106" s="47" cm="1">
        <f t="array" ref="K106">_FV(RoomRequests[[#This Row],[Course Card]],"Room Size",TRUE)</f>
        <v>40</v>
      </c>
      <c r="L106" s="47" t="e" cm="1" vm="103">
        <f t="array" ref="L106">courseDataTypeByCourseAndSection(RoomRequests[[#This Row],[Course + Section]])</f>
        <v>#VALUE!</v>
      </c>
      <c r="M106" s="47" t="str" cm="1">
        <f t="array" ref="M106">_FV(RoomRequests[[#This Row],[Course Card]],"Instructor Name",TRUE)</f>
        <v>Wolf Yeigh</v>
      </c>
      <c r="N106" s="47" t="str" cm="1">
        <f t="array" ref="N106">_FV(RoomRequests[[#This Row],[Course Card]],"Division")</f>
        <v>B ME</v>
      </c>
    </row>
    <row r="107" spans="2:14" hidden="1" x14ac:dyDescent="0.2">
      <c r="B107" s="9" t="s">
        <v>133</v>
      </c>
      <c r="C107" s="47" t="s">
        <v>18</v>
      </c>
      <c r="D107" s="54" t="b">
        <v>0</v>
      </c>
      <c r="E107" s="54" t="b">
        <v>1</v>
      </c>
      <c r="F107" s="54" t="b">
        <v>0</v>
      </c>
      <c r="G107" s="54" t="b">
        <v>1</v>
      </c>
      <c r="H107" s="54" t="b">
        <v>0</v>
      </c>
      <c r="I107" s="54" cm="1">
        <f t="array" ref="I107">_FV(RoomRequests[[#This Row],[Course Card]],"Enrollment Cap",TRUE)</f>
        <v>36</v>
      </c>
      <c r="J107" s="47" t="str">
        <f>IF(RoomRequests[[#This Row],[Mon]],"M","")&amp;IF(RoomRequests[[#This Row],[Tue]],"T","")&amp;IF(RoomRequests[[#This Row],[Wed]],"W","")&amp;IF(RoomRequests[[#This Row],[Thu]],"TH","")&amp;IF(RoomRequests[[#This Row],[Fri]],"F","")</f>
        <v>TTH</v>
      </c>
      <c r="K107" s="47" cm="1">
        <f t="array" ref="K107">_FV(RoomRequests[[#This Row],[Course Card]],"Room Size",TRUE)</f>
        <v>40</v>
      </c>
      <c r="L107" s="47" t="e" cm="1" vm="104">
        <f t="array" ref="L107">courseDataTypeByCourseAndSection(RoomRequests[[#This Row],[Course + Section]])</f>
        <v>#VALUE!</v>
      </c>
      <c r="M107" s="47" t="str" cm="1">
        <f t="array" ref="M107">_FV(RoomRequests[[#This Row],[Course Card]],"Instructor Name",TRUE)</f>
        <v>Nathan Mead</v>
      </c>
      <c r="N107" s="47" t="str" cm="1">
        <f t="array" ref="N107">_FV(RoomRequests[[#This Row],[Course Card]],"Division")</f>
        <v>B ME</v>
      </c>
    </row>
    <row r="108" spans="2:14" hidden="1" x14ac:dyDescent="0.2">
      <c r="B108" s="9" t="s">
        <v>134</v>
      </c>
      <c r="C108" s="47" t="s">
        <v>21</v>
      </c>
      <c r="D108" s="54" t="b">
        <v>0</v>
      </c>
      <c r="E108" s="54" t="b">
        <v>1</v>
      </c>
      <c r="F108" s="54" t="b">
        <v>0</v>
      </c>
      <c r="G108" s="54" t="b">
        <v>0</v>
      </c>
      <c r="H108" s="54" t="b">
        <v>0</v>
      </c>
      <c r="I108" s="54" cm="1">
        <f t="array" ref="I108">_FV(RoomRequests[[#This Row],[Course Card]],"Enrollment Cap",TRUE)</f>
        <v>18</v>
      </c>
      <c r="J108" s="47" t="str">
        <f>IF(RoomRequests[[#This Row],[Mon]],"M","")&amp;IF(RoomRequests[[#This Row],[Tue]],"T","")&amp;IF(RoomRequests[[#This Row],[Wed]],"W","")&amp;IF(RoomRequests[[#This Row],[Thu]],"TH","")&amp;IF(RoomRequests[[#This Row],[Fri]],"F","")</f>
        <v>T</v>
      </c>
      <c r="K108" s="47" cm="1">
        <f t="array" ref="K108">_FV(RoomRequests[[#This Row],[Course Card]],"Room Size",TRUE)</f>
        <v>18</v>
      </c>
      <c r="L108" s="47" t="e" cm="1" vm="105">
        <f t="array" ref="L108">courseDataTypeByCourseAndSection(RoomRequests[[#This Row],[Course + Section]])</f>
        <v>#VALUE!</v>
      </c>
      <c r="M108" s="47" t="str" cm="1">
        <f t="array" ref="M108">_FV(RoomRequests[[#This Row],[Course Card]],"Instructor Name",TRUE)</f>
        <v>Nathan Mead</v>
      </c>
      <c r="N108" s="47" t="str" cm="1">
        <f t="array" ref="N108">_FV(RoomRequests[[#This Row],[Course Card]],"Division")</f>
        <v xml:space="preserve">B ME </v>
      </c>
    </row>
    <row r="109" spans="2:14" hidden="1" x14ac:dyDescent="0.2">
      <c r="B109" s="9" t="s">
        <v>135</v>
      </c>
      <c r="C109" s="47" t="s">
        <v>21</v>
      </c>
      <c r="D109" s="54" t="b">
        <v>0</v>
      </c>
      <c r="E109" s="54" t="b">
        <v>0</v>
      </c>
      <c r="F109" s="54" t="b">
        <v>0</v>
      </c>
      <c r="G109" s="54" t="b">
        <v>1</v>
      </c>
      <c r="H109" s="54" t="b">
        <v>0</v>
      </c>
      <c r="I109" s="54" cm="1">
        <f t="array" ref="I109">_FV(RoomRequests[[#This Row],[Course Card]],"Enrollment Cap",TRUE)</f>
        <v>18</v>
      </c>
      <c r="J109" s="47" t="str">
        <f>IF(RoomRequests[[#This Row],[Mon]],"M","")&amp;IF(RoomRequests[[#This Row],[Tue]],"T","")&amp;IF(RoomRequests[[#This Row],[Wed]],"W","")&amp;IF(RoomRequests[[#This Row],[Thu]],"TH","")&amp;IF(RoomRequests[[#This Row],[Fri]],"F","")</f>
        <v>TH</v>
      </c>
      <c r="K109" s="47" cm="1">
        <f t="array" ref="K109">_FV(RoomRequests[[#This Row],[Course Card]],"Room Size",TRUE)</f>
        <v>18</v>
      </c>
      <c r="L109" s="47" t="e" cm="1" vm="106">
        <f t="array" ref="L109">courseDataTypeByCourseAndSection(RoomRequests[[#This Row],[Course + Section]])</f>
        <v>#VALUE!</v>
      </c>
      <c r="M109" s="47" t="str" cm="1">
        <f t="array" ref="M109">_FV(RoomRequests[[#This Row],[Course Card]],"Instructor Name",TRUE)</f>
        <v>Nathan Mead</v>
      </c>
      <c r="N109" s="47" t="str" cm="1">
        <f t="array" ref="N109">_FV(RoomRequests[[#This Row],[Course Card]],"Division")</f>
        <v xml:space="preserve">B ME </v>
      </c>
    </row>
    <row r="110" spans="2:14" hidden="1" x14ac:dyDescent="0.2">
      <c r="B110" s="9" t="s">
        <v>136</v>
      </c>
      <c r="C110" s="47" t="s">
        <v>31</v>
      </c>
      <c r="D110" s="54" t="b">
        <v>0</v>
      </c>
      <c r="E110" s="54" t="b">
        <v>1</v>
      </c>
      <c r="F110" s="54" t="b">
        <v>0</v>
      </c>
      <c r="G110" s="54" t="b">
        <v>1</v>
      </c>
      <c r="H110" s="54" t="b">
        <v>0</v>
      </c>
      <c r="I110" s="54" cm="1">
        <f t="array" ref="I110">_FV(RoomRequests[[#This Row],[Course Card]],"Enrollment Cap",TRUE)</f>
        <v>18</v>
      </c>
      <c r="J110" s="47" t="str">
        <f>IF(RoomRequests[[#This Row],[Mon]],"M","")&amp;IF(RoomRequests[[#This Row],[Tue]],"T","")&amp;IF(RoomRequests[[#This Row],[Wed]],"W","")&amp;IF(RoomRequests[[#This Row],[Thu]],"TH","")&amp;IF(RoomRequests[[#This Row],[Fri]],"F","")</f>
        <v>TTH</v>
      </c>
      <c r="K110" s="47" cm="1">
        <f t="array" ref="K110">_FV(RoomRequests[[#This Row],[Course Card]],"Room Size",TRUE)</f>
        <v>18</v>
      </c>
      <c r="L110" s="47" t="e" cm="1" vm="107">
        <f t="array" ref="L110">courseDataTypeByCourseAndSection(RoomRequests[[#This Row],[Course + Section]])</f>
        <v>#VALUE!</v>
      </c>
      <c r="M110" s="47" t="str" cm="1">
        <f t="array" ref="M110">_FV(RoomRequests[[#This Row],[Course Card]],"Instructor Name",TRUE)</f>
        <v>Bill Anderson</v>
      </c>
      <c r="N110" s="47" t="str" cm="1">
        <f t="array" ref="N110">_FV(RoomRequests[[#This Row],[Course Card]],"Division")</f>
        <v xml:space="preserve">B ME </v>
      </c>
    </row>
    <row r="111" spans="2:14" hidden="1" x14ac:dyDescent="0.2">
      <c r="B111" s="9" t="s">
        <v>137</v>
      </c>
      <c r="C111" s="47" t="s">
        <v>21</v>
      </c>
      <c r="D111" s="54" t="b">
        <v>1</v>
      </c>
      <c r="E111" s="54" t="b">
        <v>0</v>
      </c>
      <c r="F111" s="54" t="b">
        <v>1</v>
      </c>
      <c r="G111" s="54" t="b">
        <v>0</v>
      </c>
      <c r="H111" s="54" t="b">
        <v>0</v>
      </c>
      <c r="I111" s="54" cm="1">
        <f t="array" ref="I111">_FV(RoomRequests[[#This Row],[Course Card]],"Enrollment Cap",TRUE)</f>
        <v>24</v>
      </c>
      <c r="J111" s="47" t="str">
        <f>IF(RoomRequests[[#This Row],[Mon]],"M","")&amp;IF(RoomRequests[[#This Row],[Tue]],"T","")&amp;IF(RoomRequests[[#This Row],[Wed]],"W","")&amp;IF(RoomRequests[[#This Row],[Thu]],"TH","")&amp;IF(RoomRequests[[#This Row],[Fri]],"F","")</f>
        <v>MW</v>
      </c>
      <c r="K111" s="47" cm="1">
        <f t="array" ref="K111">_FV(RoomRequests[[#This Row],[Course Card]],"Room Size",TRUE)</f>
        <v>24</v>
      </c>
      <c r="L111" s="47" t="e" cm="1" vm="108">
        <f t="array" ref="L111">courseDataTypeByCourseAndSection(RoomRequests[[#This Row],[Course + Section]])</f>
        <v>#VALUE!</v>
      </c>
      <c r="M111" s="47" t="str" cm="1">
        <f t="array" ref="M111">_FV(RoomRequests[[#This Row],[Course Card]],"Instructor Name",TRUE)</f>
        <v>Jong, Yoon</v>
      </c>
      <c r="N111" s="47" t="str" cm="1">
        <f t="array" ref="N111">_FV(RoomRequests[[#This Row],[Course Card]],"Division")</f>
        <v xml:space="preserve">B ME </v>
      </c>
    </row>
    <row r="112" spans="2:14" hidden="1" x14ac:dyDescent="0.2">
      <c r="B112" s="9" t="s">
        <v>138</v>
      </c>
      <c r="C112" s="47" t="s">
        <v>43</v>
      </c>
      <c r="D112" s="54" t="b">
        <v>1</v>
      </c>
      <c r="E112" s="54" t="b">
        <v>0</v>
      </c>
      <c r="F112" s="54" t="b">
        <v>1</v>
      </c>
      <c r="G112" s="54" t="b">
        <v>0</v>
      </c>
      <c r="H112" s="54" t="b">
        <v>0</v>
      </c>
      <c r="I112" s="54" cm="1">
        <f t="array" ref="I112">_FV(RoomRequests[[#This Row],[Course Card]],"Enrollment Cap",TRUE)</f>
        <v>24</v>
      </c>
      <c r="J112" s="47" t="str">
        <f>IF(RoomRequests[[#This Row],[Mon]],"M","")&amp;IF(RoomRequests[[#This Row],[Tue]],"T","")&amp;IF(RoomRequests[[#This Row],[Wed]],"W","")&amp;IF(RoomRequests[[#This Row],[Thu]],"TH","")&amp;IF(RoomRequests[[#This Row],[Fri]],"F","")</f>
        <v>MW</v>
      </c>
      <c r="K112" s="47" cm="1">
        <f t="array" ref="K112">_FV(RoomRequests[[#This Row],[Course Card]],"Room Size",TRUE)</f>
        <v>24</v>
      </c>
      <c r="L112" s="47" t="e" cm="1" vm="109">
        <f t="array" ref="L112">courseDataTypeByCourseAndSection(RoomRequests[[#This Row],[Course + Section]])</f>
        <v>#VALUE!</v>
      </c>
      <c r="M112" s="47" t="str" cm="1">
        <f t="array" ref="M112">_FV(RoomRequests[[#This Row],[Course Card]],"Instructor Name",TRUE)</f>
        <v>John Bridge</v>
      </c>
      <c r="N112" s="47" t="str" cm="1">
        <f t="array" ref="N112">_FV(RoomRequests[[#This Row],[Course Card]],"Division")</f>
        <v xml:space="preserve">B ME </v>
      </c>
    </row>
    <row r="113" spans="2:14" hidden="1" x14ac:dyDescent="0.2">
      <c r="B113" s="9" t="s">
        <v>139</v>
      </c>
      <c r="C113" s="47" t="s">
        <v>43</v>
      </c>
      <c r="D113" s="54" t="b">
        <v>0</v>
      </c>
      <c r="E113" s="54" t="b">
        <v>1</v>
      </c>
      <c r="F113" s="54" t="b">
        <v>0</v>
      </c>
      <c r="G113" s="54" t="b">
        <v>1</v>
      </c>
      <c r="H113" s="54" t="b">
        <v>0</v>
      </c>
      <c r="I113" s="54" cm="1">
        <f t="array" ref="I113">_FV(RoomRequests[[#This Row],[Course Card]],"Enrollment Cap",TRUE)</f>
        <v>24</v>
      </c>
      <c r="J113" s="47" t="str">
        <f>IF(RoomRequests[[#This Row],[Mon]],"M","")&amp;IF(RoomRequests[[#This Row],[Tue]],"T","")&amp;IF(RoomRequests[[#This Row],[Wed]],"W","")&amp;IF(RoomRequests[[#This Row],[Thu]],"TH","")&amp;IF(RoomRequests[[#This Row],[Fri]],"F","")</f>
        <v>TTH</v>
      </c>
      <c r="K113" s="47" cm="1">
        <f t="array" ref="K113">_FV(RoomRequests[[#This Row],[Course Card]],"Room Size",TRUE)</f>
        <v>24</v>
      </c>
      <c r="L113" s="47" t="e" cm="1" vm="110">
        <f t="array" ref="L113">courseDataTypeByCourseAndSection(RoomRequests[[#This Row],[Course + Section]])</f>
        <v>#VALUE!</v>
      </c>
      <c r="M113" s="47" t="str" cm="1">
        <f t="array" ref="M113">_FV(RoomRequests[[#This Row],[Course Card]],"Instructor Name",TRUE)</f>
        <v>TBD</v>
      </c>
      <c r="N113" s="47" t="str" cm="1">
        <f t="array" ref="N113">_FV(RoomRequests[[#This Row],[Course Card]],"Division")</f>
        <v xml:space="preserve">B ME </v>
      </c>
    </row>
    <row r="114" spans="2:14" x14ac:dyDescent="0.2">
      <c r="B114" s="22" t="s">
        <v>140</v>
      </c>
      <c r="C114" s="47" t="s">
        <v>43</v>
      </c>
      <c r="D114" s="54" t="b">
        <v>1</v>
      </c>
      <c r="E114" s="54" t="b">
        <v>0</v>
      </c>
      <c r="F114" s="54" t="b">
        <v>1</v>
      </c>
      <c r="G114" s="54" t="b">
        <v>0</v>
      </c>
      <c r="H114" s="54" t="b">
        <v>0</v>
      </c>
      <c r="I114" s="54">
        <v>40</v>
      </c>
      <c r="J114" s="47" t="str">
        <f>IF(RoomRequests[[#This Row],[Mon]],"M","")&amp;IF(RoomRequests[[#This Row],[Tue]],"T","")&amp;IF(RoomRequests[[#This Row],[Wed]],"W","")&amp;IF(RoomRequests[[#This Row],[Thu]],"TH","")&amp;IF(RoomRequests[[#This Row],[Fri]],"F","")</f>
        <v>MW</v>
      </c>
      <c r="K114" s="47">
        <v>48</v>
      </c>
      <c r="L114" s="47" t="e" cm="1" vm="111">
        <f t="array" ref="L114">courseDataTypeByCourseAndSection(RoomRequests[[#This Row],[Course + Section]])</f>
        <v>#VALUE!</v>
      </c>
      <c r="M114" s="47" t="s">
        <v>141</v>
      </c>
      <c r="N114" s="47" t="s">
        <v>27</v>
      </c>
    </row>
    <row r="115" spans="2:14" hidden="1" x14ac:dyDescent="0.2">
      <c r="B115" s="22" t="s">
        <v>142</v>
      </c>
      <c r="C115" s="47" t="s">
        <v>21</v>
      </c>
      <c r="D115" s="54" t="b">
        <v>0</v>
      </c>
      <c r="E115" s="54" t="b">
        <v>0</v>
      </c>
      <c r="F115" s="54" t="b">
        <v>0</v>
      </c>
      <c r="G115" s="54" t="b">
        <v>1</v>
      </c>
      <c r="H115" s="54" t="b">
        <v>0</v>
      </c>
      <c r="I115" s="54" cm="1">
        <f t="array" ref="I115">_FV(RoomRequests[[#This Row],[Course Card]],"Enrollment Cap",TRUE)</f>
        <v>28</v>
      </c>
      <c r="J115" s="47" t="str">
        <f>IF(RoomRequests[[#This Row],[Mon]],"M","")&amp;IF(RoomRequests[[#This Row],[Tue]],"T","")&amp;IF(RoomRequests[[#This Row],[Wed]],"W","")&amp;IF(RoomRequests[[#This Row],[Thu]],"TH","")&amp;IF(RoomRequests[[#This Row],[Fri]],"F","")</f>
        <v>TH</v>
      </c>
      <c r="K115" s="47" cm="1">
        <f t="array" ref="K115">_FV(RoomRequests[[#This Row],[Course Card]],"Room Size",TRUE)</f>
        <v>30</v>
      </c>
      <c r="L115" s="47" t="e" cm="1" vm="112">
        <f t="array" ref="L115">courseDataTypeByCourseAndSection(RoomRequests[[#This Row],[Course + Section]])</f>
        <v>#VALUE!</v>
      </c>
      <c r="M115" s="47" t="str" cm="1">
        <f t="array" ref="M115">_FV(RoomRequests[[#This Row],[Course Card]],"Instructor Name",TRUE)</f>
        <v>Williams, Deborah</v>
      </c>
      <c r="N115" s="47" t="str" cm="1">
        <f t="array" ref="N115">_FV(RoomRequests[[#This Row],[Course Card]],"Division")</f>
        <v>MATH</v>
      </c>
    </row>
    <row r="116" spans="2:14" hidden="1" x14ac:dyDescent="0.2">
      <c r="B116" s="22" t="s">
        <v>143</v>
      </c>
      <c r="C116" s="47" t="s">
        <v>64</v>
      </c>
      <c r="D116" s="54" t="b">
        <v>0</v>
      </c>
      <c r="E116" s="54" t="b">
        <v>1</v>
      </c>
      <c r="F116" s="54" t="b">
        <v>0</v>
      </c>
      <c r="G116" s="54" t="b">
        <v>1</v>
      </c>
      <c r="H116" s="54" t="b">
        <v>0</v>
      </c>
      <c r="I116" s="54" cm="1">
        <f t="array" ref="I116">_FV(RoomRequests[[#This Row],[Course Card]],"Enrollment Cap",TRUE)</f>
        <v>32</v>
      </c>
      <c r="J116" s="47" t="str">
        <f>IF(RoomRequests[[#This Row],[Mon]],"M","")&amp;IF(RoomRequests[[#This Row],[Tue]],"T","")&amp;IF(RoomRequests[[#This Row],[Wed]],"W","")&amp;IF(RoomRequests[[#This Row],[Thu]],"TH","")&amp;IF(RoomRequests[[#This Row],[Fri]],"F","")</f>
        <v>TTH</v>
      </c>
      <c r="K116" s="47" cm="1">
        <f t="array" ref="K116">_FV(RoomRequests[[#This Row],[Course Card]],"Room Size",TRUE)</f>
        <v>40</v>
      </c>
      <c r="L116" s="47" t="e" cm="1" vm="113">
        <f t="array" ref="L116">courseDataTypeByCourseAndSection(RoomRequests[[#This Row],[Course + Section]])</f>
        <v>#VALUE!</v>
      </c>
      <c r="M116" s="47" t="str" cm="1">
        <f t="array" ref="M116">_FV(RoomRequests[[#This Row],[Course Card]],"Instructor Name",TRUE)</f>
        <v>Williams, Deborah</v>
      </c>
      <c r="N116" s="47" t="str" cm="1">
        <f t="array" ref="N116">_FV(RoomRequests[[#This Row],[Course Card]],"Division")</f>
        <v>MATH</v>
      </c>
    </row>
    <row r="117" spans="2:14" hidden="1" x14ac:dyDescent="0.2">
      <c r="B117" s="22" t="s">
        <v>144</v>
      </c>
      <c r="C117" s="47" t="s">
        <v>64</v>
      </c>
      <c r="D117" s="54" t="b">
        <v>1</v>
      </c>
      <c r="E117" s="54" t="b">
        <v>0</v>
      </c>
      <c r="F117" s="54" t="b">
        <v>1</v>
      </c>
      <c r="G117" s="54" t="b">
        <v>0</v>
      </c>
      <c r="H117" s="54" t="b">
        <v>1</v>
      </c>
      <c r="I117" s="54" cm="1">
        <f t="array" ref="I117">_FV(RoomRequests[[#This Row],[Course Card]],"Enrollment Cap",TRUE)</f>
        <v>36</v>
      </c>
      <c r="J117" s="47" t="str">
        <f>IF(RoomRequests[[#This Row],[Mon]],"M","")&amp;IF(RoomRequests[[#This Row],[Tue]],"T","")&amp;IF(RoomRequests[[#This Row],[Wed]],"W","")&amp;IF(RoomRequests[[#This Row],[Thu]],"TH","")&amp;IF(RoomRequests[[#This Row],[Fri]],"F","")</f>
        <v>MWF</v>
      </c>
      <c r="K117" s="47" cm="1">
        <f t="array" ref="K117">_FV(RoomRequests[[#This Row],[Course Card]],"Room Size",TRUE)</f>
        <v>40</v>
      </c>
      <c r="L117" s="47" t="e" cm="1" vm="114">
        <f t="array" ref="L117">courseDataTypeByCourseAndSection(RoomRequests[[#This Row],[Course + Section]])</f>
        <v>#VALUE!</v>
      </c>
      <c r="M117" s="47" t="str" cm="1">
        <f t="array" ref="M117">_FV(RoomRequests[[#This Row],[Course Card]],"Instructor Name",TRUE)</f>
        <v>Stiber, Bilin</v>
      </c>
      <c r="N117" s="47" t="str" cm="1">
        <f t="array" ref="N117">_FV(RoomRequests[[#This Row],[Course Card]],"Division")</f>
        <v>MATH</v>
      </c>
    </row>
    <row r="118" spans="2:14" hidden="1" x14ac:dyDescent="0.2">
      <c r="B118" s="22" t="s">
        <v>145</v>
      </c>
      <c r="C118" s="47" t="s">
        <v>56</v>
      </c>
      <c r="D118" s="54" t="b">
        <v>1</v>
      </c>
      <c r="E118" s="54" t="b">
        <v>0</v>
      </c>
      <c r="F118" s="54" t="b">
        <v>1</v>
      </c>
      <c r="G118" s="54" t="b">
        <v>0</v>
      </c>
      <c r="H118" s="54" t="b">
        <v>1</v>
      </c>
      <c r="I118" s="54" cm="1">
        <f t="array" ref="I118">_FV(RoomRequests[[#This Row],[Course Card]],"Enrollment Cap",TRUE)</f>
        <v>36</v>
      </c>
      <c r="J118" s="47" t="str">
        <f>IF(RoomRequests[[#This Row],[Mon]],"M","")&amp;IF(RoomRequests[[#This Row],[Tue]],"T","")&amp;IF(RoomRequests[[#This Row],[Wed]],"W","")&amp;IF(RoomRequests[[#This Row],[Thu]],"TH","")&amp;IF(RoomRequests[[#This Row],[Fri]],"F","")</f>
        <v>MWF</v>
      </c>
      <c r="K118" s="47" cm="1">
        <f t="array" ref="K118">_FV(RoomRequests[[#This Row],[Course Card]],"Room Size",TRUE)</f>
        <v>40</v>
      </c>
      <c r="L118" s="47" t="e" cm="1" vm="115">
        <f t="array" ref="L118">courseDataTypeByCourseAndSection(RoomRequests[[#This Row],[Course + Section]])</f>
        <v>#VALUE!</v>
      </c>
      <c r="M118" s="47" t="str" cm="1">
        <f t="array" ref="M118">_FV(RoomRequests[[#This Row],[Course Card]],"Instructor Name",TRUE)</f>
        <v>Stiber, Bilin</v>
      </c>
      <c r="N118" s="47" t="str" cm="1">
        <f t="array" ref="N118">_FV(RoomRequests[[#This Row],[Course Card]],"Division")</f>
        <v>MATH</v>
      </c>
    </row>
    <row r="119" spans="2:14" hidden="1" x14ac:dyDescent="0.2">
      <c r="B119" s="22" t="s">
        <v>146</v>
      </c>
      <c r="C119" s="47" t="s">
        <v>147</v>
      </c>
      <c r="D119" s="54" t="b">
        <v>1</v>
      </c>
      <c r="E119" s="54" t="b">
        <v>0</v>
      </c>
      <c r="F119" s="54" t="b">
        <v>1</v>
      </c>
      <c r="G119" s="54" t="b">
        <v>0</v>
      </c>
      <c r="H119" s="54" t="b">
        <v>1</v>
      </c>
      <c r="I119" s="54" cm="1">
        <f t="array" ref="I119">_FV(RoomRequests[[#This Row],[Course Card]],"Enrollment Cap",TRUE)</f>
        <v>36</v>
      </c>
      <c r="J119" s="47" t="str">
        <f>IF(RoomRequests[[#This Row],[Mon]],"M","")&amp;IF(RoomRequests[[#This Row],[Tue]],"T","")&amp;IF(RoomRequests[[#This Row],[Wed]],"W","")&amp;IF(RoomRequests[[#This Row],[Thu]],"TH","")&amp;IF(RoomRequests[[#This Row],[Fri]],"F","")</f>
        <v>MWF</v>
      </c>
      <c r="K119" s="47" cm="1">
        <f t="array" ref="K119">_FV(RoomRequests[[#This Row],[Course Card]],"Room Size",TRUE)</f>
        <v>40</v>
      </c>
      <c r="L119" s="47" t="e" cm="1" vm="116">
        <f t="array" ref="L119">courseDataTypeByCourseAndSection(RoomRequests[[#This Row],[Course + Section]])</f>
        <v>#VALUE!</v>
      </c>
      <c r="M119" s="47" t="str" cm="1">
        <f t="array" ref="M119">_FV(RoomRequests[[#This Row],[Course Card]],"Instructor Name",TRUE)</f>
        <v>Stiber, Bilin</v>
      </c>
      <c r="N119" s="47" t="str" cm="1">
        <f t="array" ref="N119">_FV(RoomRequests[[#This Row],[Course Card]],"Division")</f>
        <v>MATH</v>
      </c>
    </row>
    <row r="120" spans="2:14" hidden="1" x14ac:dyDescent="0.2">
      <c r="B120" s="22" t="s">
        <v>148</v>
      </c>
      <c r="C120" s="47" t="s">
        <v>18</v>
      </c>
      <c r="D120" s="54" t="b">
        <v>0</v>
      </c>
      <c r="E120" s="54" t="b">
        <v>1</v>
      </c>
      <c r="F120" s="54" t="b">
        <v>0</v>
      </c>
      <c r="G120" s="54" t="b">
        <v>1</v>
      </c>
      <c r="H120" s="54" t="b">
        <v>0</v>
      </c>
      <c r="I120" s="54" cm="1">
        <f t="array" ref="I120">_FV(RoomRequests[[#This Row],[Course Card]],"Enrollment Cap",TRUE)</f>
        <v>38</v>
      </c>
      <c r="J120" s="47" t="str">
        <f>IF(RoomRequests[[#This Row],[Mon]],"M","")&amp;IF(RoomRequests[[#This Row],[Tue]],"T","")&amp;IF(RoomRequests[[#This Row],[Wed]],"W","")&amp;IF(RoomRequests[[#This Row],[Thu]],"TH","")&amp;IF(RoomRequests[[#This Row],[Fri]],"F","")</f>
        <v>TTH</v>
      </c>
      <c r="K120" s="47" cm="1">
        <f t="array" ref="K120">_FV(RoomRequests[[#This Row],[Course Card]],"Room Size",TRUE)</f>
        <v>40</v>
      </c>
      <c r="L120" s="47" t="e" cm="1" vm="117">
        <f t="array" ref="L120">courseDataTypeByCourseAndSection(RoomRequests[[#This Row],[Course + Section]])</f>
        <v>#VALUE!</v>
      </c>
      <c r="M120" s="47" t="str" cm="1">
        <f t="array" ref="M120">_FV(RoomRequests[[#This Row],[Course Card]],"Instructor Name",TRUE)</f>
        <v/>
      </c>
      <c r="N120" s="47" t="str" cm="1">
        <f t="array" ref="N120">_FV(RoomRequests[[#This Row],[Course Card]],"Division")</f>
        <v>MATH</v>
      </c>
    </row>
    <row r="121" spans="2:14" hidden="1" x14ac:dyDescent="0.2">
      <c r="B121" s="22" t="s">
        <v>149</v>
      </c>
      <c r="C121" s="47" t="s">
        <v>31</v>
      </c>
      <c r="D121" s="54" t="b">
        <v>0</v>
      </c>
      <c r="E121" s="54" t="b">
        <v>1</v>
      </c>
      <c r="F121" s="54" t="b">
        <v>0</v>
      </c>
      <c r="G121" s="54" t="b">
        <v>1</v>
      </c>
      <c r="H121" s="54" t="b">
        <v>0</v>
      </c>
      <c r="I121" s="54" cm="1">
        <f t="array" ref="I121">_FV(RoomRequests[[#This Row],[Course Card]],"Enrollment Cap",TRUE)</f>
        <v>38</v>
      </c>
      <c r="J121" s="47" t="str">
        <f>IF(RoomRequests[[#This Row],[Mon]],"M","")&amp;IF(RoomRequests[[#This Row],[Tue]],"T","")&amp;IF(RoomRequests[[#This Row],[Wed]],"W","")&amp;IF(RoomRequests[[#This Row],[Thu]],"TH","")&amp;IF(RoomRequests[[#This Row],[Fri]],"F","")</f>
        <v>TTH</v>
      </c>
      <c r="K121" s="47" cm="1">
        <f t="array" ref="K121">_FV(RoomRequests[[#This Row],[Course Card]],"Room Size",TRUE)</f>
        <v>40</v>
      </c>
      <c r="L121" s="47" t="e" cm="1" vm="118">
        <f t="array" ref="L121">courseDataTypeByCourseAndSection(RoomRequests[[#This Row],[Course + Section]])</f>
        <v>#VALUE!</v>
      </c>
      <c r="M121" s="47" t="str" cm="1">
        <f t="array" ref="M121">_FV(RoomRequests[[#This Row],[Course Card]],"Instructor Name",TRUE)</f>
        <v/>
      </c>
      <c r="N121" s="47" t="str" cm="1">
        <f t="array" ref="N121">_FV(RoomRequests[[#This Row],[Course Card]],"Division")</f>
        <v>MATH</v>
      </c>
    </row>
    <row r="122" spans="2:14" hidden="1" x14ac:dyDescent="0.2">
      <c r="B122" s="22" t="s">
        <v>150</v>
      </c>
      <c r="C122" s="47" t="s">
        <v>43</v>
      </c>
      <c r="D122" s="54" t="b">
        <v>1</v>
      </c>
      <c r="E122" s="54" t="b">
        <v>0</v>
      </c>
      <c r="F122" s="54" t="b">
        <v>0</v>
      </c>
      <c r="G122" s="54" t="b">
        <v>0</v>
      </c>
      <c r="H122" s="54" t="b">
        <v>0</v>
      </c>
      <c r="I122" s="54" cm="1">
        <f t="array" ref="I122">_FV(RoomRequests[[#This Row],[Course Card]],"Enrollment Cap",TRUE)</f>
        <v>32</v>
      </c>
      <c r="J122" s="47" t="str">
        <f>IF(RoomRequests[[#This Row],[Mon]],"M","")&amp;IF(RoomRequests[[#This Row],[Tue]],"T","")&amp;IF(RoomRequests[[#This Row],[Wed]],"W","")&amp;IF(RoomRequests[[#This Row],[Thu]],"TH","")&amp;IF(RoomRequests[[#This Row],[Fri]],"F","")</f>
        <v>M</v>
      </c>
      <c r="K122" s="47" cm="1">
        <f t="array" ref="K122">_FV(RoomRequests[[#This Row],[Course Card]],"Room Size",TRUE)</f>
        <v>40</v>
      </c>
      <c r="L122" s="47" t="e" cm="1" vm="119">
        <f t="array" ref="L122">courseDataTypeByCourseAndSection(RoomRequests[[#This Row],[Course + Section]])</f>
        <v>#VALUE!</v>
      </c>
      <c r="M122" s="47" t="str" cm="1">
        <f t="array" ref="M122">_FV(RoomRequests[[#This Row],[Course Card]],"Instructor Name",TRUE)</f>
        <v>Anderson, Baaska</v>
      </c>
      <c r="N122" s="47" t="str" cm="1">
        <f t="array" ref="N122">_FV(RoomRequests[[#This Row],[Course Card]],"Division")</f>
        <v>MATH</v>
      </c>
    </row>
    <row r="123" spans="2:14" hidden="1" x14ac:dyDescent="0.2">
      <c r="B123" s="22" t="s">
        <v>151</v>
      </c>
      <c r="C123" s="47" t="s">
        <v>101</v>
      </c>
      <c r="D123" s="54" t="b">
        <v>1</v>
      </c>
      <c r="E123" s="54" t="b">
        <v>0</v>
      </c>
      <c r="F123" s="54" t="b">
        <v>0</v>
      </c>
      <c r="G123" s="54" t="b">
        <v>0</v>
      </c>
      <c r="H123" s="54" t="b">
        <v>0</v>
      </c>
      <c r="I123" s="54" cm="1">
        <f t="array" ref="I123">_FV(RoomRequests[[#This Row],[Course Card]],"Enrollment Cap",TRUE)</f>
        <v>32</v>
      </c>
      <c r="J123" s="47" t="str">
        <f>IF(RoomRequests[[#This Row],[Mon]],"M","")&amp;IF(RoomRequests[[#This Row],[Tue]],"T","")&amp;IF(RoomRequests[[#This Row],[Wed]],"W","")&amp;IF(RoomRequests[[#This Row],[Thu]],"TH","")&amp;IF(RoomRequests[[#This Row],[Fri]],"F","")</f>
        <v>M</v>
      </c>
      <c r="K123" s="47" cm="1">
        <f t="array" ref="K123">_FV(RoomRequests[[#This Row],[Course Card]],"Room Size",TRUE)</f>
        <v>40</v>
      </c>
      <c r="L123" s="47" t="e" cm="1" vm="120">
        <f t="array" ref="L123">courseDataTypeByCourseAndSection(RoomRequests[[#This Row],[Course + Section]])</f>
        <v>#VALUE!</v>
      </c>
      <c r="M123" s="47" t="str" cm="1">
        <f t="array" ref="M123">_FV(RoomRequests[[#This Row],[Course Card]],"Instructor Name",TRUE)</f>
        <v>Anderson, Baaska</v>
      </c>
      <c r="N123" s="47" t="str" cm="1">
        <f t="array" ref="N123">_FV(RoomRequests[[#This Row],[Course Card]],"Division")</f>
        <v>MATH</v>
      </c>
    </row>
    <row r="124" spans="2:14" hidden="1" x14ac:dyDescent="0.2">
      <c r="B124" s="22" t="s">
        <v>152</v>
      </c>
      <c r="C124" s="47" t="s">
        <v>43</v>
      </c>
      <c r="D124" s="54" t="b">
        <v>0</v>
      </c>
      <c r="E124" s="54" t="b">
        <v>1</v>
      </c>
      <c r="F124" s="54" t="b">
        <v>0</v>
      </c>
      <c r="G124" s="54" t="b">
        <v>1</v>
      </c>
      <c r="H124" s="54" t="b">
        <v>0</v>
      </c>
      <c r="I124" s="54" cm="1">
        <f t="array" ref="I124">_FV(RoomRequests[[#This Row],[Course Card]],"Enrollment Cap",TRUE)</f>
        <v>32</v>
      </c>
      <c r="J124" s="47" t="str">
        <f>IF(RoomRequests[[#This Row],[Mon]],"M","")&amp;IF(RoomRequests[[#This Row],[Tue]],"T","")&amp;IF(RoomRequests[[#This Row],[Wed]],"W","")&amp;IF(RoomRequests[[#This Row],[Thu]],"TH","")&amp;IF(RoomRequests[[#This Row],[Fri]],"F","")</f>
        <v>TTH</v>
      </c>
      <c r="K124" s="47" cm="1">
        <f t="array" ref="K124">_FV(RoomRequests[[#This Row],[Course Card]],"Room Size",TRUE)</f>
        <v>40</v>
      </c>
      <c r="L124" s="47" t="e" cm="1" vm="121">
        <f t="array" ref="L124">courseDataTypeByCourseAndSection(RoomRequests[[#This Row],[Course + Section]])</f>
        <v>#VALUE!</v>
      </c>
      <c r="M124" s="47" t="str" cm="1">
        <f t="array" ref="M124">_FV(RoomRequests[[#This Row],[Course Card]],"Instructor Name",TRUE)</f>
        <v>Arian, Eyal</v>
      </c>
      <c r="N124" s="47" t="str" cm="1">
        <f t="array" ref="N124">_FV(RoomRequests[[#This Row],[Course Card]],"Division")</f>
        <v>MATH</v>
      </c>
    </row>
    <row r="125" spans="2:14" hidden="1" x14ac:dyDescent="0.2">
      <c r="B125" s="22" t="s">
        <v>153</v>
      </c>
      <c r="C125" s="47" t="s">
        <v>64</v>
      </c>
      <c r="D125" s="54" t="b">
        <v>0</v>
      </c>
      <c r="E125" s="54" t="b">
        <v>1</v>
      </c>
      <c r="F125" s="54" t="b">
        <v>0</v>
      </c>
      <c r="G125" s="54" t="b">
        <v>1</v>
      </c>
      <c r="H125" s="54" t="b">
        <v>1</v>
      </c>
      <c r="I125" s="54" cm="1">
        <f t="array" ref="I125">_FV(RoomRequests[[#This Row],[Course Card]],"Enrollment Cap",TRUE)</f>
        <v>38</v>
      </c>
      <c r="J125" s="47" t="str">
        <f>IF(RoomRequests[[#This Row],[Mon]],"M","")&amp;IF(RoomRequests[[#This Row],[Tue]],"T","")&amp;IF(RoomRequests[[#This Row],[Wed]],"W","")&amp;IF(RoomRequests[[#This Row],[Thu]],"TH","")&amp;IF(RoomRequests[[#This Row],[Fri]],"F","")</f>
        <v>TTHF</v>
      </c>
      <c r="K125" s="47" cm="1">
        <f t="array" ref="K125">_FV(RoomRequests[[#This Row],[Course Card]],"Room Size",TRUE)</f>
        <v>40</v>
      </c>
      <c r="L125" s="47" t="e" cm="1" vm="122">
        <f t="array" ref="L125">courseDataTypeByCourseAndSection(RoomRequests[[#This Row],[Course + Section]])</f>
        <v>#VALUE!</v>
      </c>
      <c r="M125" s="47" t="str" cm="1">
        <f t="array" ref="M125">_FV(RoomRequests[[#This Row],[Course Card]],"Instructor Name",TRUE)</f>
        <v>Gismervig, Emily</v>
      </c>
      <c r="N125" s="47" t="str" cm="1">
        <f t="array" ref="N125">_FV(RoomRequests[[#This Row],[Course Card]],"Division")</f>
        <v>MATH</v>
      </c>
    </row>
    <row r="126" spans="2:14" hidden="1" x14ac:dyDescent="0.2">
      <c r="B126" s="22" t="s">
        <v>154</v>
      </c>
      <c r="C126" s="47" t="s">
        <v>56</v>
      </c>
      <c r="D126" s="54" t="b">
        <v>0</v>
      </c>
      <c r="E126" s="54" t="b">
        <v>1</v>
      </c>
      <c r="F126" s="54" t="b">
        <v>0</v>
      </c>
      <c r="G126" s="54" t="b">
        <v>1</v>
      </c>
      <c r="H126" s="54" t="b">
        <v>1</v>
      </c>
      <c r="I126" s="54" cm="1">
        <f t="array" ref="I126">_FV(RoomRequests[[#This Row],[Course Card]],"Enrollment Cap",TRUE)</f>
        <v>38</v>
      </c>
      <c r="J126" s="47" t="str">
        <f>IF(RoomRequests[[#This Row],[Mon]],"M","")&amp;IF(RoomRequests[[#This Row],[Tue]],"T","")&amp;IF(RoomRequests[[#This Row],[Wed]],"W","")&amp;IF(RoomRequests[[#This Row],[Thu]],"TH","")&amp;IF(RoomRequests[[#This Row],[Fri]],"F","")</f>
        <v>TTHF</v>
      </c>
      <c r="K126" s="47" cm="1">
        <f t="array" ref="K126">_FV(RoomRequests[[#This Row],[Course Card]],"Room Size",TRUE)</f>
        <v>40</v>
      </c>
      <c r="L126" s="47" t="e" cm="1" vm="123">
        <f t="array" ref="L126">courseDataTypeByCourseAndSection(RoomRequests[[#This Row],[Course + Section]])</f>
        <v>#VALUE!</v>
      </c>
      <c r="M126" s="47" t="str" cm="1">
        <f t="array" ref="M126">_FV(RoomRequests[[#This Row],[Course Card]],"Instructor Name",TRUE)</f>
        <v>Gismervig, Emily</v>
      </c>
      <c r="N126" s="47" t="str" cm="1">
        <f t="array" ref="N126">_FV(RoomRequests[[#This Row],[Course Card]],"Division")</f>
        <v>MATH</v>
      </c>
    </row>
    <row r="127" spans="2:14" hidden="1" x14ac:dyDescent="0.2">
      <c r="B127" s="22" t="s">
        <v>155</v>
      </c>
      <c r="C127" s="47" t="s">
        <v>147</v>
      </c>
      <c r="D127" s="54" t="b">
        <v>0</v>
      </c>
      <c r="E127" s="54" t="b">
        <v>1</v>
      </c>
      <c r="F127" s="54" t="b">
        <v>0</v>
      </c>
      <c r="G127" s="54" t="b">
        <v>1</v>
      </c>
      <c r="H127" s="54" t="b">
        <v>1</v>
      </c>
      <c r="I127" s="54" cm="1">
        <f t="array" ref="I127">_FV(RoomRequests[[#This Row],[Course Card]],"Enrollment Cap",TRUE)</f>
        <v>38</v>
      </c>
      <c r="J127" s="47" t="str">
        <f>IF(RoomRequests[[#This Row],[Mon]],"M","")&amp;IF(RoomRequests[[#This Row],[Tue]],"T","")&amp;IF(RoomRequests[[#This Row],[Wed]],"W","")&amp;IF(RoomRequests[[#This Row],[Thu]],"TH","")&amp;IF(RoomRequests[[#This Row],[Fri]],"F","")</f>
        <v>TTHF</v>
      </c>
      <c r="K127" s="47" cm="1">
        <f t="array" ref="K127">_FV(RoomRequests[[#This Row],[Course Card]],"Room Size",TRUE)</f>
        <v>40</v>
      </c>
      <c r="L127" s="47" t="e" cm="1" vm="124">
        <f t="array" ref="L127">courseDataTypeByCourseAndSection(RoomRequests[[#This Row],[Course + Section]])</f>
        <v>#VALUE!</v>
      </c>
      <c r="M127" s="47" t="str" cm="1">
        <f t="array" ref="M127">_FV(RoomRequests[[#This Row],[Course Card]],"Instructor Name",TRUE)</f>
        <v>Gismervig, Emily</v>
      </c>
      <c r="N127" s="47" t="str" cm="1">
        <f t="array" ref="N127">_FV(RoomRequests[[#This Row],[Course Card]],"Division")</f>
        <v>MATH</v>
      </c>
    </row>
    <row r="128" spans="2:14" hidden="1" x14ac:dyDescent="0.2">
      <c r="B128" s="22" t="s">
        <v>156</v>
      </c>
      <c r="C128" s="47" t="s">
        <v>64</v>
      </c>
      <c r="D128" s="54" t="b">
        <v>1</v>
      </c>
      <c r="E128" s="54" t="b">
        <v>0</v>
      </c>
      <c r="F128" s="54" t="b">
        <v>1</v>
      </c>
      <c r="G128" s="54" t="b">
        <v>0</v>
      </c>
      <c r="H128" s="54" t="b">
        <v>1</v>
      </c>
      <c r="I128" s="54" cm="1">
        <f t="array" ref="I128">_FV(RoomRequests[[#This Row],[Course Card]],"Enrollment Cap",TRUE)</f>
        <v>38</v>
      </c>
      <c r="J128" s="47" t="str">
        <f>IF(RoomRequests[[#This Row],[Mon]],"M","")&amp;IF(RoomRequests[[#This Row],[Tue]],"T","")&amp;IF(RoomRequests[[#This Row],[Wed]],"W","")&amp;IF(RoomRequests[[#This Row],[Thu]],"TH","")&amp;IF(RoomRequests[[#This Row],[Fri]],"F","")</f>
        <v>MWF</v>
      </c>
      <c r="K128" s="47" cm="1">
        <f t="array" ref="K128">_FV(RoomRequests[[#This Row],[Course Card]],"Room Size",TRUE)</f>
        <v>40</v>
      </c>
      <c r="L128" s="47" t="e" cm="1" vm="125">
        <f t="array" ref="L128">courseDataTypeByCourseAndSection(RoomRequests[[#This Row],[Course + Section]])</f>
        <v>#VALUE!</v>
      </c>
      <c r="M128" s="47" t="str" cm="1">
        <f t="array" ref="M128">_FV(RoomRequests[[#This Row],[Course Card]],"Instructor Name",TRUE)</f>
        <v>Moraiti, Marina</v>
      </c>
      <c r="N128" s="47" t="str" cm="1">
        <f t="array" ref="N128">_FV(RoomRequests[[#This Row],[Course Card]],"Division")</f>
        <v>MATH</v>
      </c>
    </row>
    <row r="129" spans="2:14" hidden="1" x14ac:dyDescent="0.2">
      <c r="B129" s="22" t="s">
        <v>157</v>
      </c>
      <c r="C129" s="47" t="s">
        <v>147</v>
      </c>
      <c r="D129" s="54" t="b">
        <v>1</v>
      </c>
      <c r="E129" s="54" t="b">
        <v>0</v>
      </c>
      <c r="F129" s="54" t="b">
        <v>1</v>
      </c>
      <c r="G129" s="54" t="b">
        <v>0</v>
      </c>
      <c r="H129" s="54" t="b">
        <v>1</v>
      </c>
      <c r="I129" s="54" cm="1">
        <f t="array" ref="I129">_FV(RoomRequests[[#This Row],[Course Card]],"Enrollment Cap",TRUE)</f>
        <v>38</v>
      </c>
      <c r="J129" s="47" t="str">
        <f>IF(RoomRequests[[#This Row],[Mon]],"M","")&amp;IF(RoomRequests[[#This Row],[Tue]],"T","")&amp;IF(RoomRequests[[#This Row],[Wed]],"W","")&amp;IF(RoomRequests[[#This Row],[Thu]],"TH","")&amp;IF(RoomRequests[[#This Row],[Fri]],"F","")</f>
        <v>MWF</v>
      </c>
      <c r="K129" s="47" cm="1">
        <f t="array" ref="K129">_FV(RoomRequests[[#This Row],[Course Card]],"Room Size",TRUE)</f>
        <v>40</v>
      </c>
      <c r="L129" s="47" t="e" cm="1" vm="126">
        <f t="array" ref="L129">courseDataTypeByCourseAndSection(RoomRequests[[#This Row],[Course + Section]])</f>
        <v>#VALUE!</v>
      </c>
      <c r="M129" s="47" t="str" cm="1">
        <f t="array" ref="M129">_FV(RoomRequests[[#This Row],[Course Card]],"Instructor Name",TRUE)</f>
        <v>Moraiti, Marina</v>
      </c>
      <c r="N129" s="47" t="str" cm="1">
        <f t="array" ref="N129">_FV(RoomRequests[[#This Row],[Course Card]],"Division")</f>
        <v>MATH</v>
      </c>
    </row>
    <row r="130" spans="2:14" hidden="1" x14ac:dyDescent="0.2">
      <c r="B130" s="22" t="s">
        <v>158</v>
      </c>
      <c r="C130" s="47" t="s">
        <v>56</v>
      </c>
      <c r="D130" s="54" t="b">
        <v>0</v>
      </c>
      <c r="E130" s="54" t="b">
        <v>1</v>
      </c>
      <c r="F130" s="54" t="b">
        <v>0</v>
      </c>
      <c r="G130" s="54" t="b">
        <v>1</v>
      </c>
      <c r="H130" s="54" t="b">
        <v>1</v>
      </c>
      <c r="I130" s="54" cm="1">
        <f t="array" ref="I130">_FV(RoomRequests[[#This Row],[Course Card]],"Enrollment Cap",TRUE)</f>
        <v>38</v>
      </c>
      <c r="J130" s="47" t="str">
        <f>IF(RoomRequests[[#This Row],[Mon]],"M","")&amp;IF(RoomRequests[[#This Row],[Tue]],"T","")&amp;IF(RoomRequests[[#This Row],[Wed]],"W","")&amp;IF(RoomRequests[[#This Row],[Thu]],"TH","")&amp;IF(RoomRequests[[#This Row],[Fri]],"F","")</f>
        <v>TTHF</v>
      </c>
      <c r="K130" s="47" cm="1">
        <f t="array" ref="K130">_FV(RoomRequests[[#This Row],[Course Card]],"Room Size",TRUE)</f>
        <v>40</v>
      </c>
      <c r="L130" s="47" t="e" cm="1" vm="127">
        <f t="array" ref="L130">courseDataTypeByCourseAndSection(RoomRequests[[#This Row],[Course + Section]])</f>
        <v>#VALUE!</v>
      </c>
      <c r="M130" s="47" t="str" cm="1">
        <f t="array" ref="M130">_FV(RoomRequests[[#This Row],[Course Card]],"Instructor Name",TRUE)</f>
        <v>Hockstra, Dale</v>
      </c>
      <c r="N130" s="47" t="str" cm="1">
        <f t="array" ref="N130">_FV(RoomRequests[[#This Row],[Course Card]],"Division")</f>
        <v>MATH</v>
      </c>
    </row>
    <row r="131" spans="2:14" hidden="1" x14ac:dyDescent="0.2">
      <c r="B131" s="22" t="s">
        <v>159</v>
      </c>
      <c r="C131" s="47" t="s">
        <v>147</v>
      </c>
      <c r="D131" s="54" t="b">
        <v>0</v>
      </c>
      <c r="E131" s="54" t="b">
        <v>1</v>
      </c>
      <c r="F131" s="54" t="b">
        <v>0</v>
      </c>
      <c r="G131" s="54" t="b">
        <v>1</v>
      </c>
      <c r="H131" s="54" t="b">
        <v>1</v>
      </c>
      <c r="I131" s="54" cm="1">
        <f t="array" ref="I131">_FV(RoomRequests[[#This Row],[Course Card]],"Enrollment Cap",TRUE)</f>
        <v>38</v>
      </c>
      <c r="J131" s="47" t="str">
        <f>IF(RoomRequests[[#This Row],[Mon]],"M","")&amp;IF(RoomRequests[[#This Row],[Tue]],"T","")&amp;IF(RoomRequests[[#This Row],[Wed]],"W","")&amp;IF(RoomRequests[[#This Row],[Thu]],"TH","")&amp;IF(RoomRequests[[#This Row],[Fri]],"F","")</f>
        <v>TTHF</v>
      </c>
      <c r="K131" s="47" cm="1">
        <f t="array" ref="K131">_FV(RoomRequests[[#This Row],[Course Card]],"Room Size",TRUE)</f>
        <v>40</v>
      </c>
      <c r="L131" s="47" t="e" cm="1" vm="128">
        <f t="array" ref="L131">courseDataTypeByCourseAndSection(RoomRequests[[#This Row],[Course + Section]])</f>
        <v>#VALUE!</v>
      </c>
      <c r="M131" s="47" t="str" cm="1">
        <f t="array" ref="M131">_FV(RoomRequests[[#This Row],[Course Card]],"Instructor Name",TRUE)</f>
        <v>Hockstra, Dale</v>
      </c>
      <c r="N131" s="47" t="str" cm="1">
        <f t="array" ref="N131">_FV(RoomRequests[[#This Row],[Course Card]],"Division")</f>
        <v>MATH</v>
      </c>
    </row>
    <row r="132" spans="2:14" hidden="1" x14ac:dyDescent="0.2">
      <c r="B132" s="22" t="s">
        <v>160</v>
      </c>
      <c r="C132" s="47" t="s">
        <v>43</v>
      </c>
      <c r="D132" s="54" t="b">
        <v>0</v>
      </c>
      <c r="E132" s="54" t="b">
        <v>1</v>
      </c>
      <c r="F132" s="54" t="b">
        <v>0</v>
      </c>
      <c r="G132" s="54" t="b">
        <v>1</v>
      </c>
      <c r="H132" s="54" t="b">
        <v>0</v>
      </c>
      <c r="I132" s="54" cm="1">
        <f t="array" ref="I132">_FV(RoomRequests[[#This Row],[Course Card]],"Enrollment Cap",TRUE)</f>
        <v>38</v>
      </c>
      <c r="J132" s="47" t="str">
        <f>IF(RoomRequests[[#This Row],[Mon]],"M","")&amp;IF(RoomRequests[[#This Row],[Tue]],"T","")&amp;IF(RoomRequests[[#This Row],[Wed]],"W","")&amp;IF(RoomRequests[[#This Row],[Thu]],"TH","")&amp;IF(RoomRequests[[#This Row],[Fri]],"F","")</f>
        <v>TTH</v>
      </c>
      <c r="K132" s="47" cm="1">
        <f t="array" ref="K132">_FV(RoomRequests[[#This Row],[Course Card]],"Room Size",TRUE)</f>
        <v>40</v>
      </c>
      <c r="L132" s="47" t="e" cm="1" vm="129">
        <f t="array" ref="L132">courseDataTypeByCourseAndSection(RoomRequests[[#This Row],[Course + Section]])</f>
        <v>#VALUE!</v>
      </c>
      <c r="M132" s="47" t="str" cm="1">
        <f t="array" ref="M132">_FV(RoomRequests[[#This Row],[Course Card]],"Instructor Name",TRUE)</f>
        <v>Abudiab, Mufid</v>
      </c>
      <c r="N132" s="47" t="str" cm="1">
        <f t="array" ref="N132">_FV(RoomRequests[[#This Row],[Course Card]],"Division")</f>
        <v>MATH</v>
      </c>
    </row>
    <row r="133" spans="2:14" hidden="1" x14ac:dyDescent="0.2">
      <c r="B133" s="22" t="s">
        <v>161</v>
      </c>
      <c r="C133" s="47" t="s">
        <v>21</v>
      </c>
      <c r="D133" s="54" t="b">
        <v>0</v>
      </c>
      <c r="E133" s="54" t="b">
        <v>1</v>
      </c>
      <c r="F133" s="54" t="b">
        <v>0</v>
      </c>
      <c r="G133" s="54" t="b">
        <v>1</v>
      </c>
      <c r="H133" s="54" t="b">
        <v>0</v>
      </c>
      <c r="I133" s="54" cm="1">
        <f t="array" ref="I133">_FV(RoomRequests[[#This Row],[Course Card]],"Enrollment Cap",TRUE)</f>
        <v>38</v>
      </c>
      <c r="J133" s="47" t="str">
        <f>IF(RoomRequests[[#This Row],[Mon]],"M","")&amp;IF(RoomRequests[[#This Row],[Tue]],"T","")&amp;IF(RoomRequests[[#This Row],[Wed]],"W","")&amp;IF(RoomRequests[[#This Row],[Thu]],"TH","")&amp;IF(RoomRequests[[#This Row],[Fri]],"F","")</f>
        <v>TTH</v>
      </c>
      <c r="K133" s="47" cm="1">
        <f t="array" ref="K133">_FV(RoomRequests[[#This Row],[Course Card]],"Room Size",TRUE)</f>
        <v>40</v>
      </c>
      <c r="L133" s="47" t="e" cm="1" vm="130">
        <f t="array" ref="L133">courseDataTypeByCourseAndSection(RoomRequests[[#This Row],[Course + Section]])</f>
        <v>#VALUE!</v>
      </c>
      <c r="M133" s="47" t="str" cm="1">
        <f t="array" ref="M133">_FV(RoomRequests[[#This Row],[Course Card]],"Instructor Name",TRUE)</f>
        <v>Musselman, Alexandria</v>
      </c>
      <c r="N133" s="47" t="str" cm="1">
        <f t="array" ref="N133">_FV(RoomRequests[[#This Row],[Course Card]],"Division")</f>
        <v>MATH</v>
      </c>
    </row>
    <row r="134" spans="2:14" hidden="1" x14ac:dyDescent="0.2">
      <c r="B134" s="22" t="s">
        <v>162</v>
      </c>
      <c r="C134" s="47" t="s">
        <v>56</v>
      </c>
      <c r="D134" s="54" t="b">
        <v>1</v>
      </c>
      <c r="E134" s="54" t="b">
        <v>0</v>
      </c>
      <c r="F134" s="54" t="b">
        <v>1</v>
      </c>
      <c r="G134" s="54" t="b">
        <v>0</v>
      </c>
      <c r="H134" s="54" t="b">
        <v>1</v>
      </c>
      <c r="I134" s="54" cm="1">
        <f t="array" ref="I134">_FV(RoomRequests[[#This Row],[Course Card]],"Enrollment Cap",TRUE)</f>
        <v>38</v>
      </c>
      <c r="J134" s="47" t="str">
        <f>IF(RoomRequests[[#This Row],[Mon]],"M","")&amp;IF(RoomRequests[[#This Row],[Tue]],"T","")&amp;IF(RoomRequests[[#This Row],[Wed]],"W","")&amp;IF(RoomRequests[[#This Row],[Thu]],"TH","")&amp;IF(RoomRequests[[#This Row],[Fri]],"F","")</f>
        <v>MWF</v>
      </c>
      <c r="K134" s="47" cm="1">
        <f t="array" ref="K134">_FV(RoomRequests[[#This Row],[Course Card]],"Room Size",TRUE)</f>
        <v>40</v>
      </c>
      <c r="L134" s="47" t="e" cm="1" vm="131">
        <f t="array" ref="L134">courseDataTypeByCourseAndSection(RoomRequests[[#This Row],[Course + Section]])</f>
        <v>#VALUE!</v>
      </c>
      <c r="M134" s="47" t="str" cm="1">
        <f t="array" ref="M134">_FV(RoomRequests[[#This Row],[Course Card]],"Instructor Name",TRUE)</f>
        <v>Moraiti, Marina</v>
      </c>
      <c r="N134" s="47" t="str" cm="1">
        <f t="array" ref="N134">_FV(RoomRequests[[#This Row],[Course Card]],"Division")</f>
        <v>MATH</v>
      </c>
    </row>
    <row r="135" spans="2:14" hidden="1" x14ac:dyDescent="0.2">
      <c r="B135" s="22" t="s">
        <v>163</v>
      </c>
      <c r="C135" s="47" t="s">
        <v>64</v>
      </c>
      <c r="D135" s="54" t="b">
        <v>1</v>
      </c>
      <c r="E135" s="54" t="b">
        <v>0</v>
      </c>
      <c r="F135" s="54" t="b">
        <v>1</v>
      </c>
      <c r="G135" s="54" t="b">
        <v>0</v>
      </c>
      <c r="H135" s="54" t="b">
        <v>1</v>
      </c>
      <c r="I135" s="54" cm="1">
        <f t="array" ref="I135">_FV(RoomRequests[[#This Row],[Course Card]],"Enrollment Cap",TRUE)</f>
        <v>38</v>
      </c>
      <c r="J135" s="47" t="str">
        <f>IF(RoomRequests[[#This Row],[Mon]],"M","")&amp;IF(RoomRequests[[#This Row],[Tue]],"T","")&amp;IF(RoomRequests[[#This Row],[Wed]],"W","")&amp;IF(RoomRequests[[#This Row],[Thu]],"TH","")&amp;IF(RoomRequests[[#This Row],[Fri]],"F","")</f>
        <v>MWF</v>
      </c>
      <c r="K135" s="47" cm="1">
        <f t="array" ref="K135">_FV(RoomRequests[[#This Row],[Course Card]],"Room Size",TRUE)</f>
        <v>40</v>
      </c>
      <c r="L135" s="47" t="e" cm="1" vm="132">
        <f t="array" ref="L135">courseDataTypeByCourseAndSection(RoomRequests[[#This Row],[Course + Section]])</f>
        <v>#VALUE!</v>
      </c>
      <c r="M135" s="47" t="str" cm="1">
        <f t="array" ref="M135">_FV(RoomRequests[[#This Row],[Course Card]],"Instructor Name",TRUE)</f>
        <v>Abian, Andrew</v>
      </c>
      <c r="N135" s="47" t="str" cm="1">
        <f t="array" ref="N135">_FV(RoomRequests[[#This Row],[Course Card]],"Division")</f>
        <v>MATH</v>
      </c>
    </row>
    <row r="136" spans="2:14" hidden="1" x14ac:dyDescent="0.2">
      <c r="B136" s="22" t="s">
        <v>164</v>
      </c>
      <c r="C136" s="47" t="s">
        <v>56</v>
      </c>
      <c r="D136" s="54" t="b">
        <v>1</v>
      </c>
      <c r="E136" s="54" t="b">
        <v>0</v>
      </c>
      <c r="F136" s="54" t="b">
        <v>1</v>
      </c>
      <c r="G136" s="54" t="b">
        <v>0</v>
      </c>
      <c r="H136" s="54" t="b">
        <v>1</v>
      </c>
      <c r="I136" s="54" cm="1">
        <f t="array" ref="I136">_FV(RoomRequests[[#This Row],[Course Card]],"Enrollment Cap",TRUE)</f>
        <v>38</v>
      </c>
      <c r="J136" s="47" t="str">
        <f>IF(RoomRequests[[#This Row],[Mon]],"M","")&amp;IF(RoomRequests[[#This Row],[Tue]],"T","")&amp;IF(RoomRequests[[#This Row],[Wed]],"W","")&amp;IF(RoomRequests[[#This Row],[Thu]],"TH","")&amp;IF(RoomRequests[[#This Row],[Fri]],"F","")</f>
        <v>MWF</v>
      </c>
      <c r="K136" s="47" cm="1">
        <f t="array" ref="K136">_FV(RoomRequests[[#This Row],[Course Card]],"Room Size",TRUE)</f>
        <v>40</v>
      </c>
      <c r="L136" s="47" t="e" cm="1" vm="133">
        <f t="array" ref="L136">courseDataTypeByCourseAndSection(RoomRequests[[#This Row],[Course + Section]])</f>
        <v>#VALUE!</v>
      </c>
      <c r="M136" s="47" t="str" cm="1">
        <f t="array" ref="M136">_FV(RoomRequests[[#This Row],[Course Card]],"Instructor Name",TRUE)</f>
        <v>Musselman, Alexandria</v>
      </c>
      <c r="N136" s="47" t="str" cm="1">
        <f t="array" ref="N136">_FV(RoomRequests[[#This Row],[Course Card]],"Division")</f>
        <v>MATH</v>
      </c>
    </row>
    <row r="137" spans="2:14" hidden="1" x14ac:dyDescent="0.2">
      <c r="B137" s="22" t="s">
        <v>165</v>
      </c>
      <c r="C137" s="47" t="s">
        <v>31</v>
      </c>
      <c r="D137" s="54" t="b">
        <v>0</v>
      </c>
      <c r="E137" s="54" t="b">
        <v>1</v>
      </c>
      <c r="F137" s="54" t="b">
        <v>0</v>
      </c>
      <c r="G137" s="54" t="b">
        <v>1</v>
      </c>
      <c r="H137" s="54" t="b">
        <v>0</v>
      </c>
      <c r="I137" s="54" cm="1">
        <f t="array" ref="I137">_FV(RoomRequests[[#This Row],[Course Card]],"Enrollment Cap",TRUE)</f>
        <v>38</v>
      </c>
      <c r="J137" s="47" t="str">
        <f>IF(RoomRequests[[#This Row],[Mon]],"M","")&amp;IF(RoomRequests[[#This Row],[Tue]],"T","")&amp;IF(RoomRequests[[#This Row],[Wed]],"W","")&amp;IF(RoomRequests[[#This Row],[Thu]],"TH","")&amp;IF(RoomRequests[[#This Row],[Fri]],"F","")</f>
        <v>TTH</v>
      </c>
      <c r="K137" s="47" cm="1">
        <f t="array" ref="K137">_FV(RoomRequests[[#This Row],[Course Card]],"Room Size",TRUE)</f>
        <v>40</v>
      </c>
      <c r="L137" s="47" t="e" cm="1" vm="134">
        <f t="array" ref="L137">courseDataTypeByCourseAndSection(RoomRequests[[#This Row],[Course + Section]])</f>
        <v>#VALUE!</v>
      </c>
      <c r="M137" s="47" t="str" cm="1">
        <f t="array" ref="M137">_FV(RoomRequests[[#This Row],[Course Card]],"Instructor Name",TRUE)</f>
        <v>Dundon, Ariana</v>
      </c>
      <c r="N137" s="47" t="str" cm="1">
        <f t="array" ref="N137">_FV(RoomRequests[[#This Row],[Course Card]],"Division")</f>
        <v>MATH</v>
      </c>
    </row>
    <row r="138" spans="2:14" hidden="1" x14ac:dyDescent="0.2">
      <c r="B138" s="22" t="s">
        <v>166</v>
      </c>
      <c r="C138" s="47" t="s">
        <v>101</v>
      </c>
      <c r="D138" s="54" t="b">
        <v>0</v>
      </c>
      <c r="E138" s="54" t="b">
        <v>1</v>
      </c>
      <c r="F138" s="54" t="b">
        <v>0</v>
      </c>
      <c r="G138" s="54" t="b">
        <v>1</v>
      </c>
      <c r="H138" s="54" t="b">
        <v>0</v>
      </c>
      <c r="I138" s="54" cm="1">
        <f t="array" ref="I138">_FV(RoomRequests[[#This Row],[Course Card]],"Enrollment Cap",TRUE)</f>
        <v>38</v>
      </c>
      <c r="J138" s="47" t="str">
        <f>IF(RoomRequests[[#This Row],[Mon]],"M","")&amp;IF(RoomRequests[[#This Row],[Tue]],"T","")&amp;IF(RoomRequests[[#This Row],[Wed]],"W","")&amp;IF(RoomRequests[[#This Row],[Thu]],"TH","")&amp;IF(RoomRequests[[#This Row],[Fri]],"F","")</f>
        <v>TTH</v>
      </c>
      <c r="K138" s="47" cm="1">
        <f t="array" ref="K138">_FV(RoomRequests[[#This Row],[Course Card]],"Room Size",TRUE)</f>
        <v>40</v>
      </c>
      <c r="L138" s="47" t="e" cm="1" vm="135">
        <f t="array" ref="L138">courseDataTypeByCourseAndSection(RoomRequests[[#This Row],[Course + Section]])</f>
        <v>#VALUE!</v>
      </c>
      <c r="M138" s="47" t="str" cm="1">
        <f t="array" ref="M138">_FV(RoomRequests[[#This Row],[Course Card]],"Instructor Name",TRUE)</f>
        <v>Abudiab, Mufid</v>
      </c>
      <c r="N138" s="47" t="str" cm="1">
        <f t="array" ref="N138">_FV(RoomRequests[[#This Row],[Course Card]],"Division")</f>
        <v>MATH</v>
      </c>
    </row>
    <row r="139" spans="2:14" hidden="1" x14ac:dyDescent="0.2">
      <c r="B139" s="22" t="s">
        <v>167</v>
      </c>
      <c r="C139" s="47" t="s">
        <v>43</v>
      </c>
      <c r="D139" s="54" t="b">
        <v>0</v>
      </c>
      <c r="E139" s="54" t="b">
        <v>1</v>
      </c>
      <c r="F139" s="54" t="b">
        <v>0</v>
      </c>
      <c r="G139" s="54" t="b">
        <v>1</v>
      </c>
      <c r="H139" s="54" t="b">
        <v>0</v>
      </c>
      <c r="I139" s="54" cm="1">
        <f t="array" ref="I139">_FV(RoomRequests[[#This Row],[Course Card]],"Enrollment Cap",TRUE)</f>
        <v>38</v>
      </c>
      <c r="J139" s="47" t="str">
        <f>IF(RoomRequests[[#This Row],[Mon]],"M","")&amp;IF(RoomRequests[[#This Row],[Tue]],"T","")&amp;IF(RoomRequests[[#This Row],[Wed]],"W","")&amp;IF(RoomRequests[[#This Row],[Thu]],"TH","")&amp;IF(RoomRequests[[#This Row],[Fri]],"F","")</f>
        <v>TTH</v>
      </c>
      <c r="K139" s="47" cm="1">
        <f t="array" ref="K139">_FV(RoomRequests[[#This Row],[Course Card]],"Room Size",TRUE)</f>
        <v>40</v>
      </c>
      <c r="L139" s="47" t="e" cm="1" vm="136">
        <f t="array" ref="L139">courseDataTypeByCourseAndSection(RoomRequests[[#This Row],[Course + Section]])</f>
        <v>#VALUE!</v>
      </c>
      <c r="M139" s="47" t="str" cm="1">
        <f t="array" ref="M139">_FV(RoomRequests[[#This Row],[Course Card]],"Instructor Name",TRUE)</f>
        <v>Dundon, Ariana</v>
      </c>
      <c r="N139" s="47" t="str" cm="1">
        <f t="array" ref="N139">_FV(RoomRequests[[#This Row],[Course Card]],"Division")</f>
        <v>MATH</v>
      </c>
    </row>
    <row r="140" spans="2:14" hidden="1" x14ac:dyDescent="0.2">
      <c r="B140" s="22" t="s">
        <v>168</v>
      </c>
      <c r="C140" s="47" t="s">
        <v>147</v>
      </c>
      <c r="D140" s="54" t="b">
        <v>1</v>
      </c>
      <c r="E140" s="54" t="b">
        <v>0</v>
      </c>
      <c r="F140" s="54" t="b">
        <v>1</v>
      </c>
      <c r="G140" s="54" t="b">
        <v>0</v>
      </c>
      <c r="H140" s="54" t="b">
        <v>1</v>
      </c>
      <c r="I140" s="54" cm="1">
        <f t="array" ref="I140">_FV(RoomRequests[[#This Row],[Course Card]],"Enrollment Cap",TRUE)</f>
        <v>38</v>
      </c>
      <c r="J140" s="47" t="str">
        <f>IF(RoomRequests[[#This Row],[Mon]],"M","")&amp;IF(RoomRequests[[#This Row],[Tue]],"T","")&amp;IF(RoomRequests[[#This Row],[Wed]],"W","")&amp;IF(RoomRequests[[#This Row],[Thu]],"TH","")&amp;IF(RoomRequests[[#This Row],[Fri]],"F","")</f>
        <v>MWF</v>
      </c>
      <c r="K140" s="47" cm="1">
        <f t="array" ref="K140">_FV(RoomRequests[[#This Row],[Course Card]],"Room Size",TRUE)</f>
        <v>40</v>
      </c>
      <c r="L140" s="47" t="e" cm="1" vm="137">
        <f t="array" ref="L140">courseDataTypeByCourseAndSection(RoomRequests[[#This Row],[Course + Section]])</f>
        <v>#VALUE!</v>
      </c>
      <c r="M140" s="47" t="str" cm="1">
        <f t="array" ref="M140">_FV(RoomRequests[[#This Row],[Course Card]],"Instructor Name",TRUE)</f>
        <v>Musselman, Alexandria</v>
      </c>
      <c r="N140" s="47" t="str" cm="1">
        <f t="array" ref="N140">_FV(RoomRequests[[#This Row],[Course Card]],"Division")</f>
        <v>MATH</v>
      </c>
    </row>
    <row r="141" spans="2:14" hidden="1" x14ac:dyDescent="0.2">
      <c r="B141" s="22" t="s">
        <v>169</v>
      </c>
      <c r="C141" s="47" t="s">
        <v>56</v>
      </c>
      <c r="D141" s="54" t="b">
        <v>1</v>
      </c>
      <c r="E141" s="54" t="b">
        <v>0</v>
      </c>
      <c r="F141" s="54" t="b">
        <v>0</v>
      </c>
      <c r="G141" s="54" t="b">
        <v>0</v>
      </c>
      <c r="H141" s="54" t="b">
        <v>1</v>
      </c>
      <c r="I141" s="54" cm="1">
        <f t="array" ref="I141">_FV(RoomRequests[[#This Row],[Course Card]],"Enrollment Cap",TRUE)</f>
        <v>38</v>
      </c>
      <c r="J141" s="47" t="str">
        <f>IF(RoomRequests[[#This Row],[Mon]],"M","")&amp;IF(RoomRequests[[#This Row],[Tue]],"T","")&amp;IF(RoomRequests[[#This Row],[Wed]],"W","")&amp;IF(RoomRequests[[#This Row],[Thu]],"TH","")&amp;IF(RoomRequests[[#This Row],[Fri]],"F","")</f>
        <v>MF</v>
      </c>
      <c r="K141" s="47" cm="1">
        <f t="array" ref="K141">_FV(RoomRequests[[#This Row],[Course Card]],"Room Size",TRUE)</f>
        <v>40</v>
      </c>
      <c r="L141" s="47" t="e" cm="1" vm="138">
        <f t="array" ref="L141">courseDataTypeByCourseAndSection(RoomRequests[[#This Row],[Course + Section]])</f>
        <v>#VALUE!</v>
      </c>
      <c r="M141" s="47" t="str" cm="1">
        <f t="array" ref="M141">_FV(RoomRequests[[#This Row],[Course Card]],"Instructor Name",TRUE)</f>
        <v>Barchechat, Alexandre</v>
      </c>
      <c r="N141" s="47" t="str" cm="1">
        <f t="array" ref="N141">_FV(RoomRequests[[#This Row],[Course Card]],"Division")</f>
        <v>MATH</v>
      </c>
    </row>
    <row r="142" spans="2:14" hidden="1" x14ac:dyDescent="0.2">
      <c r="B142" s="22" t="s">
        <v>170</v>
      </c>
      <c r="C142" s="47" t="s">
        <v>147</v>
      </c>
      <c r="D142" s="54" t="b">
        <v>1</v>
      </c>
      <c r="E142" s="54" t="b">
        <v>0</v>
      </c>
      <c r="F142" s="54" t="b">
        <v>0</v>
      </c>
      <c r="G142" s="54" t="b">
        <v>0</v>
      </c>
      <c r="H142" s="54" t="b">
        <v>1</v>
      </c>
      <c r="I142" s="54" cm="1">
        <f t="array" ref="I142">_FV(RoomRequests[[#This Row],[Course Card]],"Enrollment Cap",TRUE)</f>
        <v>38</v>
      </c>
      <c r="J142" s="47" t="str">
        <f>IF(RoomRequests[[#This Row],[Mon]],"M","")&amp;IF(RoomRequests[[#This Row],[Tue]],"T","")&amp;IF(RoomRequests[[#This Row],[Wed]],"W","")&amp;IF(RoomRequests[[#This Row],[Thu]],"TH","")&amp;IF(RoomRequests[[#This Row],[Fri]],"F","")</f>
        <v>MF</v>
      </c>
      <c r="K142" s="47" cm="1">
        <f t="array" ref="K142">_FV(RoomRequests[[#This Row],[Course Card]],"Room Size",TRUE)</f>
        <v>40</v>
      </c>
      <c r="L142" s="47" t="e" cm="1" vm="139">
        <f t="array" ref="L142">courseDataTypeByCourseAndSection(RoomRequests[[#This Row],[Course + Section]])</f>
        <v>#VALUE!</v>
      </c>
      <c r="M142" s="47" t="str" cm="1">
        <f t="array" ref="M142">_FV(RoomRequests[[#This Row],[Course Card]],"Instructor Name",TRUE)</f>
        <v>Barchechat, Alexandre</v>
      </c>
      <c r="N142" s="47" t="str" cm="1">
        <f t="array" ref="N142">_FV(RoomRequests[[#This Row],[Course Card]],"Division")</f>
        <v>MATH</v>
      </c>
    </row>
    <row r="143" spans="2:14" hidden="1" x14ac:dyDescent="0.2">
      <c r="B143" s="22" t="s">
        <v>171</v>
      </c>
      <c r="C143" s="47" t="s">
        <v>64</v>
      </c>
      <c r="D143" s="54" t="b">
        <v>1</v>
      </c>
      <c r="E143" s="54" t="b">
        <v>0</v>
      </c>
      <c r="F143" s="54" t="b">
        <v>1</v>
      </c>
      <c r="G143" s="54" t="b">
        <v>0</v>
      </c>
      <c r="H143" s="54" t="b">
        <v>1</v>
      </c>
      <c r="I143" s="54" cm="1">
        <f t="array" ref="I143">_FV(RoomRequests[[#This Row],[Course Card]],"Enrollment Cap",TRUE)</f>
        <v>38</v>
      </c>
      <c r="J143" s="47" t="str">
        <f>IF(RoomRequests[[#This Row],[Mon]],"M","")&amp;IF(RoomRequests[[#This Row],[Tue]],"T","")&amp;IF(RoomRequests[[#This Row],[Wed]],"W","")&amp;IF(RoomRequests[[#This Row],[Thu]],"TH","")&amp;IF(RoomRequests[[#This Row],[Fri]],"F","")</f>
        <v>MWF</v>
      </c>
      <c r="K143" s="47" cm="1">
        <f t="array" ref="K143">_FV(RoomRequests[[#This Row],[Course Card]],"Room Size",TRUE)</f>
        <v>40</v>
      </c>
      <c r="L143" s="47" t="e" cm="1" vm="140">
        <f t="array" ref="L143">courseDataTypeByCourseAndSection(RoomRequests[[#This Row],[Course + Section]])</f>
        <v>#VALUE!</v>
      </c>
      <c r="M143" s="47" t="str" cm="1">
        <f t="array" ref="M143">_FV(RoomRequests[[#This Row],[Course Card]],"Instructor Name",TRUE)</f>
        <v>Musselman, Clark</v>
      </c>
      <c r="N143" s="47" t="str" cm="1">
        <f t="array" ref="N143">_FV(RoomRequests[[#This Row],[Course Card]],"Division")</f>
        <v>MATH</v>
      </c>
    </row>
    <row r="144" spans="2:14" hidden="1" x14ac:dyDescent="0.2">
      <c r="B144" s="22" t="s">
        <v>172</v>
      </c>
      <c r="C144" s="47" t="s">
        <v>56</v>
      </c>
      <c r="D144" s="54" t="b">
        <v>1</v>
      </c>
      <c r="E144" s="54" t="b">
        <v>0</v>
      </c>
      <c r="F144" s="54" t="b">
        <v>1</v>
      </c>
      <c r="G144" s="54" t="b">
        <v>0</v>
      </c>
      <c r="H144" s="54" t="b">
        <v>1</v>
      </c>
      <c r="I144" s="54" cm="1">
        <f t="array" ref="I144">_FV(RoomRequests[[#This Row],[Course Card]],"Enrollment Cap",TRUE)</f>
        <v>38</v>
      </c>
      <c r="J144" s="47" t="str">
        <f>IF(RoomRequests[[#This Row],[Mon]],"M","")&amp;IF(RoomRequests[[#This Row],[Tue]],"T","")&amp;IF(RoomRequests[[#This Row],[Wed]],"W","")&amp;IF(RoomRequests[[#This Row],[Thu]],"TH","")&amp;IF(RoomRequests[[#This Row],[Fri]],"F","")</f>
        <v>MWF</v>
      </c>
      <c r="K144" s="47" cm="1">
        <f t="array" ref="K144">_FV(RoomRequests[[#This Row],[Course Card]],"Room Size",TRUE)</f>
        <v>40</v>
      </c>
      <c r="L144" s="47" t="e" cm="1" vm="141">
        <f t="array" ref="L144">courseDataTypeByCourseAndSection(RoomRequests[[#This Row],[Course + Section]])</f>
        <v>#VALUE!</v>
      </c>
      <c r="M144" s="47" t="str" cm="1">
        <f t="array" ref="M144">_FV(RoomRequests[[#This Row],[Course Card]],"Instructor Name",TRUE)</f>
        <v>Musselman, Clark</v>
      </c>
      <c r="N144" s="47" t="str" cm="1">
        <f t="array" ref="N144">_FV(RoomRequests[[#This Row],[Course Card]],"Division")</f>
        <v>MATH</v>
      </c>
    </row>
    <row r="145" spans="2:14" hidden="1" x14ac:dyDescent="0.2">
      <c r="B145" s="22" t="s">
        <v>173</v>
      </c>
      <c r="C145" s="47" t="s">
        <v>18</v>
      </c>
      <c r="D145" s="54" t="b">
        <v>0</v>
      </c>
      <c r="E145" s="54" t="b">
        <v>1</v>
      </c>
      <c r="F145" s="54" t="b">
        <v>0</v>
      </c>
      <c r="G145" s="54" t="b">
        <v>1</v>
      </c>
      <c r="H145" s="54" t="b">
        <v>0</v>
      </c>
      <c r="I145" s="54" cm="1">
        <f t="array" ref="I145">_FV(RoomRequests[[#This Row],[Course Card]],"Enrollment Cap",TRUE)</f>
        <v>38</v>
      </c>
      <c r="J145" s="47" t="str">
        <f>IF(RoomRequests[[#This Row],[Mon]],"M","")&amp;IF(RoomRequests[[#This Row],[Tue]],"T","")&amp;IF(RoomRequests[[#This Row],[Wed]],"W","")&amp;IF(RoomRequests[[#This Row],[Thu]],"TH","")&amp;IF(RoomRequests[[#This Row],[Fri]],"F","")</f>
        <v>TTH</v>
      </c>
      <c r="K145" s="47" cm="1">
        <f t="array" ref="K145">_FV(RoomRequests[[#This Row],[Course Card]],"Room Size",TRUE)</f>
        <v>40</v>
      </c>
      <c r="L145" s="47" t="e" cm="1" vm="142">
        <f t="array" ref="L145">courseDataTypeByCourseAndSection(RoomRequests[[#This Row],[Course + Section]])</f>
        <v>#VALUE!</v>
      </c>
      <c r="M145" s="47" t="str" cm="1">
        <f t="array" ref="M145">_FV(RoomRequests[[#This Row],[Course Card]],"Instructor Name",TRUE)</f>
        <v>Paparella, Pietro</v>
      </c>
      <c r="N145" s="47" t="str" cm="1">
        <f t="array" ref="N145">_FV(RoomRequests[[#This Row],[Course Card]],"Division")</f>
        <v>MATH</v>
      </c>
    </row>
    <row r="146" spans="2:14" hidden="1" x14ac:dyDescent="0.2">
      <c r="B146" s="22" t="s">
        <v>174</v>
      </c>
      <c r="C146" s="47" t="s">
        <v>31</v>
      </c>
      <c r="D146" s="54" t="b">
        <v>0</v>
      </c>
      <c r="E146" s="54" t="b">
        <v>1</v>
      </c>
      <c r="F146" s="54" t="b">
        <v>0</v>
      </c>
      <c r="G146" s="54" t="b">
        <v>1</v>
      </c>
      <c r="H146" s="54" t="b">
        <v>0</v>
      </c>
      <c r="I146" s="54" cm="1">
        <f t="array" ref="I146">_FV(RoomRequests[[#This Row],[Course Card]],"Enrollment Cap",TRUE)</f>
        <v>38</v>
      </c>
      <c r="J146" s="47" t="str">
        <f>IF(RoomRequests[[#This Row],[Mon]],"M","")&amp;IF(RoomRequests[[#This Row],[Tue]],"T","")&amp;IF(RoomRequests[[#This Row],[Wed]],"W","")&amp;IF(RoomRequests[[#This Row],[Thu]],"TH","")&amp;IF(RoomRequests[[#This Row],[Fri]],"F","")</f>
        <v>TTH</v>
      </c>
      <c r="K146" s="47" cm="1">
        <f t="array" ref="K146">_FV(RoomRequests[[#This Row],[Course Card]],"Room Size",TRUE)</f>
        <v>40</v>
      </c>
      <c r="L146" s="47" t="e" cm="1" vm="143">
        <f t="array" ref="L146">courseDataTypeByCourseAndSection(RoomRequests[[#This Row],[Course + Section]])</f>
        <v>#VALUE!</v>
      </c>
      <c r="M146" s="47" t="str" cm="1">
        <f t="array" ref="M146">_FV(RoomRequests[[#This Row],[Course Card]],"Instructor Name",TRUE)</f>
        <v/>
      </c>
      <c r="N146" s="47" t="str" cm="1">
        <f t="array" ref="N146">_FV(RoomRequests[[#This Row],[Course Card]],"Division")</f>
        <v>MATH</v>
      </c>
    </row>
    <row r="147" spans="2:14" hidden="1" x14ac:dyDescent="0.2">
      <c r="B147" s="22" t="s">
        <v>175</v>
      </c>
      <c r="C147" s="47" t="s">
        <v>43</v>
      </c>
      <c r="D147" s="54" t="b">
        <v>0</v>
      </c>
      <c r="E147" s="54" t="b">
        <v>1</v>
      </c>
      <c r="F147" s="54" t="b">
        <v>0</v>
      </c>
      <c r="G147" s="54" t="b">
        <v>1</v>
      </c>
      <c r="H147" s="54" t="b">
        <v>0</v>
      </c>
      <c r="I147" s="54" cm="1">
        <f t="array" ref="I147">_FV(RoomRequests[[#This Row],[Course Card]],"Enrollment Cap",TRUE)</f>
        <v>38</v>
      </c>
      <c r="J147" s="47" t="str">
        <f>IF(RoomRequests[[#This Row],[Mon]],"M","")&amp;IF(RoomRequests[[#This Row],[Tue]],"T","")&amp;IF(RoomRequests[[#This Row],[Wed]],"W","")&amp;IF(RoomRequests[[#This Row],[Thu]],"TH","")&amp;IF(RoomRequests[[#This Row],[Fri]],"F","")</f>
        <v>TTH</v>
      </c>
      <c r="K147" s="47" cm="1">
        <f t="array" ref="K147">_FV(RoomRequests[[#This Row],[Course Card]],"Room Size",TRUE)</f>
        <v>40</v>
      </c>
      <c r="L147" s="47" t="e" cm="1" vm="144">
        <f t="array" ref="L147">courseDataTypeByCourseAndSection(RoomRequests[[#This Row],[Course + Section]])</f>
        <v>#VALUE!</v>
      </c>
      <c r="M147" s="47" t="str" cm="1">
        <f t="array" ref="M147">_FV(RoomRequests[[#This Row],[Course Card]],"Instructor Name",TRUE)</f>
        <v>Abian, Andrew</v>
      </c>
      <c r="N147" s="47" t="str" cm="1">
        <f t="array" ref="N147">_FV(RoomRequests[[#This Row],[Course Card]],"Division")</f>
        <v>MATH</v>
      </c>
    </row>
    <row r="148" spans="2:14" hidden="1" x14ac:dyDescent="0.2">
      <c r="B148" s="22" t="s">
        <v>176</v>
      </c>
      <c r="C148" s="47" t="s">
        <v>43</v>
      </c>
      <c r="D148" s="54" t="b">
        <v>1</v>
      </c>
      <c r="E148" s="54" t="b">
        <v>0</v>
      </c>
      <c r="F148" s="54" t="b">
        <v>1</v>
      </c>
      <c r="G148" s="54" t="b">
        <v>0</v>
      </c>
      <c r="H148" s="54" t="b">
        <v>0</v>
      </c>
      <c r="I148" s="54" cm="1">
        <f t="array" ref="I148">_FV(RoomRequests[[#This Row],[Course Card]],"Enrollment Cap",TRUE)</f>
        <v>24</v>
      </c>
      <c r="J148" s="47" t="str">
        <f>IF(RoomRequests[[#This Row],[Mon]],"M","")&amp;IF(RoomRequests[[#This Row],[Tue]],"T","")&amp;IF(RoomRequests[[#This Row],[Wed]],"W","")&amp;IF(RoomRequests[[#This Row],[Thu]],"TH","")&amp;IF(RoomRequests[[#This Row],[Fri]],"F","")</f>
        <v>MW</v>
      </c>
      <c r="K148" s="47" cm="1">
        <f t="array" ref="K148">_FV(RoomRequests[[#This Row],[Course Card]],"Room Size",TRUE)</f>
        <v>24</v>
      </c>
      <c r="L148" s="47" t="e" cm="1" vm="145">
        <f t="array" ref="L148">courseDataTypeByCourseAndSection(RoomRequests[[#This Row],[Course + Section]])</f>
        <v>#VALUE!</v>
      </c>
      <c r="M148" s="47" t="str" cm="1">
        <f t="array" ref="M148">_FV(RoomRequests[[#This Row],[Course Card]],"Instructor Name",TRUE)</f>
        <v>Loreto, Milagros</v>
      </c>
      <c r="N148" s="47" t="str" cm="1">
        <f t="array" ref="N148">_FV(RoomRequests[[#This Row],[Course Card]],"Division")</f>
        <v>MATH</v>
      </c>
    </row>
    <row r="149" spans="2:14" hidden="1" x14ac:dyDescent="0.2">
      <c r="B149" s="22" t="s">
        <v>177</v>
      </c>
      <c r="C149" s="47" t="s">
        <v>18</v>
      </c>
      <c r="D149" s="54" t="b">
        <v>1</v>
      </c>
      <c r="E149" s="54" t="b">
        <v>0</v>
      </c>
      <c r="F149" s="54" t="b">
        <v>1</v>
      </c>
      <c r="G149" s="54" t="b">
        <v>0</v>
      </c>
      <c r="H149" s="54" t="b">
        <v>0</v>
      </c>
      <c r="I149" s="54" cm="1">
        <f t="array" ref="I149">_FV(RoomRequests[[#This Row],[Course Card]],"Enrollment Cap",TRUE)</f>
        <v>24</v>
      </c>
      <c r="J149" s="47" t="str">
        <f>IF(RoomRequests[[#This Row],[Mon]],"M","")&amp;IF(RoomRequests[[#This Row],[Tue]],"T","")&amp;IF(RoomRequests[[#This Row],[Wed]],"W","")&amp;IF(RoomRequests[[#This Row],[Thu]],"TH","")&amp;IF(RoomRequests[[#This Row],[Fri]],"F","")</f>
        <v>MW</v>
      </c>
      <c r="K149" s="47" cm="1">
        <f t="array" ref="K149">_FV(RoomRequests[[#This Row],[Course Card]],"Room Size",TRUE)</f>
        <v>24</v>
      </c>
      <c r="L149" s="47" t="e" cm="1" vm="146">
        <f t="array" ref="L149">courseDataTypeByCourseAndSection(RoomRequests[[#This Row],[Course + Section]])</f>
        <v>#VALUE!</v>
      </c>
      <c r="M149" s="47" t="str" cm="1">
        <f t="array" ref="M149">_FV(RoomRequests[[#This Row],[Course Card]],"Instructor Name",TRUE)</f>
        <v>Simonsen, Linda</v>
      </c>
      <c r="N149" s="47" t="str" cm="1">
        <f t="array" ref="N149">_FV(RoomRequests[[#This Row],[Course Card]],"Division")</f>
        <v>MATH</v>
      </c>
    </row>
    <row r="150" spans="2:14" hidden="1" x14ac:dyDescent="0.2">
      <c r="B150" s="22" t="s">
        <v>178</v>
      </c>
      <c r="C150" s="47" t="s">
        <v>21</v>
      </c>
      <c r="D150" s="54" t="b">
        <v>1</v>
      </c>
      <c r="E150" s="54" t="b">
        <v>0</v>
      </c>
      <c r="F150" s="54" t="b">
        <v>1</v>
      </c>
      <c r="G150" s="54" t="b">
        <v>0</v>
      </c>
      <c r="H150" s="54" t="b">
        <v>0</v>
      </c>
      <c r="I150" s="54" cm="1">
        <f t="array" ref="I150">_FV(RoomRequests[[#This Row],[Course Card]],"Enrollment Cap",TRUE)</f>
        <v>24</v>
      </c>
      <c r="J150" s="47" t="str">
        <f>IF(RoomRequests[[#This Row],[Mon]],"M","")&amp;IF(RoomRequests[[#This Row],[Tue]],"T","")&amp;IF(RoomRequests[[#This Row],[Wed]],"W","")&amp;IF(RoomRequests[[#This Row],[Thu]],"TH","")&amp;IF(RoomRequests[[#This Row],[Fri]],"F","")</f>
        <v>MW</v>
      </c>
      <c r="K150" s="47" cm="1">
        <f t="array" ref="K150">_FV(RoomRequests[[#This Row],[Course Card]],"Room Size",TRUE)</f>
        <v>24</v>
      </c>
      <c r="L150" s="47" t="e" cm="1" vm="147">
        <f t="array" ref="L150">courseDataTypeByCourseAndSection(RoomRequests[[#This Row],[Course + Section]])</f>
        <v>#VALUE!</v>
      </c>
      <c r="M150" s="47" t="str" cm="1">
        <f t="array" ref="M150">_FV(RoomRequests[[#This Row],[Course Card]],"Instructor Name",TRUE)</f>
        <v>Simonsen, Linda</v>
      </c>
      <c r="N150" s="47" t="str" cm="1">
        <f t="array" ref="N150">_FV(RoomRequests[[#This Row],[Course Card]],"Division")</f>
        <v>MATH</v>
      </c>
    </row>
    <row r="151" spans="2:14" hidden="1" x14ac:dyDescent="0.2">
      <c r="B151" s="22" t="s">
        <v>179</v>
      </c>
      <c r="C151" s="47" t="s">
        <v>31</v>
      </c>
      <c r="D151" s="54" t="b">
        <v>0</v>
      </c>
      <c r="E151" s="54" t="b">
        <v>1</v>
      </c>
      <c r="F151" s="54" t="b">
        <v>0</v>
      </c>
      <c r="G151" s="54" t="b">
        <v>1</v>
      </c>
      <c r="H151" s="54" t="b">
        <v>0</v>
      </c>
      <c r="I151" s="54" cm="1">
        <f t="array" ref="I151">_FV(RoomRequests[[#This Row],[Course Card]],"Enrollment Cap",TRUE)</f>
        <v>38</v>
      </c>
      <c r="J151" s="47" t="str">
        <f>IF(RoomRequests[[#This Row],[Mon]],"M","")&amp;IF(RoomRequests[[#This Row],[Tue]],"T","")&amp;IF(RoomRequests[[#This Row],[Wed]],"W","")&amp;IF(RoomRequests[[#This Row],[Thu]],"TH","")&amp;IF(RoomRequests[[#This Row],[Fri]],"F","")</f>
        <v>TTH</v>
      </c>
      <c r="K151" s="47" cm="1">
        <f t="array" ref="K151">_FV(RoomRequests[[#This Row],[Course Card]],"Room Size",TRUE)</f>
        <v>40</v>
      </c>
      <c r="L151" s="47" t="e" cm="1" vm="148">
        <f t="array" ref="L151">courseDataTypeByCourseAndSection(RoomRequests[[#This Row],[Course + Section]])</f>
        <v>#VALUE!</v>
      </c>
      <c r="M151" s="47" t="str" cm="1">
        <f t="array" ref="M151">_FV(RoomRequests[[#This Row],[Course Card]],"Instructor Name",TRUE)</f>
        <v/>
      </c>
      <c r="N151" s="47" t="str" cm="1">
        <f t="array" ref="N151">_FV(RoomRequests[[#This Row],[Course Card]],"Division")</f>
        <v>MATH</v>
      </c>
    </row>
    <row r="152" spans="2:14" hidden="1" x14ac:dyDescent="0.2">
      <c r="B152" s="22" t="s">
        <v>180</v>
      </c>
      <c r="C152" s="47" t="s">
        <v>18</v>
      </c>
      <c r="D152" s="54" t="b">
        <v>0</v>
      </c>
      <c r="E152" s="54" t="b">
        <v>1</v>
      </c>
      <c r="F152" s="54" t="b">
        <v>0</v>
      </c>
      <c r="G152" s="54" t="b">
        <v>1</v>
      </c>
      <c r="H152" s="54" t="b">
        <v>0</v>
      </c>
      <c r="I152" s="54" cm="1">
        <f t="array" ref="I152">_FV(RoomRequests[[#This Row],[Course Card]],"Enrollment Cap",TRUE)</f>
        <v>24</v>
      </c>
      <c r="J152" s="47" t="str">
        <f>IF(RoomRequests[[#This Row],[Mon]],"M","")&amp;IF(RoomRequests[[#This Row],[Tue]],"T","")&amp;IF(RoomRequests[[#This Row],[Wed]],"W","")&amp;IF(RoomRequests[[#This Row],[Thu]],"TH","")&amp;IF(RoomRequests[[#This Row],[Fri]],"F","")</f>
        <v>TTH</v>
      </c>
      <c r="K152" s="47" cm="1">
        <f t="array" ref="K152">_FV(RoomRequests[[#This Row],[Course Card]],"Room Size",TRUE)</f>
        <v>24</v>
      </c>
      <c r="L152" s="47" t="e" cm="1" vm="149">
        <f t="array" ref="L152">courseDataTypeByCourseAndSection(RoomRequests[[#This Row],[Course + Section]])</f>
        <v>#VALUE!</v>
      </c>
      <c r="M152" s="47" t="str" cm="1">
        <f t="array" ref="M152">_FV(RoomRequests[[#This Row],[Course Card]],"Instructor Name",TRUE)</f>
        <v>Musselman, Clark</v>
      </c>
      <c r="N152" s="47" t="str" cm="1">
        <f t="array" ref="N152">_FV(RoomRequests[[#This Row],[Course Card]],"Division")</f>
        <v>MATH</v>
      </c>
    </row>
    <row r="153" spans="2:14" hidden="1" x14ac:dyDescent="0.2">
      <c r="B153" s="22" t="s">
        <v>181</v>
      </c>
      <c r="C153" s="47" t="s">
        <v>43</v>
      </c>
      <c r="D153" s="54" t="b">
        <v>0</v>
      </c>
      <c r="E153" s="54" t="b">
        <v>1</v>
      </c>
      <c r="F153" s="54" t="b">
        <v>0</v>
      </c>
      <c r="G153" s="54" t="b">
        <v>1</v>
      </c>
      <c r="H153" s="54" t="b">
        <v>0</v>
      </c>
      <c r="I153" s="54" cm="1">
        <f t="array" ref="I153">_FV(RoomRequests[[#This Row],[Course Card]],"Enrollment Cap",TRUE)</f>
        <v>24</v>
      </c>
      <c r="J153" s="47" t="str">
        <f>IF(RoomRequests[[#This Row],[Mon]],"M","")&amp;IF(RoomRequests[[#This Row],[Tue]],"T","")&amp;IF(RoomRequests[[#This Row],[Wed]],"W","")&amp;IF(RoomRequests[[#This Row],[Thu]],"TH","")&amp;IF(RoomRequests[[#This Row],[Fri]],"F","")</f>
        <v>TTH</v>
      </c>
      <c r="K153" s="47" cm="1">
        <f t="array" ref="K153">_FV(RoomRequests[[#This Row],[Course Card]],"Room Size",TRUE)</f>
        <v>24</v>
      </c>
      <c r="L153" s="47" t="e" cm="1" vm="150">
        <f t="array" ref="L153">courseDataTypeByCourseAndSection(RoomRequests[[#This Row],[Course + Section]])</f>
        <v>#VALUE!</v>
      </c>
      <c r="M153" s="47" t="str" cm="1">
        <f t="array" ref="M153">_FV(RoomRequests[[#This Row],[Course Card]],"Instructor Name",TRUE)</f>
        <v>Mann, Casey</v>
      </c>
      <c r="N153" s="47" t="str" cm="1">
        <f t="array" ref="N153">_FV(RoomRequests[[#This Row],[Course Card]],"Division")</f>
        <v>MATH</v>
      </c>
    </row>
    <row r="154" spans="2:14" hidden="1" x14ac:dyDescent="0.2">
      <c r="B154" s="22" t="s">
        <v>182</v>
      </c>
      <c r="C154" s="47" t="s">
        <v>31</v>
      </c>
      <c r="D154" s="54" t="b">
        <v>0</v>
      </c>
      <c r="E154" s="54" t="b">
        <v>1</v>
      </c>
      <c r="F154" s="54" t="b">
        <v>0</v>
      </c>
      <c r="G154" s="54" t="b">
        <v>1</v>
      </c>
      <c r="H154" s="54" t="b">
        <v>0</v>
      </c>
      <c r="I154" s="54" cm="1">
        <f t="array" ref="I154">_FV(RoomRequests[[#This Row],[Course Card]],"Enrollment Cap",TRUE)</f>
        <v>24</v>
      </c>
      <c r="J154" s="47" t="str">
        <f>IF(RoomRequests[[#This Row],[Mon]],"M","")&amp;IF(RoomRequests[[#This Row],[Tue]],"T","")&amp;IF(RoomRequests[[#This Row],[Wed]],"W","")&amp;IF(RoomRequests[[#This Row],[Thu]],"TH","")&amp;IF(RoomRequests[[#This Row],[Fri]],"F","")</f>
        <v>TTH</v>
      </c>
      <c r="K154" s="47" cm="1">
        <f t="array" ref="K154">_FV(RoomRequests[[#This Row],[Course Card]],"Room Size",TRUE)</f>
        <v>24</v>
      </c>
      <c r="L154" s="47" t="e" cm="1" vm="151">
        <f t="array" ref="L154">courseDataTypeByCourseAndSection(RoomRequests[[#This Row],[Course + Section]])</f>
        <v>#VALUE!</v>
      </c>
      <c r="M154" s="47" t="str" cm="1">
        <f t="array" ref="M154">_FV(RoomRequests[[#This Row],[Course Card]],"Instructor Name",TRUE)</f>
        <v>Mann, Casey</v>
      </c>
      <c r="N154" s="47" t="str" cm="1">
        <f t="array" ref="N154">_FV(RoomRequests[[#This Row],[Course Card]],"Division")</f>
        <v>MATH</v>
      </c>
    </row>
    <row r="155" spans="2:14" hidden="1" x14ac:dyDescent="0.2">
      <c r="B155" s="22" t="s">
        <v>183</v>
      </c>
      <c r="C155" s="47" t="s">
        <v>43</v>
      </c>
      <c r="D155" s="54" t="b">
        <v>1</v>
      </c>
      <c r="E155" s="54" t="b">
        <v>0</v>
      </c>
      <c r="F155" s="54" t="b">
        <v>1</v>
      </c>
      <c r="G155" s="54" t="b">
        <v>0</v>
      </c>
      <c r="H155" s="54" t="b">
        <v>0</v>
      </c>
      <c r="I155" s="54" cm="1">
        <f t="array" ref="I155">_FV(RoomRequests[[#This Row],[Course Card]],"Enrollment Cap",TRUE)</f>
        <v>24</v>
      </c>
      <c r="J155" s="47" t="str">
        <f>IF(RoomRequests[[#This Row],[Mon]],"M","")&amp;IF(RoomRequests[[#This Row],[Tue]],"T","")&amp;IF(RoomRequests[[#This Row],[Wed]],"W","")&amp;IF(RoomRequests[[#This Row],[Thu]],"TH","")&amp;IF(RoomRequests[[#This Row],[Fri]],"F","")</f>
        <v>MW</v>
      </c>
      <c r="K155" s="47" cm="1">
        <f t="array" ref="K155">_FV(RoomRequests[[#This Row],[Course Card]],"Room Size",TRUE)</f>
        <v>24</v>
      </c>
      <c r="L155" s="47" t="e" cm="1" vm="152">
        <f t="array" ref="L155">courseDataTypeByCourseAndSection(RoomRequests[[#This Row],[Course + Section]])</f>
        <v>#VALUE!</v>
      </c>
      <c r="M155" s="47" t="str" cm="1">
        <f t="array" ref="M155">_FV(RoomRequests[[#This Row],[Course Card]],"Instructor Name",TRUE)</f>
        <v>Humphries, Thomas</v>
      </c>
      <c r="N155" s="47" t="str" cm="1">
        <f t="array" ref="N155">_FV(RoomRequests[[#This Row],[Course Card]],"Division")</f>
        <v>MATH</v>
      </c>
    </row>
    <row r="156" spans="2:14" hidden="1" x14ac:dyDescent="0.2">
      <c r="B156" s="22" t="s">
        <v>184</v>
      </c>
      <c r="C156" s="47" t="s">
        <v>21</v>
      </c>
      <c r="D156" s="54" t="b">
        <v>1</v>
      </c>
      <c r="E156" s="54" t="b">
        <v>0</v>
      </c>
      <c r="F156" s="54" t="b">
        <v>1</v>
      </c>
      <c r="G156" s="54" t="b">
        <v>0</v>
      </c>
      <c r="H156" s="54" t="b">
        <v>0</v>
      </c>
      <c r="I156" s="54" cm="1">
        <f t="array" ref="I156">_FV(RoomRequests[[#This Row],[Course Card]],"Enrollment Cap",TRUE)</f>
        <v>24</v>
      </c>
      <c r="J156" s="47" t="str">
        <f>IF(RoomRequests[[#This Row],[Mon]],"M","")&amp;IF(RoomRequests[[#This Row],[Tue]],"T","")&amp;IF(RoomRequests[[#This Row],[Wed]],"W","")&amp;IF(RoomRequests[[#This Row],[Thu]],"TH","")&amp;IF(RoomRequests[[#This Row],[Fri]],"F","")</f>
        <v>MW</v>
      </c>
      <c r="K156" s="47" cm="1">
        <f t="array" ref="K156">_FV(RoomRequests[[#This Row],[Course Card]],"Room Size",TRUE)</f>
        <v>24</v>
      </c>
      <c r="L156" s="47" t="e" cm="1" vm="153">
        <f t="array" ref="L156">courseDataTypeByCourseAndSection(RoomRequests[[#This Row],[Course + Section]])</f>
        <v>#VALUE!</v>
      </c>
      <c r="M156" s="47" t="str" cm="1">
        <f t="array" ref="M156">_FV(RoomRequests[[#This Row],[Course Card]],"Instructor Name",TRUE)</f>
        <v>Loreto, Milagros</v>
      </c>
      <c r="N156" s="47" t="str" cm="1">
        <f t="array" ref="N156">_FV(RoomRequests[[#This Row],[Course Card]],"Division")</f>
        <v>MATH</v>
      </c>
    </row>
    <row r="157" spans="2:14" hidden="1" x14ac:dyDescent="0.2">
      <c r="B157" s="22" t="s">
        <v>185</v>
      </c>
      <c r="C157" s="47" t="s">
        <v>21</v>
      </c>
      <c r="D157" s="54" t="b">
        <v>0</v>
      </c>
      <c r="E157" s="54" t="b">
        <v>1</v>
      </c>
      <c r="F157" s="54" t="b">
        <v>0</v>
      </c>
      <c r="G157" s="54" t="b">
        <v>1</v>
      </c>
      <c r="H157" s="54" t="b">
        <v>0</v>
      </c>
      <c r="I157" s="54" cm="1">
        <f t="array" ref="I157">_FV(RoomRequests[[#This Row],[Course Card]],"Enrollment Cap",TRUE)</f>
        <v>24</v>
      </c>
      <c r="J157" s="47" t="str">
        <f>IF(RoomRequests[[#This Row],[Mon]],"M","")&amp;IF(RoomRequests[[#This Row],[Tue]],"T","")&amp;IF(RoomRequests[[#This Row],[Wed]],"W","")&amp;IF(RoomRequests[[#This Row],[Thu]],"TH","")&amp;IF(RoomRequests[[#This Row],[Fri]],"F","")</f>
        <v>TTH</v>
      </c>
      <c r="K157" s="47" cm="1">
        <f t="array" ref="K157">_FV(RoomRequests[[#This Row],[Course Card]],"Room Size",TRUE)</f>
        <v>24</v>
      </c>
      <c r="L157" s="47" t="e" cm="1" vm="154">
        <f t="array" ref="L157">courseDataTypeByCourseAndSection(RoomRequests[[#This Row],[Course + Section]])</f>
        <v>#VALUE!</v>
      </c>
      <c r="M157" s="47" t="str" cm="1">
        <f t="array" ref="M157">_FV(RoomRequests[[#This Row],[Course Card]],"Instructor Name",TRUE)</f>
        <v>Paparella, Pietro</v>
      </c>
      <c r="N157" s="47" t="str" cm="1">
        <f t="array" ref="N157">_FV(RoomRequests[[#This Row],[Course Card]],"Division")</f>
        <v>MATH</v>
      </c>
    </row>
    <row r="158" spans="2:14" hidden="1" x14ac:dyDescent="0.2">
      <c r="B158" s="166" t="s">
        <v>186</v>
      </c>
      <c r="C158" s="170" t="s">
        <v>31</v>
      </c>
      <c r="D158" s="174" t="b">
        <v>1</v>
      </c>
      <c r="E158" s="174" t="b">
        <v>0</v>
      </c>
      <c r="F158" s="174" t="b">
        <v>1</v>
      </c>
      <c r="G158" s="174" t="b">
        <v>0</v>
      </c>
      <c r="H158" s="176" t="b">
        <v>0</v>
      </c>
      <c r="I158" s="54" cm="1">
        <f t="array" ref="I158">_FV(RoomRequests[[#This Row],[Course Card]],"Enrollment Cap",TRUE)</f>
        <v>48</v>
      </c>
      <c r="J158" s="47" t="str">
        <f>IF(RoomRequests[[#This Row],[Mon]],"M","")&amp;IF(RoomRequests[[#This Row],[Tue]],"T","")&amp;IF(RoomRequests[[#This Row],[Wed]],"W","")&amp;IF(RoomRequests[[#This Row],[Thu]],"TH","")&amp;IF(RoomRequests[[#This Row],[Fri]],"F","")</f>
        <v>MW</v>
      </c>
      <c r="K158" s="47" cm="1">
        <f t="array" ref="K158">_FV(RoomRequests[[#This Row],[Course Card]],"Room Size",TRUE)</f>
        <v>48</v>
      </c>
      <c r="L158" s="47" t="e" cm="1" vm="155">
        <f t="array" ref="L158">courseDataTypeByCourseAndSection(RoomRequests[[#This Row],[Course + Section]])</f>
        <v>#VALUE!</v>
      </c>
      <c r="M158" s="47" t="str" cm="1">
        <f t="array" ref="M158">_FV(RoomRequests[[#This Row],[Course Card]],"Instructor Name",TRUE)</f>
        <v>Champion, Mia</v>
      </c>
      <c r="N158" s="47" t="str" cm="1">
        <f t="array" ref="N158">_FV(RoomRequests[[#This Row],[Course Card]],"Division")</f>
        <v>CSS</v>
      </c>
    </row>
    <row r="159" spans="2:14" hidden="1" x14ac:dyDescent="0.2">
      <c r="B159" s="167" t="s">
        <v>187</v>
      </c>
      <c r="C159" s="171" t="s">
        <v>31</v>
      </c>
      <c r="D159" s="174" t="b">
        <v>1</v>
      </c>
      <c r="E159" s="175" t="b">
        <v>0</v>
      </c>
      <c r="F159" s="175" t="b">
        <v>1</v>
      </c>
      <c r="G159" s="175" t="b">
        <v>0</v>
      </c>
      <c r="H159" s="177" t="b">
        <v>0</v>
      </c>
      <c r="I159" s="54" cm="1">
        <f t="array" ref="I159">_FV(RoomRequests[[#This Row],[Course Card]],"Enrollment Cap",TRUE)</f>
        <v>30</v>
      </c>
      <c r="J159" s="47" t="str">
        <f>IF(RoomRequests[[#This Row],[Mon]],"M","")&amp;IF(RoomRequests[[#This Row],[Tue]],"T","")&amp;IF(RoomRequests[[#This Row],[Wed]],"W","")&amp;IF(RoomRequests[[#This Row],[Thu]],"TH","")&amp;IF(RoomRequests[[#This Row],[Fri]],"F","")</f>
        <v>MW</v>
      </c>
      <c r="K159" s="47" cm="1">
        <f t="array" ref="K159">_FV(RoomRequests[[#This Row],[Course Card]],"Room Size",TRUE)</f>
        <v>30</v>
      </c>
      <c r="L159" s="47" t="e" cm="1" vm="156">
        <f t="array" ref="L159">courseDataTypeByCourseAndSection(RoomRequests[[#This Row],[Course + Section]])</f>
        <v>#VALUE!</v>
      </c>
      <c r="M159" s="47" t="str" cm="1">
        <f t="array" ref="M159">_FV(RoomRequests[[#This Row],[Course Card]],"Instructor Name",TRUE)</f>
        <v/>
      </c>
      <c r="N159" s="47" t="str" cm="1">
        <f t="array" ref="N159">_FV(RoomRequests[[#This Row],[Course Card]],"Division")</f>
        <v>CSS</v>
      </c>
    </row>
    <row r="160" spans="2:14" hidden="1" x14ac:dyDescent="0.2">
      <c r="B160" s="166" t="s">
        <v>188</v>
      </c>
      <c r="C160" s="170" t="s">
        <v>31</v>
      </c>
      <c r="D160" s="174" t="b">
        <v>1</v>
      </c>
      <c r="E160" s="174" t="b">
        <v>0</v>
      </c>
      <c r="F160" s="174" t="b">
        <v>1</v>
      </c>
      <c r="G160" s="174" t="b">
        <v>0</v>
      </c>
      <c r="H160" s="176" t="b">
        <v>0</v>
      </c>
      <c r="I160" s="54" cm="1">
        <f t="array" ref="I160">_FV(RoomRequests[[#This Row],[Course Card]],"Enrollment Cap",TRUE)</f>
        <v>48</v>
      </c>
      <c r="J160" s="47" t="str">
        <f>IF(RoomRequests[[#This Row],[Mon]],"M","")&amp;IF(RoomRequests[[#This Row],[Tue]],"T","")&amp;IF(RoomRequests[[#This Row],[Wed]],"W","")&amp;IF(RoomRequests[[#This Row],[Thu]],"TH","")&amp;IF(RoomRequests[[#This Row],[Fri]],"F","")</f>
        <v>MW</v>
      </c>
      <c r="K160" s="47" cm="1">
        <f t="array" ref="K160">_FV(RoomRequests[[#This Row],[Course Card]],"Room Size",TRUE)</f>
        <v>48</v>
      </c>
      <c r="L160" s="47" t="e" cm="1" vm="157">
        <f t="array" ref="L160">courseDataTypeByCourseAndSection(RoomRequests[[#This Row],[Course + Section]])</f>
        <v>#VALUE!</v>
      </c>
      <c r="M160" s="47" t="str" cm="1">
        <f t="array" ref="M160">_FV(RoomRequests[[#This Row],[Course Card]],"Instructor Name",TRUE)</f>
        <v>Fukuda, Munehiro</v>
      </c>
      <c r="N160" s="47" t="str" cm="1">
        <f t="array" ref="N160">_FV(RoomRequests[[#This Row],[Course Card]],"Division")</f>
        <v>CSS</v>
      </c>
    </row>
    <row r="161" spans="2:14" hidden="1" x14ac:dyDescent="0.2">
      <c r="B161" s="167" t="s">
        <v>189</v>
      </c>
      <c r="C161" s="171" t="s">
        <v>31</v>
      </c>
      <c r="D161" s="174" t="b">
        <v>1</v>
      </c>
      <c r="E161" s="175" t="b">
        <v>0</v>
      </c>
      <c r="F161" s="175" t="b">
        <v>1</v>
      </c>
      <c r="G161" s="175" t="b">
        <v>0</v>
      </c>
      <c r="H161" s="177" t="b">
        <v>0</v>
      </c>
      <c r="I161" s="54" cm="1">
        <f t="array" ref="I161">_FV(RoomRequests[[#This Row],[Course Card]],"Enrollment Cap",TRUE)</f>
        <v>30</v>
      </c>
      <c r="J161" s="47" t="str">
        <f>IF(RoomRequests[[#This Row],[Mon]],"M","")&amp;IF(RoomRequests[[#This Row],[Tue]],"T","")&amp;IF(RoomRequests[[#This Row],[Wed]],"W","")&amp;IF(RoomRequests[[#This Row],[Thu]],"TH","")&amp;IF(RoomRequests[[#This Row],[Fri]],"F","")</f>
        <v>MW</v>
      </c>
      <c r="K161" s="47" cm="1">
        <f t="array" ref="K161">_FV(RoomRequests[[#This Row],[Course Card]],"Room Size",TRUE)</f>
        <v>30</v>
      </c>
      <c r="L161" s="47" t="e" cm="1" vm="158">
        <f t="array" ref="L161">courseDataTypeByCourseAndSection(RoomRequests[[#This Row],[Course + Section]])</f>
        <v>#VALUE!</v>
      </c>
      <c r="M161" s="47" t="str" cm="1">
        <f t="array" ref="M161">_FV(RoomRequests[[#This Row],[Course Card]],"Instructor Name",TRUE)</f>
        <v/>
      </c>
      <c r="N161" s="47" t="str" cm="1">
        <f t="array" ref="N161">_FV(RoomRequests[[#This Row],[Course Card]],"Division")</f>
        <v>CSS</v>
      </c>
    </row>
    <row r="162" spans="2:14" hidden="1" x14ac:dyDescent="0.2">
      <c r="B162" s="166" t="s">
        <v>190</v>
      </c>
      <c r="C162" s="170" t="s">
        <v>31</v>
      </c>
      <c r="D162" s="174" t="b">
        <v>1</v>
      </c>
      <c r="E162" s="174" t="b">
        <v>0</v>
      </c>
      <c r="F162" s="174" t="b">
        <v>1</v>
      </c>
      <c r="G162" s="174" t="b">
        <v>0</v>
      </c>
      <c r="H162" s="176" t="b">
        <v>0</v>
      </c>
      <c r="I162" s="54" cm="1">
        <f t="array" ref="I162">_FV(RoomRequests[[#This Row],[Course Card]],"Enrollment Cap",TRUE)</f>
        <v>40</v>
      </c>
      <c r="J162" s="47" t="str">
        <f>IF(RoomRequests[[#This Row],[Mon]],"M","")&amp;IF(RoomRequests[[#This Row],[Tue]],"T","")&amp;IF(RoomRequests[[#This Row],[Wed]],"W","")&amp;IF(RoomRequests[[#This Row],[Thu]],"TH","")&amp;IF(RoomRequests[[#This Row],[Fri]],"F","")</f>
        <v>MW</v>
      </c>
      <c r="K162" s="47" cm="1">
        <f t="array" ref="K162">_FV(RoomRequests[[#This Row],[Course Card]],"Room Size",TRUE)</f>
        <v>40</v>
      </c>
      <c r="L162" s="47" t="e" cm="1" vm="159">
        <f t="array" ref="L162">courseDataTypeByCourseAndSection(RoomRequests[[#This Row],[Course + Section]])</f>
        <v>#VALUE!</v>
      </c>
      <c r="M162" s="47" t="str" cm="1">
        <f t="array" ref="M162">_FV(RoomRequests[[#This Row],[Course Card]],"Instructor Name",TRUE)</f>
        <v>Olson, Clark</v>
      </c>
      <c r="N162" s="47" t="str" cm="1">
        <f t="array" ref="N162">_FV(RoomRequests[[#This Row],[Course Card]],"Division")</f>
        <v>CSS</v>
      </c>
    </row>
    <row r="163" spans="2:14" hidden="1" x14ac:dyDescent="0.2">
      <c r="B163" s="167" t="s">
        <v>191</v>
      </c>
      <c r="C163" s="171" t="s">
        <v>31</v>
      </c>
      <c r="D163" s="174" t="b">
        <v>1</v>
      </c>
      <c r="E163" s="175" t="b">
        <v>0</v>
      </c>
      <c r="F163" s="175" t="b">
        <v>1</v>
      </c>
      <c r="G163" s="175" t="b">
        <v>0</v>
      </c>
      <c r="H163" s="177" t="b">
        <v>0</v>
      </c>
      <c r="I163" s="54" cm="1">
        <f t="array" ref="I163">_FV(RoomRequests[[#This Row],[Course Card]],"Enrollment Cap",TRUE)</f>
        <v>48</v>
      </c>
      <c r="J163" s="47" t="str">
        <f>IF(RoomRequests[[#This Row],[Mon]],"M","")&amp;IF(RoomRequests[[#This Row],[Tue]],"T","")&amp;IF(RoomRequests[[#This Row],[Wed]],"W","")&amp;IF(RoomRequests[[#This Row],[Thu]],"TH","")&amp;IF(RoomRequests[[#This Row],[Fri]],"F","")</f>
        <v>MW</v>
      </c>
      <c r="K163" s="47" cm="1">
        <f t="array" ref="K163">_FV(RoomRequests[[#This Row],[Course Card]],"Room Size",TRUE)</f>
        <v>48</v>
      </c>
      <c r="L163" s="47" t="e" cm="1" vm="160">
        <f t="array" ref="L163">courseDataTypeByCourseAndSection(RoomRequests[[#This Row],[Course + Section]])</f>
        <v>#VALUE!</v>
      </c>
      <c r="M163" s="47" t="str" cm="1">
        <f t="array" ref="M163">_FV(RoomRequests[[#This Row],[Course Card]],"Instructor Name",TRUE)</f>
        <v/>
      </c>
      <c r="N163" s="47" t="str" cm="1">
        <f t="array" ref="N163">_FV(RoomRequests[[#This Row],[Course Card]],"Division")</f>
        <v>CSS</v>
      </c>
    </row>
    <row r="164" spans="2:14" hidden="1" x14ac:dyDescent="0.2">
      <c r="B164" s="166" t="s">
        <v>192</v>
      </c>
      <c r="C164" s="170" t="s">
        <v>31</v>
      </c>
      <c r="D164" s="174" t="b">
        <v>1</v>
      </c>
      <c r="E164" s="174" t="b">
        <v>0</v>
      </c>
      <c r="F164" s="174" t="b">
        <v>1</v>
      </c>
      <c r="G164" s="174" t="b">
        <v>0</v>
      </c>
      <c r="H164" s="176" t="b">
        <v>0</v>
      </c>
      <c r="I164" s="54" cm="1">
        <f t="array" ref="I164">_FV(RoomRequests[[#This Row],[Course Card]],"Enrollment Cap",TRUE)</f>
        <v>48</v>
      </c>
      <c r="J164" s="47" t="str">
        <f>IF(RoomRequests[[#This Row],[Mon]],"M","")&amp;IF(RoomRequests[[#This Row],[Tue]],"T","")&amp;IF(RoomRequests[[#This Row],[Wed]],"W","")&amp;IF(RoomRequests[[#This Row],[Thu]],"TH","")&amp;IF(RoomRequests[[#This Row],[Fri]],"F","")</f>
        <v>MW</v>
      </c>
      <c r="K164" s="47" cm="1">
        <f t="array" ref="K164">_FV(RoomRequests[[#This Row],[Course Card]],"Room Size",TRUE)</f>
        <v>48</v>
      </c>
      <c r="L164" s="47" t="e" cm="1" vm="161">
        <f t="array" ref="L164">courseDataTypeByCourseAndSection(RoomRequests[[#This Row],[Course + Section]])</f>
        <v>#VALUE!</v>
      </c>
      <c r="M164" s="47" t="str" cm="1">
        <f t="array" ref="M164">_FV(RoomRequests[[#This Row],[Course Card]],"Instructor Name",TRUE)</f>
        <v>Retik, Arkady</v>
      </c>
      <c r="N164" s="47" t="str" cm="1">
        <f t="array" ref="N164">_FV(RoomRequests[[#This Row],[Course Card]],"Division")</f>
        <v>CSS</v>
      </c>
    </row>
    <row r="165" spans="2:14" hidden="1" x14ac:dyDescent="0.2">
      <c r="B165" s="167" t="s">
        <v>193</v>
      </c>
      <c r="C165" s="171" t="s">
        <v>31</v>
      </c>
      <c r="D165" s="174" t="b">
        <v>1</v>
      </c>
      <c r="E165" s="175" t="b">
        <v>0</v>
      </c>
      <c r="F165" s="175" t="b">
        <v>1</v>
      </c>
      <c r="G165" s="175" t="b">
        <v>0</v>
      </c>
      <c r="H165" s="177" t="b">
        <v>0</v>
      </c>
      <c r="I165" s="54" cm="1">
        <f t="array" ref="I165">_FV(RoomRequests[[#This Row],[Course Card]],"Enrollment Cap",TRUE)</f>
        <v>48</v>
      </c>
      <c r="J165" s="47" t="str">
        <f>IF(RoomRequests[[#This Row],[Mon]],"M","")&amp;IF(RoomRequests[[#This Row],[Tue]],"T","")&amp;IF(RoomRequests[[#This Row],[Wed]],"W","")&amp;IF(RoomRequests[[#This Row],[Thu]],"TH","")&amp;IF(RoomRequests[[#This Row],[Fri]],"F","")</f>
        <v>MW</v>
      </c>
      <c r="K165" s="47" cm="1">
        <f t="array" ref="K165">_FV(RoomRequests[[#This Row],[Course Card]],"Room Size",TRUE)</f>
        <v>48</v>
      </c>
      <c r="L165" s="47" t="e" cm="1" vm="162">
        <f t="array" ref="L165">courseDataTypeByCourseAndSection(RoomRequests[[#This Row],[Course + Section]])</f>
        <v>#VALUE!</v>
      </c>
      <c r="M165" s="47" t="str" cm="1">
        <f t="array" ref="M165">_FV(RoomRequests[[#This Row],[Course Card]],"Instructor Name",TRUE)</f>
        <v>Stride, Jeff</v>
      </c>
      <c r="N165" s="47" t="str" cm="1">
        <f t="array" ref="N165">_FV(RoomRequests[[#This Row],[Course Card]],"Division")</f>
        <v>CSS</v>
      </c>
    </row>
    <row r="166" spans="2:14" hidden="1" x14ac:dyDescent="0.2">
      <c r="B166" s="166" t="s">
        <v>194</v>
      </c>
      <c r="C166" s="170" t="s">
        <v>31</v>
      </c>
      <c r="D166" s="174" t="b">
        <v>1</v>
      </c>
      <c r="E166" s="174" t="b">
        <v>0</v>
      </c>
      <c r="F166" s="174" t="b">
        <v>1</v>
      </c>
      <c r="G166" s="174" t="b">
        <v>0</v>
      </c>
      <c r="H166" s="176" t="b">
        <v>0</v>
      </c>
      <c r="I166" s="54" cm="1">
        <f t="array" ref="I166">_FV(RoomRequests[[#This Row],[Course Card]],"Enrollment Cap",TRUE)</f>
        <v>48</v>
      </c>
      <c r="J166" s="47" t="str">
        <f>IF(RoomRequests[[#This Row],[Mon]],"M","")&amp;IF(RoomRequests[[#This Row],[Tue]],"T","")&amp;IF(RoomRequests[[#This Row],[Wed]],"W","")&amp;IF(RoomRequests[[#This Row],[Thu]],"TH","")&amp;IF(RoomRequests[[#This Row],[Fri]],"F","")</f>
        <v>MW</v>
      </c>
      <c r="K166" s="47" cm="1">
        <f t="array" ref="K166">_FV(RoomRequests[[#This Row],[Course Card]],"Room Size",TRUE)</f>
        <v>48</v>
      </c>
      <c r="L166" s="47" t="e" cm="1" vm="163">
        <f t="array" ref="L166">courseDataTypeByCourseAndSection(RoomRequests[[#This Row],[Course + Section]])</f>
        <v>#VALUE!</v>
      </c>
      <c r="M166" s="47" t="str" cm="1">
        <f t="array" ref="M166">_FV(RoomRequests[[#This Row],[Course Card]],"Instructor Name",TRUE)</f>
        <v>Thamilarasu, Geetha</v>
      </c>
      <c r="N166" s="47" t="str" cm="1">
        <f t="array" ref="N166">_FV(RoomRequests[[#This Row],[Course Card]],"Division")</f>
        <v>CSS</v>
      </c>
    </row>
    <row r="167" spans="2:14" hidden="1" x14ac:dyDescent="0.2">
      <c r="B167" s="167" t="s">
        <v>195</v>
      </c>
      <c r="C167" s="171" t="s">
        <v>31</v>
      </c>
      <c r="D167" s="174" t="b">
        <v>1</v>
      </c>
      <c r="E167" s="175" t="b">
        <v>0</v>
      </c>
      <c r="F167" s="175" t="b">
        <v>1</v>
      </c>
      <c r="G167" s="175" t="b">
        <v>0</v>
      </c>
      <c r="H167" s="177" t="b">
        <v>0</v>
      </c>
      <c r="I167" s="54" cm="1">
        <f t="array" ref="I167">_FV(RoomRequests[[#This Row],[Course Card]],"Enrollment Cap",TRUE)</f>
        <v>48</v>
      </c>
      <c r="J167" s="47" t="str">
        <f>IF(RoomRequests[[#This Row],[Mon]],"M","")&amp;IF(RoomRequests[[#This Row],[Tue]],"T","")&amp;IF(RoomRequests[[#This Row],[Wed]],"W","")&amp;IF(RoomRequests[[#This Row],[Thu]],"TH","")&amp;IF(RoomRequests[[#This Row],[Fri]],"F","")</f>
        <v>MW</v>
      </c>
      <c r="K167" s="47" cm="1">
        <f t="array" ref="K167">_FV(RoomRequests[[#This Row],[Course Card]],"Room Size",TRUE)</f>
        <v>48</v>
      </c>
      <c r="L167" s="47" t="e" cm="1" vm="164">
        <f t="array" ref="L167">courseDataTypeByCourseAndSection(RoomRequests[[#This Row],[Course + Section]])</f>
        <v>#VALUE!</v>
      </c>
      <c r="M167" s="47" t="str" cm="1">
        <f t="array" ref="M167">_FV(RoomRequests[[#This Row],[Course Card]],"Instructor Name",TRUE)</f>
        <v>Pyle, Douglas</v>
      </c>
      <c r="N167" s="47" t="str" cm="1">
        <f t="array" ref="N167">_FV(RoomRequests[[#This Row],[Course Card]],"Division")</f>
        <v>CSS</v>
      </c>
    </row>
    <row r="168" spans="2:14" hidden="1" x14ac:dyDescent="0.2">
      <c r="B168" s="166" t="s">
        <v>196</v>
      </c>
      <c r="C168" s="170" t="s">
        <v>31</v>
      </c>
      <c r="D168" s="174" t="b">
        <v>1</v>
      </c>
      <c r="E168" s="174" t="b">
        <v>0</v>
      </c>
      <c r="F168" s="174" t="b">
        <v>1</v>
      </c>
      <c r="G168" s="174" t="b">
        <v>0</v>
      </c>
      <c r="H168" s="176" t="b">
        <v>0</v>
      </c>
      <c r="I168" s="54" cm="1">
        <f t="array" ref="I168">_FV(RoomRequests[[#This Row],[Course Card]],"Enrollment Cap",TRUE)</f>
        <v>30</v>
      </c>
      <c r="J168" s="47" t="str">
        <f>IF(RoomRequests[[#This Row],[Mon]],"M","")&amp;IF(RoomRequests[[#This Row],[Tue]],"T","")&amp;IF(RoomRequests[[#This Row],[Wed]],"W","")&amp;IF(RoomRequests[[#This Row],[Thu]],"TH","")&amp;IF(RoomRequests[[#This Row],[Fri]],"F","")</f>
        <v>MW</v>
      </c>
      <c r="K168" s="47" cm="1">
        <f t="array" ref="K168">_FV(RoomRequests[[#This Row],[Course Card]],"Room Size",TRUE)</f>
        <v>30</v>
      </c>
      <c r="L168" s="47" t="e" cm="1" vm="165">
        <f t="array" ref="L168">courseDataTypeByCourseAndSection(RoomRequests[[#This Row],[Course + Section]])</f>
        <v>#VALUE!</v>
      </c>
      <c r="M168" s="47" t="str" cm="1">
        <f t="array" ref="M168">_FV(RoomRequests[[#This Row],[Course Card]],"Instructor Name",TRUE)</f>
        <v>Ewing, Katie</v>
      </c>
      <c r="N168" s="47" t="str" cm="1">
        <f t="array" ref="N168">_FV(RoomRequests[[#This Row],[Course Card]],"Division")</f>
        <v>CSS</v>
      </c>
    </row>
    <row r="169" spans="2:14" hidden="1" x14ac:dyDescent="0.2">
      <c r="B169" s="167" t="s">
        <v>197</v>
      </c>
      <c r="C169" s="171" t="s">
        <v>31</v>
      </c>
      <c r="D169" s="174" t="b">
        <v>0</v>
      </c>
      <c r="E169" s="175" t="b">
        <v>1</v>
      </c>
      <c r="F169" s="175" t="b">
        <v>0</v>
      </c>
      <c r="G169" s="175" t="b">
        <v>1</v>
      </c>
      <c r="H169" s="177" t="b">
        <v>0</v>
      </c>
      <c r="I169" s="54" cm="1">
        <f t="array" ref="I169">_FV(RoomRequests[[#This Row],[Course Card]],"Enrollment Cap",TRUE)</f>
        <v>30</v>
      </c>
      <c r="J169" s="47" t="str">
        <f>IF(RoomRequests[[#This Row],[Mon]],"M","")&amp;IF(RoomRequests[[#This Row],[Tue]],"T","")&amp;IF(RoomRequests[[#This Row],[Wed]],"W","")&amp;IF(RoomRequests[[#This Row],[Thu]],"TH","")&amp;IF(RoomRequests[[#This Row],[Fri]],"F","")</f>
        <v>TTH</v>
      </c>
      <c r="K169" s="47" cm="1">
        <f t="array" ref="K169">_FV(RoomRequests[[#This Row],[Course Card]],"Room Size",TRUE)</f>
        <v>30</v>
      </c>
      <c r="L169" s="47" t="e" cm="1" vm="166">
        <f t="array" ref="L169">courseDataTypeByCourseAndSection(RoomRequests[[#This Row],[Course + Section]])</f>
        <v>#VALUE!</v>
      </c>
      <c r="M169" s="47" t="str" cm="1">
        <f t="array" ref="M169">_FV(RoomRequests[[#This Row],[Course Card]],"Instructor Name",TRUE)</f>
        <v/>
      </c>
      <c r="N169" s="47" t="str" cm="1">
        <f t="array" ref="N169">_FV(RoomRequests[[#This Row],[Course Card]],"Division")</f>
        <v>CSS</v>
      </c>
    </row>
    <row r="170" spans="2:14" hidden="1" x14ac:dyDescent="0.2">
      <c r="B170" s="168" t="s">
        <v>198</v>
      </c>
      <c r="C170" s="170" t="s">
        <v>43</v>
      </c>
      <c r="D170" s="174" t="b">
        <v>0</v>
      </c>
      <c r="E170" s="174" t="b">
        <v>1</v>
      </c>
      <c r="F170" s="174" t="b">
        <v>0</v>
      </c>
      <c r="G170" s="174" t="b">
        <v>1</v>
      </c>
      <c r="H170" s="176" t="b">
        <v>0</v>
      </c>
      <c r="I170" s="54" cm="1">
        <f t="array" ref="I170">_FV(RoomRequests[[#This Row],[Course Card]],"Enrollment Cap",TRUE)</f>
        <v>20</v>
      </c>
      <c r="J170" s="47" t="str">
        <f>IF(RoomRequests[[#This Row],[Mon]],"M","")&amp;IF(RoomRequests[[#This Row],[Tue]],"T","")&amp;IF(RoomRequests[[#This Row],[Wed]],"W","")&amp;IF(RoomRequests[[#This Row],[Thu]],"TH","")&amp;IF(RoomRequests[[#This Row],[Fri]],"F","")</f>
        <v>TTH</v>
      </c>
      <c r="K170" s="47" cm="1">
        <f t="array" ref="K170">_FV(RoomRequests[[#This Row],[Course Card]],"Room Size",TRUE)</f>
        <v>24</v>
      </c>
      <c r="L170" s="47" t="e" cm="1" vm="167">
        <f t="array" ref="L170">courseDataTypeByCourseAndSection(RoomRequests[[#This Row],[Course + Section]])</f>
        <v>#VALUE!</v>
      </c>
      <c r="M170" s="47" t="str" cm="1">
        <f t="array" ref="M170">_FV(RoomRequests[[#This Row],[Course Card]],"Instructor Name",TRUE)</f>
        <v>Anderson, Laurie</v>
      </c>
      <c r="N170" s="47" t="str" cm="1">
        <f t="array" ref="N170">_FV(RoomRequests[[#This Row],[Course Card]],"Division")</f>
        <v>CSS</v>
      </c>
    </row>
    <row r="171" spans="2:14" hidden="1" x14ac:dyDescent="0.2">
      <c r="B171" s="169" t="s">
        <v>199</v>
      </c>
      <c r="C171" s="171" t="s">
        <v>43</v>
      </c>
      <c r="D171" s="174" t="b">
        <v>0</v>
      </c>
      <c r="E171" s="175" t="b">
        <v>0</v>
      </c>
      <c r="F171" s="175" t="b">
        <v>1</v>
      </c>
      <c r="G171" s="175" t="b">
        <v>0</v>
      </c>
      <c r="H171" s="177" t="b">
        <v>0</v>
      </c>
      <c r="I171" s="54" cm="1">
        <f t="array" ref="I171">_FV(RoomRequests[[#This Row],[Course Card]],"Enrollment Cap",TRUE)</f>
        <v>15</v>
      </c>
      <c r="J171" s="47" t="str">
        <f>IF(RoomRequests[[#This Row],[Mon]],"M","")&amp;IF(RoomRequests[[#This Row],[Tue]],"T","")&amp;IF(RoomRequests[[#This Row],[Wed]],"W","")&amp;IF(RoomRequests[[#This Row],[Thu]],"TH","")&amp;IF(RoomRequests[[#This Row],[Fri]],"F","")</f>
        <v>W</v>
      </c>
      <c r="K171" s="47" cm="1">
        <f t="array" ref="K171">_FV(RoomRequests[[#This Row],[Course Card]],"Room Size",TRUE)</f>
        <v>18</v>
      </c>
      <c r="L171" s="47" t="e" cm="1" vm="168">
        <f t="array" ref="L171">courseDataTypeByCourseAndSection(RoomRequests[[#This Row],[Course + Section]])</f>
        <v>#VALUE!</v>
      </c>
      <c r="M171" s="47" t="str" cm="1">
        <f t="array" ref="M171">_FV(RoomRequests[[#This Row],[Course Card]],"Instructor Name",TRUE)</f>
        <v/>
      </c>
      <c r="N171" s="47" t="str" cm="1">
        <f t="array" ref="N171">_FV(RoomRequests[[#This Row],[Course Card]],"Division")</f>
        <v>CSS</v>
      </c>
    </row>
    <row r="172" spans="2:14" hidden="1" x14ac:dyDescent="0.2">
      <c r="B172" s="168" t="s">
        <v>200</v>
      </c>
      <c r="C172" s="170" t="s">
        <v>43</v>
      </c>
      <c r="D172" s="174" t="b">
        <v>1</v>
      </c>
      <c r="E172" s="174" t="b">
        <v>0</v>
      </c>
      <c r="F172" s="174" t="b">
        <v>1</v>
      </c>
      <c r="G172" s="174" t="b">
        <v>0</v>
      </c>
      <c r="H172" s="176" t="b">
        <v>0</v>
      </c>
      <c r="I172" s="54" cm="1">
        <f t="array" ref="I172">_FV(RoomRequests[[#This Row],[Course Card]],"Enrollment Cap",TRUE)</f>
        <v>40</v>
      </c>
      <c r="J172" s="47" t="str">
        <f>IF(RoomRequests[[#This Row],[Mon]],"M","")&amp;IF(RoomRequests[[#This Row],[Tue]],"T","")&amp;IF(RoomRequests[[#This Row],[Wed]],"W","")&amp;IF(RoomRequests[[#This Row],[Thu]],"TH","")&amp;IF(RoomRequests[[#This Row],[Fri]],"F","")</f>
        <v>MW</v>
      </c>
      <c r="K172" s="47" cm="1">
        <f t="array" ref="K172">_FV(RoomRequests[[#This Row],[Course Card]],"Room Size",TRUE)</f>
        <v>40</v>
      </c>
      <c r="L172" s="47" t="e" cm="1" vm="169">
        <f t="array" ref="L172">courseDataTypeByCourseAndSection(RoomRequests[[#This Row],[Course + Section]])</f>
        <v>#VALUE!</v>
      </c>
      <c r="M172" s="47" t="str" cm="1">
        <f t="array" ref="M172">_FV(RoomRequests[[#This Row],[Course Card]],"Instructor Name",TRUE)</f>
        <v>Champion, Mia</v>
      </c>
      <c r="N172" s="47" t="str" cm="1">
        <f t="array" ref="N172">_FV(RoomRequests[[#This Row],[Course Card]],"Division")</f>
        <v>CSS</v>
      </c>
    </row>
    <row r="173" spans="2:14" hidden="1" x14ac:dyDescent="0.2">
      <c r="B173" s="169" t="s">
        <v>201</v>
      </c>
      <c r="C173" s="171" t="s">
        <v>43</v>
      </c>
      <c r="D173" s="175" t="b">
        <v>0</v>
      </c>
      <c r="E173" s="175" t="b">
        <v>1</v>
      </c>
      <c r="F173" s="175" t="b">
        <v>0</v>
      </c>
      <c r="G173" s="175" t="b">
        <v>1</v>
      </c>
      <c r="H173" s="177" t="b">
        <v>0</v>
      </c>
      <c r="I173" s="54" cm="1">
        <f t="array" ref="I173">_FV(RoomRequests[[#This Row],[Course Card]],"Enrollment Cap",TRUE)</f>
        <v>48</v>
      </c>
      <c r="J173" s="47" t="str">
        <f>IF(RoomRequests[[#This Row],[Mon]],"M","")&amp;IF(RoomRequests[[#This Row],[Tue]],"T","")&amp;IF(RoomRequests[[#This Row],[Wed]],"W","")&amp;IF(RoomRequests[[#This Row],[Thu]],"TH","")&amp;IF(RoomRequests[[#This Row],[Fri]],"F","")</f>
        <v>TTH</v>
      </c>
      <c r="K173" s="47" cm="1">
        <f t="array" ref="K173">_FV(RoomRequests[[#This Row],[Course Card]],"Room Size",TRUE)</f>
        <v>48</v>
      </c>
      <c r="L173" s="47" t="e" cm="1" vm="170">
        <f t="array" ref="L173">courseDataTypeByCourseAndSection(RoomRequests[[#This Row],[Course + Section]])</f>
        <v>#VALUE!</v>
      </c>
      <c r="M173" s="47" t="str" cm="1">
        <f t="array" ref="M173">_FV(RoomRequests[[#This Row],[Course Card]],"Instructor Name",TRUE)</f>
        <v>Dailey, Dharma</v>
      </c>
      <c r="N173" s="47" t="str" cm="1">
        <f t="array" ref="N173">_FV(RoomRequests[[#This Row],[Course Card]],"Division")</f>
        <v>CSS</v>
      </c>
    </row>
    <row r="174" spans="2:14" hidden="1" x14ac:dyDescent="0.2">
      <c r="B174" s="168" t="s">
        <v>202</v>
      </c>
      <c r="C174" s="170" t="s">
        <v>43</v>
      </c>
      <c r="D174" s="174" t="b">
        <v>1</v>
      </c>
      <c r="E174" s="174" t="b">
        <v>0</v>
      </c>
      <c r="F174" s="174" t="b">
        <v>1</v>
      </c>
      <c r="G174" s="174" t="b">
        <v>0</v>
      </c>
      <c r="H174" s="176" t="b">
        <v>0</v>
      </c>
      <c r="I174" s="54" cm="1">
        <f t="array" ref="I174">_FV(RoomRequests[[#This Row],[Course Card]],"Enrollment Cap",TRUE)</f>
        <v>30</v>
      </c>
      <c r="J174" s="47" t="str">
        <f>IF(RoomRequests[[#This Row],[Mon]],"M","")&amp;IF(RoomRequests[[#This Row],[Tue]],"T","")&amp;IF(RoomRequests[[#This Row],[Wed]],"W","")&amp;IF(RoomRequests[[#This Row],[Thu]],"TH","")&amp;IF(RoomRequests[[#This Row],[Fri]],"F","")</f>
        <v>MW</v>
      </c>
      <c r="K174" s="47" cm="1">
        <f t="array" ref="K174">_FV(RoomRequests[[#This Row],[Course Card]],"Room Size",TRUE)</f>
        <v>30</v>
      </c>
      <c r="L174" s="47" t="e" cm="1" vm="171">
        <f t="array" ref="L174">courseDataTypeByCourseAndSection(RoomRequests[[#This Row],[Course + Section]])</f>
        <v>#VALUE!</v>
      </c>
      <c r="M174" s="47" t="str" cm="1">
        <f t="array" ref="M174">_FV(RoomRequests[[#This Row],[Course Card]],"Instructor Name",TRUE)</f>
        <v>Kim, Jeff</v>
      </c>
      <c r="N174" s="47" t="str" cm="1">
        <f t="array" ref="N174">_FV(RoomRequests[[#This Row],[Course Card]],"Division")</f>
        <v>CSS</v>
      </c>
    </row>
    <row r="175" spans="2:14" hidden="1" x14ac:dyDescent="0.2">
      <c r="B175" s="169" t="s">
        <v>203</v>
      </c>
      <c r="C175" s="171" t="s">
        <v>43</v>
      </c>
      <c r="D175" s="175" t="b">
        <v>1</v>
      </c>
      <c r="E175" s="175" t="b">
        <v>0</v>
      </c>
      <c r="F175" s="175" t="b">
        <v>1</v>
      </c>
      <c r="G175" s="175" t="b">
        <v>0</v>
      </c>
      <c r="H175" s="177" t="b">
        <v>0</v>
      </c>
      <c r="I175" s="54" cm="1">
        <f t="array" ref="I175">_FV(RoomRequests[[#This Row],[Course Card]],"Enrollment Cap",TRUE)</f>
        <v>30</v>
      </c>
      <c r="J175" s="47" t="str">
        <f>IF(RoomRequests[[#This Row],[Mon]],"M","")&amp;IF(RoomRequests[[#This Row],[Tue]],"T","")&amp;IF(RoomRequests[[#This Row],[Wed]],"W","")&amp;IF(RoomRequests[[#This Row],[Thu]],"TH","")&amp;IF(RoomRequests[[#This Row],[Fri]],"F","")</f>
        <v>MW</v>
      </c>
      <c r="K175" s="47" cm="1">
        <f t="array" ref="K175">_FV(RoomRequests[[#This Row],[Course Card]],"Room Size",TRUE)</f>
        <v>30</v>
      </c>
      <c r="L175" s="47" t="e" cm="1" vm="172">
        <f t="array" ref="L175">courseDataTypeByCourseAndSection(RoomRequests[[#This Row],[Course + Section]])</f>
        <v>#VALUE!</v>
      </c>
      <c r="M175" s="47" t="str" cm="1">
        <f t="array" ref="M175">_FV(RoomRequests[[#This Row],[Course Card]],"Instructor Name",TRUE)</f>
        <v>Kim, Wooyoung</v>
      </c>
      <c r="N175" s="47" t="str" cm="1">
        <f t="array" ref="N175">_FV(RoomRequests[[#This Row],[Course Card]],"Division")</f>
        <v>CSS</v>
      </c>
    </row>
    <row r="176" spans="2:14" hidden="1" x14ac:dyDescent="0.2">
      <c r="B176" s="168" t="s">
        <v>204</v>
      </c>
      <c r="C176" s="170" t="s">
        <v>43</v>
      </c>
      <c r="D176" s="174" t="b">
        <v>0</v>
      </c>
      <c r="E176" s="174" t="b">
        <v>0</v>
      </c>
      <c r="F176" s="174" t="b">
        <v>0</v>
      </c>
      <c r="G176" s="174" t="b">
        <v>1</v>
      </c>
      <c r="H176" s="176" t="b">
        <v>0</v>
      </c>
      <c r="I176" s="54" cm="1">
        <f t="array" ref="I176">_FV(RoomRequests[[#This Row],[Course Card]],"Enrollment Cap",TRUE)</f>
        <v>12</v>
      </c>
      <c r="J176" s="47" t="str">
        <f>IF(RoomRequests[[#This Row],[Mon]],"M","")&amp;IF(RoomRequests[[#This Row],[Tue]],"T","")&amp;IF(RoomRequests[[#This Row],[Wed]],"W","")&amp;IF(RoomRequests[[#This Row],[Thu]],"TH","")&amp;IF(RoomRequests[[#This Row],[Fri]],"F","")</f>
        <v>TH</v>
      </c>
      <c r="K176" s="47" cm="1">
        <f t="array" ref="K176">_FV(RoomRequests[[#This Row],[Course Card]],"Room Size",TRUE)</f>
        <v>18</v>
      </c>
      <c r="L176" s="47" t="e" cm="1" vm="173">
        <f t="array" ref="L176">courseDataTypeByCourseAndSection(RoomRequests[[#This Row],[Course + Section]])</f>
        <v>#VALUE!</v>
      </c>
      <c r="M176" s="47" t="str" cm="1">
        <f t="array" ref="M176">_FV(RoomRequests[[#This Row],[Course Card]],"Instructor Name",TRUE)</f>
        <v>Kool, Nancy</v>
      </c>
      <c r="N176" s="47" t="str" cm="1">
        <f t="array" ref="N176">_FV(RoomRequests[[#This Row],[Course Card]],"Division")</f>
        <v>CSS</v>
      </c>
    </row>
    <row r="177" spans="2:14" hidden="1" x14ac:dyDescent="0.2">
      <c r="B177" s="169" t="s">
        <v>205</v>
      </c>
      <c r="C177" s="171" t="s">
        <v>43</v>
      </c>
      <c r="D177" s="175" t="b">
        <v>1</v>
      </c>
      <c r="E177" s="175" t="b">
        <v>0</v>
      </c>
      <c r="F177" s="175" t="b">
        <v>0</v>
      </c>
      <c r="G177" s="175" t="b">
        <v>0</v>
      </c>
      <c r="H177" s="177" t="b">
        <v>0</v>
      </c>
      <c r="I177" s="54" cm="1">
        <f t="array" ref="I177">_FV(RoomRequests[[#This Row],[Course Card]],"Enrollment Cap",TRUE)</f>
        <v>25</v>
      </c>
      <c r="J177" s="47" t="str">
        <f>IF(RoomRequests[[#This Row],[Mon]],"M","")&amp;IF(RoomRequests[[#This Row],[Tue]],"T","")&amp;IF(RoomRequests[[#This Row],[Wed]],"W","")&amp;IF(RoomRequests[[#This Row],[Thu]],"TH","")&amp;IF(RoomRequests[[#This Row],[Fri]],"F","")</f>
        <v>M</v>
      </c>
      <c r="K177" s="47" cm="1">
        <f t="array" ref="K177">_FV(RoomRequests[[#This Row],[Course Card]],"Room Size",TRUE)</f>
        <v>30</v>
      </c>
      <c r="L177" s="47" t="e" cm="1" vm="174">
        <f t="array" ref="L177">courseDataTypeByCourseAndSection(RoomRequests[[#This Row],[Course + Section]])</f>
        <v>#VALUE!</v>
      </c>
      <c r="M177" s="47" t="str" cm="1">
        <f t="array" ref="M177">_FV(RoomRequests[[#This Row],[Course Card]],"Instructor Name",TRUE)</f>
        <v>Kool, Nancy</v>
      </c>
      <c r="N177" s="47" t="str" cm="1">
        <f t="array" ref="N177">_FV(RoomRequests[[#This Row],[Course Card]],"Division")</f>
        <v>CSS</v>
      </c>
    </row>
    <row r="178" spans="2:14" hidden="1" x14ac:dyDescent="0.2">
      <c r="B178" s="168" t="s">
        <v>206</v>
      </c>
      <c r="C178" s="170" t="s">
        <v>43</v>
      </c>
      <c r="D178" s="174" t="b">
        <v>0</v>
      </c>
      <c r="E178" s="174" t="b">
        <v>1</v>
      </c>
      <c r="F178" s="174" t="b">
        <v>0</v>
      </c>
      <c r="G178" s="174" t="b">
        <v>1</v>
      </c>
      <c r="H178" s="176" t="b">
        <v>0</v>
      </c>
      <c r="I178" s="54" cm="1">
        <f t="array" ref="I178">_FV(RoomRequests[[#This Row],[Course Card]],"Enrollment Cap",TRUE)</f>
        <v>48</v>
      </c>
      <c r="J178" s="47" t="str">
        <f>IF(RoomRequests[[#This Row],[Mon]],"M","")&amp;IF(RoomRequests[[#This Row],[Tue]],"T","")&amp;IF(RoomRequests[[#This Row],[Wed]],"W","")&amp;IF(RoomRequests[[#This Row],[Thu]],"TH","")&amp;IF(RoomRequests[[#This Row],[Fri]],"F","")</f>
        <v>TTH</v>
      </c>
      <c r="K178" s="47" cm="1">
        <f t="array" ref="K178">_FV(RoomRequests[[#This Row],[Course Card]],"Room Size",TRUE)</f>
        <v>48</v>
      </c>
      <c r="L178" s="47" t="e" cm="1" vm="175">
        <f t="array" ref="L178">courseDataTypeByCourseAndSection(RoomRequests[[#This Row],[Course + Section]])</f>
        <v>#VALUE!</v>
      </c>
      <c r="M178" s="47" t="str" cm="1">
        <f t="array" ref="M178">_FV(RoomRequests[[#This Row],[Course Card]],"Instructor Name",TRUE)</f>
        <v>Lin, Johnny</v>
      </c>
      <c r="N178" s="47" t="str" cm="1">
        <f t="array" ref="N178">_FV(RoomRequests[[#This Row],[Course Card]],"Division")</f>
        <v>CSS</v>
      </c>
    </row>
    <row r="179" spans="2:14" hidden="1" x14ac:dyDescent="0.2">
      <c r="B179" s="169" t="s">
        <v>207</v>
      </c>
      <c r="C179" s="171" t="s">
        <v>43</v>
      </c>
      <c r="D179" s="175" t="b">
        <v>0</v>
      </c>
      <c r="E179" s="175" t="b">
        <v>1</v>
      </c>
      <c r="F179" s="175" t="b">
        <v>0</v>
      </c>
      <c r="G179" s="175" t="b">
        <v>1</v>
      </c>
      <c r="H179" s="177" t="b">
        <v>0</v>
      </c>
      <c r="I179" s="54" cm="1">
        <f t="array" ref="I179">_FV(RoomRequests[[#This Row],[Course Card]],"Enrollment Cap",TRUE)</f>
        <v>48</v>
      </c>
      <c r="J179" s="47" t="str">
        <f>IF(RoomRequests[[#This Row],[Mon]],"M","")&amp;IF(RoomRequests[[#This Row],[Tue]],"T","")&amp;IF(RoomRequests[[#This Row],[Wed]],"W","")&amp;IF(RoomRequests[[#This Row],[Thu]],"TH","")&amp;IF(RoomRequests[[#This Row],[Fri]],"F","")</f>
        <v>TTH</v>
      </c>
      <c r="K179" s="47" cm="1">
        <f t="array" ref="K179">_FV(RoomRequests[[#This Row],[Course Card]],"Room Size",TRUE)</f>
        <v>48</v>
      </c>
      <c r="L179" s="47" t="e" cm="1" vm="176">
        <f t="array" ref="L179">courseDataTypeByCourseAndSection(RoomRequests[[#This Row],[Course + Section]])</f>
        <v>#VALUE!</v>
      </c>
      <c r="M179" s="47" t="str" cm="1">
        <f t="array" ref="M179">_FV(RoomRequests[[#This Row],[Course Card]],"Instructor Name",TRUE)</f>
        <v/>
      </c>
      <c r="N179" s="47" t="str" cm="1">
        <f t="array" ref="N179">_FV(RoomRequests[[#This Row],[Course Card]],"Division")</f>
        <v>CSS</v>
      </c>
    </row>
    <row r="180" spans="2:14" hidden="1" x14ac:dyDescent="0.2">
      <c r="B180" s="168" t="s">
        <v>208</v>
      </c>
      <c r="C180" s="170" t="s">
        <v>43</v>
      </c>
      <c r="D180" s="174" t="b">
        <v>1</v>
      </c>
      <c r="E180" s="174" t="b">
        <v>0</v>
      </c>
      <c r="F180" s="174" t="b">
        <v>1</v>
      </c>
      <c r="G180" s="174" t="b">
        <v>0</v>
      </c>
      <c r="H180" s="176" t="b">
        <v>0</v>
      </c>
      <c r="I180" s="54" cm="1">
        <f t="array" ref="I180">_FV(RoomRequests[[#This Row],[Course Card]],"Enrollment Cap",TRUE)</f>
        <v>48</v>
      </c>
      <c r="J180" s="47" t="str">
        <f>IF(RoomRequests[[#This Row],[Mon]],"M","")&amp;IF(RoomRequests[[#This Row],[Tue]],"T","")&amp;IF(RoomRequests[[#This Row],[Wed]],"W","")&amp;IF(RoomRequests[[#This Row],[Thu]],"TH","")&amp;IF(RoomRequests[[#This Row],[Fri]],"F","")</f>
        <v>MW</v>
      </c>
      <c r="K180" s="47" cm="1">
        <f t="array" ref="K180">_FV(RoomRequests[[#This Row],[Course Card]],"Room Size",TRUE)</f>
        <v>48</v>
      </c>
      <c r="L180" s="47" t="e" cm="1" vm="177">
        <f t="array" ref="L180">courseDataTypeByCourseAndSection(RoomRequests[[#This Row],[Course + Section]])</f>
        <v>#VALUE!</v>
      </c>
      <c r="M180" s="47" t="str" cm="1">
        <f t="array" ref="M180">_FV(RoomRequests[[#This Row],[Course Card]],"Instructor Name",TRUE)</f>
        <v/>
      </c>
      <c r="N180" s="47" t="str" cm="1">
        <f t="array" ref="N180">_FV(RoomRequests[[#This Row],[Course Card]],"Division")</f>
        <v>CSS</v>
      </c>
    </row>
    <row r="181" spans="2:14" hidden="1" x14ac:dyDescent="0.2">
      <c r="B181" s="169" t="s">
        <v>209</v>
      </c>
      <c r="C181" s="171" t="s">
        <v>43</v>
      </c>
      <c r="D181" s="175" t="b">
        <v>1</v>
      </c>
      <c r="E181" s="175" t="b">
        <v>0</v>
      </c>
      <c r="F181" s="175" t="b">
        <v>1</v>
      </c>
      <c r="G181" s="175" t="b">
        <v>0</v>
      </c>
      <c r="H181" s="177" t="b">
        <v>0</v>
      </c>
      <c r="I181" s="54" cm="1">
        <f t="array" ref="I181">_FV(RoomRequests[[#This Row],[Course Card]],"Enrollment Cap",TRUE)</f>
        <v>48</v>
      </c>
      <c r="J181" s="47" t="str">
        <f>IF(RoomRequests[[#This Row],[Mon]],"M","")&amp;IF(RoomRequests[[#This Row],[Tue]],"T","")&amp;IF(RoomRequests[[#This Row],[Wed]],"W","")&amp;IF(RoomRequests[[#This Row],[Thu]],"TH","")&amp;IF(RoomRequests[[#This Row],[Fri]],"F","")</f>
        <v>MW</v>
      </c>
      <c r="K181" s="47" cm="1">
        <f t="array" ref="K181">_FV(RoomRequests[[#This Row],[Course Card]],"Room Size",TRUE)</f>
        <v>48</v>
      </c>
      <c r="L181" s="47" t="e" cm="1" vm="178">
        <f t="array" ref="L181">courseDataTypeByCourseAndSection(RoomRequests[[#This Row],[Course + Section]])</f>
        <v>#VALUE!</v>
      </c>
      <c r="M181" s="47" t="str" cm="1">
        <f t="array" ref="M181">_FV(RoomRequests[[#This Row],[Course Card]],"Instructor Name",TRUE)</f>
        <v>Retik, Arkady</v>
      </c>
      <c r="N181" s="47" t="str" cm="1">
        <f t="array" ref="N181">_FV(RoomRequests[[#This Row],[Course Card]],"Division")</f>
        <v>CSS</v>
      </c>
    </row>
    <row r="182" spans="2:14" hidden="1" x14ac:dyDescent="0.2">
      <c r="B182" s="168" t="s">
        <v>210</v>
      </c>
      <c r="C182" s="170" t="s">
        <v>43</v>
      </c>
      <c r="D182" s="174" t="b">
        <v>1</v>
      </c>
      <c r="E182" s="174" t="b">
        <v>0</v>
      </c>
      <c r="F182" s="174" t="b">
        <v>1</v>
      </c>
      <c r="G182" s="174" t="b">
        <v>0</v>
      </c>
      <c r="H182" s="176" t="b">
        <v>0</v>
      </c>
      <c r="I182" s="54" cm="1">
        <f t="array" ref="I182">_FV(RoomRequests[[#This Row],[Course Card]],"Enrollment Cap",TRUE)</f>
        <v>30</v>
      </c>
      <c r="J182" s="47" t="str">
        <f>IF(RoomRequests[[#This Row],[Mon]],"M","")&amp;IF(RoomRequests[[#This Row],[Tue]],"T","")&amp;IF(RoomRequests[[#This Row],[Wed]],"W","")&amp;IF(RoomRequests[[#This Row],[Thu]],"TH","")&amp;IF(RoomRequests[[#This Row],[Fri]],"F","")</f>
        <v>MW</v>
      </c>
      <c r="K182" s="47" cm="1">
        <f t="array" ref="K182">_FV(RoomRequests[[#This Row],[Course Card]],"Room Size",TRUE)</f>
        <v>30</v>
      </c>
      <c r="L182" s="47" t="e" cm="1" vm="179">
        <f t="array" ref="L182">courseDataTypeByCourseAndSection(RoomRequests[[#This Row],[Course + Section]])</f>
        <v>#VALUE!</v>
      </c>
      <c r="M182" s="47" t="str" cm="1">
        <f t="array" ref="M182">_FV(RoomRequests[[#This Row],[Course Card]],"Instructor Name",TRUE)</f>
        <v>Rubin, Zachary</v>
      </c>
      <c r="N182" s="47" t="str" cm="1">
        <f t="array" ref="N182">_FV(RoomRequests[[#This Row],[Course Card]],"Division")</f>
        <v>CSS</v>
      </c>
    </row>
    <row r="183" spans="2:14" hidden="1" x14ac:dyDescent="0.2">
      <c r="B183" s="169" t="s">
        <v>211</v>
      </c>
      <c r="C183" s="171" t="s">
        <v>43</v>
      </c>
      <c r="D183" s="175" t="b">
        <v>1</v>
      </c>
      <c r="E183" s="175" t="b">
        <v>0</v>
      </c>
      <c r="F183" s="175" t="b">
        <v>1</v>
      </c>
      <c r="G183" s="175" t="b">
        <v>0</v>
      </c>
      <c r="H183" s="177" t="b">
        <v>0</v>
      </c>
      <c r="I183" s="54" cm="1">
        <f t="array" ref="I183">_FV(RoomRequests[[#This Row],[Course Card]],"Enrollment Cap",TRUE)</f>
        <v>40</v>
      </c>
      <c r="J183" s="47" t="str">
        <f>IF(RoomRequests[[#This Row],[Mon]],"M","")&amp;IF(RoomRequests[[#This Row],[Tue]],"T","")&amp;IF(RoomRequests[[#This Row],[Wed]],"W","")&amp;IF(RoomRequests[[#This Row],[Thu]],"TH","")&amp;IF(RoomRequests[[#This Row],[Fri]],"F","")</f>
        <v>MW</v>
      </c>
      <c r="K183" s="47" cm="1">
        <f t="array" ref="K183">_FV(RoomRequests[[#This Row],[Course Card]],"Room Size",TRUE)</f>
        <v>40</v>
      </c>
      <c r="L183" s="47" t="e" cm="1" vm="180">
        <f t="array" ref="L183">courseDataTypeByCourseAndSection(RoomRequests[[#This Row],[Course + Section]])</f>
        <v>#VALUE!</v>
      </c>
      <c r="M183" s="47" t="str" cm="1">
        <f t="array" ref="M183">_FV(RoomRequests[[#This Row],[Course Card]],"Instructor Name",TRUE)</f>
        <v>Zolyomi, Annuska</v>
      </c>
      <c r="N183" s="47" t="str" cm="1">
        <f t="array" ref="N183">_FV(RoomRequests[[#This Row],[Course Card]],"Division")</f>
        <v>CSS</v>
      </c>
    </row>
    <row r="184" spans="2:14" hidden="1" x14ac:dyDescent="0.2">
      <c r="B184" s="168" t="s">
        <v>212</v>
      </c>
      <c r="C184" s="170" t="s">
        <v>43</v>
      </c>
      <c r="D184" s="174" t="b">
        <v>0</v>
      </c>
      <c r="E184" s="174" t="b">
        <v>1</v>
      </c>
      <c r="F184" s="174" t="b">
        <v>0</v>
      </c>
      <c r="G184" s="174" t="b">
        <v>1</v>
      </c>
      <c r="H184" s="176" t="b">
        <v>0</v>
      </c>
      <c r="I184" s="54" cm="1">
        <f t="array" ref="I184">_FV(RoomRequests[[#This Row],[Course Card]],"Enrollment Cap",TRUE)</f>
        <v>48</v>
      </c>
      <c r="J184" s="47" t="str">
        <f>IF(RoomRequests[[#This Row],[Mon]],"M","")&amp;IF(RoomRequests[[#This Row],[Tue]],"T","")&amp;IF(RoomRequests[[#This Row],[Wed]],"W","")&amp;IF(RoomRequests[[#This Row],[Thu]],"TH","")&amp;IF(RoomRequests[[#This Row],[Fri]],"F","")</f>
        <v>TTH</v>
      </c>
      <c r="K184" s="47" cm="1">
        <f t="array" ref="K184">_FV(RoomRequests[[#This Row],[Course Card]],"Room Size",TRUE)</f>
        <v>48</v>
      </c>
      <c r="L184" s="47" t="e" cm="1" vm="181">
        <f t="array" ref="L184">courseDataTypeByCourseAndSection(RoomRequests[[#This Row],[Course + Section]])</f>
        <v>#VALUE!</v>
      </c>
      <c r="M184" s="47" t="str" cm="1">
        <f t="array" ref="M184">_FV(RoomRequests[[#This Row],[Course Card]],"Instructor Name",TRUE)</f>
        <v/>
      </c>
      <c r="N184" s="47" t="str" cm="1">
        <f t="array" ref="N184">_FV(RoomRequests[[#This Row],[Course Card]],"Division")</f>
        <v>CSS</v>
      </c>
    </row>
    <row r="185" spans="2:14" hidden="1" x14ac:dyDescent="0.2">
      <c r="B185" s="169" t="s">
        <v>213</v>
      </c>
      <c r="C185" s="171" t="s">
        <v>43</v>
      </c>
      <c r="D185" s="175" t="b">
        <v>1</v>
      </c>
      <c r="E185" s="175" t="b">
        <v>0</v>
      </c>
      <c r="F185" s="175" t="b">
        <v>1</v>
      </c>
      <c r="G185" s="175" t="b">
        <v>0</v>
      </c>
      <c r="H185" s="177" t="b">
        <v>0</v>
      </c>
      <c r="I185" s="54" cm="1">
        <f t="array" ref="I185">_FV(RoomRequests[[#This Row],[Course Card]],"Enrollment Cap",TRUE)</f>
        <v>48</v>
      </c>
      <c r="J185" s="47" t="str">
        <f>IF(RoomRequests[[#This Row],[Mon]],"M","")&amp;IF(RoomRequests[[#This Row],[Tue]],"T","")&amp;IF(RoomRequests[[#This Row],[Wed]],"W","")&amp;IF(RoomRequests[[#This Row],[Thu]],"TH","")&amp;IF(RoomRequests[[#This Row],[Fri]],"F","")</f>
        <v>MW</v>
      </c>
      <c r="K185" s="47" cm="1">
        <f t="array" ref="K185">_FV(RoomRequests[[#This Row],[Course Card]],"Room Size",TRUE)</f>
        <v>48</v>
      </c>
      <c r="L185" s="47" t="e" cm="1" vm="182">
        <f t="array" ref="L185">courseDataTypeByCourseAndSection(RoomRequests[[#This Row],[Course + Section]])</f>
        <v>#VALUE!</v>
      </c>
      <c r="M185" s="47" t="str" cm="1">
        <f t="array" ref="M185">_FV(RoomRequests[[#This Row],[Course Card]],"Instructor Name",TRUE)</f>
        <v>Oliver, Dawn-Marie</v>
      </c>
      <c r="N185" s="47" t="str" cm="1">
        <f t="array" ref="N185">_FV(RoomRequests[[#This Row],[Course Card]],"Division")</f>
        <v>CSS</v>
      </c>
    </row>
    <row r="186" spans="2:14" hidden="1" x14ac:dyDescent="0.2">
      <c r="B186" s="168" t="s">
        <v>214</v>
      </c>
      <c r="C186" s="170" t="s">
        <v>43</v>
      </c>
      <c r="D186" s="174" t="b">
        <v>0</v>
      </c>
      <c r="E186" s="174" t="b">
        <v>1</v>
      </c>
      <c r="F186" s="174" t="b">
        <v>0</v>
      </c>
      <c r="G186" s="174" t="b">
        <v>1</v>
      </c>
      <c r="H186" s="176" t="b">
        <v>0</v>
      </c>
      <c r="I186" s="54" cm="1">
        <f t="array" ref="I186">_FV(RoomRequests[[#This Row],[Course Card]],"Enrollment Cap",TRUE)</f>
        <v>48</v>
      </c>
      <c r="J186" s="47" t="str">
        <f>IF(RoomRequests[[#This Row],[Mon]],"M","")&amp;IF(RoomRequests[[#This Row],[Tue]],"T","")&amp;IF(RoomRequests[[#This Row],[Wed]],"W","")&amp;IF(RoomRequests[[#This Row],[Thu]],"TH","")&amp;IF(RoomRequests[[#This Row],[Fri]],"F","")</f>
        <v>TTH</v>
      </c>
      <c r="K186" s="47" cm="1">
        <f t="array" ref="K186">_FV(RoomRequests[[#This Row],[Course Card]],"Room Size",TRUE)</f>
        <v>48</v>
      </c>
      <c r="L186" s="47" t="e" cm="1" vm="183">
        <f t="array" ref="L186">courseDataTypeByCourseAndSection(RoomRequests[[#This Row],[Course + Section]])</f>
        <v>#VALUE!</v>
      </c>
      <c r="M186" s="47" t="str" cm="1">
        <f t="array" ref="M186">_FV(RoomRequests[[#This Row],[Course Card]],"Instructor Name",TRUE)</f>
        <v>Nixon, David</v>
      </c>
      <c r="N186" s="47" t="str" cm="1">
        <f t="array" ref="N186">_FV(RoomRequests[[#This Row],[Course Card]],"Division")</f>
        <v>CSS</v>
      </c>
    </row>
    <row r="187" spans="2:14" hidden="1" x14ac:dyDescent="0.2">
      <c r="B187" s="169" t="s">
        <v>215</v>
      </c>
      <c r="C187" s="171" t="s">
        <v>43</v>
      </c>
      <c r="D187" s="174" t="b">
        <v>0</v>
      </c>
      <c r="E187" s="175" t="b">
        <v>1</v>
      </c>
      <c r="F187" s="175" t="b">
        <v>0</v>
      </c>
      <c r="G187" s="175" t="b">
        <v>1</v>
      </c>
      <c r="H187" s="177" t="b">
        <v>0</v>
      </c>
      <c r="I187" s="54" cm="1">
        <f t="array" ref="I187">_FV(RoomRequests[[#This Row],[Course Card]],"Enrollment Cap",TRUE)</f>
        <v>48</v>
      </c>
      <c r="J187" s="47" t="str">
        <f>IF(RoomRequests[[#This Row],[Mon]],"M","")&amp;IF(RoomRequests[[#This Row],[Tue]],"T","")&amp;IF(RoomRequests[[#This Row],[Wed]],"W","")&amp;IF(RoomRequests[[#This Row],[Thu]],"TH","")&amp;IF(RoomRequests[[#This Row],[Fri]],"F","")</f>
        <v>TTH</v>
      </c>
      <c r="K187" s="47" cm="1">
        <f t="array" ref="K187">_FV(RoomRequests[[#This Row],[Course Card]],"Room Size",TRUE)</f>
        <v>48</v>
      </c>
      <c r="L187" s="47" t="e" cm="1" vm="184">
        <f t="array" ref="L187">courseDataTypeByCourseAndSection(RoomRequests[[#This Row],[Course + Section]])</f>
        <v>#VALUE!</v>
      </c>
      <c r="M187" s="47" t="str" cm="1">
        <f t="array" ref="M187">_FV(RoomRequests[[#This Row],[Course Card]],"Instructor Name",TRUE)</f>
        <v/>
      </c>
      <c r="N187" s="47" t="str" cm="1">
        <f t="array" ref="N187">_FV(RoomRequests[[#This Row],[Course Card]],"Division")</f>
        <v>CSS</v>
      </c>
    </row>
    <row r="188" spans="2:14" hidden="1" x14ac:dyDescent="0.2">
      <c r="B188" s="168" t="s">
        <v>216</v>
      </c>
      <c r="C188" s="170" t="s">
        <v>43</v>
      </c>
      <c r="D188" s="174" t="b">
        <v>0</v>
      </c>
      <c r="E188" s="174" t="b">
        <v>1</v>
      </c>
      <c r="F188" s="174" t="b">
        <v>0</v>
      </c>
      <c r="G188" s="174" t="b">
        <v>1</v>
      </c>
      <c r="H188" s="176" t="b">
        <v>0</v>
      </c>
      <c r="I188" s="54" cm="1">
        <f t="array" ref="I188">_FV(RoomRequests[[#This Row],[Course Card]],"Enrollment Cap",TRUE)</f>
        <v>48</v>
      </c>
      <c r="J188" s="47" t="str">
        <f>IF(RoomRequests[[#This Row],[Mon]],"M","")&amp;IF(RoomRequests[[#This Row],[Tue]],"T","")&amp;IF(RoomRequests[[#This Row],[Wed]],"W","")&amp;IF(RoomRequests[[#This Row],[Thu]],"TH","")&amp;IF(RoomRequests[[#This Row],[Fri]],"F","")</f>
        <v>TTH</v>
      </c>
      <c r="K188" s="47" cm="1">
        <f t="array" ref="K188">_FV(RoomRequests[[#This Row],[Course Card]],"Room Size",TRUE)</f>
        <v>48</v>
      </c>
      <c r="L188" s="47" t="e" cm="1" vm="185">
        <f t="array" ref="L188">courseDataTypeByCourseAndSection(RoomRequests[[#This Row],[Course + Section]])</f>
        <v>#VALUE!</v>
      </c>
      <c r="M188" s="47" t="str" cm="1">
        <f t="array" ref="M188">_FV(RoomRequests[[#This Row],[Course Card]],"Instructor Name",TRUE)</f>
        <v/>
      </c>
      <c r="N188" s="47" t="str" cm="1">
        <f t="array" ref="N188">_FV(RoomRequests[[#This Row],[Course Card]],"Division")</f>
        <v>CSS</v>
      </c>
    </row>
    <row r="189" spans="2:14" hidden="1" x14ac:dyDescent="0.2">
      <c r="B189" s="169" t="s">
        <v>217</v>
      </c>
      <c r="C189" s="171" t="s">
        <v>43</v>
      </c>
      <c r="D189" s="174" t="b">
        <v>0</v>
      </c>
      <c r="E189" s="175" t="b">
        <v>1</v>
      </c>
      <c r="F189" s="175" t="b">
        <v>0</v>
      </c>
      <c r="G189" s="175" t="b">
        <v>1</v>
      </c>
      <c r="H189" s="177" t="b">
        <v>0</v>
      </c>
      <c r="I189" s="54" cm="1">
        <f t="array" ref="I189">_FV(RoomRequests[[#This Row],[Course Card]],"Enrollment Cap",TRUE)</f>
        <v>40</v>
      </c>
      <c r="J189" s="47" t="str">
        <f>IF(RoomRequests[[#This Row],[Mon]],"M","")&amp;IF(RoomRequests[[#This Row],[Tue]],"T","")&amp;IF(RoomRequests[[#This Row],[Wed]],"W","")&amp;IF(RoomRequests[[#This Row],[Thu]],"TH","")&amp;IF(RoomRequests[[#This Row],[Fri]],"F","")</f>
        <v>TTH</v>
      </c>
      <c r="K189" s="47" cm="1">
        <f t="array" ref="K189">_FV(RoomRequests[[#This Row],[Course Card]],"Room Size",TRUE)</f>
        <v>40</v>
      </c>
      <c r="L189" s="47" t="e" cm="1" vm="186">
        <f t="array" ref="L189">courseDataTypeByCourseAndSection(RoomRequests[[#This Row],[Course + Section]])</f>
        <v>#VALUE!</v>
      </c>
      <c r="M189" s="47" t="str" cm="1">
        <f t="array" ref="M189">_FV(RoomRequests[[#This Row],[Course Card]],"Instructor Name",TRUE)</f>
        <v/>
      </c>
      <c r="N189" s="47" t="str" cm="1">
        <f t="array" ref="N189">_FV(RoomRequests[[#This Row],[Course Card]],"Division")</f>
        <v>CSS</v>
      </c>
    </row>
    <row r="190" spans="2:14" hidden="1" x14ac:dyDescent="0.2">
      <c r="B190" s="168" t="s">
        <v>218</v>
      </c>
      <c r="C190" s="170" t="s">
        <v>43</v>
      </c>
      <c r="D190" s="174" t="b">
        <v>0</v>
      </c>
      <c r="E190" s="174" t="b">
        <v>1</v>
      </c>
      <c r="F190" s="174" t="b">
        <v>0</v>
      </c>
      <c r="G190" s="174" t="b">
        <v>1</v>
      </c>
      <c r="H190" s="176" t="b">
        <v>0</v>
      </c>
      <c r="I190" s="54" cm="1">
        <f t="array" ref="I190">_FV(RoomRequests[[#This Row],[Course Card]],"Enrollment Cap",TRUE)</f>
        <v>40</v>
      </c>
      <c r="J190" s="47" t="str">
        <f>IF(RoomRequests[[#This Row],[Mon]],"M","")&amp;IF(RoomRequests[[#This Row],[Tue]],"T","")&amp;IF(RoomRequests[[#This Row],[Wed]],"W","")&amp;IF(RoomRequests[[#This Row],[Thu]],"TH","")&amp;IF(RoomRequests[[#This Row],[Fri]],"F","")</f>
        <v>TTH</v>
      </c>
      <c r="K190" s="47" cm="1">
        <f t="array" ref="K190">_FV(RoomRequests[[#This Row],[Course Card]],"Room Size",TRUE)</f>
        <v>40</v>
      </c>
      <c r="L190" s="47" t="e" cm="1" vm="187">
        <f t="array" ref="L190">courseDataTypeByCourseAndSection(RoomRequests[[#This Row],[Course + Section]])</f>
        <v>#VALUE!</v>
      </c>
      <c r="M190" s="47" t="str" cm="1">
        <f t="array" ref="M190">_FV(RoomRequests[[#This Row],[Course Card]],"Instructor Name",TRUE)</f>
        <v>Reel, Eric</v>
      </c>
      <c r="N190" s="47" t="str" cm="1">
        <f t="array" ref="N190">_FV(RoomRequests[[#This Row],[Course Card]],"Division")</f>
        <v>CSS</v>
      </c>
    </row>
    <row r="191" spans="2:14" hidden="1" x14ac:dyDescent="0.2">
      <c r="B191" s="169" t="s">
        <v>219</v>
      </c>
      <c r="C191" s="171" t="s">
        <v>43</v>
      </c>
      <c r="D191" s="175" t="b">
        <v>1</v>
      </c>
      <c r="E191" s="175" t="b">
        <v>0</v>
      </c>
      <c r="F191" s="175" t="b">
        <v>1</v>
      </c>
      <c r="G191" s="175" t="b">
        <v>0</v>
      </c>
      <c r="H191" s="177" t="b">
        <v>0</v>
      </c>
      <c r="I191" s="54" cm="1">
        <f t="array" ref="I191">_FV(RoomRequests[[#This Row],[Course Card]],"Enrollment Cap",TRUE)</f>
        <v>48</v>
      </c>
      <c r="J191" s="47" t="str">
        <f>IF(RoomRequests[[#This Row],[Mon]],"M","")&amp;IF(RoomRequests[[#This Row],[Tue]],"T","")&amp;IF(RoomRequests[[#This Row],[Wed]],"W","")&amp;IF(RoomRequests[[#This Row],[Thu]],"TH","")&amp;IF(RoomRequests[[#This Row],[Fri]],"F","")</f>
        <v>MW</v>
      </c>
      <c r="K191" s="47" cm="1">
        <f t="array" ref="K191">_FV(RoomRequests[[#This Row],[Course Card]],"Room Size",TRUE)</f>
        <v>48</v>
      </c>
      <c r="L191" s="47" t="e" cm="1" vm="188">
        <f t="array" ref="L191">courseDataTypeByCourseAndSection(RoomRequests[[#This Row],[Course + Section]])</f>
        <v>#VALUE!</v>
      </c>
      <c r="M191" s="47" t="str" cm="1">
        <f t="array" ref="M191">_FV(RoomRequests[[#This Row],[Course Card]],"Instructor Name",TRUE)</f>
        <v>Dame, Stephen</v>
      </c>
      <c r="N191" s="47" t="str" cm="1">
        <f t="array" ref="N191">_FV(RoomRequests[[#This Row],[Course Card]],"Division")</f>
        <v>CSS</v>
      </c>
    </row>
    <row r="192" spans="2:14" hidden="1" x14ac:dyDescent="0.2">
      <c r="B192" s="168" t="s">
        <v>220</v>
      </c>
      <c r="C192" s="170" t="s">
        <v>43</v>
      </c>
      <c r="D192" s="174" t="b">
        <v>0</v>
      </c>
      <c r="E192" s="174" t="b">
        <v>1</v>
      </c>
      <c r="F192" s="174" t="b">
        <v>0</v>
      </c>
      <c r="G192" s="174" t="b">
        <v>1</v>
      </c>
      <c r="H192" s="176" t="b">
        <v>0</v>
      </c>
      <c r="I192" s="54" cm="1">
        <f t="array" ref="I192">_FV(RoomRequests[[#This Row],[Course Card]],"Enrollment Cap",TRUE)</f>
        <v>48</v>
      </c>
      <c r="J192" s="47" t="str">
        <f>IF(RoomRequests[[#This Row],[Mon]],"M","")&amp;IF(RoomRequests[[#This Row],[Tue]],"T","")&amp;IF(RoomRequests[[#This Row],[Wed]],"W","")&amp;IF(RoomRequests[[#This Row],[Thu]],"TH","")&amp;IF(RoomRequests[[#This Row],[Fri]],"F","")</f>
        <v>TTH</v>
      </c>
      <c r="K192" s="47" cm="1">
        <f t="array" ref="K192">_FV(RoomRequests[[#This Row],[Course Card]],"Room Size",TRUE)</f>
        <v>48</v>
      </c>
      <c r="L192" s="47" t="e" cm="1" vm="189">
        <f t="array" ref="L192">courseDataTypeByCourseAndSection(RoomRequests[[#This Row],[Course + Section]])</f>
        <v>#VALUE!</v>
      </c>
      <c r="M192" s="47" t="str" cm="1">
        <f t="array" ref="M192">_FV(RoomRequests[[#This Row],[Course Card]],"Instructor Name",TRUE)</f>
        <v>Zade, Himanshu</v>
      </c>
      <c r="N192" s="47" t="str" cm="1">
        <f t="array" ref="N192">_FV(RoomRequests[[#This Row],[Course Card]],"Division")</f>
        <v>CSS</v>
      </c>
    </row>
    <row r="193" spans="2:14" hidden="1" x14ac:dyDescent="0.2">
      <c r="B193" s="169" t="s">
        <v>221</v>
      </c>
      <c r="C193" s="171" t="s">
        <v>43</v>
      </c>
      <c r="D193" s="175" t="b">
        <v>1</v>
      </c>
      <c r="E193" s="175" t="b">
        <v>0</v>
      </c>
      <c r="F193" s="175" t="b">
        <v>1</v>
      </c>
      <c r="G193" s="175" t="b">
        <v>0</v>
      </c>
      <c r="H193" s="177" t="b">
        <v>0</v>
      </c>
      <c r="I193" s="54" cm="1">
        <f t="array" ref="I193">_FV(RoomRequests[[#This Row],[Course Card]],"Enrollment Cap",TRUE)</f>
        <v>48</v>
      </c>
      <c r="J193" s="47" t="str">
        <f>IF(RoomRequests[[#This Row],[Mon]],"M","")&amp;IF(RoomRequests[[#This Row],[Tue]],"T","")&amp;IF(RoomRequests[[#This Row],[Wed]],"W","")&amp;IF(RoomRequests[[#This Row],[Thu]],"TH","")&amp;IF(RoomRequests[[#This Row],[Fri]],"F","")</f>
        <v>MW</v>
      </c>
      <c r="K193" s="47" cm="1">
        <f t="array" ref="K193">_FV(RoomRequests[[#This Row],[Course Card]],"Room Size",TRUE)</f>
        <v>48</v>
      </c>
      <c r="L193" s="47" t="e" cm="1" vm="190">
        <f t="array" ref="L193">courseDataTypeByCourseAndSection(RoomRequests[[#This Row],[Course + Section]])</f>
        <v>#VALUE!</v>
      </c>
      <c r="M193" s="47" t="str" cm="1">
        <f t="array" ref="M193">_FV(RoomRequests[[#This Row],[Course Card]],"Instructor Name",TRUE)</f>
        <v/>
      </c>
      <c r="N193" s="47" t="str" cm="1">
        <f t="array" ref="N193">_FV(RoomRequests[[#This Row],[Course Card]],"Division")</f>
        <v>CSS</v>
      </c>
    </row>
    <row r="194" spans="2:14" hidden="1" x14ac:dyDescent="0.2">
      <c r="B194" s="168" t="s">
        <v>222</v>
      </c>
      <c r="C194" s="170" t="s">
        <v>101</v>
      </c>
      <c r="D194" s="174" t="b">
        <v>0</v>
      </c>
      <c r="E194" s="174" t="b">
        <v>1</v>
      </c>
      <c r="F194" s="174" t="b">
        <v>0</v>
      </c>
      <c r="G194" s="174" t="b">
        <v>1</v>
      </c>
      <c r="H194" s="176" t="b">
        <v>0</v>
      </c>
      <c r="I194" s="54" cm="1">
        <f t="array" ref="I194">_FV(RoomRequests[[#This Row],[Course Card]],"Enrollment Cap",TRUE)</f>
        <v>48</v>
      </c>
      <c r="J194" s="47" t="str">
        <f>IF(RoomRequests[[#This Row],[Mon]],"M","")&amp;IF(RoomRequests[[#This Row],[Tue]],"T","")&amp;IF(RoomRequests[[#This Row],[Wed]],"W","")&amp;IF(RoomRequests[[#This Row],[Thu]],"TH","")&amp;IF(RoomRequests[[#This Row],[Fri]],"F","")</f>
        <v>TTH</v>
      </c>
      <c r="K194" s="47" cm="1">
        <f t="array" ref="K194">_FV(RoomRequests[[#This Row],[Course Card]],"Room Size",TRUE)</f>
        <v>48</v>
      </c>
      <c r="L194" s="47" t="e" cm="1" vm="191">
        <f t="array" ref="L194">courseDataTypeByCourseAndSection(RoomRequests[[#This Row],[Course + Section]])</f>
        <v>#VALUE!</v>
      </c>
      <c r="M194" s="47" t="str" cm="1">
        <f t="array" ref="M194">_FV(RoomRequests[[#This Row],[Course Card]],"Instructor Name",TRUE)</f>
        <v/>
      </c>
      <c r="N194" s="47" t="str" cm="1">
        <f t="array" ref="N194">_FV(RoomRequests[[#This Row],[Course Card]],"Division")</f>
        <v>CSS</v>
      </c>
    </row>
    <row r="195" spans="2:14" hidden="1" x14ac:dyDescent="0.2">
      <c r="B195" s="169" t="s">
        <v>223</v>
      </c>
      <c r="C195" s="171" t="s">
        <v>101</v>
      </c>
      <c r="D195" s="175" t="b">
        <v>1</v>
      </c>
      <c r="E195" s="175" t="b">
        <v>0</v>
      </c>
      <c r="F195" s="175" t="b">
        <v>1</v>
      </c>
      <c r="G195" s="175" t="b">
        <v>0</v>
      </c>
      <c r="H195" s="177" t="b">
        <v>0</v>
      </c>
      <c r="I195" s="54" cm="1">
        <f t="array" ref="I195">_FV(RoomRequests[[#This Row],[Course Card]],"Enrollment Cap",TRUE)</f>
        <v>40</v>
      </c>
      <c r="J195" s="47" t="str">
        <f>IF(RoomRequests[[#This Row],[Mon]],"M","")&amp;IF(RoomRequests[[#This Row],[Tue]],"T","")&amp;IF(RoomRequests[[#This Row],[Wed]],"W","")&amp;IF(RoomRequests[[#This Row],[Thu]],"TH","")&amp;IF(RoomRequests[[#This Row],[Fri]],"F","")</f>
        <v>MW</v>
      </c>
      <c r="K195" s="47" cm="1">
        <f t="array" ref="K195">_FV(RoomRequests[[#This Row],[Course Card]],"Room Size",TRUE)</f>
        <v>40</v>
      </c>
      <c r="L195" s="47" t="e" cm="1" vm="192">
        <f t="array" ref="L195">courseDataTypeByCourseAndSection(RoomRequests[[#This Row],[Course + Section]])</f>
        <v>#VALUE!</v>
      </c>
      <c r="M195" s="47" t="str" cm="1">
        <f t="array" ref="M195">_FV(RoomRequests[[#This Row],[Course Card]],"Instructor Name",TRUE)</f>
        <v>Erdly, William</v>
      </c>
      <c r="N195" s="47" t="str" cm="1">
        <f t="array" ref="N195">_FV(RoomRequests[[#This Row],[Course Card]],"Division")</f>
        <v>CSS</v>
      </c>
    </row>
    <row r="196" spans="2:14" hidden="1" x14ac:dyDescent="0.2">
      <c r="B196" s="168" t="s">
        <v>224</v>
      </c>
      <c r="C196" s="170" t="s">
        <v>101</v>
      </c>
      <c r="D196" s="174" t="b">
        <v>0</v>
      </c>
      <c r="E196" s="174" t="b">
        <v>1</v>
      </c>
      <c r="F196" s="174" t="b">
        <v>0</v>
      </c>
      <c r="G196" s="174" t="b">
        <v>1</v>
      </c>
      <c r="H196" s="176" t="b">
        <v>0</v>
      </c>
      <c r="I196" s="54" cm="1">
        <f t="array" ref="I196">_FV(RoomRequests[[#This Row],[Course Card]],"Enrollment Cap",TRUE)</f>
        <v>40</v>
      </c>
      <c r="J196" s="47" t="str">
        <f>IF(RoomRequests[[#This Row],[Mon]],"M","")&amp;IF(RoomRequests[[#This Row],[Tue]],"T","")&amp;IF(RoomRequests[[#This Row],[Wed]],"W","")&amp;IF(RoomRequests[[#This Row],[Thu]],"TH","")&amp;IF(RoomRequests[[#This Row],[Fri]],"F","")</f>
        <v>TTH</v>
      </c>
      <c r="K196" s="47" cm="1">
        <f t="array" ref="K196">_FV(RoomRequests[[#This Row],[Course Card]],"Room Size",TRUE)</f>
        <v>40</v>
      </c>
      <c r="L196" s="47" t="e" cm="1" vm="193">
        <f t="array" ref="L196">courseDataTypeByCourseAndSection(RoomRequests[[#This Row],[Course + Section]])</f>
        <v>#VALUE!</v>
      </c>
      <c r="M196" s="47" t="str" cm="1">
        <f t="array" ref="M196">_FV(RoomRequests[[#This Row],[Course Card]],"Instructor Name",TRUE)</f>
        <v>Parsons, Erika</v>
      </c>
      <c r="N196" s="47" t="str" cm="1">
        <f t="array" ref="N196">_FV(RoomRequests[[#This Row],[Course Card]],"Division")</f>
        <v>CSS</v>
      </c>
    </row>
    <row r="197" spans="2:14" hidden="1" x14ac:dyDescent="0.2">
      <c r="B197" s="169" t="s">
        <v>225</v>
      </c>
      <c r="C197" s="171" t="s">
        <v>101</v>
      </c>
      <c r="D197" s="175" t="b">
        <v>1</v>
      </c>
      <c r="E197" s="175" t="b">
        <v>0</v>
      </c>
      <c r="F197" s="175" t="b">
        <v>1</v>
      </c>
      <c r="G197" s="175" t="b">
        <v>0</v>
      </c>
      <c r="H197" s="177" t="b">
        <v>0</v>
      </c>
      <c r="I197" s="54" cm="1">
        <f t="array" ref="I197">_FV(RoomRequests[[#This Row],[Course Card]],"Enrollment Cap",TRUE)</f>
        <v>40</v>
      </c>
      <c r="J197" s="47" t="str">
        <f>IF(RoomRequests[[#This Row],[Mon]],"M","")&amp;IF(RoomRequests[[#This Row],[Tue]],"T","")&amp;IF(RoomRequests[[#This Row],[Wed]],"W","")&amp;IF(RoomRequests[[#This Row],[Thu]],"TH","")&amp;IF(RoomRequests[[#This Row],[Fri]],"F","")</f>
        <v>MW</v>
      </c>
      <c r="K197" s="47" cm="1">
        <f t="array" ref="K197">_FV(RoomRequests[[#This Row],[Course Card]],"Room Size",TRUE)</f>
        <v>40</v>
      </c>
      <c r="L197" s="47" t="e" cm="1" vm="194">
        <f t="array" ref="L197">courseDataTypeByCourseAndSection(RoomRequests[[#This Row],[Course + Section]])</f>
        <v>#VALUE!</v>
      </c>
      <c r="M197" s="47" t="str" cm="1">
        <f t="array" ref="M197">_FV(RoomRequests[[#This Row],[Course Card]],"Instructor Name",TRUE)</f>
        <v>Pisan, Yusuf</v>
      </c>
      <c r="N197" s="47" t="str" cm="1">
        <f t="array" ref="N197">_FV(RoomRequests[[#This Row],[Course Card]],"Division")</f>
        <v>CSS</v>
      </c>
    </row>
    <row r="198" spans="2:14" hidden="1" x14ac:dyDescent="0.2">
      <c r="B198" s="168" t="s">
        <v>226</v>
      </c>
      <c r="C198" s="170" t="s">
        <v>101</v>
      </c>
      <c r="D198" s="174" t="b">
        <v>1</v>
      </c>
      <c r="E198" s="174" t="b">
        <v>0</v>
      </c>
      <c r="F198" s="174" t="b">
        <v>1</v>
      </c>
      <c r="G198" s="174" t="b">
        <v>0</v>
      </c>
      <c r="H198" s="176" t="b">
        <v>0</v>
      </c>
      <c r="I198" s="54" cm="1">
        <f t="array" ref="I198">_FV(RoomRequests[[#This Row],[Course Card]],"Enrollment Cap",TRUE)</f>
        <v>48</v>
      </c>
      <c r="J198" s="47" t="str">
        <f>IF(RoomRequests[[#This Row],[Mon]],"M","")&amp;IF(RoomRequests[[#This Row],[Tue]],"T","")&amp;IF(RoomRequests[[#This Row],[Wed]],"W","")&amp;IF(RoomRequests[[#This Row],[Thu]],"TH","")&amp;IF(RoomRequests[[#This Row],[Fri]],"F","")</f>
        <v>MW</v>
      </c>
      <c r="K198" s="47" cm="1">
        <f t="array" ref="K198">_FV(RoomRequests[[#This Row],[Course Card]],"Room Size",TRUE)</f>
        <v>48</v>
      </c>
      <c r="L198" s="47" t="e" cm="1" vm="195">
        <f t="array" ref="L198">courseDataTypeByCourseAndSection(RoomRequests[[#This Row],[Course + Section]])</f>
        <v>#VALUE!</v>
      </c>
      <c r="M198" s="47" t="str" cm="1">
        <f t="array" ref="M198">_FV(RoomRequests[[#This Row],[Course Card]],"Instructor Name",TRUE)</f>
        <v>Rubin, Zachary</v>
      </c>
      <c r="N198" s="47" t="str" cm="1">
        <f t="array" ref="N198">_FV(RoomRequests[[#This Row],[Course Card]],"Division")</f>
        <v>CSS</v>
      </c>
    </row>
    <row r="199" spans="2:14" hidden="1" x14ac:dyDescent="0.2">
      <c r="B199" s="169" t="s">
        <v>227</v>
      </c>
      <c r="C199" s="171" t="s">
        <v>101</v>
      </c>
      <c r="D199" s="175" t="b">
        <v>0</v>
      </c>
      <c r="E199" s="175" t="b">
        <v>1</v>
      </c>
      <c r="F199" s="175" t="b">
        <v>0</v>
      </c>
      <c r="G199" s="175" t="b">
        <v>1</v>
      </c>
      <c r="H199" s="177" t="b">
        <v>0</v>
      </c>
      <c r="I199" s="54" cm="1">
        <f t="array" ref="I199">_FV(RoomRequests[[#This Row],[Course Card]],"Enrollment Cap",TRUE)</f>
        <v>40</v>
      </c>
      <c r="J199" s="47" t="str">
        <f>IF(RoomRequests[[#This Row],[Mon]],"M","")&amp;IF(RoomRequests[[#This Row],[Tue]],"T","")&amp;IF(RoomRequests[[#This Row],[Wed]],"W","")&amp;IF(RoomRequests[[#This Row],[Thu]],"TH","")&amp;IF(RoomRequests[[#This Row],[Fri]],"F","")</f>
        <v>TTH</v>
      </c>
      <c r="K199" s="47" cm="1">
        <f t="array" ref="K199">_FV(RoomRequests[[#This Row],[Course Card]],"Room Size",TRUE)</f>
        <v>40</v>
      </c>
      <c r="L199" s="47" t="e" cm="1" vm="196">
        <f t="array" ref="L199">courseDataTypeByCourseAndSection(RoomRequests[[#This Row],[Course + Section]])</f>
        <v>#VALUE!</v>
      </c>
      <c r="M199" s="47" t="str" cm="1">
        <f t="array" ref="M199">_FV(RoomRequests[[#This Row],[Course Card]],"Instructor Name",TRUE)</f>
        <v>Sung, Kelvin</v>
      </c>
      <c r="N199" s="47" t="str" cm="1">
        <f t="array" ref="N199">_FV(RoomRequests[[#This Row],[Course Card]],"Division")</f>
        <v>CSS</v>
      </c>
    </row>
    <row r="200" spans="2:14" hidden="1" x14ac:dyDescent="0.2">
      <c r="B200" s="168" t="s">
        <v>228</v>
      </c>
      <c r="C200" s="170" t="s">
        <v>101</v>
      </c>
      <c r="D200" s="174" t="b">
        <v>0</v>
      </c>
      <c r="E200" s="174" t="b">
        <v>1</v>
      </c>
      <c r="F200" s="174" t="b">
        <v>0</v>
      </c>
      <c r="G200" s="174" t="b">
        <v>1</v>
      </c>
      <c r="H200" s="176" t="b">
        <v>0</v>
      </c>
      <c r="I200" s="54" cm="1">
        <f t="array" ref="I200">_FV(RoomRequests[[#This Row],[Course Card]],"Enrollment Cap",TRUE)</f>
        <v>40</v>
      </c>
      <c r="J200" s="47" t="str">
        <f>IF(RoomRequests[[#This Row],[Mon]],"M","")&amp;IF(RoomRequests[[#This Row],[Tue]],"T","")&amp;IF(RoomRequests[[#This Row],[Wed]],"W","")&amp;IF(RoomRequests[[#This Row],[Thu]],"TH","")&amp;IF(RoomRequests[[#This Row],[Fri]],"F","")</f>
        <v>TTH</v>
      </c>
      <c r="K200" s="47" cm="1">
        <f t="array" ref="K200">_FV(RoomRequests[[#This Row],[Course Card]],"Room Size",TRUE)</f>
        <v>40</v>
      </c>
      <c r="L200" s="47" t="e" cm="1" vm="197">
        <f t="array" ref="L200">courseDataTypeByCourseAndSection(RoomRequests[[#This Row],[Course + Section]])</f>
        <v>#VALUE!</v>
      </c>
      <c r="M200" s="47" t="str" cm="1">
        <f t="array" ref="M200">_FV(RoomRequests[[#This Row],[Course Card]],"Instructor Name",TRUE)</f>
        <v>Thamilarasu, Geetha</v>
      </c>
      <c r="N200" s="47" t="str" cm="1">
        <f t="array" ref="N200">_FV(RoomRequests[[#This Row],[Course Card]],"Division")</f>
        <v>CSS</v>
      </c>
    </row>
    <row r="201" spans="2:14" hidden="1" x14ac:dyDescent="0.2">
      <c r="B201" s="169" t="s">
        <v>229</v>
      </c>
      <c r="C201" s="171" t="s">
        <v>101</v>
      </c>
      <c r="D201" s="175" t="b">
        <v>0</v>
      </c>
      <c r="E201" s="175" t="b">
        <v>1</v>
      </c>
      <c r="F201" s="175" t="b">
        <v>0</v>
      </c>
      <c r="G201" s="175" t="b">
        <v>1</v>
      </c>
      <c r="H201" s="177" t="b">
        <v>0</v>
      </c>
      <c r="I201" s="54" cm="1">
        <f t="array" ref="I201">_FV(RoomRequests[[#This Row],[Course Card]],"Enrollment Cap",TRUE)</f>
        <v>48</v>
      </c>
      <c r="J201" s="47" t="str">
        <f>IF(RoomRequests[[#This Row],[Mon]],"M","")&amp;IF(RoomRequests[[#This Row],[Tue]],"T","")&amp;IF(RoomRequests[[#This Row],[Wed]],"W","")&amp;IF(RoomRequests[[#This Row],[Thu]],"TH","")&amp;IF(RoomRequests[[#This Row],[Fri]],"F","")</f>
        <v>TTH</v>
      </c>
      <c r="K201" s="47" cm="1">
        <f t="array" ref="K201">_FV(RoomRequests[[#This Row],[Course Card]],"Room Size",TRUE)</f>
        <v>48</v>
      </c>
      <c r="L201" s="47" t="e" cm="1" vm="198">
        <f t="array" ref="L201">courseDataTypeByCourseAndSection(RoomRequests[[#This Row],[Course + Section]])</f>
        <v>#VALUE!</v>
      </c>
      <c r="M201" s="47" t="str" cm="1">
        <f t="array" ref="M201">_FV(RoomRequests[[#This Row],[Course Card]],"Instructor Name",TRUE)</f>
        <v/>
      </c>
      <c r="N201" s="47" t="str" cm="1">
        <f t="array" ref="N201">_FV(RoomRequests[[#This Row],[Course Card]],"Division")</f>
        <v>CSS</v>
      </c>
    </row>
    <row r="202" spans="2:14" hidden="1" x14ac:dyDescent="0.2">
      <c r="B202" s="168" t="s">
        <v>230</v>
      </c>
      <c r="C202" s="170" t="s">
        <v>101</v>
      </c>
      <c r="D202" s="174" t="b">
        <v>1</v>
      </c>
      <c r="E202" s="174" t="b">
        <v>0</v>
      </c>
      <c r="F202" s="174" t="b">
        <v>1</v>
      </c>
      <c r="G202" s="174" t="b">
        <v>0</v>
      </c>
      <c r="H202" s="176" t="b">
        <v>0</v>
      </c>
      <c r="I202" s="54" cm="1">
        <f t="array" ref="I202">_FV(RoomRequests[[#This Row],[Course Card]],"Enrollment Cap",TRUE)</f>
        <v>48</v>
      </c>
      <c r="J202" s="47" t="str">
        <f>IF(RoomRequests[[#This Row],[Mon]],"M","")&amp;IF(RoomRequests[[#This Row],[Tue]],"T","")&amp;IF(RoomRequests[[#This Row],[Wed]],"W","")&amp;IF(RoomRequests[[#This Row],[Thu]],"TH","")&amp;IF(RoomRequests[[#This Row],[Fri]],"F","")</f>
        <v>MW</v>
      </c>
      <c r="K202" s="47" cm="1">
        <f t="array" ref="K202">_FV(RoomRequests[[#This Row],[Course Card]],"Room Size",TRUE)</f>
        <v>48</v>
      </c>
      <c r="L202" s="47" t="e" cm="1" vm="199">
        <f t="array" ref="L202">courseDataTypeByCourseAndSection(RoomRequests[[#This Row],[Course + Section]])</f>
        <v>#VALUE!</v>
      </c>
      <c r="M202" s="47" t="str" cm="1">
        <f t="array" ref="M202">_FV(RoomRequests[[#This Row],[Course Card]],"Instructor Name",TRUE)</f>
        <v/>
      </c>
      <c r="N202" s="47" t="str" cm="1">
        <f t="array" ref="N202">_FV(RoomRequests[[#This Row],[Course Card]],"Division")</f>
        <v>CSS</v>
      </c>
    </row>
    <row r="203" spans="2:14" hidden="1" x14ac:dyDescent="0.2">
      <c r="B203" s="169" t="s">
        <v>231</v>
      </c>
      <c r="C203" s="171" t="s">
        <v>101</v>
      </c>
      <c r="D203" s="175" t="b">
        <v>0</v>
      </c>
      <c r="E203" s="175" t="b">
        <v>1</v>
      </c>
      <c r="F203" s="175" t="b">
        <v>0</v>
      </c>
      <c r="G203" s="175" t="b">
        <v>1</v>
      </c>
      <c r="H203" s="177" t="b">
        <v>0</v>
      </c>
      <c r="I203" s="54" cm="1">
        <f t="array" ref="I203">_FV(RoomRequests[[#This Row],[Course Card]],"Enrollment Cap",TRUE)</f>
        <v>48</v>
      </c>
      <c r="J203" s="47" t="str">
        <f>IF(RoomRequests[[#This Row],[Mon]],"M","")&amp;IF(RoomRequests[[#This Row],[Tue]],"T","")&amp;IF(RoomRequests[[#This Row],[Wed]],"W","")&amp;IF(RoomRequests[[#This Row],[Thu]],"TH","")&amp;IF(RoomRequests[[#This Row],[Fri]],"F","")</f>
        <v>TTH</v>
      </c>
      <c r="K203" s="47" cm="1">
        <f t="array" ref="K203">_FV(RoomRequests[[#This Row],[Course Card]],"Room Size",TRUE)</f>
        <v>48</v>
      </c>
      <c r="L203" s="47" t="e" cm="1" vm="200">
        <f t="array" ref="L203">courseDataTypeByCourseAndSection(RoomRequests[[#This Row],[Course + Section]])</f>
        <v>#VALUE!</v>
      </c>
      <c r="M203" s="47" t="str" cm="1">
        <f t="array" ref="M203">_FV(RoomRequests[[#This Row],[Course Card]],"Instructor Name",TRUE)</f>
        <v>Nixon, David</v>
      </c>
      <c r="N203" s="47" t="str" cm="1">
        <f t="array" ref="N203">_FV(RoomRequests[[#This Row],[Course Card]],"Division")</f>
        <v>CSS</v>
      </c>
    </row>
    <row r="204" spans="2:14" hidden="1" x14ac:dyDescent="0.2">
      <c r="B204" s="168" t="s">
        <v>232</v>
      </c>
      <c r="C204" s="170" t="s">
        <v>101</v>
      </c>
      <c r="D204" s="174" t="b">
        <v>0</v>
      </c>
      <c r="E204" s="174" t="b">
        <v>1</v>
      </c>
      <c r="F204" s="174" t="b">
        <v>0</v>
      </c>
      <c r="G204" s="174" t="b">
        <v>1</v>
      </c>
      <c r="H204" s="176" t="b">
        <v>0</v>
      </c>
      <c r="I204" s="54" cm="1">
        <f t="array" ref="I204">_FV(RoomRequests[[#This Row],[Course Card]],"Enrollment Cap",TRUE)</f>
        <v>48</v>
      </c>
      <c r="J204" s="47" t="str">
        <f>IF(RoomRequests[[#This Row],[Mon]],"M","")&amp;IF(RoomRequests[[#This Row],[Tue]],"T","")&amp;IF(RoomRequests[[#This Row],[Wed]],"W","")&amp;IF(RoomRequests[[#This Row],[Thu]],"TH","")&amp;IF(RoomRequests[[#This Row],[Fri]],"F","")</f>
        <v>TTH</v>
      </c>
      <c r="K204" s="47" cm="1">
        <f t="array" ref="K204">_FV(RoomRequests[[#This Row],[Course Card]],"Room Size",TRUE)</f>
        <v>48</v>
      </c>
      <c r="L204" s="47" t="e" cm="1" vm="201">
        <f t="array" ref="L204">courseDataTypeByCourseAndSection(RoomRequests[[#This Row],[Course + Section]])</f>
        <v>#VALUE!</v>
      </c>
      <c r="M204" s="47" t="str" cm="1">
        <f t="array" ref="M204">_FV(RoomRequests[[#This Row],[Course Card]],"Instructor Name",TRUE)</f>
        <v>Awad, Ahmed</v>
      </c>
      <c r="N204" s="47" t="str" cm="1">
        <f t="array" ref="N204">_FV(RoomRequests[[#This Row],[Course Card]],"Division")</f>
        <v>CSS</v>
      </c>
    </row>
    <row r="205" spans="2:14" hidden="1" x14ac:dyDescent="0.2">
      <c r="B205" s="169" t="s">
        <v>233</v>
      </c>
      <c r="C205" s="171" t="s">
        <v>101</v>
      </c>
      <c r="D205" s="175" t="b">
        <v>0</v>
      </c>
      <c r="E205" s="175" t="b">
        <v>1</v>
      </c>
      <c r="F205" s="175" t="b">
        <v>0</v>
      </c>
      <c r="G205" s="175" t="b">
        <v>1</v>
      </c>
      <c r="H205" s="177" t="b">
        <v>0</v>
      </c>
      <c r="I205" s="54" cm="1">
        <f t="array" ref="I205">_FV(RoomRequests[[#This Row],[Course Card]],"Enrollment Cap",TRUE)</f>
        <v>40</v>
      </c>
      <c r="J205" s="47" t="str">
        <f>IF(RoomRequests[[#This Row],[Mon]],"M","")&amp;IF(RoomRequests[[#This Row],[Tue]],"T","")&amp;IF(RoomRequests[[#This Row],[Wed]],"W","")&amp;IF(RoomRequests[[#This Row],[Thu]],"TH","")&amp;IF(RoomRequests[[#This Row],[Fri]],"F","")</f>
        <v>TTH</v>
      </c>
      <c r="K205" s="47" cm="1">
        <f t="array" ref="K205">_FV(RoomRequests[[#This Row],[Course Card]],"Room Size",TRUE)</f>
        <v>40</v>
      </c>
      <c r="L205" s="47" t="e" cm="1" vm="202">
        <f t="array" ref="L205">courseDataTypeByCourseAndSection(RoomRequests[[#This Row],[Course + Section]])</f>
        <v>#VALUE!</v>
      </c>
      <c r="M205" s="47" t="str" cm="1">
        <f t="array" ref="M205">_FV(RoomRequests[[#This Row],[Course Card]],"Instructor Name",TRUE)</f>
        <v/>
      </c>
      <c r="N205" s="47" t="str" cm="1">
        <f t="array" ref="N205">_FV(RoomRequests[[#This Row],[Course Card]],"Division")</f>
        <v>CSS</v>
      </c>
    </row>
    <row r="206" spans="2:14" hidden="1" x14ac:dyDescent="0.2">
      <c r="B206" s="168" t="s">
        <v>234</v>
      </c>
      <c r="C206" s="170" t="s">
        <v>101</v>
      </c>
      <c r="D206" s="174" t="b">
        <v>0</v>
      </c>
      <c r="E206" s="174" t="b">
        <v>1</v>
      </c>
      <c r="F206" s="174" t="b">
        <v>0</v>
      </c>
      <c r="G206" s="174" t="b">
        <v>1</v>
      </c>
      <c r="H206" s="176" t="b">
        <v>0</v>
      </c>
      <c r="I206" s="54" cm="1">
        <f t="array" ref="I206">_FV(RoomRequests[[#This Row],[Course Card]],"Enrollment Cap",TRUE)</f>
        <v>48</v>
      </c>
      <c r="J206" s="47" t="str">
        <f>IF(RoomRequests[[#This Row],[Mon]],"M","")&amp;IF(RoomRequests[[#This Row],[Tue]],"T","")&amp;IF(RoomRequests[[#This Row],[Wed]],"W","")&amp;IF(RoomRequests[[#This Row],[Thu]],"TH","")&amp;IF(RoomRequests[[#This Row],[Fri]],"F","")</f>
        <v>TTH</v>
      </c>
      <c r="K206" s="47" cm="1">
        <f t="array" ref="K206">_FV(RoomRequests[[#This Row],[Course Card]],"Room Size",TRUE)</f>
        <v>48</v>
      </c>
      <c r="L206" s="47" t="e" cm="1" vm="203">
        <f t="array" ref="L206">courseDataTypeByCourseAndSection(RoomRequests[[#This Row],[Course + Section]])</f>
        <v>#VALUE!</v>
      </c>
      <c r="M206" s="47" t="str" cm="1">
        <f t="array" ref="M206">_FV(RoomRequests[[#This Row],[Course Card]],"Instructor Name",TRUE)</f>
        <v>Zade, Himanshu</v>
      </c>
      <c r="N206" s="47" t="str" cm="1">
        <f t="array" ref="N206">_FV(RoomRequests[[#This Row],[Course Card]],"Division")</f>
        <v>CSS</v>
      </c>
    </row>
    <row r="207" spans="2:14" hidden="1" x14ac:dyDescent="0.2">
      <c r="B207" s="169" t="s">
        <v>235</v>
      </c>
      <c r="C207" s="171" t="s">
        <v>101</v>
      </c>
      <c r="D207" s="175" t="b">
        <v>0</v>
      </c>
      <c r="E207" s="175" t="b">
        <v>1</v>
      </c>
      <c r="F207" s="175" t="b">
        <v>0</v>
      </c>
      <c r="G207" s="175" t="b">
        <v>1</v>
      </c>
      <c r="H207" s="177" t="b">
        <v>0</v>
      </c>
      <c r="I207" s="54" cm="1">
        <f t="array" ref="I207">_FV(RoomRequests[[#This Row],[Course Card]],"Enrollment Cap",TRUE)</f>
        <v>48</v>
      </c>
      <c r="J207" s="47" t="str">
        <f>IF(RoomRequests[[#This Row],[Mon]],"M","")&amp;IF(RoomRequests[[#This Row],[Tue]],"T","")&amp;IF(RoomRequests[[#This Row],[Wed]],"W","")&amp;IF(RoomRequests[[#This Row],[Thu]],"TH","")&amp;IF(RoomRequests[[#This Row],[Fri]],"F","")</f>
        <v>TTH</v>
      </c>
      <c r="K207" s="47" cm="1">
        <f t="array" ref="K207">_FV(RoomRequests[[#This Row],[Course Card]],"Room Size",TRUE)</f>
        <v>48</v>
      </c>
      <c r="L207" s="47" t="e" cm="1" vm="204">
        <f t="array" ref="L207">courseDataTypeByCourseAndSection(RoomRequests[[#This Row],[Course + Section]])</f>
        <v>#VALUE!</v>
      </c>
      <c r="M207" s="47" t="str" cm="1">
        <f t="array" ref="M207">_FV(RoomRequests[[#This Row],[Course Card]],"Instructor Name",TRUE)</f>
        <v/>
      </c>
      <c r="N207" s="47" t="str" cm="1">
        <f t="array" ref="N207">_FV(RoomRequests[[#This Row],[Course Card]],"Division")</f>
        <v>CSS</v>
      </c>
    </row>
    <row r="208" spans="2:14" hidden="1" x14ac:dyDescent="0.2">
      <c r="B208" s="168" t="s">
        <v>236</v>
      </c>
      <c r="C208" s="170" t="s">
        <v>101</v>
      </c>
      <c r="D208" s="174" t="b">
        <v>0</v>
      </c>
      <c r="E208" s="174" t="b">
        <v>1</v>
      </c>
      <c r="F208" s="174" t="b">
        <v>0</v>
      </c>
      <c r="G208" s="174" t="b">
        <v>1</v>
      </c>
      <c r="H208" s="176" t="b">
        <v>0</v>
      </c>
      <c r="I208" s="54" cm="1">
        <f t="array" ref="I208">_FV(RoomRequests[[#This Row],[Course Card]],"Enrollment Cap",TRUE)</f>
        <v>48</v>
      </c>
      <c r="J208" s="47" t="str">
        <f>IF(RoomRequests[[#This Row],[Mon]],"M","")&amp;IF(RoomRequests[[#This Row],[Tue]],"T","")&amp;IF(RoomRequests[[#This Row],[Wed]],"W","")&amp;IF(RoomRequests[[#This Row],[Thu]],"TH","")&amp;IF(RoomRequests[[#This Row],[Fri]],"F","")</f>
        <v>TTH</v>
      </c>
      <c r="K208" s="47" cm="1">
        <f t="array" ref="K208">_FV(RoomRequests[[#This Row],[Course Card]],"Room Size",TRUE)</f>
        <v>48</v>
      </c>
      <c r="L208" s="47" t="e" cm="1" vm="205">
        <f t="array" ref="L208">courseDataTypeByCourseAndSection(RoomRequests[[#This Row],[Course + Section]])</f>
        <v>#VALUE!</v>
      </c>
      <c r="M208" s="47" t="str" cm="1">
        <f t="array" ref="M208">_FV(RoomRequests[[#This Row],[Course Card]],"Instructor Name",TRUE)</f>
        <v>William Lidster</v>
      </c>
      <c r="N208" s="47" t="str" cm="1">
        <f t="array" ref="N208">_FV(RoomRequests[[#This Row],[Course Card]],"Division")</f>
        <v>CSS</v>
      </c>
    </row>
    <row r="209" spans="2:14" hidden="1" x14ac:dyDescent="0.2">
      <c r="B209" s="169" t="s">
        <v>237</v>
      </c>
      <c r="C209" s="171" t="s">
        <v>101</v>
      </c>
      <c r="D209" s="175" t="b">
        <v>1</v>
      </c>
      <c r="E209" s="175" t="b">
        <v>0</v>
      </c>
      <c r="F209" s="175" t="b">
        <v>1</v>
      </c>
      <c r="G209" s="175" t="b">
        <v>0</v>
      </c>
      <c r="H209" s="177" t="b">
        <v>0</v>
      </c>
      <c r="I209" s="54" cm="1">
        <f t="array" ref="I209">_FV(RoomRequests[[#This Row],[Course Card]],"Enrollment Cap",TRUE)</f>
        <v>40</v>
      </c>
      <c r="J209" s="47" t="str">
        <f>IF(RoomRequests[[#This Row],[Mon]],"M","")&amp;IF(RoomRequests[[#This Row],[Tue]],"T","")&amp;IF(RoomRequests[[#This Row],[Wed]],"W","")&amp;IF(RoomRequests[[#This Row],[Thu]],"TH","")&amp;IF(RoomRequests[[#This Row],[Fri]],"F","")</f>
        <v>MW</v>
      </c>
      <c r="K209" s="47" cm="1">
        <f t="array" ref="K209">_FV(RoomRequests[[#This Row],[Course Card]],"Room Size",TRUE)</f>
        <v>40</v>
      </c>
      <c r="L209" s="47" t="e" cm="1" vm="206">
        <f t="array" ref="L209">courseDataTypeByCourseAndSection(RoomRequests[[#This Row],[Course + Section]])</f>
        <v>#VALUE!</v>
      </c>
      <c r="M209" s="47" t="str" cm="1">
        <f t="array" ref="M209">_FV(RoomRequests[[#This Row],[Course Card]],"Instructor Name",TRUE)</f>
        <v>Bantwal, Praveen</v>
      </c>
      <c r="N209" s="47" t="str" cm="1">
        <f t="array" ref="N209">_FV(RoomRequests[[#This Row],[Course Card]],"Division")</f>
        <v>CSS</v>
      </c>
    </row>
    <row r="210" spans="2:14" hidden="1" x14ac:dyDescent="0.2">
      <c r="B210" s="168" t="s">
        <v>238</v>
      </c>
      <c r="C210" s="170" t="s">
        <v>239</v>
      </c>
      <c r="D210" s="174" t="b">
        <v>0</v>
      </c>
      <c r="E210" s="174" t="b">
        <v>1</v>
      </c>
      <c r="F210" s="174" t="b">
        <v>0</v>
      </c>
      <c r="G210" s="174" t="b">
        <v>0</v>
      </c>
      <c r="H210" s="176" t="b">
        <v>0</v>
      </c>
      <c r="I210" s="54" cm="1">
        <f t="array" ref="I210">_FV(RoomRequests[[#This Row],[Course Card]],"Enrollment Cap",TRUE)</f>
        <v>40</v>
      </c>
      <c r="J210" s="47" t="str">
        <f>IF(RoomRequests[[#This Row],[Mon]],"M","")&amp;IF(RoomRequests[[#This Row],[Tue]],"T","")&amp;IF(RoomRequests[[#This Row],[Wed]],"W","")&amp;IF(RoomRequests[[#This Row],[Thu]],"TH","")&amp;IF(RoomRequests[[#This Row],[Fri]],"F","")</f>
        <v>T</v>
      </c>
      <c r="K210" s="47" cm="1">
        <f t="array" ref="K210">_FV(RoomRequests[[#This Row],[Course Card]],"Room Size",TRUE)</f>
        <v>40</v>
      </c>
      <c r="L210" s="47" t="e" cm="1" vm="207">
        <f t="array" ref="L210">courseDataTypeByCourseAndSection(RoomRequests[[#This Row],[Course + Section]])</f>
        <v>#VALUE!</v>
      </c>
      <c r="M210" s="47" t="str" cm="1">
        <f t="array" ref="M210">_FV(RoomRequests[[#This Row],[Course Card]],"Instructor Name",TRUE)</f>
        <v>Dupuis, Marc</v>
      </c>
      <c r="N210" s="47" t="str" cm="1">
        <f t="array" ref="N210">_FV(RoomRequests[[#This Row],[Course Card]],"Division")</f>
        <v>CSS</v>
      </c>
    </row>
    <row r="211" spans="2:14" hidden="1" x14ac:dyDescent="0.2">
      <c r="B211" s="169" t="s">
        <v>240</v>
      </c>
      <c r="C211" s="171" t="s">
        <v>239</v>
      </c>
      <c r="D211" s="175" t="b">
        <v>0</v>
      </c>
      <c r="E211" s="175" t="b">
        <v>1</v>
      </c>
      <c r="F211" s="175" t="b">
        <v>0</v>
      </c>
      <c r="G211" s="175" t="b">
        <v>1</v>
      </c>
      <c r="H211" s="177" t="b">
        <v>0</v>
      </c>
      <c r="I211" s="54" cm="1">
        <f t="array" ref="I211">_FV(RoomRequests[[#This Row],[Course Card]],"Enrollment Cap",TRUE)</f>
        <v>40</v>
      </c>
      <c r="J211" s="47" t="str">
        <f>IF(RoomRequests[[#This Row],[Mon]],"M","")&amp;IF(RoomRequests[[#This Row],[Tue]],"T","")&amp;IF(RoomRequests[[#This Row],[Wed]],"W","")&amp;IF(RoomRequests[[#This Row],[Thu]],"TH","")&amp;IF(RoomRequests[[#This Row],[Fri]],"F","")</f>
        <v>TTH</v>
      </c>
      <c r="K211" s="47" cm="1">
        <f t="array" ref="K211">_FV(RoomRequests[[#This Row],[Course Card]],"Room Size",TRUE)</f>
        <v>40</v>
      </c>
      <c r="L211" s="47" t="e" cm="1" vm="208">
        <f t="array" ref="L211">courseDataTypeByCourseAndSection(RoomRequests[[#This Row],[Course + Section]])</f>
        <v>#VALUE!</v>
      </c>
      <c r="M211" s="47" t="str" cm="1">
        <f t="array" ref="M211">_FV(RoomRequests[[#This Row],[Course Card]],"Instructor Name",TRUE)</f>
        <v>Parsons, Erika</v>
      </c>
      <c r="N211" s="47" t="str" cm="1">
        <f t="array" ref="N211">_FV(RoomRequests[[#This Row],[Course Card]],"Division")</f>
        <v>CSS</v>
      </c>
    </row>
    <row r="212" spans="2:14" hidden="1" x14ac:dyDescent="0.2">
      <c r="B212" s="168" t="s">
        <v>241</v>
      </c>
      <c r="C212" s="170" t="s">
        <v>239</v>
      </c>
      <c r="D212" s="174" t="b">
        <v>1</v>
      </c>
      <c r="E212" s="174" t="b">
        <v>0</v>
      </c>
      <c r="F212" s="174" t="b">
        <v>1</v>
      </c>
      <c r="G212" s="174" t="b">
        <v>0</v>
      </c>
      <c r="H212" s="176" t="b">
        <v>0</v>
      </c>
      <c r="I212" s="54" cm="1">
        <f t="array" ref="I212">_FV(RoomRequests[[#This Row],[Course Card]],"Enrollment Cap",TRUE)</f>
        <v>48</v>
      </c>
      <c r="J212" s="47" t="str">
        <f>IF(RoomRequests[[#This Row],[Mon]],"M","")&amp;IF(RoomRequests[[#This Row],[Tue]],"T","")&amp;IF(RoomRequests[[#This Row],[Wed]],"W","")&amp;IF(RoomRequests[[#This Row],[Thu]],"TH","")&amp;IF(RoomRequests[[#This Row],[Fri]],"F","")</f>
        <v>MW</v>
      </c>
      <c r="K212" s="47" cm="1">
        <f t="array" ref="K212">_FV(RoomRequests[[#This Row],[Course Card]],"Room Size",TRUE)</f>
        <v>48</v>
      </c>
      <c r="L212" s="47" t="e" cm="1" vm="209">
        <f t="array" ref="L212">courseDataTypeByCourseAndSection(RoomRequests[[#This Row],[Course + Section]])</f>
        <v>#VALUE!</v>
      </c>
      <c r="M212" s="47" t="str" cm="1">
        <f t="array" ref="M212">_FV(RoomRequests[[#This Row],[Course Card]],"Instructor Name",TRUE)</f>
        <v>Ahmed, Faisal</v>
      </c>
      <c r="N212" s="47" t="str" cm="1">
        <f t="array" ref="N212">_FV(RoomRequests[[#This Row],[Course Card]],"Division")</f>
        <v>CSS</v>
      </c>
    </row>
    <row r="213" spans="2:14" hidden="1" x14ac:dyDescent="0.2">
      <c r="B213" s="169" t="s">
        <v>242</v>
      </c>
      <c r="C213" s="171" t="s">
        <v>239</v>
      </c>
      <c r="D213" s="175" t="b">
        <v>0</v>
      </c>
      <c r="E213" s="175" t="b">
        <v>1</v>
      </c>
      <c r="F213" s="175" t="b">
        <v>0</v>
      </c>
      <c r="G213" s="175" t="b">
        <v>1</v>
      </c>
      <c r="H213" s="177" t="b">
        <v>0</v>
      </c>
      <c r="I213" s="54" cm="1">
        <f t="array" ref="I213">_FV(RoomRequests[[#This Row],[Course Card]],"Enrollment Cap",TRUE)</f>
        <v>40</v>
      </c>
      <c r="J213" s="47" t="str">
        <f>IF(RoomRequests[[#This Row],[Mon]],"M","")&amp;IF(RoomRequests[[#This Row],[Tue]],"T","")&amp;IF(RoomRequests[[#This Row],[Wed]],"W","")&amp;IF(RoomRequests[[#This Row],[Thu]],"TH","")&amp;IF(RoomRequests[[#This Row],[Fri]],"F","")</f>
        <v>TTH</v>
      </c>
      <c r="K213" s="47" cm="1">
        <f t="array" ref="K213">_FV(RoomRequests[[#This Row],[Course Card]],"Room Size",TRUE)</f>
        <v>40</v>
      </c>
      <c r="L213" s="47" t="e" cm="1" vm="210">
        <f t="array" ref="L213">courseDataTypeByCourseAndSection(RoomRequests[[#This Row],[Course + Section]])</f>
        <v>#VALUE!</v>
      </c>
      <c r="M213" s="47" t="str" cm="1">
        <f t="array" ref="M213">_FV(RoomRequests[[#This Row],[Course Card]],"Instructor Name",TRUE)</f>
        <v>Kartha, Neelakantan</v>
      </c>
      <c r="N213" s="47" t="str" cm="1">
        <f t="array" ref="N213">_FV(RoomRequests[[#This Row],[Course Card]],"Division")</f>
        <v>CSS</v>
      </c>
    </row>
    <row r="214" spans="2:14" hidden="1" x14ac:dyDescent="0.2">
      <c r="B214" s="168" t="s">
        <v>243</v>
      </c>
      <c r="C214" s="170" t="s">
        <v>239</v>
      </c>
      <c r="D214" s="174" t="b">
        <v>0</v>
      </c>
      <c r="E214" s="174" t="b">
        <v>1</v>
      </c>
      <c r="F214" s="174" t="b">
        <v>0</v>
      </c>
      <c r="G214" s="174" t="b">
        <v>1</v>
      </c>
      <c r="H214" s="176" t="b">
        <v>0</v>
      </c>
      <c r="I214" s="54" cm="1">
        <f t="array" ref="I214">_FV(RoomRequests[[#This Row],[Course Card]],"Enrollment Cap",TRUE)</f>
        <v>30</v>
      </c>
      <c r="J214" s="47" t="str">
        <f>IF(RoomRequests[[#This Row],[Mon]],"M","")&amp;IF(RoomRequests[[#This Row],[Tue]],"T","")&amp;IF(RoomRequests[[#This Row],[Wed]],"W","")&amp;IF(RoomRequests[[#This Row],[Thu]],"TH","")&amp;IF(RoomRequests[[#This Row],[Fri]],"F","")</f>
        <v>TTH</v>
      </c>
      <c r="K214" s="47" cm="1">
        <f t="array" ref="K214">_FV(RoomRequests[[#This Row],[Course Card]],"Room Size",TRUE)</f>
        <v>30</v>
      </c>
      <c r="L214" s="47" t="e" cm="1" vm="211">
        <f t="array" ref="L214">courseDataTypeByCourseAndSection(RoomRequests[[#This Row],[Course + Section]])</f>
        <v>#VALUE!</v>
      </c>
      <c r="M214" s="47" t="str" cm="1">
        <f t="array" ref="M214">_FV(RoomRequests[[#This Row],[Course Card]],"Instructor Name",TRUE)</f>
        <v/>
      </c>
      <c r="N214" s="47" t="str" cm="1">
        <f t="array" ref="N214">_FV(RoomRequests[[#This Row],[Course Card]],"Division")</f>
        <v>CSS</v>
      </c>
    </row>
    <row r="215" spans="2:14" hidden="1" x14ac:dyDescent="0.2">
      <c r="B215" s="169" t="s">
        <v>244</v>
      </c>
      <c r="C215" s="171" t="s">
        <v>239</v>
      </c>
      <c r="D215" s="175" t="b">
        <v>0</v>
      </c>
      <c r="E215" s="175" t="b">
        <v>1</v>
      </c>
      <c r="F215" s="175" t="b">
        <v>0</v>
      </c>
      <c r="G215" s="175" t="b">
        <v>1</v>
      </c>
      <c r="H215" s="177" t="b">
        <v>0</v>
      </c>
      <c r="I215" s="54" cm="1">
        <f t="array" ref="I215">_FV(RoomRequests[[#This Row],[Course Card]],"Enrollment Cap",TRUE)</f>
        <v>48</v>
      </c>
      <c r="J215" s="47" t="str">
        <f>IF(RoomRequests[[#This Row],[Mon]],"M","")&amp;IF(RoomRequests[[#This Row],[Tue]],"T","")&amp;IF(RoomRequests[[#This Row],[Wed]],"W","")&amp;IF(RoomRequests[[#This Row],[Thu]],"TH","")&amp;IF(RoomRequests[[#This Row],[Fri]],"F","")</f>
        <v>TTH</v>
      </c>
      <c r="K215" s="47" cm="1">
        <f t="array" ref="K215">_FV(RoomRequests[[#This Row],[Course Card]],"Room Size",TRUE)</f>
        <v>48</v>
      </c>
      <c r="L215" s="47" t="e" cm="1" vm="212">
        <f t="array" ref="L215">courseDataTypeByCourseAndSection(RoomRequests[[#This Row],[Course + Section]])</f>
        <v>#VALUE!</v>
      </c>
      <c r="M215" s="47" t="str" cm="1">
        <f t="array" ref="M215">_FV(RoomRequests[[#This Row],[Course Card]],"Instructor Name",TRUE)</f>
        <v>Joshi, Sanjay</v>
      </c>
      <c r="N215" s="47" t="str" cm="1">
        <f t="array" ref="N215">_FV(RoomRequests[[#This Row],[Course Card]],"Division")</f>
        <v>CSS</v>
      </c>
    </row>
    <row r="216" spans="2:14" hidden="1" x14ac:dyDescent="0.2">
      <c r="B216" s="168" t="s">
        <v>245</v>
      </c>
      <c r="C216" s="170" t="s">
        <v>239</v>
      </c>
      <c r="D216" s="174" t="b">
        <v>0</v>
      </c>
      <c r="E216" s="174" t="b">
        <v>1</v>
      </c>
      <c r="F216" s="174" t="b">
        <v>0</v>
      </c>
      <c r="G216" s="174" t="b">
        <v>1</v>
      </c>
      <c r="H216" s="176" t="b">
        <v>0</v>
      </c>
      <c r="I216" s="54" cm="1">
        <f t="array" ref="I216">_FV(RoomRequests[[#This Row],[Course Card]],"Enrollment Cap",TRUE)</f>
        <v>48</v>
      </c>
      <c r="J216" s="47" t="str">
        <f>IF(RoomRequests[[#This Row],[Mon]],"M","")&amp;IF(RoomRequests[[#This Row],[Tue]],"T","")&amp;IF(RoomRequests[[#This Row],[Wed]],"W","")&amp;IF(RoomRequests[[#This Row],[Thu]],"TH","")&amp;IF(RoomRequests[[#This Row],[Fri]],"F","")</f>
        <v>TTH</v>
      </c>
      <c r="K216" s="47" cm="1">
        <f t="array" ref="K216">_FV(RoomRequests[[#This Row],[Course Card]],"Room Size",TRUE)</f>
        <v>48</v>
      </c>
      <c r="L216" s="47" t="e" cm="1" vm="213">
        <f t="array" ref="L216">courseDataTypeByCourseAndSection(RoomRequests[[#This Row],[Course + Section]])</f>
        <v>#VALUE!</v>
      </c>
      <c r="M216" s="47" t="str" cm="1">
        <f t="array" ref="M216">_FV(RoomRequests[[#This Row],[Course Card]],"Instructor Name",TRUE)</f>
        <v>Rahman, Muntasir Raihan</v>
      </c>
      <c r="N216" s="47" t="str" cm="1">
        <f t="array" ref="N216">_FV(RoomRequests[[#This Row],[Course Card]],"Division")</f>
        <v>CSS</v>
      </c>
    </row>
    <row r="217" spans="2:14" hidden="1" x14ac:dyDescent="0.2">
      <c r="B217" s="169" t="s">
        <v>246</v>
      </c>
      <c r="C217" s="171" t="s">
        <v>239</v>
      </c>
      <c r="D217" s="175" t="b">
        <v>0</v>
      </c>
      <c r="E217" s="175" t="b">
        <v>1</v>
      </c>
      <c r="F217" s="175" t="b">
        <v>0</v>
      </c>
      <c r="G217" s="175" t="b">
        <v>1</v>
      </c>
      <c r="H217" s="177" t="b">
        <v>0</v>
      </c>
      <c r="I217" s="54" cm="1">
        <f t="array" ref="I217">_FV(RoomRequests[[#This Row],[Course Card]],"Enrollment Cap",TRUE)</f>
        <v>20</v>
      </c>
      <c r="J217" s="47" t="str">
        <f>IF(RoomRequests[[#This Row],[Mon]],"M","")&amp;IF(RoomRequests[[#This Row],[Tue]],"T","")&amp;IF(RoomRequests[[#This Row],[Wed]],"W","")&amp;IF(RoomRequests[[#This Row],[Thu]],"TH","")&amp;IF(RoomRequests[[#This Row],[Fri]],"F","")</f>
        <v>TTH</v>
      </c>
      <c r="K217" s="47" cm="1">
        <f t="array" ref="K217">_FV(RoomRequests[[#This Row],[Course Card]],"Room Size",TRUE)</f>
        <v>24</v>
      </c>
      <c r="L217" s="47" t="e" cm="1" vm="214">
        <f t="array" ref="L217">courseDataTypeByCourseAndSection(RoomRequests[[#This Row],[Course + Section]])</f>
        <v>#VALUE!</v>
      </c>
      <c r="M217" s="47" t="str" cm="1">
        <f t="array" ref="M217">_FV(RoomRequests[[#This Row],[Course Card]],"Instructor Name",TRUE)</f>
        <v>Awad, Ahmed</v>
      </c>
      <c r="N217" s="47" t="str" cm="1">
        <f t="array" ref="N217">_FV(RoomRequests[[#This Row],[Course Card]],"Division")</f>
        <v>CSS</v>
      </c>
    </row>
    <row r="218" spans="2:14" hidden="1" x14ac:dyDescent="0.2">
      <c r="B218" s="168" t="s">
        <v>247</v>
      </c>
      <c r="C218" s="170" t="s">
        <v>239</v>
      </c>
      <c r="D218" s="174" t="b">
        <v>1</v>
      </c>
      <c r="E218" s="174" t="b">
        <v>0</v>
      </c>
      <c r="F218" s="174" t="b">
        <v>1</v>
      </c>
      <c r="G218" s="174" t="b">
        <v>0</v>
      </c>
      <c r="H218" s="176" t="b">
        <v>0</v>
      </c>
      <c r="I218" s="54" cm="1">
        <f t="array" ref="I218">_FV(RoomRequests[[#This Row],[Course Card]],"Enrollment Cap",TRUE)</f>
        <v>40</v>
      </c>
      <c r="J218" s="47" t="str">
        <f>IF(RoomRequests[[#This Row],[Mon]],"M","")&amp;IF(RoomRequests[[#This Row],[Tue]],"T","")&amp;IF(RoomRequests[[#This Row],[Wed]],"W","")&amp;IF(RoomRequests[[#This Row],[Thu]],"TH","")&amp;IF(RoomRequests[[#This Row],[Fri]],"F","")</f>
        <v>MW</v>
      </c>
      <c r="K218" s="47" cm="1">
        <f t="array" ref="K218">_FV(RoomRequests[[#This Row],[Course Card]],"Room Size",TRUE)</f>
        <v>40</v>
      </c>
      <c r="L218" s="47" t="e" cm="1" vm="215">
        <f t="array" ref="L218">courseDataTypeByCourseAndSection(RoomRequests[[#This Row],[Course + Section]])</f>
        <v>#VALUE!</v>
      </c>
      <c r="M218" s="47" t="str" cm="1">
        <f t="array" ref="M218">_FV(RoomRequests[[#This Row],[Course Card]],"Instructor Name",TRUE)</f>
        <v>Phillips, Chris</v>
      </c>
      <c r="N218" s="47" t="str" cm="1">
        <f t="array" ref="N218">_FV(RoomRequests[[#This Row],[Course Card]],"Division")</f>
        <v>CSS</v>
      </c>
    </row>
    <row r="219" spans="2:14" hidden="1" x14ac:dyDescent="0.2">
      <c r="B219" s="169" t="s">
        <v>248</v>
      </c>
      <c r="C219" s="171" t="s">
        <v>239</v>
      </c>
      <c r="D219" s="175" t="b">
        <v>1</v>
      </c>
      <c r="E219" s="175" t="b">
        <v>0</v>
      </c>
      <c r="F219" s="175" t="b">
        <v>1</v>
      </c>
      <c r="G219" s="175" t="b">
        <v>0</v>
      </c>
      <c r="H219" s="177" t="b">
        <v>0</v>
      </c>
      <c r="I219" s="54" cm="1">
        <f t="array" ref="I219">_FV(RoomRequests[[#This Row],[Course Card]],"Enrollment Cap",TRUE)</f>
        <v>48</v>
      </c>
      <c r="J219" s="47" t="str">
        <f>IF(RoomRequests[[#This Row],[Mon]],"M","")&amp;IF(RoomRequests[[#This Row],[Tue]],"T","")&amp;IF(RoomRequests[[#This Row],[Wed]],"W","")&amp;IF(RoomRequests[[#This Row],[Thu]],"TH","")&amp;IF(RoomRequests[[#This Row],[Fri]],"F","")</f>
        <v>MW</v>
      </c>
      <c r="K219" s="47" cm="1">
        <f t="array" ref="K219">_FV(RoomRequests[[#This Row],[Course Card]],"Room Size",TRUE)</f>
        <v>48</v>
      </c>
      <c r="L219" s="47" t="e" cm="1" vm="216">
        <f t="array" ref="L219">courseDataTypeByCourseAndSection(RoomRequests[[#This Row],[Course + Section]])</f>
        <v>#VALUE!</v>
      </c>
      <c r="M219" s="47" t="str" cm="1">
        <f t="array" ref="M219">_FV(RoomRequests[[#This Row],[Course Card]],"Instructor Name",TRUE)</f>
        <v>Champion, Mia</v>
      </c>
      <c r="N219" s="47" t="str" cm="1">
        <f t="array" ref="N219">_FV(RoomRequests[[#This Row],[Course Card]],"Division")</f>
        <v>CSS</v>
      </c>
    </row>
    <row r="220" spans="2:14" hidden="1" x14ac:dyDescent="0.2">
      <c r="B220" s="168" t="s">
        <v>249</v>
      </c>
      <c r="C220" s="170" t="s">
        <v>239</v>
      </c>
      <c r="D220" s="174" t="b">
        <v>0</v>
      </c>
      <c r="E220" s="174" t="b">
        <v>1</v>
      </c>
      <c r="F220" s="174" t="b">
        <v>0</v>
      </c>
      <c r="G220" s="174" t="b">
        <v>0</v>
      </c>
      <c r="H220" s="176" t="b">
        <v>1</v>
      </c>
      <c r="I220" s="54" cm="1">
        <f t="array" ref="I220">_FV(RoomRequests[[#This Row],[Course Card]],"Enrollment Cap",TRUE)</f>
        <v>48</v>
      </c>
      <c r="J220" s="47" t="str">
        <f>IF(RoomRequests[[#This Row],[Mon]],"M","")&amp;IF(RoomRequests[[#This Row],[Tue]],"T","")&amp;IF(RoomRequests[[#This Row],[Wed]],"W","")&amp;IF(RoomRequests[[#This Row],[Thu]],"TH","")&amp;IF(RoomRequests[[#This Row],[Fri]],"F","")</f>
        <v>TF</v>
      </c>
      <c r="K220" s="47" cm="1">
        <f t="array" ref="K220">_FV(RoomRequests[[#This Row],[Course Card]],"Room Size",TRUE)</f>
        <v>48</v>
      </c>
      <c r="L220" s="47" t="e" cm="1" vm="217">
        <f t="array" ref="L220">courseDataTypeByCourseAndSection(RoomRequests[[#This Row],[Course + Section]])</f>
        <v>#VALUE!</v>
      </c>
      <c r="M220" s="47" t="str" cm="1">
        <f t="array" ref="M220">_FV(RoomRequests[[#This Row],[Course Card]],"Instructor Name",TRUE)</f>
        <v>Lin, Johnny</v>
      </c>
      <c r="N220" s="47" t="str" cm="1">
        <f t="array" ref="N220">_FV(RoomRequests[[#This Row],[Course Card]],"Division")</f>
        <v>CSS</v>
      </c>
    </row>
    <row r="221" spans="2:14" hidden="1" x14ac:dyDescent="0.2">
      <c r="B221" s="169" t="s">
        <v>250</v>
      </c>
      <c r="C221" s="171" t="s">
        <v>239</v>
      </c>
      <c r="D221" s="175" t="b">
        <v>0</v>
      </c>
      <c r="E221" s="175" t="b">
        <v>0</v>
      </c>
      <c r="F221" s="175" t="b">
        <v>0</v>
      </c>
      <c r="G221" s="175" t="b">
        <v>0</v>
      </c>
      <c r="H221" s="177" t="b">
        <v>1</v>
      </c>
      <c r="I221" s="54" cm="1">
        <f t="array" ref="I221">_FV(RoomRequests[[#This Row],[Course Card]],"Enrollment Cap",TRUE)</f>
        <v>48</v>
      </c>
      <c r="J221" s="47" t="str">
        <f>IF(RoomRequests[[#This Row],[Mon]],"M","")&amp;IF(RoomRequests[[#This Row],[Tue]],"T","")&amp;IF(RoomRequests[[#This Row],[Wed]],"W","")&amp;IF(RoomRequests[[#This Row],[Thu]],"TH","")&amp;IF(RoomRequests[[#This Row],[Fri]],"F","")</f>
        <v>F</v>
      </c>
      <c r="K221" s="47" cm="1">
        <f t="array" ref="K221">_FV(RoomRequests[[#This Row],[Course Card]],"Room Size",TRUE)</f>
        <v>48</v>
      </c>
      <c r="L221" s="47" t="e" cm="1" vm="218">
        <f t="array" ref="L221">courseDataTypeByCourseAndSection(RoomRequests[[#This Row],[Course + Section]])</f>
        <v>#VALUE!</v>
      </c>
      <c r="M221" s="47" t="str" cm="1">
        <f t="array" ref="M221">_FV(RoomRequests[[#This Row],[Course Card]],"Instructor Name",TRUE)</f>
        <v/>
      </c>
      <c r="N221" s="47" t="str" cm="1">
        <f t="array" ref="N221">_FV(RoomRequests[[#This Row],[Course Card]],"Division")</f>
        <v>CSS</v>
      </c>
    </row>
    <row r="222" spans="2:14" hidden="1" x14ac:dyDescent="0.2">
      <c r="B222" s="168" t="s">
        <v>251</v>
      </c>
      <c r="C222" s="170" t="s">
        <v>239</v>
      </c>
      <c r="D222" s="174" t="b">
        <v>0</v>
      </c>
      <c r="E222" s="174" t="b">
        <v>1</v>
      </c>
      <c r="F222" s="174" t="b">
        <v>0</v>
      </c>
      <c r="G222" s="174" t="b">
        <v>1</v>
      </c>
      <c r="H222" s="176" t="b">
        <v>0</v>
      </c>
      <c r="I222" s="54" cm="1">
        <f t="array" ref="I222">_FV(RoomRequests[[#This Row],[Course Card]],"Enrollment Cap",TRUE)</f>
        <v>48</v>
      </c>
      <c r="J222" s="47" t="str">
        <f>IF(RoomRequests[[#This Row],[Mon]],"M","")&amp;IF(RoomRequests[[#This Row],[Tue]],"T","")&amp;IF(RoomRequests[[#This Row],[Wed]],"W","")&amp;IF(RoomRequests[[#This Row],[Thu]],"TH","")&amp;IF(RoomRequests[[#This Row],[Fri]],"F","")</f>
        <v>TTH</v>
      </c>
      <c r="K222" s="47" cm="1">
        <f t="array" ref="K222">_FV(RoomRequests[[#This Row],[Course Card]],"Room Size",TRUE)</f>
        <v>48</v>
      </c>
      <c r="L222" s="47" t="e" cm="1" vm="219">
        <f t="array" ref="L222">courseDataTypeByCourseAndSection(RoomRequests[[#This Row],[Course + Section]])</f>
        <v>#VALUE!</v>
      </c>
      <c r="M222" s="47" t="str" cm="1">
        <f t="array" ref="M222">_FV(RoomRequests[[#This Row],[Course Card]],"Instructor Name",TRUE)</f>
        <v/>
      </c>
      <c r="N222" s="47" t="str" cm="1">
        <f t="array" ref="N222">_FV(RoomRequests[[#This Row],[Course Card]],"Division")</f>
        <v>CSS</v>
      </c>
    </row>
    <row r="223" spans="2:14" hidden="1" x14ac:dyDescent="0.2">
      <c r="B223" s="169" t="s">
        <v>252</v>
      </c>
      <c r="C223" s="171" t="s">
        <v>239</v>
      </c>
      <c r="D223" s="175" t="b">
        <v>0</v>
      </c>
      <c r="E223" s="175" t="b">
        <v>1</v>
      </c>
      <c r="F223" s="175" t="b">
        <v>0</v>
      </c>
      <c r="G223" s="175" t="b">
        <v>1</v>
      </c>
      <c r="H223" s="177" t="b">
        <v>0</v>
      </c>
      <c r="I223" s="54" cm="1">
        <f t="array" ref="I223">_FV(RoomRequests[[#This Row],[Course Card]],"Enrollment Cap",TRUE)</f>
        <v>40</v>
      </c>
      <c r="J223" s="47" t="str">
        <f>IF(RoomRequests[[#This Row],[Mon]],"M","")&amp;IF(RoomRequests[[#This Row],[Tue]],"T","")&amp;IF(RoomRequests[[#This Row],[Wed]],"W","")&amp;IF(RoomRequests[[#This Row],[Thu]],"TH","")&amp;IF(RoomRequests[[#This Row],[Fri]],"F","")</f>
        <v>TTH</v>
      </c>
      <c r="K223" s="47" cm="1">
        <f t="array" ref="K223">_FV(RoomRequests[[#This Row],[Course Card]],"Room Size",TRUE)</f>
        <v>40</v>
      </c>
      <c r="L223" s="47" t="e" cm="1" vm="220">
        <f t="array" ref="L223">courseDataTypeByCourseAndSection(RoomRequests[[#This Row],[Course + Section]])</f>
        <v>#VALUE!</v>
      </c>
      <c r="M223" s="47" t="str" cm="1">
        <f t="array" ref="M223">_FV(RoomRequests[[#This Row],[Course Card]],"Instructor Name",TRUE)</f>
        <v/>
      </c>
      <c r="N223" s="47" t="str" cm="1">
        <f t="array" ref="N223">_FV(RoomRequests[[#This Row],[Course Card]],"Division")</f>
        <v>CSS</v>
      </c>
    </row>
    <row r="224" spans="2:14" hidden="1" x14ac:dyDescent="0.2">
      <c r="B224" s="168" t="s">
        <v>253</v>
      </c>
      <c r="C224" s="170" t="s">
        <v>254</v>
      </c>
      <c r="D224" s="174" t="b">
        <v>1</v>
      </c>
      <c r="E224" s="174" t="b">
        <v>0</v>
      </c>
      <c r="F224" s="174" t="b">
        <v>1</v>
      </c>
      <c r="G224" s="174" t="b">
        <v>0</v>
      </c>
      <c r="H224" s="176" t="b">
        <v>0</v>
      </c>
      <c r="I224" s="54" cm="1">
        <f t="array" ref="I224">_FV(RoomRequests[[#This Row],[Course Card]],"Enrollment Cap",TRUE)</f>
        <v>20</v>
      </c>
      <c r="J224" s="47" t="str">
        <f>IF(RoomRequests[[#This Row],[Mon]],"M","")&amp;IF(RoomRequests[[#This Row],[Tue]],"T","")&amp;IF(RoomRequests[[#This Row],[Wed]],"W","")&amp;IF(RoomRequests[[#This Row],[Thu]],"TH","")&amp;IF(RoomRequests[[#This Row],[Fri]],"F","")</f>
        <v>MW</v>
      </c>
      <c r="K224" s="47" cm="1">
        <f t="array" ref="K224">_FV(RoomRequests[[#This Row],[Course Card]],"Room Size",TRUE)</f>
        <v>24</v>
      </c>
      <c r="L224" s="47" t="e" cm="1" vm="221">
        <f t="array" ref="L224">courseDataTypeByCourseAndSection(RoomRequests[[#This Row],[Course + Section]])</f>
        <v>#VALUE!</v>
      </c>
      <c r="M224" s="47" t="str" cm="1">
        <f t="array" ref="M224">_FV(RoomRequests[[#This Row],[Course Card]],"Instructor Name",TRUE)</f>
        <v>Anderson, Laurie</v>
      </c>
      <c r="N224" s="47" t="str" cm="1">
        <f t="array" ref="N224">_FV(RoomRequests[[#This Row],[Course Card]],"Division")</f>
        <v>CSS</v>
      </c>
    </row>
    <row r="225" spans="2:14" hidden="1" x14ac:dyDescent="0.2">
      <c r="B225" s="169" t="s">
        <v>255</v>
      </c>
      <c r="C225" s="171" t="s">
        <v>254</v>
      </c>
      <c r="D225" s="175" t="b">
        <v>0</v>
      </c>
      <c r="E225" s="175" t="b">
        <v>1</v>
      </c>
      <c r="F225" s="175" t="b">
        <v>0</v>
      </c>
      <c r="G225" s="175" t="b">
        <v>1</v>
      </c>
      <c r="H225" s="177" t="b">
        <v>0</v>
      </c>
      <c r="I225" s="54" cm="1">
        <f t="array" ref="I225">_FV(RoomRequests[[#This Row],[Course Card]],"Enrollment Cap",TRUE)</f>
        <v>40</v>
      </c>
      <c r="J225" s="47" t="str">
        <f>IF(RoomRequests[[#This Row],[Mon]],"M","")&amp;IF(RoomRequests[[#This Row],[Tue]],"T","")&amp;IF(RoomRequests[[#This Row],[Wed]],"W","")&amp;IF(RoomRequests[[#This Row],[Thu]],"TH","")&amp;IF(RoomRequests[[#This Row],[Fri]],"F","")</f>
        <v>TTH</v>
      </c>
      <c r="K225" s="47" cm="1">
        <f t="array" ref="K225">_FV(RoomRequests[[#This Row],[Course Card]],"Room Size",TRUE)</f>
        <v>40</v>
      </c>
      <c r="L225" s="47" t="e" cm="1" vm="222">
        <f t="array" ref="L225">courseDataTypeByCourseAndSection(RoomRequests[[#This Row],[Course + Section]])</f>
        <v>#VALUE!</v>
      </c>
      <c r="M225" s="47" t="str" cm="1">
        <f t="array" ref="M225">_FV(RoomRequests[[#This Row],[Course Card]],"Instructor Name",TRUE)</f>
        <v/>
      </c>
      <c r="N225" s="47" t="str" cm="1">
        <f t="array" ref="N225">_FV(RoomRequests[[#This Row],[Course Card]],"Division")</f>
        <v>CSS</v>
      </c>
    </row>
    <row r="226" spans="2:14" hidden="1" x14ac:dyDescent="0.2">
      <c r="B226" s="168" t="s">
        <v>256</v>
      </c>
      <c r="C226" s="170" t="s">
        <v>254</v>
      </c>
      <c r="D226" s="174" t="b">
        <v>0</v>
      </c>
      <c r="E226" s="174" t="b">
        <v>1</v>
      </c>
      <c r="F226" s="174" t="b">
        <v>0</v>
      </c>
      <c r="G226" s="174" t="b">
        <v>1</v>
      </c>
      <c r="H226" s="176" t="b">
        <v>0</v>
      </c>
      <c r="I226" s="54" cm="1">
        <f t="array" ref="I226">_FV(RoomRequests[[#This Row],[Course Card]],"Enrollment Cap",TRUE)</f>
        <v>30</v>
      </c>
      <c r="J226" s="47" t="str">
        <f>IF(RoomRequests[[#This Row],[Mon]],"M","")&amp;IF(RoomRequests[[#This Row],[Tue]],"T","")&amp;IF(RoomRequests[[#This Row],[Wed]],"W","")&amp;IF(RoomRequests[[#This Row],[Thu]],"TH","")&amp;IF(RoomRequests[[#This Row],[Fri]],"F","")</f>
        <v>TTH</v>
      </c>
      <c r="K226" s="47" cm="1">
        <f t="array" ref="K226">_FV(RoomRequests[[#This Row],[Course Card]],"Room Size",TRUE)</f>
        <v>30</v>
      </c>
      <c r="L226" s="47" t="e" cm="1" vm="223">
        <f t="array" ref="L226">courseDataTypeByCourseAndSection(RoomRequests[[#This Row],[Course + Section]])</f>
        <v>#VALUE!</v>
      </c>
      <c r="M226" s="47" t="str" cm="1">
        <f t="array" ref="M226">_FV(RoomRequests[[#This Row],[Course Card]],"Instructor Name",TRUE)</f>
        <v>Champion, Kaylea</v>
      </c>
      <c r="N226" s="47" t="str" cm="1">
        <f t="array" ref="N226">_FV(RoomRequests[[#This Row],[Course Card]],"Division")</f>
        <v>CSS</v>
      </c>
    </row>
    <row r="227" spans="2:14" hidden="1" x14ac:dyDescent="0.2">
      <c r="B227" s="169" t="s">
        <v>257</v>
      </c>
      <c r="C227" s="171" t="s">
        <v>254</v>
      </c>
      <c r="D227" s="175" t="b">
        <v>0</v>
      </c>
      <c r="E227" s="175" t="b">
        <v>1</v>
      </c>
      <c r="F227" s="175" t="b">
        <v>0</v>
      </c>
      <c r="G227" s="175" t="b">
        <v>1</v>
      </c>
      <c r="H227" s="177" t="b">
        <v>0</v>
      </c>
      <c r="I227" s="54" cm="1">
        <f t="array" ref="I227">_FV(RoomRequests[[#This Row],[Course Card]],"Enrollment Cap",TRUE)</f>
        <v>40</v>
      </c>
      <c r="J227" s="47" t="str">
        <f>IF(RoomRequests[[#This Row],[Mon]],"M","")&amp;IF(RoomRequests[[#This Row],[Tue]],"T","")&amp;IF(RoomRequests[[#This Row],[Wed]],"W","")&amp;IF(RoomRequests[[#This Row],[Thu]],"TH","")&amp;IF(RoomRequests[[#This Row],[Fri]],"F","")</f>
        <v>TTH</v>
      </c>
      <c r="K227" s="47" cm="1">
        <f t="array" ref="K227">_FV(RoomRequests[[#This Row],[Course Card]],"Room Size",TRUE)</f>
        <v>40</v>
      </c>
      <c r="L227" s="47" t="e" cm="1" vm="224">
        <f t="array" ref="L227">courseDataTypeByCourseAndSection(RoomRequests[[#This Row],[Course + Section]])</f>
        <v>#VALUE!</v>
      </c>
      <c r="M227" s="47" t="str" cm="1">
        <f t="array" ref="M227">_FV(RoomRequests[[#This Row],[Course Card]],"Instructor Name",TRUE)</f>
        <v>Dailey, Dharma</v>
      </c>
      <c r="N227" s="47" t="str" cm="1">
        <f t="array" ref="N227">_FV(RoomRequests[[#This Row],[Course Card]],"Division")</f>
        <v>CSS</v>
      </c>
    </row>
    <row r="228" spans="2:14" hidden="1" x14ac:dyDescent="0.2">
      <c r="B228" s="168" t="s">
        <v>258</v>
      </c>
      <c r="C228" s="170" t="s">
        <v>254</v>
      </c>
      <c r="D228" s="174" t="b">
        <v>0</v>
      </c>
      <c r="E228" s="174" t="b">
        <v>0</v>
      </c>
      <c r="F228" s="174" t="b">
        <v>0</v>
      </c>
      <c r="G228" s="174" t="b">
        <v>0</v>
      </c>
      <c r="H228" s="176" t="b">
        <v>1</v>
      </c>
      <c r="I228" s="54" cm="1">
        <f t="array" ref="I228">_FV(RoomRequests[[#This Row],[Course Card]],"Enrollment Cap",TRUE)</f>
        <v>48</v>
      </c>
      <c r="J228" s="47" t="str">
        <f>IF(RoomRequests[[#This Row],[Mon]],"M","")&amp;IF(RoomRequests[[#This Row],[Tue]],"T","")&amp;IF(RoomRequests[[#This Row],[Wed]],"W","")&amp;IF(RoomRequests[[#This Row],[Thu]],"TH","")&amp;IF(RoomRequests[[#This Row],[Fri]],"F","")</f>
        <v>F</v>
      </c>
      <c r="K228" s="47" cm="1">
        <f t="array" ref="K228">_FV(RoomRequests[[#This Row],[Course Card]],"Room Size",TRUE)</f>
        <v>48</v>
      </c>
      <c r="L228" s="47" t="e" cm="1" vm="225">
        <f t="array" ref="L228">courseDataTypeByCourseAndSection(RoomRequests[[#This Row],[Course + Section]])</f>
        <v>#VALUE!</v>
      </c>
      <c r="M228" s="47" t="str" cm="1">
        <f t="array" ref="M228">_FV(RoomRequests[[#This Row],[Course Card]],"Instructor Name",TRUE)</f>
        <v/>
      </c>
      <c r="N228" s="47" t="str" cm="1">
        <f t="array" ref="N228">_FV(RoomRequests[[#This Row],[Course Card]],"Division")</f>
        <v>CSS</v>
      </c>
    </row>
    <row r="229" spans="2:14" hidden="1" x14ac:dyDescent="0.2">
      <c r="B229" s="169" t="s">
        <v>259</v>
      </c>
      <c r="C229" s="171" t="s">
        <v>254</v>
      </c>
      <c r="D229" s="175" t="b">
        <v>1</v>
      </c>
      <c r="E229" s="175" t="b">
        <v>0</v>
      </c>
      <c r="F229" s="175" t="b">
        <v>1</v>
      </c>
      <c r="G229" s="175" t="b">
        <v>0</v>
      </c>
      <c r="H229" s="177" t="b">
        <v>0</v>
      </c>
      <c r="I229" s="54" cm="1">
        <f t="array" ref="I229">_FV(RoomRequests[[#This Row],[Course Card]],"Enrollment Cap",TRUE)</f>
        <v>48</v>
      </c>
      <c r="J229" s="47" t="str">
        <f>IF(RoomRequests[[#This Row],[Mon]],"M","")&amp;IF(RoomRequests[[#This Row],[Tue]],"T","")&amp;IF(RoomRequests[[#This Row],[Wed]],"W","")&amp;IF(RoomRequests[[#This Row],[Thu]],"TH","")&amp;IF(RoomRequests[[#This Row],[Fri]],"F","")</f>
        <v>MW</v>
      </c>
      <c r="K229" s="47" cm="1">
        <f t="array" ref="K229">_FV(RoomRequests[[#This Row],[Course Card]],"Room Size",TRUE)</f>
        <v>48</v>
      </c>
      <c r="L229" s="47" t="e" cm="1" vm="226">
        <f t="array" ref="L229">courseDataTypeByCourseAndSection(RoomRequests[[#This Row],[Course + Section]])</f>
        <v>#VALUE!</v>
      </c>
      <c r="M229" s="47" t="str" cm="1">
        <f t="array" ref="M229">_FV(RoomRequests[[#This Row],[Course Card]],"Instructor Name",TRUE)</f>
        <v>Kim, Jeff</v>
      </c>
      <c r="N229" s="47" t="str" cm="1">
        <f t="array" ref="N229">_FV(RoomRequests[[#This Row],[Course Card]],"Division")</f>
        <v>CSS</v>
      </c>
    </row>
    <row r="230" spans="2:14" hidden="1" x14ac:dyDescent="0.2">
      <c r="B230" s="168" t="s">
        <v>260</v>
      </c>
      <c r="C230" s="170" t="s">
        <v>254</v>
      </c>
      <c r="D230" s="174" t="b">
        <v>0</v>
      </c>
      <c r="E230" s="174" t="b">
        <v>1</v>
      </c>
      <c r="F230" s="174" t="b">
        <v>0</v>
      </c>
      <c r="G230" s="174" t="b">
        <v>1</v>
      </c>
      <c r="H230" s="176" t="b">
        <v>0</v>
      </c>
      <c r="I230" s="54" cm="1">
        <f t="array" ref="I230">_FV(RoomRequests[[#This Row],[Course Card]],"Enrollment Cap",TRUE)</f>
        <v>20</v>
      </c>
      <c r="J230" s="47" t="str">
        <f>IF(RoomRequests[[#This Row],[Mon]],"M","")&amp;IF(RoomRequests[[#This Row],[Tue]],"T","")&amp;IF(RoomRequests[[#This Row],[Wed]],"W","")&amp;IF(RoomRequests[[#This Row],[Thu]],"TH","")&amp;IF(RoomRequests[[#This Row],[Fri]],"F","")</f>
        <v>TTH</v>
      </c>
      <c r="K230" s="47" cm="1">
        <f t="array" ref="K230">_FV(RoomRequests[[#This Row],[Course Card]],"Room Size",TRUE)</f>
        <v>24</v>
      </c>
      <c r="L230" s="47" t="e" cm="1" vm="227">
        <f t="array" ref="L230">courseDataTypeByCourseAndSection(RoomRequests[[#This Row],[Course + Section]])</f>
        <v>#VALUE!</v>
      </c>
      <c r="M230" s="47" t="str" cm="1">
        <f t="array" ref="M230">_FV(RoomRequests[[#This Row],[Course Card]],"Instructor Name",TRUE)</f>
        <v/>
      </c>
      <c r="N230" s="47" t="str" cm="1">
        <f t="array" ref="N230">_FV(RoomRequests[[#This Row],[Course Card]],"Division")</f>
        <v>CSS</v>
      </c>
    </row>
    <row r="231" spans="2:14" hidden="1" x14ac:dyDescent="0.2">
      <c r="B231" s="169" t="s">
        <v>261</v>
      </c>
      <c r="C231" s="171" t="s">
        <v>254</v>
      </c>
      <c r="D231" s="175" t="b">
        <v>1</v>
      </c>
      <c r="E231" s="175" t="b">
        <v>0</v>
      </c>
      <c r="F231" s="175" t="b">
        <v>1</v>
      </c>
      <c r="G231" s="175" t="b">
        <v>0</v>
      </c>
      <c r="H231" s="177" t="b">
        <v>0</v>
      </c>
      <c r="I231" s="54" cm="1">
        <f t="array" ref="I231">_FV(RoomRequests[[#This Row],[Course Card]],"Enrollment Cap",TRUE)</f>
        <v>48</v>
      </c>
      <c r="J231" s="47" t="str">
        <f>IF(RoomRequests[[#This Row],[Mon]],"M","")&amp;IF(RoomRequests[[#This Row],[Tue]],"T","")&amp;IF(RoomRequests[[#This Row],[Wed]],"W","")&amp;IF(RoomRequests[[#This Row],[Thu]],"TH","")&amp;IF(RoomRequests[[#This Row],[Fri]],"F","")</f>
        <v>MW</v>
      </c>
      <c r="K231" s="47" cm="1">
        <f t="array" ref="K231">_FV(RoomRequests[[#This Row],[Course Card]],"Room Size",TRUE)</f>
        <v>48</v>
      </c>
      <c r="L231" s="47" t="e" cm="1" vm="228">
        <f t="array" ref="L231">courseDataTypeByCourseAndSection(RoomRequests[[#This Row],[Course + Section]])</f>
        <v>#VALUE!</v>
      </c>
      <c r="M231" s="47" t="str" cm="1">
        <f t="array" ref="M231">_FV(RoomRequests[[#This Row],[Course Card]],"Instructor Name",TRUE)</f>
        <v/>
      </c>
      <c r="N231" s="47" t="str" cm="1">
        <f t="array" ref="N231">_FV(RoomRequests[[#This Row],[Course Card]],"Division")</f>
        <v>CSS</v>
      </c>
    </row>
    <row r="232" spans="2:14" hidden="1" x14ac:dyDescent="0.2">
      <c r="B232" s="168" t="s">
        <v>262</v>
      </c>
      <c r="C232" s="170" t="s">
        <v>254</v>
      </c>
      <c r="D232" s="174" t="b">
        <v>0</v>
      </c>
      <c r="E232" s="174" t="b">
        <v>1</v>
      </c>
      <c r="F232" s="174" t="b">
        <v>0</v>
      </c>
      <c r="G232" s="174" t="b">
        <v>1</v>
      </c>
      <c r="H232" s="176" t="b">
        <v>0</v>
      </c>
      <c r="I232" s="54" cm="1">
        <f t="array" ref="I232">_FV(RoomRequests[[#This Row],[Course Card]],"Enrollment Cap",TRUE)</f>
        <v>48</v>
      </c>
      <c r="J232" s="47" t="str">
        <f>IF(RoomRequests[[#This Row],[Mon]],"M","")&amp;IF(RoomRequests[[#This Row],[Tue]],"T","")&amp;IF(RoomRequests[[#This Row],[Wed]],"W","")&amp;IF(RoomRequests[[#This Row],[Thu]],"TH","")&amp;IF(RoomRequests[[#This Row],[Fri]],"F","")</f>
        <v>TTH</v>
      </c>
      <c r="K232" s="47" cm="1">
        <f t="array" ref="K232">_FV(RoomRequests[[#This Row],[Course Card]],"Room Size",TRUE)</f>
        <v>48</v>
      </c>
      <c r="L232" s="47" t="e" cm="1" vm="229">
        <f t="array" ref="L232">courseDataTypeByCourseAndSection(RoomRequests[[#This Row],[Course + Section]])</f>
        <v>#VALUE!</v>
      </c>
      <c r="M232" s="47" t="str" cm="1">
        <f t="array" ref="M232">_FV(RoomRequests[[#This Row],[Course Card]],"Instructor Name",TRUE)</f>
        <v/>
      </c>
      <c r="N232" s="47" t="str" cm="1">
        <f t="array" ref="N232">_FV(RoomRequests[[#This Row],[Course Card]],"Division")</f>
        <v>CSS</v>
      </c>
    </row>
    <row r="233" spans="2:14" hidden="1" x14ac:dyDescent="0.2">
      <c r="B233" s="169" t="s">
        <v>263</v>
      </c>
      <c r="C233" s="171" t="s">
        <v>254</v>
      </c>
      <c r="D233" s="175" t="b">
        <v>0</v>
      </c>
      <c r="E233" s="175" t="b">
        <v>1</v>
      </c>
      <c r="F233" s="175" t="b">
        <v>0</v>
      </c>
      <c r="G233" s="175" t="b">
        <v>1</v>
      </c>
      <c r="H233" s="177" t="b">
        <v>0</v>
      </c>
      <c r="I233" s="54" cm="1">
        <f t="array" ref="I233">_FV(RoomRequests[[#This Row],[Course Card]],"Enrollment Cap",TRUE)</f>
        <v>48</v>
      </c>
      <c r="J233" s="47" t="str">
        <f>IF(RoomRequests[[#This Row],[Mon]],"M","")&amp;IF(RoomRequests[[#This Row],[Tue]],"T","")&amp;IF(RoomRequests[[#This Row],[Wed]],"W","")&amp;IF(RoomRequests[[#This Row],[Thu]],"TH","")&amp;IF(RoomRequests[[#This Row],[Fri]],"F","")</f>
        <v>TTH</v>
      </c>
      <c r="K233" s="47" cm="1">
        <f t="array" ref="K233">_FV(RoomRequests[[#This Row],[Course Card]],"Room Size",TRUE)</f>
        <v>48</v>
      </c>
      <c r="L233" s="47" t="e" cm="1" vm="230">
        <f t="array" ref="L233">courseDataTypeByCourseAndSection(RoomRequests[[#This Row],[Course + Section]])</f>
        <v>#VALUE!</v>
      </c>
      <c r="M233" s="47" t="str" cm="1">
        <f t="array" ref="M233">_FV(RoomRequests[[#This Row],[Course Card]],"Instructor Name",TRUE)</f>
        <v>Pisan, Yusuf</v>
      </c>
      <c r="N233" s="47" t="str" cm="1">
        <f t="array" ref="N233">_FV(RoomRequests[[#This Row],[Course Card]],"Division")</f>
        <v>CSS</v>
      </c>
    </row>
    <row r="234" spans="2:14" hidden="1" x14ac:dyDescent="0.2">
      <c r="B234" s="168" t="s">
        <v>264</v>
      </c>
      <c r="C234" s="170" t="s">
        <v>254</v>
      </c>
      <c r="D234" s="174" t="b">
        <v>1</v>
      </c>
      <c r="E234" s="174" t="b">
        <v>0</v>
      </c>
      <c r="F234" s="174" t="b">
        <v>1</v>
      </c>
      <c r="G234" s="174" t="b">
        <v>0</v>
      </c>
      <c r="H234" s="176" t="b">
        <v>0</v>
      </c>
      <c r="I234" s="54" cm="1">
        <f t="array" ref="I234">_FV(RoomRequests[[#This Row],[Course Card]],"Enrollment Cap",TRUE)</f>
        <v>48</v>
      </c>
      <c r="J234" s="47" t="str">
        <f>IF(RoomRequests[[#This Row],[Mon]],"M","")&amp;IF(RoomRequests[[#This Row],[Tue]],"T","")&amp;IF(RoomRequests[[#This Row],[Wed]],"W","")&amp;IF(RoomRequests[[#This Row],[Thu]],"TH","")&amp;IF(RoomRequests[[#This Row],[Fri]],"F","")</f>
        <v>MW</v>
      </c>
      <c r="K234" s="47" cm="1">
        <f t="array" ref="K234">_FV(RoomRequests[[#This Row],[Course Card]],"Room Size",TRUE)</f>
        <v>48</v>
      </c>
      <c r="L234" s="47" t="e" cm="1" vm="231">
        <f t="array" ref="L234">courseDataTypeByCourseAndSection(RoomRequests[[#This Row],[Course + Section]])</f>
        <v>#VALUE!</v>
      </c>
      <c r="M234" s="47" t="str" cm="1">
        <f t="array" ref="M234">_FV(RoomRequests[[#This Row],[Course Card]],"Instructor Name",TRUE)</f>
        <v>Stride, Jeff</v>
      </c>
      <c r="N234" s="47" t="str" cm="1">
        <f t="array" ref="N234">_FV(RoomRequests[[#This Row],[Course Card]],"Division")</f>
        <v>CSS</v>
      </c>
    </row>
    <row r="235" spans="2:14" hidden="1" x14ac:dyDescent="0.2">
      <c r="B235" s="169" t="s">
        <v>265</v>
      </c>
      <c r="C235" s="171" t="s">
        <v>254</v>
      </c>
      <c r="D235" s="175" t="b">
        <v>1</v>
      </c>
      <c r="E235" s="175" t="b">
        <v>0</v>
      </c>
      <c r="F235" s="175" t="b">
        <v>1</v>
      </c>
      <c r="G235" s="175" t="b">
        <v>0</v>
      </c>
      <c r="H235" s="177" t="b">
        <v>0</v>
      </c>
      <c r="I235" s="54" cm="1">
        <f t="array" ref="I235">_FV(RoomRequests[[#This Row],[Course Card]],"Enrollment Cap",TRUE)</f>
        <v>48</v>
      </c>
      <c r="J235" s="47" t="str">
        <f>IF(RoomRequests[[#This Row],[Mon]],"M","")&amp;IF(RoomRequests[[#This Row],[Tue]],"T","")&amp;IF(RoomRequests[[#This Row],[Wed]],"W","")&amp;IF(RoomRequests[[#This Row],[Thu]],"TH","")&amp;IF(RoomRequests[[#This Row],[Fri]],"F","")</f>
        <v>MW</v>
      </c>
      <c r="K235" s="47" cm="1">
        <f t="array" ref="K235">_FV(RoomRequests[[#This Row],[Course Card]],"Room Size",TRUE)</f>
        <v>48</v>
      </c>
      <c r="L235" s="47" t="e" cm="1" vm="232">
        <f t="array" ref="L235">courseDataTypeByCourseAndSection(RoomRequests[[#This Row],[Course + Section]])</f>
        <v>#VALUE!</v>
      </c>
      <c r="M235" s="47" t="str" cm="1">
        <f t="array" ref="M235">_FV(RoomRequests[[#This Row],[Course Card]],"Instructor Name",TRUE)</f>
        <v>Chini, Morteza</v>
      </c>
      <c r="N235" s="47" t="str" cm="1">
        <f t="array" ref="N235">_FV(RoomRequests[[#This Row],[Course Card]],"Division")</f>
        <v>CSS</v>
      </c>
    </row>
    <row r="236" spans="2:14" hidden="1" x14ac:dyDescent="0.2">
      <c r="B236" s="168" t="s">
        <v>266</v>
      </c>
      <c r="C236" s="170" t="s">
        <v>254</v>
      </c>
      <c r="D236" s="174" t="b">
        <v>0</v>
      </c>
      <c r="E236" s="174" t="b">
        <v>0</v>
      </c>
      <c r="F236" s="174" t="b">
        <v>0</v>
      </c>
      <c r="G236" s="174" t="b">
        <v>0</v>
      </c>
      <c r="H236" s="176" t="b">
        <v>1</v>
      </c>
      <c r="I236" s="54" cm="1">
        <f t="array" ref="I236">_FV(RoomRequests[[#This Row],[Course Card]],"Enrollment Cap",TRUE)</f>
        <v>48</v>
      </c>
      <c r="J236" s="47" t="str">
        <f>IF(RoomRequests[[#This Row],[Mon]],"M","")&amp;IF(RoomRequests[[#This Row],[Tue]],"T","")&amp;IF(RoomRequests[[#This Row],[Wed]],"W","")&amp;IF(RoomRequests[[#This Row],[Thu]],"TH","")&amp;IF(RoomRequests[[#This Row],[Fri]],"F","")</f>
        <v>F</v>
      </c>
      <c r="K236" s="47" cm="1">
        <f t="array" ref="K236">_FV(RoomRequests[[#This Row],[Course Card]],"Room Size",TRUE)</f>
        <v>48</v>
      </c>
      <c r="L236" s="47" t="e" cm="1" vm="233">
        <f t="array" ref="L236">courseDataTypeByCourseAndSection(RoomRequests[[#This Row],[Course + Section]])</f>
        <v>#VALUE!</v>
      </c>
      <c r="M236" s="47" t="str" cm="1">
        <f t="array" ref="M236">_FV(RoomRequests[[#This Row],[Course Card]],"Instructor Name",TRUE)</f>
        <v/>
      </c>
      <c r="N236" s="47" t="str" cm="1">
        <f t="array" ref="N236">_FV(RoomRequests[[#This Row],[Course Card]],"Division")</f>
        <v>CSS</v>
      </c>
    </row>
    <row r="237" spans="2:14" hidden="1" x14ac:dyDescent="0.2">
      <c r="B237" s="169" t="s">
        <v>267</v>
      </c>
      <c r="C237" s="171" t="s">
        <v>254</v>
      </c>
      <c r="D237" s="175" t="b">
        <v>0</v>
      </c>
      <c r="E237" s="175" t="b">
        <v>1</v>
      </c>
      <c r="F237" s="175" t="b">
        <v>0</v>
      </c>
      <c r="G237" s="175" t="b">
        <v>1</v>
      </c>
      <c r="H237" s="177" t="b">
        <v>0</v>
      </c>
      <c r="I237" s="54" cm="1">
        <f t="array" ref="I237">_FV(RoomRequests[[#This Row],[Course Card]],"Enrollment Cap",TRUE)</f>
        <v>30</v>
      </c>
      <c r="J237" s="47" t="str">
        <f>IF(RoomRequests[[#This Row],[Mon]],"M","")&amp;IF(RoomRequests[[#This Row],[Tue]],"T","")&amp;IF(RoomRequests[[#This Row],[Wed]],"W","")&amp;IF(RoomRequests[[#This Row],[Thu]],"TH","")&amp;IF(RoomRequests[[#This Row],[Fri]],"F","")</f>
        <v>TTH</v>
      </c>
      <c r="K237" s="47" cm="1">
        <f t="array" ref="K237">_FV(RoomRequests[[#This Row],[Course Card]],"Room Size",TRUE)</f>
        <v>30</v>
      </c>
      <c r="L237" s="47" t="e" cm="1" vm="234">
        <f t="array" ref="L237">courseDataTypeByCourseAndSection(RoomRequests[[#This Row],[Course + Section]])</f>
        <v>#VALUE!</v>
      </c>
      <c r="M237" s="47" t="str" cm="1">
        <f t="array" ref="M237">_FV(RoomRequests[[#This Row],[Course Card]],"Instructor Name",TRUE)</f>
        <v xml:space="preserve">Shaw, Carol </v>
      </c>
      <c r="N237" s="47" t="str" cm="1">
        <f t="array" ref="N237">_FV(RoomRequests[[#This Row],[Course Card]],"Division")</f>
        <v>CSS</v>
      </c>
    </row>
    <row r="238" spans="2:14" hidden="1" x14ac:dyDescent="0.2">
      <c r="B238" s="168" t="s">
        <v>268</v>
      </c>
      <c r="C238" s="170" t="s">
        <v>254</v>
      </c>
      <c r="D238" s="174" t="b">
        <v>0</v>
      </c>
      <c r="E238" s="174" t="b">
        <v>1</v>
      </c>
      <c r="F238" s="174" t="b">
        <v>0</v>
      </c>
      <c r="G238" s="174" t="b">
        <v>1</v>
      </c>
      <c r="H238" s="176" t="b">
        <v>0</v>
      </c>
      <c r="I238" s="54" cm="1">
        <f t="array" ref="I238">_FV(RoomRequests[[#This Row],[Course Card]],"Enrollment Cap",TRUE)</f>
        <v>48</v>
      </c>
      <c r="J238" s="47" t="str">
        <f>IF(RoomRequests[[#This Row],[Mon]],"M","")&amp;IF(RoomRequests[[#This Row],[Tue]],"T","")&amp;IF(RoomRequests[[#This Row],[Wed]],"W","")&amp;IF(RoomRequests[[#This Row],[Thu]],"TH","")&amp;IF(RoomRequests[[#This Row],[Fri]],"F","")</f>
        <v>TTH</v>
      </c>
      <c r="K238" s="47" cm="1">
        <f t="array" ref="K238">_FV(RoomRequests[[#This Row],[Course Card]],"Room Size",TRUE)</f>
        <v>48</v>
      </c>
      <c r="L238" s="47" t="e" cm="1" vm="235">
        <f t="array" ref="L238">courseDataTypeByCourseAndSection(RoomRequests[[#This Row],[Course + Section]])</f>
        <v>#VALUE!</v>
      </c>
      <c r="M238" s="47" t="str" cm="1">
        <f t="array" ref="M238">_FV(RoomRequests[[#This Row],[Course Card]],"Instructor Name",TRUE)</f>
        <v>Joshi, Sanjay</v>
      </c>
      <c r="N238" s="47" t="str" cm="1">
        <f t="array" ref="N238">_FV(RoomRequests[[#This Row],[Course Card]],"Division")</f>
        <v>CSS</v>
      </c>
    </row>
    <row r="239" spans="2:14" hidden="1" x14ac:dyDescent="0.2">
      <c r="B239" s="169" t="s">
        <v>269</v>
      </c>
      <c r="C239" s="171" t="s">
        <v>254</v>
      </c>
      <c r="D239" s="175" t="b">
        <v>0</v>
      </c>
      <c r="E239" s="175" t="b">
        <v>1</v>
      </c>
      <c r="F239" s="175" t="b">
        <v>0</v>
      </c>
      <c r="G239" s="175" t="b">
        <v>1</v>
      </c>
      <c r="H239" s="177" t="b">
        <v>0</v>
      </c>
      <c r="I239" s="54" cm="1">
        <f t="array" ref="I239">_FV(RoomRequests[[#This Row],[Course Card]],"Enrollment Cap",TRUE)</f>
        <v>48</v>
      </c>
      <c r="J239" s="47" t="str">
        <f>IF(RoomRequests[[#This Row],[Mon]],"M","")&amp;IF(RoomRequests[[#This Row],[Tue]],"T","")&amp;IF(RoomRequests[[#This Row],[Wed]],"W","")&amp;IF(RoomRequests[[#This Row],[Thu]],"TH","")&amp;IF(RoomRequests[[#This Row],[Fri]],"F","")</f>
        <v>TTH</v>
      </c>
      <c r="K239" s="47" cm="1">
        <f t="array" ref="K239">_FV(RoomRequests[[#This Row],[Course Card]],"Room Size",TRUE)</f>
        <v>48</v>
      </c>
      <c r="L239" s="47" t="e" cm="1" vm="236">
        <f t="array" ref="L239">courseDataTypeByCourseAndSection(RoomRequests[[#This Row],[Course + Section]])</f>
        <v>#VALUE!</v>
      </c>
      <c r="M239" s="47" t="str" cm="1">
        <f t="array" ref="M239">_FV(RoomRequests[[#This Row],[Course Card]],"Instructor Name",TRUE)</f>
        <v/>
      </c>
      <c r="N239" s="47" t="str" cm="1">
        <f t="array" ref="N239">_FV(RoomRequests[[#This Row],[Course Card]],"Division")</f>
        <v>CSS</v>
      </c>
    </row>
    <row r="240" spans="2:14" hidden="1" x14ac:dyDescent="0.2">
      <c r="B240" s="168" t="s">
        <v>270</v>
      </c>
      <c r="C240" s="170" t="s">
        <v>254</v>
      </c>
      <c r="D240" s="174" t="b">
        <v>1</v>
      </c>
      <c r="E240" s="174" t="b">
        <v>0</v>
      </c>
      <c r="F240" s="174" t="b">
        <v>1</v>
      </c>
      <c r="G240" s="174" t="b">
        <v>0</v>
      </c>
      <c r="H240" s="176" t="b">
        <v>0</v>
      </c>
      <c r="I240" s="54" cm="1">
        <f t="array" ref="I240">_FV(RoomRequests[[#This Row],[Course Card]],"Enrollment Cap",TRUE)</f>
        <v>48</v>
      </c>
      <c r="J240" s="47" t="str">
        <f>IF(RoomRequests[[#This Row],[Mon]],"M","")&amp;IF(RoomRequests[[#This Row],[Tue]],"T","")&amp;IF(RoomRequests[[#This Row],[Wed]],"W","")&amp;IF(RoomRequests[[#This Row],[Thu]],"TH","")&amp;IF(RoomRequests[[#This Row],[Fri]],"F","")</f>
        <v>MW</v>
      </c>
      <c r="K240" s="47" cm="1">
        <f t="array" ref="K240">_FV(RoomRequests[[#This Row],[Course Card]],"Room Size",TRUE)</f>
        <v>48</v>
      </c>
      <c r="L240" s="47" t="e" cm="1" vm="237">
        <f t="array" ref="L240">courseDataTypeByCourseAndSection(RoomRequests[[#This Row],[Course + Section]])</f>
        <v>#VALUE!</v>
      </c>
      <c r="M240" s="47" t="str" cm="1">
        <f t="array" ref="M240">_FV(RoomRequests[[#This Row],[Course Card]],"Instructor Name",TRUE)</f>
        <v/>
      </c>
      <c r="N240" s="47" t="str" cm="1">
        <f t="array" ref="N240">_FV(RoomRequests[[#This Row],[Course Card]],"Division")</f>
        <v>CSS</v>
      </c>
    </row>
    <row r="241" spans="2:14" hidden="1" x14ac:dyDescent="0.2">
      <c r="B241" s="169" t="s">
        <v>271</v>
      </c>
      <c r="C241" s="172" t="s">
        <v>272</v>
      </c>
      <c r="D241" s="175" t="b">
        <v>0</v>
      </c>
      <c r="E241" s="175" t="b">
        <v>0</v>
      </c>
      <c r="F241" s="175" t="b">
        <v>0</v>
      </c>
      <c r="G241" s="175" t="b">
        <v>0</v>
      </c>
      <c r="H241" s="177" t="b">
        <v>1</v>
      </c>
      <c r="I241" s="54" cm="1">
        <f t="array" ref="I241">_FV(RoomRequests[[#This Row],[Course Card]],"Enrollment Cap",TRUE)</f>
        <v>90</v>
      </c>
      <c r="J241" s="47" t="str">
        <f>IF(RoomRequests[[#This Row],[Mon]],"M","")&amp;IF(RoomRequests[[#This Row],[Tue]],"T","")&amp;IF(RoomRequests[[#This Row],[Wed]],"W","")&amp;IF(RoomRequests[[#This Row],[Thu]],"TH","")&amp;IF(RoomRequests[[#This Row],[Fri]],"F","")</f>
        <v>F</v>
      </c>
      <c r="K241" s="47" cm="1">
        <f t="array" ref="K241">_FV(RoomRequests[[#This Row],[Course Card]],"Room Size",TRUE)</f>
        <v>90</v>
      </c>
      <c r="L241" s="47" t="e" cm="1" vm="238">
        <f t="array" ref="L241">courseDataTypeByCourseAndSection(RoomRequests[[#This Row],[Course + Section]])</f>
        <v>#VALUE!</v>
      </c>
      <c r="M241" s="47" t="str" cm="1">
        <f t="array" ref="M241">_FV(RoomRequests[[#This Row],[Course Card]],"Instructor Name",TRUE)</f>
        <v/>
      </c>
      <c r="N241" s="47" t="str" cm="1">
        <f t="array" ref="N241">_FV(RoomRequests[[#This Row],[Course Card]],"Division")</f>
        <v>CSS</v>
      </c>
    </row>
    <row r="242" spans="2:14" hidden="1" x14ac:dyDescent="0.2">
      <c r="B242" s="168" t="s">
        <v>273</v>
      </c>
      <c r="C242" s="173" t="s">
        <v>274</v>
      </c>
      <c r="D242" s="174" t="b">
        <v>0</v>
      </c>
      <c r="E242" s="174" t="b">
        <v>0</v>
      </c>
      <c r="F242" s="174" t="b">
        <v>0</v>
      </c>
      <c r="G242" s="174" t="b">
        <v>0</v>
      </c>
      <c r="H242" s="176" t="b">
        <v>1</v>
      </c>
      <c r="I242" s="54" cm="1">
        <f t="array" ref="I242">_FV(RoomRequests[[#This Row],[Course Card]],"Enrollment Cap",TRUE)</f>
        <v>30</v>
      </c>
      <c r="J242" s="47" t="str">
        <f>IF(RoomRequests[[#This Row],[Mon]],"M","")&amp;IF(RoomRequests[[#This Row],[Tue]],"T","")&amp;IF(RoomRequests[[#This Row],[Wed]],"W","")&amp;IF(RoomRequests[[#This Row],[Thu]],"TH","")&amp;IF(RoomRequests[[#This Row],[Fri]],"F","")</f>
        <v>F</v>
      </c>
      <c r="K242" s="47" cm="1">
        <f t="array" ref="K242">_FV(RoomRequests[[#This Row],[Course Card]],"Room Size",TRUE)</f>
        <v>30</v>
      </c>
      <c r="L242" s="47" t="e" cm="1" vm="239">
        <f t="array" ref="L242">courseDataTypeByCourseAndSection(RoomRequests[[#This Row],[Course + Section]])</f>
        <v>#VALUE!</v>
      </c>
      <c r="M242" s="47" t="str" cm="1">
        <f t="array" ref="M242">_FV(RoomRequests[[#This Row],[Course Card]],"Instructor Name",TRUE)</f>
        <v>TA TBD</v>
      </c>
      <c r="N242" s="47" t="str" cm="1">
        <f t="array" ref="N242">_FV(RoomRequests[[#This Row],[Course Card]],"Division")</f>
        <v>CSS</v>
      </c>
    </row>
    <row r="243" spans="2:14" hidden="1" x14ac:dyDescent="0.2">
      <c r="B243" s="169" t="s">
        <v>275</v>
      </c>
      <c r="C243" s="172" t="s">
        <v>274</v>
      </c>
      <c r="D243" s="175" t="b">
        <v>0</v>
      </c>
      <c r="E243" s="175" t="b">
        <v>0</v>
      </c>
      <c r="F243" s="175" t="b">
        <v>0</v>
      </c>
      <c r="G243" s="175" t="b">
        <v>0</v>
      </c>
      <c r="H243" s="177" t="b">
        <v>1</v>
      </c>
      <c r="I243" s="54" cm="1">
        <f t="array" ref="I243">_FV(RoomRequests[[#This Row],[Course Card]],"Enrollment Cap",TRUE)</f>
        <v>48</v>
      </c>
      <c r="J243" s="47" t="str">
        <f>IF(RoomRequests[[#This Row],[Mon]],"M","")&amp;IF(RoomRequests[[#This Row],[Tue]],"T","")&amp;IF(RoomRequests[[#This Row],[Wed]],"W","")&amp;IF(RoomRequests[[#This Row],[Thu]],"TH","")&amp;IF(RoomRequests[[#This Row],[Fri]],"F","")</f>
        <v>F</v>
      </c>
      <c r="K243" s="47" cm="1">
        <f t="array" ref="K243">_FV(RoomRequests[[#This Row],[Course Card]],"Room Size",TRUE)</f>
        <v>48</v>
      </c>
      <c r="L243" s="47" t="e" cm="1" vm="240">
        <f t="array" ref="L243">courseDataTypeByCourseAndSection(RoomRequests[[#This Row],[Course + Section]])</f>
        <v>#VALUE!</v>
      </c>
      <c r="M243" s="47" t="str" cm="1">
        <f t="array" ref="M243">_FV(RoomRequests[[#This Row],[Course Card]],"Instructor Name",TRUE)</f>
        <v/>
      </c>
      <c r="N243" s="47" t="str" cm="1">
        <f t="array" ref="N243">_FV(RoomRequests[[#This Row],[Course Card]],"Division")</f>
        <v>CSS</v>
      </c>
    </row>
    <row r="244" spans="2:14" hidden="1" x14ac:dyDescent="0.2">
      <c r="B244" s="168" t="s">
        <v>276</v>
      </c>
      <c r="C244" s="173" t="s">
        <v>274</v>
      </c>
      <c r="D244" s="174" t="b">
        <v>0</v>
      </c>
      <c r="E244" s="174" t="b">
        <v>0</v>
      </c>
      <c r="F244" s="174" t="b">
        <v>0</v>
      </c>
      <c r="G244" s="174" t="b">
        <v>0</v>
      </c>
      <c r="H244" s="176" t="b">
        <v>1</v>
      </c>
      <c r="I244" s="54" cm="1">
        <f t="array" ref="I244">_FV(RoomRequests[[#This Row],[Course Card]],"Enrollment Cap",TRUE)</f>
        <v>48</v>
      </c>
      <c r="J244" s="47" t="str">
        <f>IF(RoomRequests[[#This Row],[Mon]],"M","")&amp;IF(RoomRequests[[#This Row],[Tue]],"T","")&amp;IF(RoomRequests[[#This Row],[Wed]],"W","")&amp;IF(RoomRequests[[#This Row],[Thu]],"TH","")&amp;IF(RoomRequests[[#This Row],[Fri]],"F","")</f>
        <v>F</v>
      </c>
      <c r="K244" s="47" cm="1">
        <f t="array" ref="K244">_FV(RoomRequests[[#This Row],[Course Card]],"Room Size",TRUE)</f>
        <v>48</v>
      </c>
      <c r="L244" s="47" t="e" cm="1" vm="241">
        <f t="array" ref="L244">courseDataTypeByCourseAndSection(RoomRequests[[#This Row],[Course + Section]])</f>
        <v>#VALUE!</v>
      </c>
      <c r="M244" s="47" t="str" cm="1">
        <f t="array" ref="M244">_FV(RoomRequests[[#This Row],[Course Card]],"Instructor Name",TRUE)</f>
        <v/>
      </c>
      <c r="N244" s="47" t="str" cm="1">
        <f t="array" ref="N244">_FV(RoomRequests[[#This Row],[Course Card]],"Division")</f>
        <v>CSS</v>
      </c>
    </row>
    <row r="245" spans="2:14" hidden="1" x14ac:dyDescent="0.2">
      <c r="B245" s="169" t="s">
        <v>277</v>
      </c>
      <c r="C245" s="172" t="s">
        <v>278</v>
      </c>
      <c r="D245" s="175" t="b">
        <v>0</v>
      </c>
      <c r="E245" s="175" t="b">
        <v>0</v>
      </c>
      <c r="F245" s="175" t="b">
        <v>0</v>
      </c>
      <c r="G245" s="175" t="b">
        <v>0</v>
      </c>
      <c r="H245" s="177" t="b">
        <v>1</v>
      </c>
      <c r="I245" s="54" cm="1">
        <f t="array" ref="I245">_FV(RoomRequests[[#This Row],[Course Card]],"Enrollment Cap",TRUE)</f>
        <v>48</v>
      </c>
      <c r="J245" s="47" t="str">
        <f>IF(RoomRequests[[#This Row],[Mon]],"M","")&amp;IF(RoomRequests[[#This Row],[Tue]],"T","")&amp;IF(RoomRequests[[#This Row],[Wed]],"W","")&amp;IF(RoomRequests[[#This Row],[Thu]],"TH","")&amp;IF(RoomRequests[[#This Row],[Fri]],"F","")</f>
        <v>F</v>
      </c>
      <c r="K245" s="47" cm="1">
        <f t="array" ref="K245">_FV(RoomRequests[[#This Row],[Course Card]],"Room Size",TRUE)</f>
        <v>48</v>
      </c>
      <c r="L245" s="47" t="e" cm="1" vm="242">
        <f t="array" ref="L245">courseDataTypeByCourseAndSection(RoomRequests[[#This Row],[Course + Section]])</f>
        <v>#VALUE!</v>
      </c>
      <c r="M245" s="47" t="str" cm="1">
        <f t="array" ref="M245">_FV(RoomRequests[[#This Row],[Course Card]],"Instructor Name",TRUE)</f>
        <v>TA TBD</v>
      </c>
      <c r="N245" s="47" t="str" cm="1">
        <f t="array" ref="N245">_FV(RoomRequests[[#This Row],[Course Card]],"Division")</f>
        <v>CSS</v>
      </c>
    </row>
    <row r="246" spans="2:14" hidden="1" x14ac:dyDescent="0.2">
      <c r="B246" s="168" t="s">
        <v>279</v>
      </c>
      <c r="C246" s="173" t="s">
        <v>278</v>
      </c>
      <c r="D246" s="174" t="b">
        <v>0</v>
      </c>
      <c r="E246" s="174" t="b">
        <v>0</v>
      </c>
      <c r="F246" s="174" t="b">
        <v>0</v>
      </c>
      <c r="G246" s="174" t="b">
        <v>0</v>
      </c>
      <c r="H246" s="176" t="b">
        <v>1</v>
      </c>
      <c r="I246" s="54" cm="1">
        <f t="array" ref="I246">_FV(RoomRequests[[#This Row],[Course Card]],"Enrollment Cap",TRUE)</f>
        <v>48</v>
      </c>
      <c r="J246" s="47" t="str">
        <f>IF(RoomRequests[[#This Row],[Mon]],"M","")&amp;IF(RoomRequests[[#This Row],[Tue]],"T","")&amp;IF(RoomRequests[[#This Row],[Wed]],"W","")&amp;IF(RoomRequests[[#This Row],[Thu]],"TH","")&amp;IF(RoomRequests[[#This Row],[Fri]],"F","")</f>
        <v>F</v>
      </c>
      <c r="K246" s="47" cm="1">
        <f t="array" ref="K246">_FV(RoomRequests[[#This Row],[Course Card]],"Room Size",TRUE)</f>
        <v>48</v>
      </c>
      <c r="L246" s="47" t="e" cm="1" vm="243">
        <f t="array" ref="L246">courseDataTypeByCourseAndSection(RoomRequests[[#This Row],[Course + Section]])</f>
        <v>#VALUE!</v>
      </c>
      <c r="M246" s="47" t="str" cm="1">
        <f t="array" ref="M246">_FV(RoomRequests[[#This Row],[Course Card]],"Instructor Name",TRUE)</f>
        <v/>
      </c>
      <c r="N246" s="47" t="str" cm="1">
        <f t="array" ref="N246">_FV(RoomRequests[[#This Row],[Course Card]],"Division")</f>
        <v>CSS</v>
      </c>
    </row>
    <row r="247" spans="2:14" hidden="1" x14ac:dyDescent="0.2">
      <c r="B247" s="169" t="s">
        <v>280</v>
      </c>
      <c r="C247" s="172" t="s">
        <v>281</v>
      </c>
      <c r="D247" s="175" t="b">
        <v>0</v>
      </c>
      <c r="E247" s="175" t="b">
        <v>0</v>
      </c>
      <c r="F247" s="175" t="b">
        <v>0</v>
      </c>
      <c r="G247" s="175" t="b">
        <v>0</v>
      </c>
      <c r="H247" s="177" t="b">
        <v>1</v>
      </c>
      <c r="I247" s="54" cm="1">
        <f t="array" ref="I247">_FV(RoomRequests[[#This Row],[Course Card]],"Enrollment Cap",TRUE)</f>
        <v>48</v>
      </c>
      <c r="J247" s="47" t="str">
        <f>IF(RoomRequests[[#This Row],[Mon]],"M","")&amp;IF(RoomRequests[[#This Row],[Tue]],"T","")&amp;IF(RoomRequests[[#This Row],[Wed]],"W","")&amp;IF(RoomRequests[[#This Row],[Thu]],"TH","")&amp;IF(RoomRequests[[#This Row],[Fri]],"F","")</f>
        <v>F</v>
      </c>
      <c r="K247" s="47" cm="1">
        <f t="array" ref="K247">_FV(RoomRequests[[#This Row],[Course Card]],"Room Size",TRUE)</f>
        <v>48</v>
      </c>
      <c r="L247" s="47" t="e" cm="1" vm="244">
        <f t="array" ref="L247">courseDataTypeByCourseAndSection(RoomRequests[[#This Row],[Course + Section]])</f>
        <v>#VALUE!</v>
      </c>
      <c r="M247" s="47" t="str" cm="1">
        <f t="array" ref="M247">_FV(RoomRequests[[#This Row],[Course Card]],"Instructor Name",TRUE)</f>
        <v>TA TBD</v>
      </c>
      <c r="N247" s="47" t="str" cm="1">
        <f t="array" ref="N247">_FV(RoomRequests[[#This Row],[Course Card]],"Division")</f>
        <v>CSS</v>
      </c>
    </row>
    <row r="248" spans="2:14" hidden="1" x14ac:dyDescent="0.2">
      <c r="B248" s="168" t="s">
        <v>282</v>
      </c>
      <c r="C248" s="173" t="s">
        <v>281</v>
      </c>
      <c r="D248" s="174" t="b">
        <v>0</v>
      </c>
      <c r="E248" s="174" t="b">
        <v>0</v>
      </c>
      <c r="F248" s="174" t="b">
        <v>0</v>
      </c>
      <c r="G248" s="174" t="b">
        <v>0</v>
      </c>
      <c r="H248" s="176" t="b">
        <v>1</v>
      </c>
      <c r="I248" s="54" cm="1">
        <f t="array" ref="I248">_FV(RoomRequests[[#This Row],[Course Card]],"Enrollment Cap",TRUE)</f>
        <v>48</v>
      </c>
      <c r="J248" s="47" t="str">
        <f>IF(RoomRequests[[#This Row],[Mon]],"M","")&amp;IF(RoomRequests[[#This Row],[Tue]],"T","")&amp;IF(RoomRequests[[#This Row],[Wed]],"W","")&amp;IF(RoomRequests[[#This Row],[Thu]],"TH","")&amp;IF(RoomRequests[[#This Row],[Fri]],"F","")</f>
        <v>F</v>
      </c>
      <c r="K248" s="47" cm="1">
        <f t="array" ref="K248">_FV(RoomRequests[[#This Row],[Course Card]],"Room Size",TRUE)</f>
        <v>48</v>
      </c>
      <c r="L248" s="47" t="e" cm="1" vm="245">
        <f t="array" ref="L248">courseDataTypeByCourseAndSection(RoomRequests[[#This Row],[Course + Section]])</f>
        <v>#VALUE!</v>
      </c>
      <c r="M248" s="47" t="str" cm="1">
        <f t="array" ref="M248">_FV(RoomRequests[[#This Row],[Course Card]],"Instructor Name",TRUE)</f>
        <v>TA TBD</v>
      </c>
      <c r="N248" s="47" t="str" cm="1">
        <f t="array" ref="N248">_FV(RoomRequests[[#This Row],[Course Card]],"Division")</f>
        <v>CSS</v>
      </c>
    </row>
    <row r="249" spans="2:14" hidden="1" x14ac:dyDescent="0.2">
      <c r="B249" s="169" t="s">
        <v>283</v>
      </c>
      <c r="C249" s="172" t="s">
        <v>284</v>
      </c>
      <c r="D249" s="175" t="b">
        <v>0</v>
      </c>
      <c r="E249" s="175" t="b">
        <v>0</v>
      </c>
      <c r="F249" s="175" t="b">
        <v>1</v>
      </c>
      <c r="G249" s="175" t="b">
        <v>0</v>
      </c>
      <c r="H249" s="177" t="b">
        <v>0</v>
      </c>
      <c r="I249" s="54" cm="1">
        <f t="array" ref="I249">_FV(RoomRequests[[#This Row],[Course Card]],"Enrollment Cap",TRUE)</f>
        <v>45</v>
      </c>
      <c r="J249" s="47" t="str">
        <f>IF(RoomRequests[[#This Row],[Mon]],"M","")&amp;IF(RoomRequests[[#This Row],[Tue]],"T","")&amp;IF(RoomRequests[[#This Row],[Wed]],"W","")&amp;IF(RoomRequests[[#This Row],[Thu]],"TH","")&amp;IF(RoomRequests[[#This Row],[Fri]],"F","")</f>
        <v>W</v>
      </c>
      <c r="K249" s="47" cm="1">
        <f t="array" ref="K249">_FV(RoomRequests[[#This Row],[Course Card]],"Room Size",TRUE)</f>
        <v>48</v>
      </c>
      <c r="L249" s="47" t="e" cm="1" vm="246">
        <f t="array" ref="L249">courseDataTypeByCourseAndSection(RoomRequests[[#This Row],[Course + Section]])</f>
        <v>#VALUE!</v>
      </c>
      <c r="M249" s="47" t="str" cm="1">
        <f t="array" ref="M249">_FV(RoomRequests[[#This Row],[Course Card]],"Instructor Name",TRUE)</f>
        <v>Brechner, Eric</v>
      </c>
      <c r="N249" s="47" t="str" cm="1">
        <f t="array" ref="N249">_FV(RoomRequests[[#This Row],[Course Card]],"Division")</f>
        <v>CSS</v>
      </c>
    </row>
    <row r="250" spans="2:14" hidden="1" x14ac:dyDescent="0.2">
      <c r="B250" s="168" t="s">
        <v>285</v>
      </c>
      <c r="C250" s="173" t="s">
        <v>286</v>
      </c>
      <c r="D250" s="174" t="b">
        <v>0</v>
      </c>
      <c r="E250" s="174" t="b">
        <v>1</v>
      </c>
      <c r="F250" s="174" t="b">
        <v>0</v>
      </c>
      <c r="G250" s="174" t="b">
        <v>0</v>
      </c>
      <c r="H250" s="176" t="b">
        <v>0</v>
      </c>
      <c r="I250" s="54" cm="1">
        <f t="array" ref="I250">_FV(RoomRequests[[#This Row],[Course Card]],"Enrollment Cap",TRUE)</f>
        <v>60</v>
      </c>
      <c r="J250" s="47" t="str">
        <f>IF(RoomRequests[[#This Row],[Mon]],"M","")&amp;IF(RoomRequests[[#This Row],[Tue]],"T","")&amp;IF(RoomRequests[[#This Row],[Wed]],"W","")&amp;IF(RoomRequests[[#This Row],[Thu]],"TH","")&amp;IF(RoomRequests[[#This Row],[Fri]],"F","")</f>
        <v>T</v>
      </c>
      <c r="K250" s="47" cm="1">
        <f t="array" ref="K250">_FV(RoomRequests[[#This Row],[Course Card]],"Room Size",TRUE)</f>
        <v>60</v>
      </c>
      <c r="L250" s="47" t="e" cm="1" vm="247">
        <f t="array" ref="L250">courseDataTypeByCourseAndSection(RoomRequests[[#This Row],[Course + Section]])</f>
        <v>#VALUE!</v>
      </c>
      <c r="M250" s="47" t="str" cm="1">
        <f t="array" ref="M250">_FV(RoomRequests[[#This Row],[Course Card]],"Instructor Name",TRUE)</f>
        <v/>
      </c>
      <c r="N250" s="47" t="str" cm="1">
        <f t="array" ref="N250">_FV(RoomRequests[[#This Row],[Course Card]],"Division")</f>
        <v>CSS</v>
      </c>
    </row>
    <row r="251" spans="2:14" hidden="1" x14ac:dyDescent="0.2">
      <c r="B251" s="169" t="s">
        <v>287</v>
      </c>
      <c r="C251" s="172" t="s">
        <v>288</v>
      </c>
      <c r="D251" s="175" t="b">
        <v>0</v>
      </c>
      <c r="E251" s="175" t="b">
        <v>0</v>
      </c>
      <c r="F251" s="175" t="b">
        <v>0</v>
      </c>
      <c r="G251" s="175" t="b">
        <v>0</v>
      </c>
      <c r="H251" s="177" t="b">
        <v>1</v>
      </c>
      <c r="I251" s="54" cm="1">
        <f t="array" ref="I251">_FV(RoomRequests[[#This Row],[Course Card]],"Enrollment Cap",TRUE)</f>
        <v>48</v>
      </c>
      <c r="J251" s="47" t="str">
        <f>IF(RoomRequests[[#This Row],[Mon]],"M","")&amp;IF(RoomRequests[[#This Row],[Tue]],"T","")&amp;IF(RoomRequests[[#This Row],[Wed]],"W","")&amp;IF(RoomRequests[[#This Row],[Thu]],"TH","")&amp;IF(RoomRequests[[#This Row],[Fri]],"F","")</f>
        <v>F</v>
      </c>
      <c r="K251" s="47" cm="1">
        <f t="array" ref="K251">_FV(RoomRequests[[#This Row],[Course Card]],"Room Size",TRUE)</f>
        <v>48</v>
      </c>
      <c r="L251" s="47" t="e" cm="1" vm="248">
        <f t="array" ref="L251">courseDataTypeByCourseAndSection(RoomRequests[[#This Row],[Course + Section]])</f>
        <v>#VALUE!</v>
      </c>
      <c r="M251" s="47" t="str" cm="1">
        <f t="array" ref="M251">_FV(RoomRequests[[#This Row],[Course Card]],"Instructor Name",TRUE)</f>
        <v>TA TBD</v>
      </c>
      <c r="N251" s="47" t="str" cm="1">
        <f t="array" ref="N251">_FV(RoomRequests[[#This Row],[Course Card]],"Division")</f>
        <v>CSS</v>
      </c>
    </row>
    <row r="252" spans="2:14" hidden="1" x14ac:dyDescent="0.2">
      <c r="B252" s="168" t="s">
        <v>289</v>
      </c>
      <c r="C252" s="173" t="s">
        <v>288</v>
      </c>
      <c r="D252" s="174" t="b">
        <v>0</v>
      </c>
      <c r="E252" s="174" t="b">
        <v>0</v>
      </c>
      <c r="F252" s="174" t="b">
        <v>0</v>
      </c>
      <c r="G252" s="174" t="b">
        <v>0</v>
      </c>
      <c r="H252" s="176" t="b">
        <v>1</v>
      </c>
      <c r="I252" s="54" cm="1">
        <f t="array" ref="I252">_FV(RoomRequests[[#This Row],[Course Card]],"Enrollment Cap",TRUE)</f>
        <v>48</v>
      </c>
      <c r="J252" s="47" t="str">
        <f>IF(RoomRequests[[#This Row],[Mon]],"M","")&amp;IF(RoomRequests[[#This Row],[Tue]],"T","")&amp;IF(RoomRequests[[#This Row],[Wed]],"W","")&amp;IF(RoomRequests[[#This Row],[Thu]],"TH","")&amp;IF(RoomRequests[[#This Row],[Fri]],"F","")</f>
        <v>F</v>
      </c>
      <c r="K252" s="47" cm="1">
        <f t="array" ref="K252">_FV(RoomRequests[[#This Row],[Course Card]],"Room Size",TRUE)</f>
        <v>48</v>
      </c>
      <c r="L252" s="47" t="e" cm="1" vm="249">
        <f t="array" ref="L252">courseDataTypeByCourseAndSection(RoomRequests[[#This Row],[Course + Section]])</f>
        <v>#VALUE!</v>
      </c>
      <c r="M252" s="47" t="str" cm="1">
        <f t="array" ref="M252">_FV(RoomRequests[[#This Row],[Course Card]],"Instructor Name",TRUE)</f>
        <v>TA TBD</v>
      </c>
      <c r="N252" s="47" t="str" cm="1">
        <f t="array" ref="N252">_FV(RoomRequests[[#This Row],[Course Card]],"Division")</f>
        <v>CSS</v>
      </c>
    </row>
    <row r="253" spans="2:14" hidden="1" x14ac:dyDescent="0.2">
      <c r="B253" s="169" t="s">
        <v>290</v>
      </c>
      <c r="C253" s="172" t="s">
        <v>291</v>
      </c>
      <c r="D253" s="175" t="b">
        <v>0</v>
      </c>
      <c r="E253" s="175" t="b">
        <v>0</v>
      </c>
      <c r="F253" s="175" t="b">
        <v>0</v>
      </c>
      <c r="G253" s="175" t="b">
        <v>0</v>
      </c>
      <c r="H253" s="177" t="b">
        <v>0</v>
      </c>
      <c r="I253" s="54" cm="1">
        <f t="array" ref="I253">_FV(RoomRequests[[#This Row],[Course Card]],"Enrollment Cap",TRUE)</f>
        <v>90</v>
      </c>
      <c r="J253" s="47" t="str">
        <f>IF(RoomRequests[[#This Row],[Mon]],"M","")&amp;IF(RoomRequests[[#This Row],[Tue]],"T","")&amp;IF(RoomRequests[[#This Row],[Wed]],"W","")&amp;IF(RoomRequests[[#This Row],[Thu]],"TH","")&amp;IF(RoomRequests[[#This Row],[Fri]],"F","")</f>
        <v/>
      </c>
      <c r="K253" s="47" cm="1">
        <f t="array" ref="K253">_FV(RoomRequests[[#This Row],[Course Card]],"Room Size",TRUE)</f>
        <v>90</v>
      </c>
      <c r="L253" s="47" t="e" cm="1" vm="250">
        <f t="array" ref="L253">courseDataTypeByCourseAndSection(RoomRequests[[#This Row],[Course + Section]])</f>
        <v>#VALUE!</v>
      </c>
      <c r="M253" s="47" t="str" cm="1">
        <f t="array" ref="M253">_FV(RoomRequests[[#This Row],[Course Card]],"Instructor Name",TRUE)</f>
        <v>Chen, Min</v>
      </c>
      <c r="N253" s="47" t="str" cm="1">
        <f t="array" ref="N253">_FV(RoomRequests[[#This Row],[Course Card]],"Division")</f>
        <v>CSS</v>
      </c>
    </row>
    <row r="254" spans="2:14" hidden="1" x14ac:dyDescent="0.2">
      <c r="B254" s="178" t="s">
        <v>292</v>
      </c>
      <c r="C254" s="179" t="s">
        <v>291</v>
      </c>
      <c r="D254" s="180" t="b">
        <v>0</v>
      </c>
      <c r="E254" s="180" t="b">
        <v>0</v>
      </c>
      <c r="F254" s="180" t="b">
        <v>0</v>
      </c>
      <c r="G254" s="180" t="b">
        <v>0</v>
      </c>
      <c r="H254" s="181" t="b">
        <v>0</v>
      </c>
      <c r="I254" s="54" cm="1">
        <f t="array" ref="I254">_FV(RoomRequests[[#This Row],[Course Card]],"Enrollment Cap",TRUE)</f>
        <v>60</v>
      </c>
      <c r="J254" s="47" t="str">
        <f>IF(RoomRequests[[#This Row],[Mon]],"M","")&amp;IF(RoomRequests[[#This Row],[Tue]],"T","")&amp;IF(RoomRequests[[#This Row],[Wed]],"W","")&amp;IF(RoomRequests[[#This Row],[Thu]],"TH","")&amp;IF(RoomRequests[[#This Row],[Fri]],"F","")</f>
        <v/>
      </c>
      <c r="K254" s="47" cm="1">
        <f t="array" ref="K254">_FV(RoomRequests[[#This Row],[Course Card]],"Room Size",TRUE)</f>
        <v>60</v>
      </c>
      <c r="L254" s="47" t="e" cm="1" vm="251">
        <f t="array" ref="L254">courseDataTypeByCourseAndSection(RoomRequests[[#This Row],[Course + Section]])</f>
        <v>#VALUE!</v>
      </c>
      <c r="M254" s="47" t="str" cm="1">
        <f t="array" ref="M254">_FV(RoomRequests[[#This Row],[Course Card]],"Instructor Name",TRUE)</f>
        <v>Kim, Jeff</v>
      </c>
      <c r="N254" s="47" t="str" cm="1">
        <f t="array" ref="N254">_FV(RoomRequests[[#This Row],[Course Card]],"Division")</f>
        <v>CSS</v>
      </c>
    </row>
    <row r="255" spans="2:14" hidden="1" x14ac:dyDescent="0.2">
      <c r="B255" s="128" t="s">
        <v>293</v>
      </c>
      <c r="C255" s="47" t="s">
        <v>18</v>
      </c>
      <c r="D255" s="54" t="b">
        <v>0</v>
      </c>
      <c r="E255" s="54" t="b">
        <v>1</v>
      </c>
      <c r="F255" s="54" t="b">
        <v>0</v>
      </c>
      <c r="G255" s="54" t="b">
        <v>0</v>
      </c>
      <c r="H255" s="54" t="b">
        <v>0</v>
      </c>
      <c r="I255" s="54" cm="1">
        <f t="array" ref="I255">_FV(RoomRequests[[#This Row],[Course Card]],"Enrollment Cap",TRUE)</f>
        <v>24</v>
      </c>
      <c r="J255" s="47" t="str">
        <f>IF(RoomRequests[[#This Row],[Mon]],"M","")&amp;IF(RoomRequests[[#This Row],[Tue]],"T","")&amp;IF(RoomRequests[[#This Row],[Wed]],"W","")&amp;IF(RoomRequests[[#This Row],[Thu]],"TH","")&amp;IF(RoomRequests[[#This Row],[Fri]],"F","")</f>
        <v>T</v>
      </c>
      <c r="K255" s="47" cm="1">
        <f t="array" ref="K255">_FV(RoomRequests[[#This Row],[Course Card]],"Room Size",TRUE)</f>
        <v>24</v>
      </c>
      <c r="L255" s="47" t="e" cm="1" vm="252">
        <f t="array" ref="L255">courseDataTypeByCourseAndSection(RoomRequests[[#This Row],[Course + Section]])</f>
        <v>#VALUE!</v>
      </c>
      <c r="M255" s="47" t="str" cm="1">
        <f t="array" ref="M255">_FV(RoomRequests[[#This Row],[Course Card]],"Instructor Name",TRUE)</f>
        <v/>
      </c>
      <c r="N255" s="47" t="str" cm="1">
        <f t="array" ref="N255">_FV(RoomRequests[[#This Row],[Course Card]],"Division")</f>
        <v xml:space="preserve">PHYS </v>
      </c>
    </row>
    <row r="256" spans="2:14" hidden="1" x14ac:dyDescent="0.2">
      <c r="B256" s="128" t="s">
        <v>294</v>
      </c>
      <c r="C256" s="47" t="s">
        <v>21</v>
      </c>
      <c r="D256" s="54" t="b">
        <v>0</v>
      </c>
      <c r="E256" s="54" t="b">
        <v>1</v>
      </c>
      <c r="F256" s="54" t="b">
        <v>0</v>
      </c>
      <c r="G256" s="54" t="b">
        <v>0</v>
      </c>
      <c r="H256" s="54" t="b">
        <v>0</v>
      </c>
      <c r="I256" s="54" cm="1">
        <f t="array" ref="I256">_FV(RoomRequests[[#This Row],[Course Card]],"Enrollment Cap",TRUE)</f>
        <v>24</v>
      </c>
      <c r="J256" s="47" t="str">
        <f>IF(RoomRequests[[#This Row],[Mon]],"M","")&amp;IF(RoomRequests[[#This Row],[Tue]],"T","")&amp;IF(RoomRequests[[#This Row],[Wed]],"W","")&amp;IF(RoomRequests[[#This Row],[Thu]],"TH","")&amp;IF(RoomRequests[[#This Row],[Fri]],"F","")</f>
        <v>T</v>
      </c>
      <c r="K256" s="47" cm="1">
        <f t="array" ref="K256">_FV(RoomRequests[[#This Row],[Course Card]],"Room Size",TRUE)</f>
        <v>24</v>
      </c>
      <c r="L256" s="47" t="e" cm="1" vm="253">
        <f t="array" ref="L256">courseDataTypeByCourseAndSection(RoomRequests[[#This Row],[Course + Section]])</f>
        <v>#VALUE!</v>
      </c>
      <c r="M256" s="47" t="str" cm="1">
        <f t="array" ref="M256">_FV(RoomRequests[[#This Row],[Course Card]],"Instructor Name",TRUE)</f>
        <v/>
      </c>
      <c r="N256" s="47" t="str" cm="1">
        <f t="array" ref="N256">_FV(RoomRequests[[#This Row],[Course Card]],"Division")</f>
        <v xml:space="preserve">PHYS </v>
      </c>
    </row>
    <row r="257" spans="2:14" hidden="1" x14ac:dyDescent="0.2">
      <c r="B257" s="128" t="s">
        <v>295</v>
      </c>
      <c r="C257" s="47" t="s">
        <v>31</v>
      </c>
      <c r="D257" s="54" t="b">
        <v>0</v>
      </c>
      <c r="E257" s="54" t="b">
        <v>1</v>
      </c>
      <c r="F257" s="54" t="b">
        <v>0</v>
      </c>
      <c r="G257" s="54" t="b">
        <v>0</v>
      </c>
      <c r="H257" s="54" t="b">
        <v>0</v>
      </c>
      <c r="I257" s="54" cm="1">
        <f t="array" ref="I257">_FV(RoomRequests[[#This Row],[Course Card]],"Enrollment Cap",TRUE)</f>
        <v>24</v>
      </c>
      <c r="J257" s="47" t="str">
        <f>IF(RoomRequests[[#This Row],[Mon]],"M","")&amp;IF(RoomRequests[[#This Row],[Tue]],"T","")&amp;IF(RoomRequests[[#This Row],[Wed]],"W","")&amp;IF(RoomRequests[[#This Row],[Thu]],"TH","")&amp;IF(RoomRequests[[#This Row],[Fri]],"F","")</f>
        <v>T</v>
      </c>
      <c r="K257" s="47" cm="1">
        <f t="array" ref="K257">_FV(RoomRequests[[#This Row],[Course Card]],"Room Size",TRUE)</f>
        <v>24</v>
      </c>
      <c r="L257" s="47" t="e" cm="1" vm="254">
        <f t="array" ref="L257">courseDataTypeByCourseAndSection(RoomRequests[[#This Row],[Course + Section]])</f>
        <v>#VALUE!</v>
      </c>
      <c r="M257" s="47" t="str" cm="1">
        <f t="array" ref="M257">_FV(RoomRequests[[#This Row],[Course Card]],"Instructor Name",TRUE)</f>
        <v/>
      </c>
      <c r="N257" s="47" t="str" cm="1">
        <f t="array" ref="N257">_FV(RoomRequests[[#This Row],[Course Card]],"Division")</f>
        <v xml:space="preserve">PHYS </v>
      </c>
    </row>
    <row r="258" spans="2:14" hidden="1" x14ac:dyDescent="0.2">
      <c r="B258" s="128" t="s">
        <v>296</v>
      </c>
      <c r="C258" s="47" t="s">
        <v>43</v>
      </c>
      <c r="D258" s="54" t="b">
        <v>0</v>
      </c>
      <c r="E258" s="54" t="b">
        <v>1</v>
      </c>
      <c r="F258" s="54" t="b">
        <v>0</v>
      </c>
      <c r="G258" s="54" t="b">
        <v>0</v>
      </c>
      <c r="H258" s="54" t="b">
        <v>0</v>
      </c>
      <c r="I258" s="54" cm="1">
        <f t="array" ref="I258">_FV(RoomRequests[[#This Row],[Course Card]],"Enrollment Cap",TRUE)</f>
        <v>24</v>
      </c>
      <c r="J258" s="47" t="str">
        <f>IF(RoomRequests[[#This Row],[Mon]],"M","")&amp;IF(RoomRequests[[#This Row],[Tue]],"T","")&amp;IF(RoomRequests[[#This Row],[Wed]],"W","")&amp;IF(RoomRequests[[#This Row],[Thu]],"TH","")&amp;IF(RoomRequests[[#This Row],[Fri]],"F","")</f>
        <v>T</v>
      </c>
      <c r="K258" s="47" cm="1">
        <f t="array" ref="K258">_FV(RoomRequests[[#This Row],[Course Card]],"Room Size",TRUE)</f>
        <v>24</v>
      </c>
      <c r="L258" s="47" t="e" cm="1" vm="255">
        <f t="array" ref="L258">courseDataTypeByCourseAndSection(RoomRequests[[#This Row],[Course + Section]])</f>
        <v>#VALUE!</v>
      </c>
      <c r="M258" s="47" t="str" cm="1">
        <f t="array" ref="M258">_FV(RoomRequests[[#This Row],[Course Card]],"Instructor Name",TRUE)</f>
        <v/>
      </c>
      <c r="N258" s="47" t="str" cm="1">
        <f t="array" ref="N258">_FV(RoomRequests[[#This Row],[Course Card]],"Division")</f>
        <v xml:space="preserve">PHYS </v>
      </c>
    </row>
    <row r="259" spans="2:14" hidden="1" x14ac:dyDescent="0.2">
      <c r="B259" s="128" t="s">
        <v>297</v>
      </c>
      <c r="C259" s="47" t="s">
        <v>101</v>
      </c>
      <c r="D259" s="54" t="b">
        <v>0</v>
      </c>
      <c r="E259" s="54" t="b">
        <v>1</v>
      </c>
      <c r="F259" s="54" t="b">
        <v>0</v>
      </c>
      <c r="G259" s="54" t="b">
        <v>0</v>
      </c>
      <c r="H259" s="54" t="b">
        <v>0</v>
      </c>
      <c r="I259" s="54" cm="1">
        <f t="array" ref="I259">_FV(RoomRequests[[#This Row],[Course Card]],"Enrollment Cap",TRUE)</f>
        <v>24</v>
      </c>
      <c r="J259" s="47" t="str">
        <f>IF(RoomRequests[[#This Row],[Mon]],"M","")&amp;IF(RoomRequests[[#This Row],[Tue]],"T","")&amp;IF(RoomRequests[[#This Row],[Wed]],"W","")&amp;IF(RoomRequests[[#This Row],[Thu]],"TH","")&amp;IF(RoomRequests[[#This Row],[Fri]],"F","")</f>
        <v>T</v>
      </c>
      <c r="K259" s="47" cm="1">
        <f t="array" ref="K259">_FV(RoomRequests[[#This Row],[Course Card]],"Room Size",TRUE)</f>
        <v>24</v>
      </c>
      <c r="L259" s="47" t="e" cm="1" vm="256">
        <f t="array" ref="L259">courseDataTypeByCourseAndSection(RoomRequests[[#This Row],[Course + Section]])</f>
        <v>#VALUE!</v>
      </c>
      <c r="M259" s="47" t="str" cm="1">
        <f t="array" ref="M259">_FV(RoomRequests[[#This Row],[Course Card]],"Instructor Name",TRUE)</f>
        <v/>
      </c>
      <c r="N259" s="47" t="str" cm="1">
        <f t="array" ref="N259">_FV(RoomRequests[[#This Row],[Course Card]],"Division")</f>
        <v xml:space="preserve">PHYS </v>
      </c>
    </row>
    <row r="260" spans="2:14" hidden="1" x14ac:dyDescent="0.2">
      <c r="B260" s="128" t="s">
        <v>298</v>
      </c>
      <c r="C260" s="47" t="s">
        <v>43</v>
      </c>
      <c r="D260" s="54" t="b">
        <v>0</v>
      </c>
      <c r="E260" s="54" t="b">
        <v>0</v>
      </c>
      <c r="F260" s="54" t="b">
        <v>0</v>
      </c>
      <c r="G260" s="54" t="b">
        <v>1</v>
      </c>
      <c r="H260" s="54" t="b">
        <v>0</v>
      </c>
      <c r="I260" s="54" cm="1">
        <f t="array" ref="I260">_FV(RoomRequests[[#This Row],[Course Card]],"Enrollment Cap",TRUE)</f>
        <v>24</v>
      </c>
      <c r="J260" s="47" t="str">
        <f>IF(RoomRequests[[#This Row],[Mon]],"M","")&amp;IF(RoomRequests[[#This Row],[Tue]],"T","")&amp;IF(RoomRequests[[#This Row],[Wed]],"W","")&amp;IF(RoomRequests[[#This Row],[Thu]],"TH","")&amp;IF(RoomRequests[[#This Row],[Fri]],"F","")</f>
        <v>TH</v>
      </c>
      <c r="K260" s="47" cm="1">
        <f t="array" ref="K260">_FV(RoomRequests[[#This Row],[Course Card]],"Room Size",TRUE)</f>
        <v>24</v>
      </c>
      <c r="L260" s="47" t="e" cm="1" vm="257">
        <f t="array" ref="L260">courseDataTypeByCourseAndSection(RoomRequests[[#This Row],[Course + Section]])</f>
        <v>#VALUE!</v>
      </c>
      <c r="M260" s="47" t="str" cm="1">
        <f t="array" ref="M260">_FV(RoomRequests[[#This Row],[Course Card]],"Instructor Name",TRUE)</f>
        <v/>
      </c>
      <c r="N260" s="47" t="str" cm="1">
        <f t="array" ref="N260">_FV(RoomRequests[[#This Row],[Course Card]],"Division")</f>
        <v xml:space="preserve">PHYS </v>
      </c>
    </row>
    <row r="261" spans="2:14" hidden="1" x14ac:dyDescent="0.2">
      <c r="B261" s="128" t="s">
        <v>299</v>
      </c>
      <c r="C261" s="47" t="s">
        <v>101</v>
      </c>
      <c r="D261" s="54" t="b">
        <v>0</v>
      </c>
      <c r="E261" s="54" t="b">
        <v>0</v>
      </c>
      <c r="F261" s="54" t="b">
        <v>0</v>
      </c>
      <c r="G261" s="54" t="b">
        <v>1</v>
      </c>
      <c r="H261" s="54" t="b">
        <v>0</v>
      </c>
      <c r="I261" s="54" cm="1">
        <f t="array" ref="I261">_FV(RoomRequests[[#This Row],[Course Card]],"Enrollment Cap",TRUE)</f>
        <v>24</v>
      </c>
      <c r="J261" s="47" t="str">
        <f>IF(RoomRequests[[#This Row],[Mon]],"M","")&amp;IF(RoomRequests[[#This Row],[Tue]],"T","")&amp;IF(RoomRequests[[#This Row],[Wed]],"W","")&amp;IF(RoomRequests[[#This Row],[Thu]],"TH","")&amp;IF(RoomRequests[[#This Row],[Fri]],"F","")</f>
        <v>TH</v>
      </c>
      <c r="K261" s="47" cm="1">
        <f t="array" ref="K261">_FV(RoomRequests[[#This Row],[Course Card]],"Room Size",TRUE)</f>
        <v>24</v>
      </c>
      <c r="L261" s="47" t="e" cm="1" vm="258">
        <f t="array" ref="L261">courseDataTypeByCourseAndSection(RoomRequests[[#This Row],[Course + Section]])</f>
        <v>#VALUE!</v>
      </c>
      <c r="M261" s="47" t="str" cm="1">
        <f t="array" ref="M261">_FV(RoomRequests[[#This Row],[Course Card]],"Instructor Name",TRUE)</f>
        <v/>
      </c>
      <c r="N261" s="47" t="str" cm="1">
        <f t="array" ref="N261">_FV(RoomRequests[[#This Row],[Course Card]],"Division")</f>
        <v xml:space="preserve">PHYS </v>
      </c>
    </row>
    <row r="262" spans="2:14" hidden="1" x14ac:dyDescent="0.2">
      <c r="B262" s="128" t="s">
        <v>300</v>
      </c>
      <c r="C262" s="47" t="s">
        <v>18</v>
      </c>
      <c r="D262" s="54" t="b">
        <v>0</v>
      </c>
      <c r="E262" s="54" t="b">
        <v>0</v>
      </c>
      <c r="F262" s="54" t="b">
        <v>0</v>
      </c>
      <c r="G262" s="54" t="b">
        <v>0</v>
      </c>
      <c r="H262" s="54" t="b">
        <v>1</v>
      </c>
      <c r="I262" s="54" cm="1">
        <f t="array" ref="I262">_FV(RoomRequests[[#This Row],[Course Card]],"Enrollment Cap",TRUE)</f>
        <v>24</v>
      </c>
      <c r="J262" s="47" t="str">
        <f>IF(RoomRequests[[#This Row],[Mon]],"M","")&amp;IF(RoomRequests[[#This Row],[Tue]],"T","")&amp;IF(RoomRequests[[#This Row],[Wed]],"W","")&amp;IF(RoomRequests[[#This Row],[Thu]],"TH","")&amp;IF(RoomRequests[[#This Row],[Fri]],"F","")</f>
        <v>F</v>
      </c>
      <c r="K262" s="47" cm="1">
        <f t="array" ref="K262">_FV(RoomRequests[[#This Row],[Course Card]],"Room Size",TRUE)</f>
        <v>24</v>
      </c>
      <c r="L262" s="47" t="e" cm="1" vm="259">
        <f t="array" ref="L262">courseDataTypeByCourseAndSection(RoomRequests[[#This Row],[Course + Section]])</f>
        <v>#VALUE!</v>
      </c>
      <c r="M262" s="47" t="str" cm="1">
        <f t="array" ref="M262">_FV(RoomRequests[[#This Row],[Course Card]],"Instructor Name",TRUE)</f>
        <v/>
      </c>
      <c r="N262" s="47" t="str" cm="1">
        <f t="array" ref="N262">_FV(RoomRequests[[#This Row],[Course Card]],"Division")</f>
        <v xml:space="preserve">PHYS </v>
      </c>
    </row>
    <row r="263" spans="2:14" hidden="1" x14ac:dyDescent="0.2">
      <c r="B263" s="128" t="s">
        <v>301</v>
      </c>
      <c r="C263" s="47" t="s">
        <v>101</v>
      </c>
      <c r="D263" s="54" t="b">
        <v>0</v>
      </c>
      <c r="E263" s="54" t="b">
        <v>0</v>
      </c>
      <c r="F263" s="54" t="b">
        <v>0</v>
      </c>
      <c r="G263" s="54" t="b">
        <v>0</v>
      </c>
      <c r="H263" s="54" t="b">
        <v>1</v>
      </c>
      <c r="I263" s="54" cm="1">
        <f t="array" ref="I263">_FV(RoomRequests[[#This Row],[Course Card]],"Enrollment Cap",TRUE)</f>
        <v>24</v>
      </c>
      <c r="J263" s="47" t="str">
        <f>IF(RoomRequests[[#This Row],[Mon]],"M","")&amp;IF(RoomRequests[[#This Row],[Tue]],"T","")&amp;IF(RoomRequests[[#This Row],[Wed]],"W","")&amp;IF(RoomRequests[[#This Row],[Thu]],"TH","")&amp;IF(RoomRequests[[#This Row],[Fri]],"F","")</f>
        <v>F</v>
      </c>
      <c r="K263" s="47" cm="1">
        <f t="array" ref="K263">_FV(RoomRequests[[#This Row],[Course Card]],"Room Size",TRUE)</f>
        <v>24</v>
      </c>
      <c r="L263" s="47" t="e" cm="1" vm="260">
        <f t="array" ref="L263">courseDataTypeByCourseAndSection(RoomRequests[[#This Row],[Course + Section]])</f>
        <v>#VALUE!</v>
      </c>
      <c r="M263" s="47" t="str" cm="1">
        <f t="array" ref="M263">_FV(RoomRequests[[#This Row],[Course Card]],"Instructor Name",TRUE)</f>
        <v/>
      </c>
      <c r="N263" s="47" t="str" cm="1">
        <f t="array" ref="N263">_FV(RoomRequests[[#This Row],[Course Card]],"Division")</f>
        <v xml:space="preserve">PHYS </v>
      </c>
    </row>
    <row r="264" spans="2:14" hidden="1" x14ac:dyDescent="0.2">
      <c r="B264" s="128" t="s">
        <v>126</v>
      </c>
      <c r="C264" s="47" t="s">
        <v>43</v>
      </c>
      <c r="D264" s="54" t="b">
        <v>0</v>
      </c>
      <c r="E264" s="54" t="b">
        <v>1</v>
      </c>
      <c r="F264" s="54" t="b">
        <v>0</v>
      </c>
      <c r="G264" s="54" t="b">
        <v>1</v>
      </c>
      <c r="H264" s="54" t="b">
        <v>0</v>
      </c>
      <c r="I264" s="54" cm="1">
        <f t="array" ref="I264">_FV(RoomRequests[[#This Row],[Course Card]],"Enrollment Cap",TRUE)</f>
        <v>24</v>
      </c>
      <c r="J264" s="47" t="str">
        <f>IF(RoomRequests[[#This Row],[Mon]],"M","")&amp;IF(RoomRequests[[#This Row],[Tue]],"T","")&amp;IF(RoomRequests[[#This Row],[Wed]],"W","")&amp;IF(RoomRequests[[#This Row],[Thu]],"TH","")&amp;IF(RoomRequests[[#This Row],[Fri]],"F","")</f>
        <v>TTH</v>
      </c>
      <c r="K264" s="47" cm="1">
        <f t="array" ref="K264">_FV(RoomRequests[[#This Row],[Course Card]],"Room Size",TRUE)</f>
        <v>24</v>
      </c>
      <c r="L264" s="47" t="e" cm="1" vm="98">
        <f t="array" ref="L264">courseDataTypeByCourseAndSection(RoomRequests[[#This Row],[Course + Section]])</f>
        <v>#VALUE!</v>
      </c>
      <c r="M264" s="47" t="str" cm="1">
        <f t="array" ref="M264">_FV(RoomRequests[[#This Row],[Course Card]],"Instructor Name",TRUE)</f>
        <v>Salathé, Eric</v>
      </c>
      <c r="N264" s="47" t="str" cm="1">
        <f t="array" ref="N264">_FV(RoomRequests[[#This Row],[Course Card]],"Division")</f>
        <v xml:space="preserve">PHYS </v>
      </c>
    </row>
    <row r="265" spans="2:14" x14ac:dyDescent="0.2">
      <c r="B265" s="1" t="s">
        <v>302</v>
      </c>
      <c r="C265" s="47" t="s">
        <v>43</v>
      </c>
      <c r="D265" s="54" t="b">
        <v>1</v>
      </c>
      <c r="E265" s="54" t="b">
        <v>0</v>
      </c>
      <c r="F265" s="54" t="b">
        <v>1</v>
      </c>
      <c r="G265" s="54" t="b">
        <v>0</v>
      </c>
      <c r="H265" s="54" t="b">
        <v>0</v>
      </c>
      <c r="I265" s="54" cm="1">
        <f t="array" ref="I265">_FV(RoomRequests[[#This Row],[Course Card]],"Enrollment Cap",TRUE)</f>
        <v>48</v>
      </c>
      <c r="J265" s="47" t="str">
        <f>IF(RoomRequests[[#This Row],[Mon]],"M","")&amp;IF(RoomRequests[[#This Row],[Tue]],"T","")&amp;IF(RoomRequests[[#This Row],[Wed]],"W","")&amp;IF(RoomRequests[[#This Row],[Thu]],"TH","")&amp;IF(RoomRequests[[#This Row],[Fri]],"F","")</f>
        <v>MW</v>
      </c>
      <c r="K265" s="47" cm="1">
        <f t="array" ref="K265">_FV(RoomRequests[[#This Row],[Course Card]],"Room Size",TRUE)</f>
        <v>48</v>
      </c>
      <c r="L265" s="47" t="e" cm="1" vm="261">
        <f t="array" ref="L265">courseDataTypeByCourseAndSection(RoomRequests[[#This Row],[Course + Section]])</f>
        <v>#VALUE!</v>
      </c>
      <c r="M265" s="47" t="str" cm="1">
        <f t="array" ref="M265">_FV(RoomRequests[[#This Row],[Course Card]],"Instructor Name",TRUE)</f>
        <v>Wacker, Douglas</v>
      </c>
      <c r="N265" s="47" t="str" cm="1">
        <f t="array" ref="N265">_FV(RoomRequests[[#This Row],[Course Card]],"Division")</f>
        <v>BIO</v>
      </c>
    </row>
    <row r="266" spans="2:14" ht="34" x14ac:dyDescent="0.2">
      <c r="B266" s="22" t="s">
        <v>303</v>
      </c>
      <c r="C266" s="47" t="s">
        <v>31</v>
      </c>
      <c r="D266" s="54" t="b">
        <v>0</v>
      </c>
      <c r="E266" s="54" t="b">
        <v>1</v>
      </c>
      <c r="F266" s="54" t="b">
        <v>0</v>
      </c>
      <c r="G266" s="54" t="b">
        <v>1</v>
      </c>
      <c r="H266" s="54" t="b">
        <v>0</v>
      </c>
      <c r="I266" s="54" cm="1">
        <f t="array" ref="I266">_FV(RoomRequests[[#This Row],[Course Card]],"Enrollment Cap",TRUE)</f>
        <v>30</v>
      </c>
      <c r="J266" s="47" t="str">
        <f>IF(RoomRequests[[#This Row],[Mon]],"M","")&amp;IF(RoomRequests[[#This Row],[Tue]],"T","")&amp;IF(RoomRequests[[#This Row],[Wed]],"W","")&amp;IF(RoomRequests[[#This Row],[Thu]],"TH","")&amp;IF(RoomRequests[[#This Row],[Fri]],"F","")</f>
        <v>TTH</v>
      </c>
      <c r="K266" s="47" cm="1">
        <f t="array" ref="K266">_FV(RoomRequests[[#This Row],[Course Card]],"Room Size",TRUE)</f>
        <v>30</v>
      </c>
      <c r="L266" s="47" t="e" cm="1" vm="262">
        <f t="array" ref="L266">courseDataTypeByCourseAndSection(RoomRequests[[#This Row],[Course + Section]])</f>
        <v>#VALUE!</v>
      </c>
      <c r="M266" s="132" t="s">
        <v>304</v>
      </c>
      <c r="N266" s="47" t="str" cm="1">
        <f t="array" ref="N266">_FV(RoomRequests[[#This Row],[Course Card]],"Division")</f>
        <v>BIO</v>
      </c>
    </row>
    <row r="267" spans="2:14" x14ac:dyDescent="0.2">
      <c r="B267" s="1" t="s">
        <v>305</v>
      </c>
      <c r="C267" s="47" t="s">
        <v>21</v>
      </c>
      <c r="D267" s="54" t="b">
        <v>0</v>
      </c>
      <c r="E267" s="54" t="b">
        <v>1</v>
      </c>
      <c r="F267" s="54" t="b">
        <v>0</v>
      </c>
      <c r="G267" s="54" t="b">
        <v>1</v>
      </c>
      <c r="H267" s="54" t="b">
        <v>0</v>
      </c>
      <c r="I267" s="54" cm="1">
        <f t="array" ref="I267">_FV(RoomRequests[[#This Row],[Course Card]],"Enrollment Cap",TRUE)</f>
        <v>30</v>
      </c>
      <c r="J267" s="47" t="str">
        <f>IF(RoomRequests[[#This Row],[Mon]],"M","")&amp;IF(RoomRequests[[#This Row],[Tue]],"T","")&amp;IF(RoomRequests[[#This Row],[Wed]],"W","")&amp;IF(RoomRequests[[#This Row],[Thu]],"TH","")&amp;IF(RoomRequests[[#This Row],[Fri]],"F","")</f>
        <v>TTH</v>
      </c>
      <c r="K267" s="47" cm="1">
        <f t="array" ref="K267">_FV(RoomRequests[[#This Row],[Course Card]],"Room Size",TRUE)</f>
        <v>30</v>
      </c>
      <c r="L267" s="47" t="e" cm="1" vm="263">
        <f t="array" ref="L267">courseDataTypeByCourseAndSection(RoomRequests[[#This Row],[Course + Section]])</f>
        <v>#VALUE!</v>
      </c>
      <c r="M267" s="47" t="str" cm="1">
        <f t="array" ref="M267">_FV(RoomRequests[[#This Row],[Course Card]],"Instructor Name",TRUE)</f>
        <v>Zaneveld, Jesse</v>
      </c>
      <c r="N267" s="47" t="str" cm="1">
        <f t="array" ref="N267">_FV(RoomRequests[[#This Row],[Course Card]],"Division")</f>
        <v>BIO</v>
      </c>
    </row>
    <row r="268" spans="2:14" x14ac:dyDescent="0.2">
      <c r="B268" s="128" t="s">
        <v>306</v>
      </c>
      <c r="C268" s="47" t="s">
        <v>31</v>
      </c>
      <c r="D268" s="54" t="b">
        <v>1</v>
      </c>
      <c r="E268" s="54" t="b">
        <v>0</v>
      </c>
      <c r="F268" s="54" t="b">
        <v>1</v>
      </c>
      <c r="G268" s="54" t="b">
        <v>0</v>
      </c>
      <c r="H268" s="54" t="b">
        <v>0</v>
      </c>
      <c r="I268" s="54" cm="1">
        <f t="array" ref="I268">_FV(RoomRequests[[#This Row],[Course Card]],"Enrollment Cap",TRUE)</f>
        <v>24</v>
      </c>
      <c r="J268" s="47" t="str">
        <f>IF(RoomRequests[[#This Row],[Mon]],"M","")&amp;IF(RoomRequests[[#This Row],[Tue]],"T","")&amp;IF(RoomRequests[[#This Row],[Wed]],"W","")&amp;IF(RoomRequests[[#This Row],[Thu]],"TH","")&amp;IF(RoomRequests[[#This Row],[Fri]],"F","")</f>
        <v>MW</v>
      </c>
      <c r="K268" s="47" cm="1">
        <f t="array" ref="K268">_FV(RoomRequests[[#This Row],[Course Card]],"Room Size",TRUE)</f>
        <v>24</v>
      </c>
      <c r="L268" s="47" t="e" cm="1" vm="264">
        <f t="array" ref="L268">courseDataTypeByCourseAndSection(RoomRequests[[#This Row],[Course + Section]])</f>
        <v>#VALUE!</v>
      </c>
      <c r="M268" s="47" t="str" cm="1">
        <f t="array" ref="M268">_FV(RoomRequests[[#This Row],[Course Card]],"Instructor Name",TRUE)</f>
        <v>Zaneveld, Jesse</v>
      </c>
      <c r="N268" s="47" t="str" cm="1">
        <f t="array" ref="N268">_FV(RoomRequests[[#This Row],[Course Card]],"Division")</f>
        <v>BIO</v>
      </c>
    </row>
  </sheetData>
  <sheetProtection insertRows="0" deleteRows="0" sort="0"/>
  <phoneticPr fontId="4" type="noConversion"/>
  <dataValidations count="2">
    <dataValidation type="list" allowBlank="1" showInputMessage="1" showErrorMessage="1" sqref="M265" xr:uid="{2E5A9DDA-6BBD-4E4F-82B8-CBAADF72A8C0}">
      <formula1>InstructorList</formula1>
    </dataValidation>
    <dataValidation type="list" allowBlank="1" showInputMessage="1" showErrorMessage="1" sqref="C2:C268" xr:uid="{9D7897FF-C805-4253-A7DA-DAFCF3A9CD37}">
      <formula1>ClassTimesList</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C9443-A6FA-451D-A258-E3E856DE251D}">
  <sheetPr codeName="Sheet3"/>
  <dimension ref="A1:X618"/>
  <sheetViews>
    <sheetView tabSelected="1" topLeftCell="A83" zoomScale="90" zoomScaleNormal="90" workbookViewId="0">
      <selection activeCell="K83" sqref="K83"/>
    </sheetView>
  </sheetViews>
  <sheetFormatPr baseColWidth="10" defaultColWidth="8.6640625" defaultRowHeight="16" x14ac:dyDescent="0.2"/>
  <cols>
    <col min="1" max="1" width="20.6640625" customWidth="1"/>
    <col min="2" max="2" width="10.1640625" style="8" customWidth="1"/>
    <col min="3" max="3" width="13.1640625" style="8" customWidth="1"/>
    <col min="4" max="4" width="6.33203125" style="8" customWidth="1"/>
    <col min="5" max="5" width="14.6640625" style="8" customWidth="1"/>
    <col min="6" max="6" width="9.5" style="8" customWidth="1"/>
    <col min="7" max="7" width="9.5" style="13" customWidth="1"/>
    <col min="8" max="8" width="10.5" style="13" customWidth="1"/>
    <col min="9" max="9" width="10.1640625" style="8" customWidth="1"/>
    <col min="10" max="10" width="14.83203125" style="93" customWidth="1"/>
    <col min="11" max="11" width="13.5" customWidth="1"/>
    <col min="12" max="12" width="11.83203125" customWidth="1"/>
    <col min="13" max="13" width="8.6640625" customWidth="1"/>
    <col min="14" max="14" width="13" customWidth="1"/>
    <col min="15" max="15" width="10.6640625" customWidth="1"/>
    <col min="16" max="16" width="6.6640625" customWidth="1"/>
    <col min="17" max="17" width="11" customWidth="1"/>
    <col min="18" max="18" width="7" customWidth="1"/>
    <col min="19" max="19" width="8.6640625" customWidth="1"/>
    <col min="20" max="20" width="12.6640625" customWidth="1"/>
    <col min="21" max="21" width="10.33203125" customWidth="1"/>
    <col min="22" max="22" width="8.6640625" customWidth="1"/>
  </cols>
  <sheetData>
    <row r="1" spans="2:24" ht="85" x14ac:dyDescent="0.2">
      <c r="B1" s="49" t="s">
        <v>12</v>
      </c>
      <c r="C1" s="50" t="s">
        <v>0</v>
      </c>
      <c r="D1" s="50" t="s">
        <v>7</v>
      </c>
      <c r="E1" s="50" t="s">
        <v>11</v>
      </c>
      <c r="F1" s="50" t="s">
        <v>307</v>
      </c>
      <c r="G1" s="50" t="s">
        <v>308</v>
      </c>
      <c r="H1" s="50" t="s">
        <v>309</v>
      </c>
      <c r="I1" s="50" t="s">
        <v>310</v>
      </c>
      <c r="J1" s="50" t="s">
        <v>311</v>
      </c>
      <c r="K1" s="108" t="s">
        <v>312</v>
      </c>
      <c r="L1" s="50" t="s">
        <v>313</v>
      </c>
      <c r="M1" s="50" t="s">
        <v>314</v>
      </c>
      <c r="N1" s="50" t="s">
        <v>315</v>
      </c>
      <c r="O1" s="51" t="s">
        <v>316</v>
      </c>
      <c r="P1" s="50" t="s">
        <v>317</v>
      </c>
      <c r="Q1" s="51" t="s">
        <v>318</v>
      </c>
      <c r="R1" s="50" t="s">
        <v>319</v>
      </c>
      <c r="S1" s="50" t="s">
        <v>320</v>
      </c>
      <c r="T1" s="49" t="s">
        <v>321</v>
      </c>
      <c r="U1" s="50" t="s">
        <v>322</v>
      </c>
      <c r="V1" s="50" t="s">
        <v>323</v>
      </c>
      <c r="W1" s="24" t="s">
        <v>9</v>
      </c>
      <c r="X1" s="24" t="s">
        <v>324</v>
      </c>
    </row>
    <row r="2" spans="2:24" ht="30" x14ac:dyDescent="0.2">
      <c r="B2" s="9" t="s">
        <v>27</v>
      </c>
      <c r="C2" s="1" t="s">
        <v>325</v>
      </c>
      <c r="D2" s="10">
        <v>50</v>
      </c>
      <c r="E2" s="9"/>
      <c r="F2" s="23" t="b">
        <v>0</v>
      </c>
      <c r="G2" s="23" t="b">
        <v>0</v>
      </c>
      <c r="H2" s="23" t="b">
        <v>1</v>
      </c>
      <c r="I2" s="23"/>
      <c r="J2" s="9"/>
      <c r="K2" s="109" t="s">
        <v>326</v>
      </c>
      <c r="L2" s="9"/>
      <c r="M2" s="9"/>
      <c r="N2" s="9" t="s">
        <v>327</v>
      </c>
      <c r="P2" s="9">
        <v>5</v>
      </c>
      <c r="Q2">
        <v>1</v>
      </c>
      <c r="R2" s="23" t="b">
        <v>0</v>
      </c>
      <c r="S2" s="23" t="b">
        <v>0</v>
      </c>
      <c r="T2" s="23" t="b">
        <v>0</v>
      </c>
      <c r="U2" s="23" t="b">
        <v>0</v>
      </c>
      <c r="V2" s="23" t="b">
        <v>0</v>
      </c>
      <c r="W2" s="9">
        <f>_xlfn.XLOOKUP(Courses[[#This Row],[Enrollment Cap]],RoomSizes[Max Capacity],RoomSizes[Max Capacity],0,1,1)</f>
        <v>60</v>
      </c>
      <c r="X2" s="9">
        <v>0</v>
      </c>
    </row>
    <row r="3" spans="2:24" ht="60" x14ac:dyDescent="0.2">
      <c r="B3" s="9" t="s">
        <v>27</v>
      </c>
      <c r="C3" s="1" t="s">
        <v>25</v>
      </c>
      <c r="D3" s="10">
        <v>144</v>
      </c>
      <c r="E3" s="9" t="s">
        <v>328</v>
      </c>
      <c r="F3" s="23" t="b">
        <v>1</v>
      </c>
      <c r="G3" s="23" t="b">
        <v>0</v>
      </c>
      <c r="H3" s="23" t="b">
        <v>0</v>
      </c>
      <c r="I3" s="23"/>
      <c r="J3" s="12"/>
      <c r="K3" s="109" t="s">
        <v>329</v>
      </c>
      <c r="L3" s="9" t="s">
        <v>330</v>
      </c>
      <c r="M3" s="9"/>
      <c r="N3" s="9" t="s">
        <v>327</v>
      </c>
      <c r="O3" t="s">
        <v>331</v>
      </c>
      <c r="P3" s="9">
        <v>5</v>
      </c>
      <c r="R3" s="23" t="b">
        <v>1</v>
      </c>
      <c r="S3" s="23" t="b">
        <v>0</v>
      </c>
      <c r="T3" s="23" t="b">
        <v>0</v>
      </c>
      <c r="U3" s="23" t="b">
        <v>0</v>
      </c>
      <c r="V3" s="23" t="b">
        <v>0</v>
      </c>
      <c r="W3" s="9">
        <f>_xlfn.XLOOKUP(Courses[[#This Row],[Enrollment Cap]],RoomSizes[Max Capacity],RoomSizes[Max Capacity],0,1,1)</f>
        <v>198</v>
      </c>
      <c r="X3" s="9">
        <v>70</v>
      </c>
    </row>
    <row r="4" spans="2:24" x14ac:dyDescent="0.2">
      <c r="B4" s="9" t="s">
        <v>27</v>
      </c>
      <c r="C4" s="1" t="s">
        <v>25</v>
      </c>
      <c r="D4" s="10">
        <v>96</v>
      </c>
      <c r="E4" s="9" t="s">
        <v>328</v>
      </c>
      <c r="F4" s="23" t="b">
        <v>1</v>
      </c>
      <c r="G4" s="23" t="b">
        <v>0</v>
      </c>
      <c r="H4" s="23" t="b">
        <v>0</v>
      </c>
      <c r="I4" s="23"/>
      <c r="J4" s="12"/>
      <c r="K4" s="109"/>
      <c r="L4" s="9" t="s">
        <v>330</v>
      </c>
      <c r="M4" s="9" t="s">
        <v>332</v>
      </c>
      <c r="N4" s="9" t="s">
        <v>327</v>
      </c>
      <c r="O4" t="s">
        <v>331</v>
      </c>
      <c r="P4" s="9">
        <v>5</v>
      </c>
      <c r="Q4">
        <v>1</v>
      </c>
      <c r="R4" s="23" t="b">
        <v>1</v>
      </c>
      <c r="S4" s="23" t="b">
        <v>0</v>
      </c>
      <c r="T4" s="23" t="b">
        <v>0</v>
      </c>
      <c r="U4" s="23" t="b">
        <v>0</v>
      </c>
      <c r="V4" s="23" t="b">
        <v>0</v>
      </c>
      <c r="W4" s="9">
        <f>_xlfn.XLOOKUP(Courses[[#This Row],[Enrollment Cap]],RoomSizes[Max Capacity],RoomSizes[Max Capacity],0,1,1)</f>
        <v>96</v>
      </c>
      <c r="X4" s="9">
        <v>70</v>
      </c>
    </row>
    <row r="5" spans="2:24" ht="17" x14ac:dyDescent="0.2">
      <c r="B5" s="9" t="s">
        <v>27</v>
      </c>
      <c r="C5" s="22" t="s">
        <v>20</v>
      </c>
      <c r="D5" s="10">
        <v>24</v>
      </c>
      <c r="E5" s="9" t="s">
        <v>333</v>
      </c>
      <c r="F5" s="23" t="b">
        <v>1</v>
      </c>
      <c r="G5" s="23" t="b">
        <v>1</v>
      </c>
      <c r="H5" s="23" t="b">
        <v>0</v>
      </c>
      <c r="I5" s="23"/>
      <c r="J5" s="9"/>
      <c r="K5" s="109" t="s">
        <v>334</v>
      </c>
      <c r="L5" s="9" t="s">
        <v>330</v>
      </c>
      <c r="M5" s="9"/>
      <c r="N5" s="9" t="s">
        <v>335</v>
      </c>
      <c r="O5" s="12" t="s">
        <v>336</v>
      </c>
      <c r="P5" s="9" t="s">
        <v>14</v>
      </c>
      <c r="Q5">
        <v>0.5</v>
      </c>
      <c r="R5" s="23" t="b">
        <v>1</v>
      </c>
      <c r="S5" s="23" t="b">
        <v>0</v>
      </c>
      <c r="T5" s="23" t="b">
        <v>0</v>
      </c>
      <c r="U5" s="23" t="b">
        <v>0</v>
      </c>
      <c r="V5" s="23" t="b">
        <v>0</v>
      </c>
      <c r="W5" s="9">
        <f>_xlfn.XLOOKUP(Courses[[#This Row],[Enrollment Cap]],RoomSizes[Max Capacity],RoomSizes[Max Capacity],0,1,1)</f>
        <v>24</v>
      </c>
      <c r="X5" s="9">
        <v>0</v>
      </c>
    </row>
    <row r="6" spans="2:24" ht="17" x14ac:dyDescent="0.2">
      <c r="B6" s="9" t="s">
        <v>27</v>
      </c>
      <c r="C6" s="22" t="s">
        <v>22</v>
      </c>
      <c r="D6" s="10">
        <v>24</v>
      </c>
      <c r="E6" s="9" t="s">
        <v>333</v>
      </c>
      <c r="F6" s="23" t="b">
        <v>1</v>
      </c>
      <c r="G6" s="23" t="b">
        <v>1</v>
      </c>
      <c r="H6" s="23" t="b">
        <v>0</v>
      </c>
      <c r="I6" s="23"/>
      <c r="J6" s="9"/>
      <c r="K6" s="109" t="s">
        <v>337</v>
      </c>
      <c r="L6" s="9" t="s">
        <v>330</v>
      </c>
      <c r="M6" s="9"/>
      <c r="N6" s="9" t="s">
        <v>335</v>
      </c>
      <c r="O6" s="12" t="s">
        <v>336</v>
      </c>
      <c r="P6" s="9" t="s">
        <v>14</v>
      </c>
      <c r="Q6">
        <v>0.5</v>
      </c>
      <c r="R6" s="23" t="b">
        <v>1</v>
      </c>
      <c r="S6" s="23" t="b">
        <v>0</v>
      </c>
      <c r="T6" s="23" t="b">
        <v>0</v>
      </c>
      <c r="U6" s="23" t="b">
        <v>0</v>
      </c>
      <c r="V6" s="23" t="b">
        <v>0</v>
      </c>
      <c r="W6" s="9">
        <f>_xlfn.XLOOKUP(Courses[[#This Row],[Enrollment Cap]],RoomSizes[Max Capacity],RoomSizes[Max Capacity],0,1,1)</f>
        <v>24</v>
      </c>
      <c r="X6" s="9">
        <v>0</v>
      </c>
    </row>
    <row r="7" spans="2:24" ht="17" x14ac:dyDescent="0.2">
      <c r="B7" s="9" t="s">
        <v>27</v>
      </c>
      <c r="C7" s="22" t="s">
        <v>23</v>
      </c>
      <c r="D7" s="10">
        <v>24</v>
      </c>
      <c r="E7" s="9" t="s">
        <v>333</v>
      </c>
      <c r="F7" s="23" t="b">
        <v>1</v>
      </c>
      <c r="G7" s="23" t="b">
        <v>1</v>
      </c>
      <c r="H7" s="23" t="b">
        <v>0</v>
      </c>
      <c r="I7" s="23"/>
      <c r="J7" s="9"/>
      <c r="K7" s="109" t="s">
        <v>338</v>
      </c>
      <c r="L7" s="9" t="s">
        <v>330</v>
      </c>
      <c r="M7" s="9"/>
      <c r="N7" s="9" t="s">
        <v>335</v>
      </c>
      <c r="O7" s="12" t="s">
        <v>336</v>
      </c>
      <c r="P7" s="9" t="s">
        <v>14</v>
      </c>
      <c r="Q7">
        <v>0.5</v>
      </c>
      <c r="R7" s="23" t="b">
        <v>1</v>
      </c>
      <c r="S7" s="23" t="b">
        <v>0</v>
      </c>
      <c r="T7" s="23" t="b">
        <v>0</v>
      </c>
      <c r="U7" s="23" t="b">
        <v>0</v>
      </c>
      <c r="V7" s="23" t="b">
        <v>0</v>
      </c>
      <c r="W7" s="9">
        <f>_xlfn.XLOOKUP(Courses[[#This Row],[Enrollment Cap]],RoomSizes[Max Capacity],RoomSizes[Max Capacity],0,1,1)</f>
        <v>24</v>
      </c>
      <c r="X7" s="9">
        <v>0</v>
      </c>
    </row>
    <row r="8" spans="2:24" ht="17" x14ac:dyDescent="0.2">
      <c r="B8" s="9" t="s">
        <v>27</v>
      </c>
      <c r="C8" s="22" t="s">
        <v>24</v>
      </c>
      <c r="D8" s="10">
        <v>24</v>
      </c>
      <c r="E8" s="9" t="s">
        <v>333</v>
      </c>
      <c r="F8" s="23" t="b">
        <v>1</v>
      </c>
      <c r="G8" s="23" t="b">
        <v>1</v>
      </c>
      <c r="H8" s="23" t="b">
        <v>0</v>
      </c>
      <c r="I8" s="23"/>
      <c r="J8" s="9"/>
      <c r="K8" s="109" t="s">
        <v>339</v>
      </c>
      <c r="L8" s="9" t="s">
        <v>330</v>
      </c>
      <c r="M8" s="9"/>
      <c r="N8" s="9" t="s">
        <v>335</v>
      </c>
      <c r="O8" s="12" t="s">
        <v>336</v>
      </c>
      <c r="P8" s="9" t="s">
        <v>14</v>
      </c>
      <c r="Q8">
        <v>0.5</v>
      </c>
      <c r="R8" s="23" t="b">
        <v>1</v>
      </c>
      <c r="S8" s="23" t="b">
        <v>0</v>
      </c>
      <c r="T8" s="23" t="b">
        <v>0</v>
      </c>
      <c r="U8" s="23" t="b">
        <v>0</v>
      </c>
      <c r="V8" s="23" t="b">
        <v>0</v>
      </c>
      <c r="W8" s="9">
        <f>_xlfn.XLOOKUP(Courses[[#This Row],[Enrollment Cap]],RoomSizes[Max Capacity],RoomSizes[Max Capacity],0,1,1)</f>
        <v>24</v>
      </c>
      <c r="X8" s="9">
        <v>0</v>
      </c>
    </row>
    <row r="9" spans="2:24" ht="17" x14ac:dyDescent="0.2">
      <c r="B9" s="9" t="s">
        <v>27</v>
      </c>
      <c r="C9" s="22" t="s">
        <v>340</v>
      </c>
      <c r="D9" s="10">
        <v>24</v>
      </c>
      <c r="E9" s="9" t="s">
        <v>333</v>
      </c>
      <c r="F9" s="23" t="b">
        <v>1</v>
      </c>
      <c r="G9" s="23" t="b">
        <v>0</v>
      </c>
      <c r="H9" s="23" t="b">
        <v>0</v>
      </c>
      <c r="I9" s="23"/>
      <c r="J9" s="9"/>
      <c r="K9" s="109" t="s">
        <v>341</v>
      </c>
      <c r="L9" s="9" t="s">
        <v>330</v>
      </c>
      <c r="M9" s="9"/>
      <c r="N9" s="9" t="s">
        <v>335</v>
      </c>
      <c r="O9" s="12" t="s">
        <v>336</v>
      </c>
      <c r="P9" s="9" t="s">
        <v>14</v>
      </c>
      <c r="Q9">
        <v>0.5</v>
      </c>
      <c r="R9" s="23" t="b">
        <v>1</v>
      </c>
      <c r="S9" s="23" t="b">
        <v>0</v>
      </c>
      <c r="T9" s="23" t="b">
        <v>0</v>
      </c>
      <c r="U9" s="23" t="b">
        <v>0</v>
      </c>
      <c r="V9" s="23" t="b">
        <v>0</v>
      </c>
      <c r="W9" s="9">
        <f>_xlfn.XLOOKUP(Courses[[#This Row],[Enrollment Cap]],RoomSizes[Max Capacity],RoomSizes[Max Capacity],0,1,1)</f>
        <v>24</v>
      </c>
      <c r="X9" s="9">
        <v>0</v>
      </c>
    </row>
    <row r="10" spans="2:24" ht="17" x14ac:dyDescent="0.2">
      <c r="B10" s="9" t="s">
        <v>27</v>
      </c>
      <c r="C10" s="22" t="s">
        <v>342</v>
      </c>
      <c r="D10" s="10">
        <v>24</v>
      </c>
      <c r="E10" s="9" t="s">
        <v>333</v>
      </c>
      <c r="F10" s="23" t="b">
        <v>1</v>
      </c>
      <c r="G10" s="23" t="b">
        <v>0</v>
      </c>
      <c r="H10" s="23" t="b">
        <v>0</v>
      </c>
      <c r="I10" s="23"/>
      <c r="J10" s="9"/>
      <c r="K10" s="110" t="s">
        <v>343</v>
      </c>
      <c r="L10" s="9" t="s">
        <v>330</v>
      </c>
      <c r="M10" s="9"/>
      <c r="N10" s="9" t="s">
        <v>335</v>
      </c>
      <c r="O10" s="12" t="s">
        <v>336</v>
      </c>
      <c r="P10" s="9" t="s">
        <v>14</v>
      </c>
      <c r="Q10">
        <v>0.5</v>
      </c>
      <c r="R10" s="23" t="b">
        <v>1</v>
      </c>
      <c r="S10" s="23" t="b">
        <v>0</v>
      </c>
      <c r="T10" s="23" t="b">
        <v>0</v>
      </c>
      <c r="U10" s="23" t="b">
        <v>0</v>
      </c>
      <c r="V10" s="23" t="b">
        <v>0</v>
      </c>
      <c r="W10" s="9">
        <f>_xlfn.XLOOKUP(Courses[[#This Row],[Enrollment Cap]],RoomSizes[Max Capacity],RoomSizes[Max Capacity],0,1,1)</f>
        <v>24</v>
      </c>
      <c r="X10" s="9">
        <v>0</v>
      </c>
    </row>
    <row r="11" spans="2:24" x14ac:dyDescent="0.2">
      <c r="B11" s="9" t="s">
        <v>27</v>
      </c>
      <c r="C11" s="1" t="s">
        <v>36</v>
      </c>
      <c r="D11" s="10">
        <v>72</v>
      </c>
      <c r="E11" s="9" t="s">
        <v>38</v>
      </c>
      <c r="F11" s="23" t="b">
        <v>0</v>
      </c>
      <c r="G11" s="23" t="b">
        <v>1</v>
      </c>
      <c r="H11" s="23" t="b">
        <v>0</v>
      </c>
      <c r="I11" s="23"/>
      <c r="J11" s="12"/>
      <c r="K11" s="109"/>
      <c r="L11" s="9" t="s">
        <v>330</v>
      </c>
      <c r="M11" s="9"/>
      <c r="N11" s="9" t="s">
        <v>327</v>
      </c>
      <c r="P11" s="9">
        <v>5</v>
      </c>
      <c r="Q11">
        <v>1</v>
      </c>
      <c r="R11" s="23" t="b">
        <v>1</v>
      </c>
      <c r="S11" s="23" t="b">
        <v>0</v>
      </c>
      <c r="T11" s="23" t="b">
        <v>0</v>
      </c>
      <c r="U11" s="23" t="b">
        <v>0</v>
      </c>
      <c r="V11" s="23" t="b">
        <v>1</v>
      </c>
      <c r="W11" s="9">
        <f>_xlfn.XLOOKUP(Courses[[#This Row],[Enrollment Cap]],RoomSizes[Max Capacity],RoomSizes[Max Capacity],0,1,1)</f>
        <v>90</v>
      </c>
      <c r="X11" s="9">
        <v>70</v>
      </c>
    </row>
    <row r="12" spans="2:24" x14ac:dyDescent="0.2">
      <c r="B12" s="9" t="s">
        <v>27</v>
      </c>
      <c r="C12" s="1" t="s">
        <v>36</v>
      </c>
      <c r="D12" s="10">
        <v>72</v>
      </c>
      <c r="E12" s="9" t="s">
        <v>14</v>
      </c>
      <c r="F12" s="23" t="b">
        <v>0</v>
      </c>
      <c r="G12" s="23" t="b">
        <v>0</v>
      </c>
      <c r="H12" s="23" t="b">
        <v>1</v>
      </c>
      <c r="I12" s="23"/>
      <c r="J12" s="12"/>
      <c r="K12" s="109"/>
      <c r="L12" s="9" t="s">
        <v>330</v>
      </c>
      <c r="M12" s="9"/>
      <c r="N12" s="9" t="s">
        <v>327</v>
      </c>
      <c r="P12" s="9">
        <v>5</v>
      </c>
      <c r="Q12">
        <v>1</v>
      </c>
      <c r="R12" s="23" t="b">
        <v>1</v>
      </c>
      <c r="S12" s="23" t="b">
        <v>0</v>
      </c>
      <c r="T12" s="23" t="b">
        <v>0</v>
      </c>
      <c r="U12" s="23" t="b">
        <v>0</v>
      </c>
      <c r="V12" s="23" t="b">
        <v>1</v>
      </c>
      <c r="W12" s="9">
        <f>_xlfn.XLOOKUP(Courses[[#This Row],[Enrollment Cap]],RoomSizes[Max Capacity],RoomSizes[Max Capacity],0,1,1)</f>
        <v>90</v>
      </c>
      <c r="X12" s="9">
        <v>70</v>
      </c>
    </row>
    <row r="13" spans="2:24" ht="17" x14ac:dyDescent="0.2">
      <c r="B13" s="9" t="s">
        <v>27</v>
      </c>
      <c r="C13" s="22" t="s">
        <v>37</v>
      </c>
      <c r="D13" s="10">
        <v>24</v>
      </c>
      <c r="E13" s="9" t="s">
        <v>14</v>
      </c>
      <c r="F13" s="23" t="b">
        <v>0</v>
      </c>
      <c r="G13" s="23" t="b">
        <v>1</v>
      </c>
      <c r="H13" s="23" t="b">
        <v>1</v>
      </c>
      <c r="I13" s="23"/>
      <c r="J13" s="9"/>
      <c r="K13" s="109" t="s">
        <v>344</v>
      </c>
      <c r="L13" s="9" t="s">
        <v>330</v>
      </c>
      <c r="M13" s="9"/>
      <c r="N13" s="9" t="s">
        <v>335</v>
      </c>
      <c r="O13" s="12" t="s">
        <v>336</v>
      </c>
      <c r="P13" s="9" t="s">
        <v>14</v>
      </c>
      <c r="Q13">
        <v>0.5</v>
      </c>
      <c r="R13" s="23" t="b">
        <v>1</v>
      </c>
      <c r="S13" s="23" t="b">
        <v>0</v>
      </c>
      <c r="T13" s="23" t="b">
        <v>0</v>
      </c>
      <c r="U13" s="23" t="b">
        <v>0</v>
      </c>
      <c r="V13" s="23" t="b">
        <v>0</v>
      </c>
      <c r="W13" s="9">
        <f>_xlfn.XLOOKUP(Courses[[#This Row],[Enrollment Cap]],RoomSizes[Max Capacity],RoomSizes[Max Capacity],0,1,1)</f>
        <v>24</v>
      </c>
      <c r="X13" s="9">
        <v>0</v>
      </c>
    </row>
    <row r="14" spans="2:24" ht="17" x14ac:dyDescent="0.2">
      <c r="B14" s="9" t="s">
        <v>27</v>
      </c>
      <c r="C14" s="22" t="s">
        <v>39</v>
      </c>
      <c r="D14" s="10">
        <v>24</v>
      </c>
      <c r="E14" s="9" t="s">
        <v>14</v>
      </c>
      <c r="F14" s="23" t="b">
        <v>0</v>
      </c>
      <c r="G14" s="23" t="b">
        <v>1</v>
      </c>
      <c r="H14" s="23" t="b">
        <v>1</v>
      </c>
      <c r="I14" s="23"/>
      <c r="J14" s="9"/>
      <c r="K14" s="109" t="s">
        <v>345</v>
      </c>
      <c r="L14" s="9" t="s">
        <v>330</v>
      </c>
      <c r="M14" s="9"/>
      <c r="N14" s="9" t="s">
        <v>335</v>
      </c>
      <c r="O14" s="12" t="s">
        <v>336</v>
      </c>
      <c r="P14" s="9" t="s">
        <v>14</v>
      </c>
      <c r="Q14">
        <v>0.5</v>
      </c>
      <c r="R14" s="23" t="b">
        <v>1</v>
      </c>
      <c r="S14" s="23" t="b">
        <v>0</v>
      </c>
      <c r="T14" s="23" t="b">
        <v>0</v>
      </c>
      <c r="U14" s="23" t="b">
        <v>0</v>
      </c>
      <c r="V14" s="23" t="b">
        <v>0</v>
      </c>
      <c r="W14" s="9">
        <f>_xlfn.XLOOKUP(Courses[[#This Row],[Enrollment Cap]],RoomSizes[Max Capacity],RoomSizes[Max Capacity],0,1,1)</f>
        <v>24</v>
      </c>
      <c r="X14" s="9">
        <v>0</v>
      </c>
    </row>
    <row r="15" spans="2:24" ht="17" x14ac:dyDescent="0.2">
      <c r="B15" s="9" t="s">
        <v>27</v>
      </c>
      <c r="C15" s="22" t="s">
        <v>40</v>
      </c>
      <c r="D15" s="10">
        <v>24</v>
      </c>
      <c r="E15" s="9" t="s">
        <v>14</v>
      </c>
      <c r="F15" s="23" t="b">
        <v>0</v>
      </c>
      <c r="G15" s="23" t="b">
        <v>1</v>
      </c>
      <c r="H15" s="23" t="b">
        <v>1</v>
      </c>
      <c r="I15" s="23"/>
      <c r="J15" s="9"/>
      <c r="K15" s="109" t="s">
        <v>346</v>
      </c>
      <c r="L15" s="9" t="s">
        <v>330</v>
      </c>
      <c r="M15" s="9"/>
      <c r="N15" s="9" t="s">
        <v>335</v>
      </c>
      <c r="O15" s="12" t="s">
        <v>336</v>
      </c>
      <c r="P15" s="9" t="s">
        <v>14</v>
      </c>
      <c r="Q15">
        <v>0.5</v>
      </c>
      <c r="R15" s="23" t="b">
        <v>1</v>
      </c>
      <c r="S15" s="23" t="b">
        <v>0</v>
      </c>
      <c r="T15" s="23" t="b">
        <v>0</v>
      </c>
      <c r="U15" s="23" t="b">
        <v>0</v>
      </c>
      <c r="V15" s="23" t="b">
        <v>0</v>
      </c>
      <c r="W15" s="9">
        <f>_xlfn.XLOOKUP(Courses[[#This Row],[Enrollment Cap]],RoomSizes[Max Capacity],RoomSizes[Max Capacity],0,1,1)</f>
        <v>24</v>
      </c>
      <c r="X15" s="9">
        <v>0</v>
      </c>
    </row>
    <row r="16" spans="2:24" x14ac:dyDescent="0.2">
      <c r="B16" s="9" t="s">
        <v>27</v>
      </c>
      <c r="C16" s="22" t="s">
        <v>25</v>
      </c>
      <c r="D16" s="10">
        <v>96</v>
      </c>
      <c r="E16" s="9" t="s">
        <v>26</v>
      </c>
      <c r="F16" s="23" t="b">
        <v>0</v>
      </c>
      <c r="G16" s="23" t="b">
        <v>1</v>
      </c>
      <c r="H16" s="23" t="b">
        <v>0</v>
      </c>
      <c r="I16" s="23"/>
      <c r="J16" s="110"/>
      <c r="K16" s="109"/>
      <c r="L16" s="9" t="s">
        <v>330</v>
      </c>
      <c r="M16" s="9" t="s">
        <v>332</v>
      </c>
      <c r="N16" s="9" t="s">
        <v>327</v>
      </c>
      <c r="O16" t="s">
        <v>331</v>
      </c>
      <c r="P16" s="9">
        <v>5</v>
      </c>
      <c r="Q16">
        <v>1</v>
      </c>
      <c r="R16" s="23" t="b">
        <v>1</v>
      </c>
      <c r="S16" s="23" t="b">
        <v>0</v>
      </c>
      <c r="T16" s="23" t="b">
        <v>0</v>
      </c>
      <c r="U16" s="23" t="b">
        <v>0</v>
      </c>
      <c r="V16" s="23" t="b">
        <v>0</v>
      </c>
      <c r="W16" s="9">
        <f>_xlfn.XLOOKUP(Courses[[#This Row],[Enrollment Cap]],RoomSizes[Max Capacity],RoomSizes[Max Capacity],0,1,1)</f>
        <v>96</v>
      </c>
      <c r="X16" s="9">
        <v>70</v>
      </c>
    </row>
    <row r="17" spans="2:24" ht="17" x14ac:dyDescent="0.2">
      <c r="B17" s="9" t="s">
        <v>27</v>
      </c>
      <c r="C17" s="22" t="s">
        <v>41</v>
      </c>
      <c r="D17" s="10">
        <v>24</v>
      </c>
      <c r="E17" s="9" t="s">
        <v>14</v>
      </c>
      <c r="F17" s="23" t="b">
        <v>0</v>
      </c>
      <c r="G17" s="23" t="b">
        <v>1</v>
      </c>
      <c r="H17" s="23" t="b">
        <v>1</v>
      </c>
      <c r="I17" s="23"/>
      <c r="J17" s="9"/>
      <c r="K17" s="109" t="s">
        <v>347</v>
      </c>
      <c r="L17" s="9" t="s">
        <v>330</v>
      </c>
      <c r="M17" s="9"/>
      <c r="N17" s="9" t="s">
        <v>335</v>
      </c>
      <c r="O17" s="12" t="s">
        <v>336</v>
      </c>
      <c r="P17" s="9" t="s">
        <v>14</v>
      </c>
      <c r="Q17">
        <v>0.5</v>
      </c>
      <c r="R17" s="23" t="b">
        <v>1</v>
      </c>
      <c r="S17" s="23" t="b">
        <v>0</v>
      </c>
      <c r="T17" s="23" t="b">
        <v>0</v>
      </c>
      <c r="U17" s="23" t="b">
        <v>0</v>
      </c>
      <c r="V17" s="23" t="b">
        <v>0</v>
      </c>
      <c r="W17" s="9">
        <f>_xlfn.XLOOKUP(Courses[[#This Row],[Enrollment Cap]],RoomSizes[Max Capacity],RoomSizes[Max Capacity],0,1,1)</f>
        <v>24</v>
      </c>
      <c r="X17" s="9">
        <v>0</v>
      </c>
    </row>
    <row r="18" spans="2:24" ht="45" x14ac:dyDescent="0.2">
      <c r="B18" s="9" t="s">
        <v>27</v>
      </c>
      <c r="C18" s="1" t="s">
        <v>348</v>
      </c>
      <c r="D18" s="10">
        <v>96</v>
      </c>
      <c r="E18" s="9" t="s">
        <v>349</v>
      </c>
      <c r="F18" s="23" t="b">
        <v>1</v>
      </c>
      <c r="G18" s="23" t="b">
        <v>0</v>
      </c>
      <c r="H18" s="23" t="b">
        <v>0</v>
      </c>
      <c r="I18" s="23"/>
      <c r="J18" s="12"/>
      <c r="K18" s="109" t="s">
        <v>350</v>
      </c>
      <c r="L18" s="9" t="s">
        <v>330</v>
      </c>
      <c r="M18" s="9"/>
      <c r="N18" s="9" t="s">
        <v>327</v>
      </c>
      <c r="P18" s="9">
        <v>5</v>
      </c>
      <c r="Q18">
        <v>1</v>
      </c>
      <c r="R18" s="23" t="b">
        <v>1</v>
      </c>
      <c r="S18" s="23" t="b">
        <v>0</v>
      </c>
      <c r="T18" s="23" t="b">
        <v>0</v>
      </c>
      <c r="U18" s="23" t="b">
        <v>0</v>
      </c>
      <c r="V18" s="23" t="b">
        <v>1</v>
      </c>
      <c r="W18" s="9">
        <f>_xlfn.XLOOKUP(Courses[[#This Row],[Enrollment Cap]],RoomSizes[Max Capacity],RoomSizes[Max Capacity],0,1,1)</f>
        <v>96</v>
      </c>
      <c r="X18" s="9">
        <v>70</v>
      </c>
    </row>
    <row r="19" spans="2:24" x14ac:dyDescent="0.2">
      <c r="B19" s="9" t="s">
        <v>27</v>
      </c>
      <c r="C19" s="22" t="s">
        <v>348</v>
      </c>
      <c r="D19" s="10">
        <v>48</v>
      </c>
      <c r="E19" s="9" t="s">
        <v>349</v>
      </c>
      <c r="F19" s="23" t="b">
        <v>0</v>
      </c>
      <c r="G19" s="23" t="b">
        <v>0</v>
      </c>
      <c r="H19" s="23" t="b">
        <v>1</v>
      </c>
      <c r="I19" s="23"/>
      <c r="J19" s="9"/>
      <c r="K19" s="109"/>
      <c r="L19" s="9" t="s">
        <v>330</v>
      </c>
      <c r="M19" s="9"/>
      <c r="N19" s="9" t="s">
        <v>327</v>
      </c>
      <c r="O19" s="12"/>
      <c r="P19" s="9">
        <v>5</v>
      </c>
      <c r="R19" s="23" t="b">
        <v>1</v>
      </c>
      <c r="S19" s="23" t="b">
        <v>0</v>
      </c>
      <c r="T19" s="23" t="b">
        <v>0</v>
      </c>
      <c r="U19" s="23" t="b">
        <v>0</v>
      </c>
      <c r="V19" s="23" t="b">
        <v>0</v>
      </c>
      <c r="W19" s="9">
        <f>_xlfn.XLOOKUP(Courses[[#This Row],[Enrollment Cap]],RoomSizes[Max Capacity],RoomSizes[Max Capacity],0,1,1)</f>
        <v>48</v>
      </c>
      <c r="X19" s="9">
        <v>70</v>
      </c>
    </row>
    <row r="20" spans="2:24" x14ac:dyDescent="0.2">
      <c r="B20" s="9" t="s">
        <v>27</v>
      </c>
      <c r="C20" s="22" t="s">
        <v>351</v>
      </c>
      <c r="D20" s="10">
        <v>24</v>
      </c>
      <c r="E20" s="9" t="s">
        <v>349</v>
      </c>
      <c r="F20" s="23" t="b">
        <v>1</v>
      </c>
      <c r="G20" s="23" t="b">
        <v>0</v>
      </c>
      <c r="H20" s="23" t="b">
        <v>1</v>
      </c>
      <c r="I20" s="23"/>
      <c r="J20" s="12"/>
      <c r="K20" s="109" t="s">
        <v>352</v>
      </c>
      <c r="L20" s="9" t="s">
        <v>330</v>
      </c>
      <c r="M20" s="9"/>
      <c r="N20" s="9" t="s">
        <v>335</v>
      </c>
      <c r="O20" t="s">
        <v>353</v>
      </c>
      <c r="P20" s="9" t="s">
        <v>14</v>
      </c>
      <c r="Q20">
        <v>0.5</v>
      </c>
      <c r="R20" s="23" t="b">
        <v>0</v>
      </c>
      <c r="S20" s="23" t="b">
        <v>0</v>
      </c>
      <c r="T20" s="23" t="b">
        <v>0</v>
      </c>
      <c r="U20" s="23" t="b">
        <v>0</v>
      </c>
      <c r="V20" s="23" t="b">
        <v>0</v>
      </c>
      <c r="W20" s="9">
        <f>_xlfn.XLOOKUP(Courses[[#This Row],[Enrollment Cap]],RoomSizes[Max Capacity],RoomSizes[Max Capacity],0,1,1)</f>
        <v>24</v>
      </c>
      <c r="X20" s="9">
        <v>0</v>
      </c>
    </row>
    <row r="21" spans="2:24" x14ac:dyDescent="0.2">
      <c r="B21" s="9" t="s">
        <v>27</v>
      </c>
      <c r="C21" s="22" t="s">
        <v>354</v>
      </c>
      <c r="D21" s="10">
        <v>24</v>
      </c>
      <c r="E21" s="9" t="s">
        <v>349</v>
      </c>
      <c r="F21" s="23" t="b">
        <v>1</v>
      </c>
      <c r="G21" s="23" t="b">
        <v>0</v>
      </c>
      <c r="H21" s="23" t="b">
        <v>1</v>
      </c>
      <c r="I21" s="23"/>
      <c r="J21" s="9"/>
      <c r="K21" s="109" t="s">
        <v>355</v>
      </c>
      <c r="L21" s="9" t="s">
        <v>330</v>
      </c>
      <c r="M21" s="9"/>
      <c r="N21" s="9" t="s">
        <v>335</v>
      </c>
      <c r="O21" t="s">
        <v>353</v>
      </c>
      <c r="P21" s="9" t="s">
        <v>14</v>
      </c>
      <c r="Q21">
        <v>0.5</v>
      </c>
      <c r="R21" s="23" t="b">
        <v>0</v>
      </c>
      <c r="S21" s="23" t="b">
        <v>0</v>
      </c>
      <c r="T21" s="23" t="b">
        <v>0</v>
      </c>
      <c r="U21" s="23" t="b">
        <v>0</v>
      </c>
      <c r="V21" s="23" t="b">
        <v>0</v>
      </c>
      <c r="W21" s="9">
        <f>_xlfn.XLOOKUP(Courses[[#This Row],[Enrollment Cap]],RoomSizes[Max Capacity],RoomSizes[Max Capacity],0,1,1)</f>
        <v>24</v>
      </c>
      <c r="X21" s="9">
        <v>0</v>
      </c>
    </row>
    <row r="22" spans="2:24" ht="34" x14ac:dyDescent="0.2">
      <c r="B22" s="9" t="s">
        <v>27</v>
      </c>
      <c r="C22" s="22" t="s">
        <v>356</v>
      </c>
      <c r="D22" s="10">
        <v>24</v>
      </c>
      <c r="E22" s="9" t="s">
        <v>349</v>
      </c>
      <c r="F22" s="23" t="b">
        <v>1</v>
      </c>
      <c r="G22" s="23" t="b">
        <v>0</v>
      </c>
      <c r="H22" s="23" t="b">
        <v>1</v>
      </c>
      <c r="I22" s="23"/>
      <c r="J22" s="12" t="s">
        <v>357</v>
      </c>
      <c r="K22" s="109" t="s">
        <v>334</v>
      </c>
      <c r="L22" s="9" t="s">
        <v>330</v>
      </c>
      <c r="M22" s="9"/>
      <c r="N22" s="9" t="s">
        <v>335</v>
      </c>
      <c r="O22" t="s">
        <v>353</v>
      </c>
      <c r="P22" s="9" t="s">
        <v>14</v>
      </c>
      <c r="Q22">
        <v>0.5</v>
      </c>
      <c r="R22" s="23" t="b">
        <v>0</v>
      </c>
      <c r="S22" s="23" t="b">
        <v>0</v>
      </c>
      <c r="T22" s="23" t="b">
        <v>0</v>
      </c>
      <c r="U22" s="23" t="b">
        <v>0</v>
      </c>
      <c r="V22" s="23" t="b">
        <v>0</v>
      </c>
      <c r="W22" s="9">
        <f>_xlfn.XLOOKUP(Courses[[#This Row],[Enrollment Cap]],RoomSizes[Max Capacity],RoomSizes[Max Capacity],0,1,1)</f>
        <v>24</v>
      </c>
      <c r="X22" s="9">
        <v>0</v>
      </c>
    </row>
    <row r="23" spans="2:24" ht="34" x14ac:dyDescent="0.2">
      <c r="B23" s="9" t="s">
        <v>27</v>
      </c>
      <c r="C23" s="22" t="s">
        <v>358</v>
      </c>
      <c r="D23" s="10">
        <v>24</v>
      </c>
      <c r="E23" s="9" t="s">
        <v>349</v>
      </c>
      <c r="F23" s="23" t="b">
        <v>1</v>
      </c>
      <c r="G23" s="23" t="b">
        <v>0</v>
      </c>
      <c r="H23" s="23" t="b">
        <v>1</v>
      </c>
      <c r="I23" s="23"/>
      <c r="J23" s="12" t="s">
        <v>357</v>
      </c>
      <c r="K23" s="109"/>
      <c r="L23" s="9" t="s">
        <v>330</v>
      </c>
      <c r="M23" s="9"/>
      <c r="N23" s="9" t="s">
        <v>335</v>
      </c>
      <c r="O23" t="s">
        <v>353</v>
      </c>
      <c r="P23" s="9" t="s">
        <v>14</v>
      </c>
      <c r="Q23">
        <v>0.5</v>
      </c>
      <c r="R23" s="23" t="b">
        <v>0</v>
      </c>
      <c r="S23" s="23" t="b">
        <v>0</v>
      </c>
      <c r="T23" s="23" t="b">
        <v>0</v>
      </c>
      <c r="U23" s="23" t="b">
        <v>0</v>
      </c>
      <c r="V23" s="23" t="b">
        <v>0</v>
      </c>
      <c r="W23" s="9">
        <f>_xlfn.XLOOKUP(Courses[[#This Row],[Enrollment Cap]],RoomSizes[Max Capacity],RoomSizes[Max Capacity],0,1,1)</f>
        <v>24</v>
      </c>
      <c r="X23" s="9">
        <v>0</v>
      </c>
    </row>
    <row r="24" spans="2:24" ht="30" x14ac:dyDescent="0.2">
      <c r="B24" s="9" t="s">
        <v>27</v>
      </c>
      <c r="C24" s="1" t="s">
        <v>359</v>
      </c>
      <c r="D24" s="10"/>
      <c r="E24" s="9"/>
      <c r="F24" s="23" t="b">
        <v>0</v>
      </c>
      <c r="G24" s="23" t="b">
        <v>0</v>
      </c>
      <c r="H24" s="23" t="b">
        <v>0</v>
      </c>
      <c r="I24" s="23"/>
      <c r="J24" s="14"/>
      <c r="K24" s="109" t="s">
        <v>360</v>
      </c>
      <c r="L24" s="9" t="s">
        <v>330</v>
      </c>
      <c r="M24" s="9"/>
      <c r="N24" s="9" t="s">
        <v>327</v>
      </c>
      <c r="P24" s="9" t="s">
        <v>14</v>
      </c>
      <c r="Q24">
        <v>1</v>
      </c>
      <c r="R24" s="23" t="b">
        <v>0</v>
      </c>
      <c r="S24" s="23" t="b">
        <v>0</v>
      </c>
      <c r="T24" s="23" t="b">
        <v>0</v>
      </c>
      <c r="U24" s="23" t="b">
        <v>0</v>
      </c>
      <c r="V24" s="23" t="b">
        <v>0</v>
      </c>
      <c r="W24" s="9">
        <f>_xlfn.XLOOKUP(Courses[[#This Row],[Enrollment Cap]],RoomSizes[Max Capacity],RoomSizes[Max Capacity],0,1,1)</f>
        <v>0</v>
      </c>
      <c r="X24" s="9">
        <v>0</v>
      </c>
    </row>
    <row r="25" spans="2:24" x14ac:dyDescent="0.2">
      <c r="B25" s="9" t="s">
        <v>27</v>
      </c>
      <c r="C25" s="1" t="s">
        <v>361</v>
      </c>
      <c r="D25" s="10">
        <v>48</v>
      </c>
      <c r="E25" s="9" t="s">
        <v>362</v>
      </c>
      <c r="F25" s="23" t="b">
        <v>0</v>
      </c>
      <c r="G25" s="23" t="b">
        <v>0</v>
      </c>
      <c r="H25" s="23" t="b">
        <v>1</v>
      </c>
      <c r="I25" s="23"/>
      <c r="J25" s="12"/>
      <c r="K25" s="109" t="s">
        <v>363</v>
      </c>
      <c r="L25" s="9" t="s">
        <v>330</v>
      </c>
      <c r="M25" s="9"/>
      <c r="N25" s="9" t="s">
        <v>327</v>
      </c>
      <c r="P25" s="9">
        <v>5</v>
      </c>
      <c r="Q25">
        <v>1</v>
      </c>
      <c r="R25" s="23" t="b">
        <v>0</v>
      </c>
      <c r="S25" s="23" t="b">
        <v>0</v>
      </c>
      <c r="T25" s="23" t="b">
        <v>0</v>
      </c>
      <c r="U25" s="23" t="b">
        <v>0</v>
      </c>
      <c r="V25" s="23" t="b">
        <v>0</v>
      </c>
      <c r="W25" s="9">
        <f>_xlfn.XLOOKUP(Courses[[#This Row],[Enrollment Cap]],RoomSizes[Max Capacity],RoomSizes[Max Capacity],0,1,1)</f>
        <v>48</v>
      </c>
      <c r="X25" s="9">
        <v>0</v>
      </c>
    </row>
    <row r="26" spans="2:24" ht="45" x14ac:dyDescent="0.2">
      <c r="B26" s="9" t="s">
        <v>27</v>
      </c>
      <c r="C26" s="1" t="s">
        <v>364</v>
      </c>
      <c r="D26" s="10"/>
      <c r="E26" s="9"/>
      <c r="F26" s="23" t="b">
        <v>0</v>
      </c>
      <c r="G26" s="23" t="b">
        <v>0</v>
      </c>
      <c r="H26" s="23" t="b">
        <v>0</v>
      </c>
      <c r="I26" s="23"/>
      <c r="J26" s="12"/>
      <c r="K26" s="109" t="s">
        <v>365</v>
      </c>
      <c r="L26" s="9" t="s">
        <v>330</v>
      </c>
      <c r="M26" s="9"/>
      <c r="N26" s="9" t="s">
        <v>327</v>
      </c>
      <c r="P26" s="9">
        <v>5</v>
      </c>
      <c r="Q26">
        <v>1</v>
      </c>
      <c r="R26" s="23" t="b">
        <v>0</v>
      </c>
      <c r="S26" s="23" t="b">
        <v>0</v>
      </c>
      <c r="T26" s="23" t="b">
        <v>0</v>
      </c>
      <c r="U26" s="23" t="b">
        <v>0</v>
      </c>
      <c r="V26" s="23" t="b">
        <v>0</v>
      </c>
      <c r="W26" s="9">
        <f>_xlfn.XLOOKUP(Courses[[#This Row],[Enrollment Cap]],RoomSizes[Max Capacity],RoomSizes[Max Capacity],0,1,1)</f>
        <v>0</v>
      </c>
      <c r="X26" s="9">
        <v>0</v>
      </c>
    </row>
    <row r="27" spans="2:24" ht="30" x14ac:dyDescent="0.2">
      <c r="B27" s="9" t="s">
        <v>27</v>
      </c>
      <c r="C27" s="1" t="s">
        <v>366</v>
      </c>
      <c r="D27" s="10">
        <v>48</v>
      </c>
      <c r="E27" s="9" t="s">
        <v>362</v>
      </c>
      <c r="F27" s="23" t="b">
        <v>1</v>
      </c>
      <c r="G27" s="23" t="b">
        <v>0</v>
      </c>
      <c r="H27" s="23" t="b">
        <v>0</v>
      </c>
      <c r="I27" s="23"/>
      <c r="J27" s="12"/>
      <c r="K27" s="109" t="s">
        <v>367</v>
      </c>
      <c r="L27" s="9" t="s">
        <v>330</v>
      </c>
      <c r="M27" s="9"/>
      <c r="N27" s="9" t="s">
        <v>327</v>
      </c>
      <c r="P27" s="9">
        <v>5</v>
      </c>
      <c r="Q27">
        <v>1</v>
      </c>
      <c r="R27" s="23" t="b">
        <v>0</v>
      </c>
      <c r="S27" s="23" t="b">
        <v>0</v>
      </c>
      <c r="T27" s="23" t="b">
        <v>0</v>
      </c>
      <c r="U27" s="23" t="b">
        <v>0</v>
      </c>
      <c r="V27" s="23" t="b">
        <v>0</v>
      </c>
      <c r="W27" s="9">
        <f>_xlfn.XLOOKUP(Courses[[#This Row],[Enrollment Cap]],RoomSizes[Max Capacity],RoomSizes[Max Capacity],0,1,1)</f>
        <v>48</v>
      </c>
      <c r="X27" s="9">
        <v>0</v>
      </c>
    </row>
    <row r="28" spans="2:24" ht="60" x14ac:dyDescent="0.2">
      <c r="B28" s="9" t="s">
        <v>27</v>
      </c>
      <c r="C28" s="1" t="s">
        <v>368</v>
      </c>
      <c r="D28"/>
      <c r="E28" s="9"/>
      <c r="F28" s="23" t="b">
        <v>0</v>
      </c>
      <c r="G28" s="23" t="b">
        <v>0</v>
      </c>
      <c r="H28" s="23" t="b">
        <v>0</v>
      </c>
      <c r="I28" s="23"/>
      <c r="J28" s="7"/>
      <c r="K28" s="109" t="s">
        <v>369</v>
      </c>
      <c r="L28" s="9" t="s">
        <v>330</v>
      </c>
      <c r="M28" s="9"/>
      <c r="N28" s="9" t="s">
        <v>327</v>
      </c>
      <c r="P28" s="9">
        <v>5</v>
      </c>
      <c r="Q28">
        <v>1</v>
      </c>
      <c r="R28" s="23" t="b">
        <v>0</v>
      </c>
      <c r="S28" s="23" t="b">
        <v>0</v>
      </c>
      <c r="T28" s="23" t="b">
        <v>0</v>
      </c>
      <c r="U28" s="23" t="b">
        <v>0</v>
      </c>
      <c r="V28" s="23" t="b">
        <v>1</v>
      </c>
      <c r="W28" s="9">
        <f>_xlfn.XLOOKUP(Courses[[#This Row],[Enrollment Cap]],RoomSizes[Max Capacity],RoomSizes[Max Capacity],0,1,1)</f>
        <v>0</v>
      </c>
      <c r="X28" s="9">
        <v>70</v>
      </c>
    </row>
    <row r="29" spans="2:24" ht="30" x14ac:dyDescent="0.2">
      <c r="B29" s="9" t="s">
        <v>27</v>
      </c>
      <c r="C29" s="1" t="s">
        <v>370</v>
      </c>
      <c r="D29"/>
      <c r="E29" s="9"/>
      <c r="F29" s="23" t="b">
        <v>0</v>
      </c>
      <c r="G29" s="23" t="b">
        <v>0</v>
      </c>
      <c r="H29" s="23" t="b">
        <v>0</v>
      </c>
      <c r="I29" s="23"/>
      <c r="J29" s="7"/>
      <c r="K29" s="109" t="s">
        <v>371</v>
      </c>
      <c r="L29" s="9" t="s">
        <v>330</v>
      </c>
      <c r="M29" s="9"/>
      <c r="N29" s="9" t="s">
        <v>327</v>
      </c>
      <c r="P29" s="9">
        <v>5</v>
      </c>
      <c r="Q29">
        <v>1</v>
      </c>
      <c r="R29" s="23" t="b">
        <v>0</v>
      </c>
      <c r="S29" s="23" t="b">
        <v>0</v>
      </c>
      <c r="T29" s="23" t="b">
        <v>0</v>
      </c>
      <c r="U29" s="23" t="b">
        <v>0</v>
      </c>
      <c r="V29" s="23" t="b">
        <v>1</v>
      </c>
      <c r="W29" s="9">
        <f>_xlfn.XLOOKUP(Courses[[#This Row],[Enrollment Cap]],RoomSizes[Max Capacity],RoomSizes[Max Capacity],0,1,1)</f>
        <v>0</v>
      </c>
      <c r="X29" s="9">
        <v>50</v>
      </c>
    </row>
    <row r="30" spans="2:24" ht="30" x14ac:dyDescent="0.2">
      <c r="B30" s="9" t="s">
        <v>27</v>
      </c>
      <c r="C30" s="1" t="s">
        <v>372</v>
      </c>
      <c r="D30"/>
      <c r="E30" s="9"/>
      <c r="F30" s="23" t="b">
        <v>0</v>
      </c>
      <c r="G30" s="23" t="b">
        <v>0</v>
      </c>
      <c r="H30" s="23" t="b">
        <v>0</v>
      </c>
      <c r="I30" s="23"/>
      <c r="J30" s="7"/>
      <c r="K30" s="109" t="s">
        <v>373</v>
      </c>
      <c r="L30" s="9" t="s">
        <v>330</v>
      </c>
      <c r="M30" s="9"/>
      <c r="N30" s="9" t="s">
        <v>327</v>
      </c>
      <c r="P30" s="9">
        <v>5</v>
      </c>
      <c r="Q30">
        <v>1</v>
      </c>
      <c r="R30" s="23" t="b">
        <v>0</v>
      </c>
      <c r="S30" s="23" t="b">
        <v>0</v>
      </c>
      <c r="T30" s="23" t="b">
        <v>0</v>
      </c>
      <c r="U30" s="23" t="b">
        <v>0</v>
      </c>
      <c r="V30" s="23" t="b">
        <v>1</v>
      </c>
      <c r="W30" s="9">
        <f>_xlfn.XLOOKUP(Courses[[#This Row],[Enrollment Cap]],RoomSizes[Max Capacity],RoomSizes[Max Capacity],0,1,1)</f>
        <v>0</v>
      </c>
      <c r="X30" s="9">
        <v>90</v>
      </c>
    </row>
    <row r="31" spans="2:24" ht="180" x14ac:dyDescent="0.2">
      <c r="B31" s="9" t="s">
        <v>27</v>
      </c>
      <c r="C31" s="1" t="s">
        <v>374</v>
      </c>
      <c r="D31"/>
      <c r="E31" s="9" t="s">
        <v>375</v>
      </c>
      <c r="F31" s="23" t="b">
        <v>0</v>
      </c>
      <c r="G31" s="23" t="b">
        <v>0</v>
      </c>
      <c r="H31" s="23" t="b">
        <v>0</v>
      </c>
      <c r="I31" s="23"/>
      <c r="J31" s="7"/>
      <c r="K31" s="109" t="s">
        <v>376</v>
      </c>
      <c r="L31" s="9" t="s">
        <v>330</v>
      </c>
      <c r="M31" s="9"/>
      <c r="N31" s="9" t="s">
        <v>327</v>
      </c>
      <c r="O31" t="s">
        <v>377</v>
      </c>
      <c r="P31" s="9"/>
      <c r="Q31">
        <v>1</v>
      </c>
      <c r="R31" s="23" t="b">
        <v>0</v>
      </c>
      <c r="S31" s="23" t="b">
        <v>0</v>
      </c>
      <c r="T31" s="23" t="b">
        <v>0</v>
      </c>
      <c r="U31" s="23" t="b">
        <v>0</v>
      </c>
      <c r="V31" s="23" t="b">
        <v>0</v>
      </c>
      <c r="W31" s="9">
        <f>_xlfn.XLOOKUP(Courses[[#This Row],[Enrollment Cap]],RoomSizes[Max Capacity],RoomSizes[Max Capacity],0,1,1)</f>
        <v>0</v>
      </c>
      <c r="X31" s="9">
        <v>0</v>
      </c>
    </row>
    <row r="32" spans="2:24" x14ac:dyDescent="0.2">
      <c r="B32" s="9" t="s">
        <v>27</v>
      </c>
      <c r="C32" s="1" t="s">
        <v>378</v>
      </c>
      <c r="D32" s="10"/>
      <c r="E32" s="9"/>
      <c r="F32" s="23" t="b">
        <v>0</v>
      </c>
      <c r="G32" s="23" t="b">
        <v>0</v>
      </c>
      <c r="H32" s="23" t="b">
        <v>0</v>
      </c>
      <c r="I32" s="23"/>
      <c r="J32" s="9"/>
      <c r="K32" s="109"/>
      <c r="L32" s="9" t="s">
        <v>330</v>
      </c>
      <c r="M32" s="9"/>
      <c r="N32" s="9" t="s">
        <v>327</v>
      </c>
      <c r="P32" s="9">
        <v>5</v>
      </c>
      <c r="Q32">
        <v>1</v>
      </c>
      <c r="R32" s="23" t="b">
        <v>0</v>
      </c>
      <c r="S32" s="23" t="b">
        <v>0</v>
      </c>
      <c r="T32" s="23" t="b">
        <v>0</v>
      </c>
      <c r="U32" s="23" t="b">
        <v>0</v>
      </c>
      <c r="V32" s="23" t="b">
        <v>0</v>
      </c>
      <c r="W32" s="9">
        <f>_xlfn.XLOOKUP(Courses[[#This Row],[Enrollment Cap]],RoomSizes[Max Capacity],RoomSizes[Max Capacity],0,1,1)</f>
        <v>0</v>
      </c>
      <c r="X32" s="9">
        <v>0</v>
      </c>
    </row>
    <row r="33" spans="2:24" x14ac:dyDescent="0.2">
      <c r="B33" s="9" t="s">
        <v>27</v>
      </c>
      <c r="C33" s="1" t="s">
        <v>379</v>
      </c>
      <c r="D33" s="10"/>
      <c r="E33" s="9"/>
      <c r="F33" s="23" t="b">
        <v>0</v>
      </c>
      <c r="G33" s="23" t="b">
        <v>0</v>
      </c>
      <c r="H33" s="23" t="b">
        <v>0</v>
      </c>
      <c r="I33" s="23"/>
      <c r="J33" s="9"/>
      <c r="K33" s="109"/>
      <c r="L33" s="9" t="s">
        <v>330</v>
      </c>
      <c r="M33" s="9"/>
      <c r="N33" s="9" t="s">
        <v>327</v>
      </c>
      <c r="P33" s="9">
        <v>5</v>
      </c>
      <c r="Q33">
        <v>1</v>
      </c>
      <c r="R33" s="23" t="b">
        <v>0</v>
      </c>
      <c r="S33" s="23" t="b">
        <v>0</v>
      </c>
      <c r="T33" s="23" t="b">
        <v>0</v>
      </c>
      <c r="U33" s="23" t="b">
        <v>0</v>
      </c>
      <c r="V33" s="23" t="b">
        <v>0</v>
      </c>
      <c r="W33" s="9">
        <f>_xlfn.XLOOKUP(Courses[[#This Row],[Enrollment Cap]],RoomSizes[Max Capacity],RoomSizes[Max Capacity],0,1,1)</f>
        <v>0</v>
      </c>
      <c r="X33" s="9">
        <v>25</v>
      </c>
    </row>
    <row r="34" spans="2:24" ht="60" x14ac:dyDescent="0.2">
      <c r="B34" s="9" t="s">
        <v>27</v>
      </c>
      <c r="C34" s="1" t="s">
        <v>380</v>
      </c>
      <c r="D34" s="10">
        <v>90</v>
      </c>
      <c r="E34" s="9"/>
      <c r="F34" s="23" t="b">
        <v>1</v>
      </c>
      <c r="G34" s="23" t="b">
        <v>0</v>
      </c>
      <c r="H34" s="23" t="b">
        <v>0</v>
      </c>
      <c r="I34" s="23"/>
      <c r="J34" s="9"/>
      <c r="K34" s="109" t="s">
        <v>381</v>
      </c>
      <c r="L34" s="9" t="s">
        <v>330</v>
      </c>
      <c r="M34" s="9"/>
      <c r="N34" s="9" t="s">
        <v>327</v>
      </c>
      <c r="P34" s="9"/>
      <c r="R34" s="23" t="b">
        <v>0</v>
      </c>
      <c r="S34" s="23" t="b">
        <v>0</v>
      </c>
      <c r="T34" s="23" t="b">
        <v>0</v>
      </c>
      <c r="U34" s="23" t="b">
        <v>0</v>
      </c>
      <c r="V34" s="23" t="b">
        <v>0</v>
      </c>
      <c r="W34" s="9">
        <f>_xlfn.XLOOKUP(Courses[[#This Row],[Enrollment Cap]],RoomSizes[Max Capacity],RoomSizes[Max Capacity],0,1,1)</f>
        <v>90</v>
      </c>
      <c r="X34" s="9">
        <v>0</v>
      </c>
    </row>
    <row r="35" spans="2:24" ht="30" x14ac:dyDescent="0.2">
      <c r="B35" s="9" t="s">
        <v>27</v>
      </c>
      <c r="C35" s="1" t="s">
        <v>302</v>
      </c>
      <c r="D35" s="10">
        <v>48</v>
      </c>
      <c r="E35" s="9" t="s">
        <v>304</v>
      </c>
      <c r="F35" s="23" t="b">
        <v>0</v>
      </c>
      <c r="G35" s="23" t="b">
        <v>1</v>
      </c>
      <c r="H35" s="23" t="b">
        <v>0</v>
      </c>
      <c r="I35" s="23"/>
      <c r="J35" s="9"/>
      <c r="K35" s="109" t="s">
        <v>382</v>
      </c>
      <c r="L35" s="9" t="s">
        <v>330</v>
      </c>
      <c r="M35" s="9"/>
      <c r="N35" s="9" t="s">
        <v>327</v>
      </c>
      <c r="P35" s="9"/>
      <c r="R35" s="23" t="b">
        <v>0</v>
      </c>
      <c r="S35" s="23" t="b">
        <v>0</v>
      </c>
      <c r="T35" s="23" t="b">
        <v>0</v>
      </c>
      <c r="U35" s="23" t="b">
        <v>0</v>
      </c>
      <c r="V35" s="23" t="b">
        <v>0</v>
      </c>
      <c r="W35" s="9">
        <f>_xlfn.XLOOKUP(Courses[[#This Row],[Enrollment Cap]],RoomSizes[Max Capacity],RoomSizes[Max Capacity],0,1,1)</f>
        <v>48</v>
      </c>
      <c r="X35" s="9">
        <v>0</v>
      </c>
    </row>
    <row r="36" spans="2:24" ht="75" x14ac:dyDescent="0.2">
      <c r="B36" s="9" t="s">
        <v>27</v>
      </c>
      <c r="C36" s="1" t="s">
        <v>383</v>
      </c>
      <c r="D36" s="10"/>
      <c r="E36" s="9" t="s">
        <v>384</v>
      </c>
      <c r="F36" s="23" t="b">
        <v>0</v>
      </c>
      <c r="G36" s="23" t="b">
        <v>0</v>
      </c>
      <c r="H36" s="23" t="b">
        <v>0</v>
      </c>
      <c r="I36" s="23"/>
      <c r="J36" s="9"/>
      <c r="K36" s="109" t="s">
        <v>385</v>
      </c>
      <c r="L36" s="9" t="s">
        <v>330</v>
      </c>
      <c r="M36" s="9"/>
      <c r="N36" s="9" t="s">
        <v>327</v>
      </c>
      <c r="P36" s="9">
        <v>5</v>
      </c>
      <c r="Q36">
        <v>1</v>
      </c>
      <c r="R36" s="23" t="b">
        <v>0</v>
      </c>
      <c r="S36" s="23" t="b">
        <v>0</v>
      </c>
      <c r="T36" s="23" t="b">
        <v>0</v>
      </c>
      <c r="U36" s="23" t="b">
        <v>0</v>
      </c>
      <c r="V36" s="23" t="b">
        <v>1</v>
      </c>
      <c r="W36" s="9">
        <f>_xlfn.XLOOKUP(Courses[[#This Row],[Enrollment Cap]],RoomSizes[Max Capacity],RoomSizes[Max Capacity],0,1,1)</f>
        <v>0</v>
      </c>
      <c r="X36" s="9">
        <v>113</v>
      </c>
    </row>
    <row r="37" spans="2:24" ht="60" x14ac:dyDescent="0.2">
      <c r="B37" s="9" t="s">
        <v>27</v>
      </c>
      <c r="C37" s="1" t="s">
        <v>386</v>
      </c>
      <c r="D37" s="10">
        <v>20</v>
      </c>
      <c r="E37" s="9" t="s">
        <v>328</v>
      </c>
      <c r="F37" s="23" t="b">
        <v>1</v>
      </c>
      <c r="G37" s="23" t="b">
        <v>0</v>
      </c>
      <c r="H37" s="23" t="b">
        <v>0</v>
      </c>
      <c r="I37" s="23"/>
      <c r="J37" s="9"/>
      <c r="K37" s="109" t="s">
        <v>387</v>
      </c>
      <c r="L37" s="9" t="s">
        <v>330</v>
      </c>
      <c r="M37" s="9"/>
      <c r="N37" s="9" t="s">
        <v>335</v>
      </c>
      <c r="O37" t="s">
        <v>388</v>
      </c>
      <c r="P37" s="9">
        <v>5</v>
      </c>
      <c r="Q37">
        <v>1</v>
      </c>
      <c r="R37" s="23" t="b">
        <v>0</v>
      </c>
      <c r="S37" s="23" t="b">
        <v>0</v>
      </c>
      <c r="T37" s="23" t="b">
        <v>0</v>
      </c>
      <c r="U37" s="23" t="b">
        <v>0</v>
      </c>
      <c r="V37" s="23" t="b">
        <v>1</v>
      </c>
      <c r="W37" s="9">
        <f>_xlfn.XLOOKUP(Courses[[#This Row],[Enrollment Cap]],RoomSizes[Max Capacity],RoomSizes[Max Capacity],0,1,1)</f>
        <v>24</v>
      </c>
      <c r="X37" s="9">
        <v>100</v>
      </c>
    </row>
    <row r="38" spans="2:24" ht="34" x14ac:dyDescent="0.2">
      <c r="B38" s="9" t="s">
        <v>27</v>
      </c>
      <c r="C38" s="1" t="s">
        <v>305</v>
      </c>
      <c r="D38" s="10">
        <v>30</v>
      </c>
      <c r="E38" s="9" t="s">
        <v>389</v>
      </c>
      <c r="F38" s="23" t="b">
        <v>0</v>
      </c>
      <c r="G38" s="23" t="b">
        <v>1</v>
      </c>
      <c r="H38" s="23" t="b">
        <v>0</v>
      </c>
      <c r="I38" s="23"/>
      <c r="J38" s="112" t="s">
        <v>390</v>
      </c>
      <c r="K38" s="109" t="s">
        <v>391</v>
      </c>
      <c r="L38" s="9" t="s">
        <v>392</v>
      </c>
      <c r="M38" s="9" t="s">
        <v>14</v>
      </c>
      <c r="N38" s="12" t="s">
        <v>393</v>
      </c>
      <c r="O38" t="s">
        <v>14</v>
      </c>
      <c r="P38" s="9">
        <v>5</v>
      </c>
      <c r="Q38">
        <v>1</v>
      </c>
      <c r="R38" s="23" t="b">
        <v>0</v>
      </c>
      <c r="S38" s="23" t="b">
        <v>0</v>
      </c>
      <c r="T38" s="23" t="b">
        <v>0</v>
      </c>
      <c r="U38" s="23" t="b">
        <v>0</v>
      </c>
      <c r="V38" s="23" t="b">
        <v>0</v>
      </c>
      <c r="W38" s="9">
        <f>_xlfn.XLOOKUP(Courses[[#This Row],[Enrollment Cap]],RoomSizes[Max Capacity],RoomSizes[Max Capacity],0,1,1)</f>
        <v>30</v>
      </c>
      <c r="X38" s="9">
        <v>0</v>
      </c>
    </row>
    <row r="39" spans="2:24" ht="45" x14ac:dyDescent="0.2">
      <c r="B39" s="9" t="s">
        <v>27</v>
      </c>
      <c r="C39" s="1" t="s">
        <v>50</v>
      </c>
      <c r="D39" s="10">
        <v>60</v>
      </c>
      <c r="E39" s="9" t="s">
        <v>375</v>
      </c>
      <c r="F39" s="23" t="b">
        <v>1</v>
      </c>
      <c r="G39" s="23" t="b">
        <v>1</v>
      </c>
      <c r="H39" s="23" t="b">
        <v>0</v>
      </c>
      <c r="I39" s="23"/>
      <c r="J39" s="9"/>
      <c r="K39" s="109" t="s">
        <v>394</v>
      </c>
      <c r="L39" s="9" t="s">
        <v>330</v>
      </c>
      <c r="M39" s="9"/>
      <c r="N39" s="9" t="s">
        <v>327</v>
      </c>
      <c r="O39" s="133" t="s">
        <v>395</v>
      </c>
      <c r="P39" s="9">
        <v>5</v>
      </c>
      <c r="Q39">
        <v>1</v>
      </c>
      <c r="R39" s="23" t="b">
        <v>1</v>
      </c>
      <c r="S39" s="23" t="b">
        <v>0</v>
      </c>
      <c r="T39" s="23" t="b">
        <v>0</v>
      </c>
      <c r="U39" s="23" t="b">
        <v>0</v>
      </c>
      <c r="V39" s="23" t="b">
        <v>1</v>
      </c>
      <c r="W39" s="9">
        <f>_xlfn.XLOOKUP(Courses[[#This Row],[Enrollment Cap]],RoomSizes[Max Capacity],RoomSizes[Max Capacity],0,1,1)</f>
        <v>60</v>
      </c>
      <c r="X39" s="9">
        <v>110</v>
      </c>
    </row>
    <row r="40" spans="2:24" x14ac:dyDescent="0.2">
      <c r="B40" s="9" t="s">
        <v>27</v>
      </c>
      <c r="C40" s="1" t="s">
        <v>51</v>
      </c>
      <c r="D40" s="10">
        <v>20</v>
      </c>
      <c r="E40" s="9" t="s">
        <v>375</v>
      </c>
      <c r="F40" s="23" t="b">
        <v>1</v>
      </c>
      <c r="G40" s="23" t="b">
        <v>1</v>
      </c>
      <c r="H40" s="23" t="b">
        <v>0</v>
      </c>
      <c r="I40" s="23"/>
      <c r="J40" s="9"/>
      <c r="K40" s="109" t="s">
        <v>396</v>
      </c>
      <c r="L40" s="9" t="s">
        <v>330</v>
      </c>
      <c r="M40" s="9"/>
      <c r="N40" s="9" t="s">
        <v>335</v>
      </c>
      <c r="P40" s="9" t="s">
        <v>14</v>
      </c>
      <c r="Q40">
        <v>1</v>
      </c>
      <c r="R40" s="23" t="b">
        <v>1</v>
      </c>
      <c r="S40" s="23" t="b">
        <v>0</v>
      </c>
      <c r="T40" s="23" t="b">
        <v>0</v>
      </c>
      <c r="U40" s="23" t="b">
        <v>0</v>
      </c>
      <c r="V40" s="23" t="b">
        <v>1</v>
      </c>
      <c r="W40" s="9">
        <f>_xlfn.XLOOKUP(Courses[[#This Row],[Enrollment Cap]],RoomSizes[Max Capacity],RoomSizes[Max Capacity],0,1,1)</f>
        <v>24</v>
      </c>
      <c r="X40" s="9">
        <v>110</v>
      </c>
    </row>
    <row r="41" spans="2:24" x14ac:dyDescent="0.2">
      <c r="B41" s="9" t="s">
        <v>27</v>
      </c>
      <c r="C41" s="1" t="s">
        <v>52</v>
      </c>
      <c r="D41" s="10">
        <v>20</v>
      </c>
      <c r="E41" s="9" t="s">
        <v>375</v>
      </c>
      <c r="F41" s="23" t="b">
        <v>1</v>
      </c>
      <c r="G41" s="23" t="b">
        <v>1</v>
      </c>
      <c r="H41" s="23" t="b">
        <v>0</v>
      </c>
      <c r="I41" s="23"/>
      <c r="J41" s="9"/>
      <c r="K41" s="109" t="s">
        <v>397</v>
      </c>
      <c r="L41" s="9" t="s">
        <v>330</v>
      </c>
      <c r="M41" s="9"/>
      <c r="N41" s="9" t="s">
        <v>335</v>
      </c>
      <c r="P41" s="9" t="s">
        <v>14</v>
      </c>
      <c r="Q41">
        <v>1</v>
      </c>
      <c r="R41" s="23" t="b">
        <v>1</v>
      </c>
      <c r="S41" s="23" t="b">
        <v>0</v>
      </c>
      <c r="T41" s="23" t="b">
        <v>0</v>
      </c>
      <c r="U41" s="23" t="b">
        <v>0</v>
      </c>
      <c r="V41" s="23" t="b">
        <v>1</v>
      </c>
      <c r="W41" s="9">
        <f>_xlfn.XLOOKUP(Courses[[#This Row],[Enrollment Cap]],RoomSizes[Max Capacity],RoomSizes[Max Capacity],0,1,1)</f>
        <v>24</v>
      </c>
      <c r="X41" s="9">
        <v>110</v>
      </c>
    </row>
    <row r="42" spans="2:24" x14ac:dyDescent="0.2">
      <c r="B42" s="9" t="s">
        <v>27</v>
      </c>
      <c r="C42" s="1" t="s">
        <v>53</v>
      </c>
      <c r="D42" s="10">
        <v>20</v>
      </c>
      <c r="E42" s="9" t="s">
        <v>375</v>
      </c>
      <c r="F42" s="23" t="b">
        <v>1</v>
      </c>
      <c r="G42" s="23" t="b">
        <v>1</v>
      </c>
      <c r="H42" s="23" t="b">
        <v>0</v>
      </c>
      <c r="I42" s="23"/>
      <c r="J42" s="9"/>
      <c r="K42" s="109" t="s">
        <v>398</v>
      </c>
      <c r="L42" s="9" t="s">
        <v>330</v>
      </c>
      <c r="M42" s="9"/>
      <c r="N42" s="9" t="s">
        <v>335</v>
      </c>
      <c r="P42" s="9" t="s">
        <v>14</v>
      </c>
      <c r="Q42">
        <v>1</v>
      </c>
      <c r="R42" s="23" t="b">
        <v>1</v>
      </c>
      <c r="S42" s="23" t="b">
        <v>0</v>
      </c>
      <c r="T42" s="23" t="b">
        <v>0</v>
      </c>
      <c r="U42" s="23" t="b">
        <v>0</v>
      </c>
      <c r="V42" s="23" t="b">
        <v>1</v>
      </c>
      <c r="W42" s="9">
        <f>_xlfn.XLOOKUP(Courses[[#This Row],[Enrollment Cap]],RoomSizes[Max Capacity],RoomSizes[Max Capacity],0,1,1)</f>
        <v>24</v>
      </c>
      <c r="X42" s="9">
        <v>110</v>
      </c>
    </row>
    <row r="43" spans="2:24" ht="120" x14ac:dyDescent="0.2">
      <c r="B43" s="9" t="s">
        <v>27</v>
      </c>
      <c r="C43" s="1" t="s">
        <v>33</v>
      </c>
      <c r="D43" s="10">
        <v>48</v>
      </c>
      <c r="E43" s="9" t="s">
        <v>328</v>
      </c>
      <c r="F43" s="23" t="b">
        <v>0</v>
      </c>
      <c r="G43" s="23" t="b">
        <v>1</v>
      </c>
      <c r="H43" s="23" t="b">
        <v>1</v>
      </c>
      <c r="I43" s="23"/>
      <c r="J43" s="9"/>
      <c r="K43" s="109" t="s">
        <v>399</v>
      </c>
      <c r="L43" s="9" t="s">
        <v>330</v>
      </c>
      <c r="M43" s="9" t="s">
        <v>14</v>
      </c>
      <c r="N43" s="9" t="s">
        <v>327</v>
      </c>
      <c r="O43" t="s">
        <v>400</v>
      </c>
      <c r="P43" s="9">
        <v>5</v>
      </c>
      <c r="Q43">
        <v>1</v>
      </c>
      <c r="R43" s="23" t="b">
        <v>1</v>
      </c>
      <c r="S43" s="23" t="b">
        <v>0</v>
      </c>
      <c r="T43" s="23" t="b">
        <v>0</v>
      </c>
      <c r="U43" s="23" t="b">
        <v>0</v>
      </c>
      <c r="V43" s="23" t="b">
        <v>1</v>
      </c>
      <c r="W43" s="9">
        <f>_xlfn.XLOOKUP(Courses[[#This Row],[Enrollment Cap]],RoomSizes[Max Capacity],RoomSizes[Max Capacity],0,1,1)</f>
        <v>48</v>
      </c>
      <c r="X43" s="9">
        <v>110</v>
      </c>
    </row>
    <row r="44" spans="2:24" ht="75" x14ac:dyDescent="0.2">
      <c r="B44" s="9" t="s">
        <v>27</v>
      </c>
      <c r="C44" s="22" t="s">
        <v>34</v>
      </c>
      <c r="D44" s="10">
        <v>24</v>
      </c>
      <c r="E44" s="9" t="s">
        <v>328</v>
      </c>
      <c r="F44" s="23" t="b">
        <v>0</v>
      </c>
      <c r="G44" s="23" t="b">
        <v>1</v>
      </c>
      <c r="H44" s="23" t="b">
        <v>1</v>
      </c>
      <c r="I44" s="23"/>
      <c r="J44" s="9"/>
      <c r="K44" s="109" t="s">
        <v>401</v>
      </c>
      <c r="L44" s="9" t="s">
        <v>330</v>
      </c>
      <c r="M44" s="9" t="s">
        <v>14</v>
      </c>
      <c r="N44" s="9" t="s">
        <v>335</v>
      </c>
      <c r="O44" s="12" t="s">
        <v>353</v>
      </c>
      <c r="P44" s="9" t="s">
        <v>14</v>
      </c>
      <c r="Q44">
        <v>0.5</v>
      </c>
      <c r="R44" s="23" t="b">
        <v>1</v>
      </c>
      <c r="S44" s="23" t="b">
        <v>0</v>
      </c>
      <c r="T44" s="23" t="b">
        <v>0</v>
      </c>
      <c r="U44" s="23" t="b">
        <v>0</v>
      </c>
      <c r="V44" s="23" t="b">
        <v>0</v>
      </c>
      <c r="W44" s="9">
        <f>_xlfn.XLOOKUP(Courses[[#This Row],[Enrollment Cap]],RoomSizes[Max Capacity],RoomSizes[Max Capacity],0,1,1)</f>
        <v>24</v>
      </c>
      <c r="X44" s="9"/>
    </row>
    <row r="45" spans="2:24" ht="75" x14ac:dyDescent="0.2">
      <c r="B45" s="9" t="s">
        <v>27</v>
      </c>
      <c r="C45" s="22" t="s">
        <v>35</v>
      </c>
      <c r="D45" s="10">
        <v>24</v>
      </c>
      <c r="E45" s="9" t="s">
        <v>328</v>
      </c>
      <c r="F45" s="23" t="b">
        <v>0</v>
      </c>
      <c r="G45" s="23" t="b">
        <v>1</v>
      </c>
      <c r="H45" s="23" t="b">
        <v>1</v>
      </c>
      <c r="I45" s="23"/>
      <c r="J45" s="9"/>
      <c r="K45" s="109" t="s">
        <v>402</v>
      </c>
      <c r="L45" s="9" t="s">
        <v>330</v>
      </c>
      <c r="M45" s="9" t="s">
        <v>14</v>
      </c>
      <c r="N45" s="9" t="s">
        <v>335</v>
      </c>
      <c r="O45" s="12" t="s">
        <v>353</v>
      </c>
      <c r="P45" s="9" t="s">
        <v>14</v>
      </c>
      <c r="Q45">
        <v>0.5</v>
      </c>
      <c r="R45" s="23" t="b">
        <v>1</v>
      </c>
      <c r="S45" s="23" t="b">
        <v>0</v>
      </c>
      <c r="T45" s="23" t="b">
        <v>0</v>
      </c>
      <c r="U45" s="23" t="b">
        <v>0</v>
      </c>
      <c r="V45" s="23" t="b">
        <v>0</v>
      </c>
      <c r="W45" s="9">
        <f>_xlfn.XLOOKUP(Courses[[#This Row],[Enrollment Cap]],RoomSizes[Max Capacity],RoomSizes[Max Capacity],0,1,1)</f>
        <v>24</v>
      </c>
      <c r="X45" s="9"/>
    </row>
    <row r="46" spans="2:24" ht="45" x14ac:dyDescent="0.2">
      <c r="B46" s="9" t="s">
        <v>27</v>
      </c>
      <c r="C46" s="1" t="s">
        <v>303</v>
      </c>
      <c r="D46" s="10">
        <v>30</v>
      </c>
      <c r="E46" s="9" t="s">
        <v>328</v>
      </c>
      <c r="F46" s="23" t="b">
        <v>1</v>
      </c>
      <c r="G46" s="23" t="b">
        <v>0</v>
      </c>
      <c r="H46" s="23" t="b">
        <v>0</v>
      </c>
      <c r="I46" s="23"/>
      <c r="J46" s="9"/>
      <c r="K46" s="109" t="s">
        <v>403</v>
      </c>
      <c r="L46" s="9" t="s">
        <v>330</v>
      </c>
      <c r="M46" s="9"/>
      <c r="N46" s="9" t="s">
        <v>327</v>
      </c>
      <c r="P46" s="9">
        <v>5</v>
      </c>
      <c r="Q46">
        <v>1</v>
      </c>
      <c r="R46" s="23" t="b">
        <v>0</v>
      </c>
      <c r="S46" s="23" t="b">
        <v>0</v>
      </c>
      <c r="T46" s="23" t="b">
        <v>0</v>
      </c>
      <c r="U46" s="23" t="b">
        <v>0</v>
      </c>
      <c r="V46" s="23" t="b">
        <v>0</v>
      </c>
      <c r="W46" s="9">
        <f>_xlfn.XLOOKUP(Courses[[#This Row],[Enrollment Cap]],RoomSizes[Max Capacity],RoomSizes[Max Capacity],0,1,1)</f>
        <v>30</v>
      </c>
      <c r="X46" s="9">
        <v>0</v>
      </c>
    </row>
    <row r="47" spans="2:24" ht="30" x14ac:dyDescent="0.2">
      <c r="B47" s="9" t="s">
        <v>27</v>
      </c>
      <c r="C47" s="22" t="s">
        <v>303</v>
      </c>
      <c r="D47" s="10">
        <v>30</v>
      </c>
      <c r="E47" s="9" t="s">
        <v>304</v>
      </c>
      <c r="F47" s="23" t="b">
        <v>0</v>
      </c>
      <c r="G47" s="23" t="b">
        <v>1</v>
      </c>
      <c r="H47" s="23" t="b">
        <v>0</v>
      </c>
      <c r="I47" s="23"/>
      <c r="J47" s="9"/>
      <c r="K47" s="109" t="s">
        <v>404</v>
      </c>
      <c r="L47" s="9" t="s">
        <v>330</v>
      </c>
      <c r="M47" s="9"/>
      <c r="N47" s="9" t="s">
        <v>327</v>
      </c>
      <c r="O47" s="12"/>
      <c r="P47" s="9">
        <v>5</v>
      </c>
      <c r="Q47">
        <v>1</v>
      </c>
      <c r="R47" s="23" t="b">
        <v>0</v>
      </c>
      <c r="S47" s="23" t="b">
        <v>0</v>
      </c>
      <c r="T47" s="23" t="b">
        <v>0</v>
      </c>
      <c r="U47" s="23" t="b">
        <v>0</v>
      </c>
      <c r="V47" s="23" t="b">
        <v>0</v>
      </c>
      <c r="W47" s="9">
        <f>_xlfn.XLOOKUP(Courses[[#This Row],[Enrollment Cap]],RoomSizes[Max Capacity],RoomSizes[Max Capacity],0,1,1)</f>
        <v>30</v>
      </c>
      <c r="X47" s="9">
        <v>0</v>
      </c>
    </row>
    <row r="48" spans="2:24" ht="34" x14ac:dyDescent="0.2">
      <c r="B48" s="9" t="s">
        <v>27</v>
      </c>
      <c r="C48" s="1" t="s">
        <v>44</v>
      </c>
      <c r="D48" s="10">
        <v>48</v>
      </c>
      <c r="E48" s="12" t="s">
        <v>49</v>
      </c>
      <c r="F48" s="23" t="b">
        <v>1</v>
      </c>
      <c r="G48" s="23" t="b">
        <v>1</v>
      </c>
      <c r="H48" s="23" t="b">
        <v>1</v>
      </c>
      <c r="I48" s="23"/>
      <c r="J48" s="9"/>
      <c r="K48" s="109" t="s">
        <v>405</v>
      </c>
      <c r="L48" s="9" t="s">
        <v>330</v>
      </c>
      <c r="M48" s="9"/>
      <c r="N48" s="9" t="s">
        <v>327</v>
      </c>
      <c r="P48" s="9">
        <v>5</v>
      </c>
      <c r="Q48">
        <v>1</v>
      </c>
      <c r="R48" s="23" t="b">
        <v>0</v>
      </c>
      <c r="S48" s="23" t="b">
        <v>0</v>
      </c>
      <c r="T48" s="23" t="b">
        <v>0</v>
      </c>
      <c r="U48" s="23" t="b">
        <v>0</v>
      </c>
      <c r="V48" s="23" t="b">
        <v>0</v>
      </c>
      <c r="W48" s="9">
        <f>_xlfn.XLOOKUP(Courses[[#This Row],[Enrollment Cap]],RoomSizes[Max Capacity],RoomSizes[Max Capacity],0,1,1)</f>
        <v>48</v>
      </c>
      <c r="X48" s="9">
        <v>0</v>
      </c>
    </row>
    <row r="49" spans="2:24" ht="45" x14ac:dyDescent="0.2">
      <c r="B49" s="9" t="s">
        <v>27</v>
      </c>
      <c r="C49" s="1" t="s">
        <v>406</v>
      </c>
      <c r="D49" s="10">
        <v>24</v>
      </c>
      <c r="E49" s="9"/>
      <c r="F49" s="23" t="b">
        <v>1</v>
      </c>
      <c r="G49" s="23" t="b">
        <v>1</v>
      </c>
      <c r="H49" s="23" t="b">
        <v>1</v>
      </c>
      <c r="I49" s="23"/>
      <c r="J49" s="9"/>
      <c r="K49" s="109" t="s">
        <v>407</v>
      </c>
      <c r="L49" s="9" t="s">
        <v>330</v>
      </c>
      <c r="M49" s="9"/>
      <c r="N49" s="9" t="s">
        <v>327</v>
      </c>
      <c r="P49" s="9">
        <v>5</v>
      </c>
      <c r="Q49">
        <v>1</v>
      </c>
      <c r="R49" s="23" t="b">
        <v>0</v>
      </c>
      <c r="S49" s="23" t="b">
        <v>1</v>
      </c>
      <c r="T49" s="23" t="b">
        <v>0</v>
      </c>
      <c r="U49" s="23" t="b">
        <v>0</v>
      </c>
      <c r="V49" s="23" t="b">
        <v>0</v>
      </c>
      <c r="W49" s="9">
        <f>_xlfn.XLOOKUP(Courses[[#This Row],[Enrollment Cap]],RoomSizes[Max Capacity],RoomSizes[Max Capacity],0,1,1)</f>
        <v>24</v>
      </c>
      <c r="X49" s="9">
        <v>0</v>
      </c>
    </row>
    <row r="50" spans="2:24" ht="45" x14ac:dyDescent="0.2">
      <c r="B50" s="9" t="s">
        <v>27</v>
      </c>
      <c r="C50" s="1" t="s">
        <v>408</v>
      </c>
      <c r="D50" s="10">
        <v>24</v>
      </c>
      <c r="E50" s="9"/>
      <c r="F50" s="23" t="b">
        <v>0</v>
      </c>
      <c r="G50" s="23" t="b">
        <v>1</v>
      </c>
      <c r="H50" s="23" t="b">
        <v>1</v>
      </c>
      <c r="I50" s="23"/>
      <c r="J50" s="9"/>
      <c r="K50" s="109" t="s">
        <v>409</v>
      </c>
      <c r="L50" s="9" t="s">
        <v>330</v>
      </c>
      <c r="M50" s="9"/>
      <c r="N50" s="9" t="s">
        <v>327</v>
      </c>
      <c r="P50" s="9">
        <v>5</v>
      </c>
      <c r="Q50">
        <v>1</v>
      </c>
      <c r="R50" s="23" t="b">
        <v>0</v>
      </c>
      <c r="S50" s="23" t="b">
        <v>1</v>
      </c>
      <c r="T50" s="23" t="b">
        <v>0</v>
      </c>
      <c r="U50" s="23" t="b">
        <v>0</v>
      </c>
      <c r="V50" s="23" t="b">
        <v>0</v>
      </c>
      <c r="W50" s="9">
        <f>_xlfn.XLOOKUP(Courses[[#This Row],[Enrollment Cap]],RoomSizes[Max Capacity],RoomSizes[Max Capacity],0,1,1)</f>
        <v>24</v>
      </c>
      <c r="X50" s="9">
        <v>0</v>
      </c>
    </row>
    <row r="51" spans="2:24" ht="45" x14ac:dyDescent="0.2">
      <c r="B51" s="9" t="s">
        <v>27</v>
      </c>
      <c r="C51" s="1" t="s">
        <v>410</v>
      </c>
      <c r="D51" s="10"/>
      <c r="E51" s="9"/>
      <c r="F51" s="23" t="b">
        <v>0</v>
      </c>
      <c r="G51" s="23" t="b">
        <v>0</v>
      </c>
      <c r="H51" s="23" t="b">
        <v>0</v>
      </c>
      <c r="I51" s="23"/>
      <c r="J51" s="9"/>
      <c r="K51" s="109" t="s">
        <v>411</v>
      </c>
      <c r="L51" s="9" t="s">
        <v>330</v>
      </c>
      <c r="M51" s="9"/>
      <c r="N51" s="9" t="s">
        <v>327</v>
      </c>
      <c r="P51" s="9">
        <v>5</v>
      </c>
      <c r="Q51">
        <v>1</v>
      </c>
      <c r="R51" s="23" t="b">
        <v>0</v>
      </c>
      <c r="S51" s="23" t="b">
        <v>0</v>
      </c>
      <c r="T51" s="23" t="b">
        <v>0</v>
      </c>
      <c r="U51" s="23" t="b">
        <v>0</v>
      </c>
      <c r="V51" s="23" t="b">
        <v>1</v>
      </c>
      <c r="W51" s="9">
        <f>_xlfn.XLOOKUP(Courses[[#This Row],[Enrollment Cap]],RoomSizes[Max Capacity],RoomSizes[Max Capacity],0,1,1)</f>
        <v>0</v>
      </c>
      <c r="X51" s="9">
        <v>75</v>
      </c>
    </row>
    <row r="52" spans="2:24" x14ac:dyDescent="0.2">
      <c r="B52" s="9" t="s">
        <v>27</v>
      </c>
      <c r="C52" s="1" t="s">
        <v>412</v>
      </c>
      <c r="D52" s="10">
        <v>48</v>
      </c>
      <c r="E52" s="9" t="s">
        <v>47</v>
      </c>
      <c r="F52" s="23" t="b">
        <v>1</v>
      </c>
      <c r="G52" s="23" t="b">
        <v>0</v>
      </c>
      <c r="H52" s="23" t="b">
        <v>0</v>
      </c>
      <c r="I52" s="23"/>
      <c r="J52" s="9"/>
      <c r="K52" s="109" t="s">
        <v>413</v>
      </c>
      <c r="L52" s="9" t="s">
        <v>330</v>
      </c>
      <c r="M52" s="9" t="s">
        <v>332</v>
      </c>
      <c r="N52" s="9" t="s">
        <v>327</v>
      </c>
      <c r="P52" s="9">
        <v>5</v>
      </c>
      <c r="Q52">
        <v>1</v>
      </c>
      <c r="R52" s="23" t="b">
        <v>0</v>
      </c>
      <c r="S52" s="23" t="b">
        <v>0</v>
      </c>
      <c r="T52" s="23" t="b">
        <v>0</v>
      </c>
      <c r="U52" s="23" t="b">
        <v>0</v>
      </c>
      <c r="V52" s="23" t="b">
        <v>1</v>
      </c>
      <c r="W52" s="9">
        <f>_xlfn.XLOOKUP(Courses[[#This Row],[Enrollment Cap]],RoomSizes[Max Capacity],RoomSizes[Max Capacity],0,1,1)</f>
        <v>48</v>
      </c>
      <c r="X52" s="9">
        <v>150</v>
      </c>
    </row>
    <row r="53" spans="2:24" ht="17" x14ac:dyDescent="0.2">
      <c r="B53" s="9" t="s">
        <v>27</v>
      </c>
      <c r="C53" s="1" t="s">
        <v>414</v>
      </c>
      <c r="D53" s="10">
        <v>24</v>
      </c>
      <c r="E53" s="9" t="s">
        <v>47</v>
      </c>
      <c r="F53" s="23" t="b">
        <v>1</v>
      </c>
      <c r="G53" s="23" t="b">
        <v>0</v>
      </c>
      <c r="H53" s="23" t="b">
        <v>0</v>
      </c>
      <c r="I53" s="23"/>
      <c r="J53" s="9"/>
      <c r="K53" s="109" t="s">
        <v>415</v>
      </c>
      <c r="L53" s="9" t="s">
        <v>330</v>
      </c>
      <c r="M53" s="9"/>
      <c r="N53" s="9" t="s">
        <v>335</v>
      </c>
      <c r="O53" s="12" t="s">
        <v>336</v>
      </c>
      <c r="P53" s="9" t="s">
        <v>14</v>
      </c>
      <c r="Q53">
        <v>0.5</v>
      </c>
      <c r="R53" s="23" t="b">
        <v>0</v>
      </c>
      <c r="S53" s="23" t="b">
        <v>0</v>
      </c>
      <c r="T53" s="23" t="b">
        <v>0</v>
      </c>
      <c r="U53" s="23" t="b">
        <v>0</v>
      </c>
      <c r="V53" s="23" t="b">
        <v>0</v>
      </c>
      <c r="W53" s="9">
        <f>_xlfn.XLOOKUP(Courses[[#This Row],[Enrollment Cap]],RoomSizes[Max Capacity],RoomSizes[Max Capacity],0,1,1)</f>
        <v>24</v>
      </c>
      <c r="X53" s="9">
        <v>0</v>
      </c>
    </row>
    <row r="54" spans="2:24" ht="17" x14ac:dyDescent="0.2">
      <c r="B54" s="9" t="s">
        <v>27</v>
      </c>
      <c r="C54" s="1" t="s">
        <v>416</v>
      </c>
      <c r="D54" s="10">
        <v>24</v>
      </c>
      <c r="E54" s="9" t="s">
        <v>47</v>
      </c>
      <c r="F54" s="23" t="b">
        <v>1</v>
      </c>
      <c r="G54" s="23" t="b">
        <v>0</v>
      </c>
      <c r="H54" s="23" t="b">
        <v>0</v>
      </c>
      <c r="I54" s="23"/>
      <c r="J54" s="9"/>
      <c r="K54" s="109" t="s">
        <v>415</v>
      </c>
      <c r="L54" s="9" t="s">
        <v>330</v>
      </c>
      <c r="M54" s="9"/>
      <c r="N54" s="9" t="s">
        <v>335</v>
      </c>
      <c r="O54" s="12" t="s">
        <v>336</v>
      </c>
      <c r="P54" s="9" t="s">
        <v>14</v>
      </c>
      <c r="Q54">
        <v>0.5</v>
      </c>
      <c r="R54" s="23" t="b">
        <v>0</v>
      </c>
      <c r="S54" s="23" t="b">
        <v>0</v>
      </c>
      <c r="T54" s="23" t="b">
        <v>0</v>
      </c>
      <c r="U54" s="23" t="b">
        <v>0</v>
      </c>
      <c r="V54" s="23" t="b">
        <v>0</v>
      </c>
      <c r="W54" s="9">
        <f>_xlfn.XLOOKUP(Courses[[#This Row],[Enrollment Cap]],RoomSizes[Max Capacity],RoomSizes[Max Capacity],0,1,1)</f>
        <v>24</v>
      </c>
      <c r="X54" s="9">
        <v>0</v>
      </c>
    </row>
    <row r="55" spans="2:24" x14ac:dyDescent="0.2">
      <c r="B55" s="9" t="s">
        <v>27</v>
      </c>
      <c r="C55" s="1" t="s">
        <v>140</v>
      </c>
      <c r="D55" s="10">
        <v>40</v>
      </c>
      <c r="E55" s="9" t="s">
        <v>417</v>
      </c>
      <c r="F55" s="23" t="b">
        <v>0</v>
      </c>
      <c r="G55" s="23" t="b">
        <v>1</v>
      </c>
      <c r="H55" s="23" t="b">
        <v>0</v>
      </c>
      <c r="I55" s="23"/>
      <c r="J55" s="9"/>
      <c r="K55" s="109" t="s">
        <v>418</v>
      </c>
      <c r="L55" s="9" t="s">
        <v>330</v>
      </c>
      <c r="M55" s="9"/>
      <c r="N55" s="9" t="s">
        <v>327</v>
      </c>
      <c r="P55" s="9">
        <v>5</v>
      </c>
      <c r="Q55">
        <v>1</v>
      </c>
      <c r="R55" s="23" t="b">
        <v>0</v>
      </c>
      <c r="S55" s="23" t="b">
        <v>0</v>
      </c>
      <c r="T55" s="23" t="b">
        <v>0</v>
      </c>
      <c r="U55" s="23" t="b">
        <v>0</v>
      </c>
      <c r="V55" s="23" t="b">
        <v>0</v>
      </c>
      <c r="W55" s="9">
        <f>_xlfn.XLOOKUP(Courses[[#This Row],[Enrollment Cap]],RoomSizes[Max Capacity],RoomSizes[Max Capacity],0,1,1)</f>
        <v>40</v>
      </c>
      <c r="X55" s="9">
        <v>0</v>
      </c>
    </row>
    <row r="56" spans="2:24" ht="60" x14ac:dyDescent="0.2">
      <c r="B56" s="9" t="s">
        <v>27</v>
      </c>
      <c r="C56" s="1" t="s">
        <v>419</v>
      </c>
      <c r="D56" s="10"/>
      <c r="E56" s="9"/>
      <c r="F56" s="23" t="b">
        <v>0</v>
      </c>
      <c r="G56" s="23" t="b">
        <v>0</v>
      </c>
      <c r="H56" s="23" t="b">
        <v>0</v>
      </c>
      <c r="I56" s="23"/>
      <c r="J56" s="9"/>
      <c r="K56" s="109" t="s">
        <v>420</v>
      </c>
      <c r="L56" s="9" t="s">
        <v>330</v>
      </c>
      <c r="M56" s="9"/>
      <c r="N56" s="9" t="s">
        <v>327</v>
      </c>
      <c r="P56" s="9">
        <v>5</v>
      </c>
      <c r="Q56">
        <v>1</v>
      </c>
      <c r="R56" s="23" t="b">
        <v>0</v>
      </c>
      <c r="S56" s="23" t="b">
        <v>0</v>
      </c>
      <c r="T56" s="23" t="b">
        <v>0</v>
      </c>
      <c r="U56" s="23" t="b">
        <v>0</v>
      </c>
      <c r="V56" s="23" t="b">
        <v>0</v>
      </c>
      <c r="W56" s="9">
        <f>_xlfn.XLOOKUP(Courses[[#This Row],[Enrollment Cap]],RoomSizes[Max Capacity],RoomSizes[Max Capacity],0,1,1)</f>
        <v>0</v>
      </c>
      <c r="X56" s="9">
        <v>0</v>
      </c>
    </row>
    <row r="57" spans="2:24" ht="45" x14ac:dyDescent="0.2">
      <c r="B57" s="9" t="s">
        <v>27</v>
      </c>
      <c r="C57" s="1" t="s">
        <v>421</v>
      </c>
      <c r="D57" s="10">
        <v>15</v>
      </c>
      <c r="E57" s="9" t="s">
        <v>417</v>
      </c>
      <c r="F57" s="23" t="b">
        <v>1</v>
      </c>
      <c r="G57" s="23" t="b">
        <v>0</v>
      </c>
      <c r="H57" s="23" t="b">
        <v>1</v>
      </c>
      <c r="I57" s="23"/>
      <c r="J57" s="9"/>
      <c r="K57" s="109" t="s">
        <v>422</v>
      </c>
      <c r="L57" s="9" t="s">
        <v>330</v>
      </c>
      <c r="M57" s="9" t="s">
        <v>332</v>
      </c>
      <c r="N57" s="9" t="s">
        <v>327</v>
      </c>
      <c r="O57" t="s">
        <v>423</v>
      </c>
      <c r="P57" s="9">
        <v>5</v>
      </c>
      <c r="Q57">
        <v>1</v>
      </c>
      <c r="R57" s="23" t="b">
        <v>0</v>
      </c>
      <c r="S57" s="23" t="b">
        <v>1</v>
      </c>
      <c r="T57" s="23" t="b">
        <v>0</v>
      </c>
      <c r="U57" s="23" t="b">
        <v>0</v>
      </c>
      <c r="V57" s="23" t="b">
        <v>0</v>
      </c>
      <c r="W57" s="9">
        <f>_xlfn.XLOOKUP(Courses[[#This Row],[Enrollment Cap]],RoomSizes[Max Capacity],RoomSizes[Max Capacity],0,1,1)</f>
        <v>18</v>
      </c>
      <c r="X57" s="9">
        <v>0</v>
      </c>
    </row>
    <row r="58" spans="2:24" ht="30" x14ac:dyDescent="0.2">
      <c r="B58" s="9" t="s">
        <v>27</v>
      </c>
      <c r="C58" s="1" t="s">
        <v>42</v>
      </c>
      <c r="D58" s="10">
        <v>24</v>
      </c>
      <c r="E58" s="9" t="s">
        <v>38</v>
      </c>
      <c r="F58" s="23" t="b">
        <v>1</v>
      </c>
      <c r="G58" s="23" t="b">
        <v>0</v>
      </c>
      <c r="H58" s="23" t="b">
        <v>1</v>
      </c>
      <c r="I58" s="23"/>
      <c r="J58" s="9"/>
      <c r="K58" s="109" t="s">
        <v>424</v>
      </c>
      <c r="L58" s="9" t="s">
        <v>330</v>
      </c>
      <c r="M58" s="9" t="s">
        <v>332</v>
      </c>
      <c r="N58" s="9" t="s">
        <v>327</v>
      </c>
      <c r="P58" s="9"/>
      <c r="R58" s="23" t="b">
        <v>0</v>
      </c>
      <c r="S58" s="23" t="b">
        <v>0</v>
      </c>
      <c r="T58" s="23" t="b">
        <v>0</v>
      </c>
      <c r="U58" s="23" t="b">
        <v>0</v>
      </c>
      <c r="V58" s="23" t="b">
        <v>0</v>
      </c>
      <c r="W58" s="9">
        <f>_xlfn.XLOOKUP(Courses[[#This Row],[Enrollment Cap]],RoomSizes[Max Capacity],RoomSizes[Max Capacity],0,1,1)</f>
        <v>24</v>
      </c>
      <c r="X58" s="9">
        <v>0</v>
      </c>
    </row>
    <row r="59" spans="2:24" x14ac:dyDescent="0.2">
      <c r="B59" s="9" t="s">
        <v>27</v>
      </c>
      <c r="C59" s="1" t="s">
        <v>42</v>
      </c>
      <c r="D59" s="10">
        <v>24</v>
      </c>
      <c r="E59" s="9" t="s">
        <v>417</v>
      </c>
      <c r="F59" s="23" t="b">
        <v>0</v>
      </c>
      <c r="G59" s="23" t="b">
        <v>1</v>
      </c>
      <c r="H59" s="23" t="b">
        <v>0</v>
      </c>
      <c r="I59" s="23"/>
      <c r="J59" s="9"/>
      <c r="K59" s="109" t="s">
        <v>425</v>
      </c>
      <c r="L59" s="9" t="s">
        <v>330</v>
      </c>
      <c r="M59" s="9" t="s">
        <v>332</v>
      </c>
      <c r="N59" s="9" t="s">
        <v>327</v>
      </c>
      <c r="P59" s="9"/>
      <c r="R59" s="23" t="b">
        <v>0</v>
      </c>
      <c r="S59" s="23" t="b">
        <v>0</v>
      </c>
      <c r="T59" s="23" t="b">
        <v>0</v>
      </c>
      <c r="U59" s="23" t="b">
        <v>0</v>
      </c>
      <c r="V59" s="23" t="b">
        <v>0</v>
      </c>
      <c r="W59" s="9">
        <f>_xlfn.XLOOKUP(Courses[[#This Row],[Enrollment Cap]],RoomSizes[Max Capacity],RoomSizes[Max Capacity],0,1,1)</f>
        <v>24</v>
      </c>
      <c r="X59" s="9">
        <v>0</v>
      </c>
    </row>
    <row r="60" spans="2:24" ht="75" x14ac:dyDescent="0.2">
      <c r="B60" s="9" t="s">
        <v>27</v>
      </c>
      <c r="C60" s="22" t="s">
        <v>426</v>
      </c>
      <c r="D60" s="10">
        <v>15</v>
      </c>
      <c r="E60" s="9" t="s">
        <v>389</v>
      </c>
      <c r="F60" s="23" t="b">
        <v>0</v>
      </c>
      <c r="G60" s="23" t="b">
        <v>0</v>
      </c>
      <c r="H60" s="23" t="b">
        <v>1</v>
      </c>
      <c r="I60" s="23"/>
      <c r="J60" s="12" t="s">
        <v>427</v>
      </c>
      <c r="K60" s="109" t="s">
        <v>428</v>
      </c>
      <c r="L60" s="12" t="s">
        <v>392</v>
      </c>
      <c r="M60" s="9" t="s">
        <v>14</v>
      </c>
      <c r="N60" s="9" t="s">
        <v>327</v>
      </c>
      <c r="O60" s="12" t="s">
        <v>14</v>
      </c>
      <c r="P60" s="9">
        <v>5</v>
      </c>
      <c r="Q60">
        <v>1</v>
      </c>
      <c r="R60" s="23" t="b">
        <v>0</v>
      </c>
      <c r="S60" s="23" t="b">
        <v>1</v>
      </c>
      <c r="T60" s="23" t="b">
        <v>0</v>
      </c>
      <c r="U60" s="23" t="b">
        <v>0</v>
      </c>
      <c r="V60" s="23" t="b">
        <v>0</v>
      </c>
      <c r="W60" s="9">
        <f>_xlfn.XLOOKUP(Courses[[#This Row],[Enrollment Cap]],RoomSizes[Max Capacity],RoomSizes[Max Capacity],0,1,1)</f>
        <v>18</v>
      </c>
      <c r="X60" s="9">
        <v>0</v>
      </c>
    </row>
    <row r="61" spans="2:24" ht="105" x14ac:dyDescent="0.2">
      <c r="B61" s="9" t="s">
        <v>27</v>
      </c>
      <c r="C61" s="22" t="s">
        <v>426</v>
      </c>
      <c r="D61" s="10">
        <v>15</v>
      </c>
      <c r="E61" s="9" t="s">
        <v>389</v>
      </c>
      <c r="F61" s="23" t="b">
        <v>0</v>
      </c>
      <c r="G61" s="23" t="b">
        <v>0</v>
      </c>
      <c r="H61" s="23" t="b">
        <v>0</v>
      </c>
      <c r="I61" s="23"/>
      <c r="J61" s="12" t="s">
        <v>429</v>
      </c>
      <c r="K61" s="109" t="s">
        <v>430</v>
      </c>
      <c r="L61" s="12" t="s">
        <v>392</v>
      </c>
      <c r="M61" s="9" t="s">
        <v>14</v>
      </c>
      <c r="N61" s="9" t="s">
        <v>327</v>
      </c>
      <c r="O61" s="12" t="s">
        <v>14</v>
      </c>
      <c r="P61" s="9">
        <v>5</v>
      </c>
      <c r="Q61">
        <v>1</v>
      </c>
      <c r="R61" s="23" t="b">
        <v>0</v>
      </c>
      <c r="S61" s="23" t="b">
        <v>1</v>
      </c>
      <c r="T61" s="23" t="b">
        <v>0</v>
      </c>
      <c r="U61" s="23" t="b">
        <v>0</v>
      </c>
      <c r="V61" s="23" t="b">
        <v>0</v>
      </c>
      <c r="W61" s="9">
        <f>_xlfn.XLOOKUP(Courses[[#This Row],[Enrollment Cap]],RoomSizes[Max Capacity],RoomSizes[Max Capacity],0,1,1)</f>
        <v>18</v>
      </c>
      <c r="X61" s="9">
        <v>0</v>
      </c>
    </row>
    <row r="62" spans="2:24" x14ac:dyDescent="0.2">
      <c r="B62" s="9" t="s">
        <v>27</v>
      </c>
      <c r="C62" s="1" t="s">
        <v>13</v>
      </c>
      <c r="D62" s="10">
        <v>30</v>
      </c>
      <c r="E62" s="9"/>
      <c r="F62" s="23" t="b">
        <v>0</v>
      </c>
      <c r="G62" s="23" t="b">
        <v>1</v>
      </c>
      <c r="H62" s="23" t="b">
        <v>0</v>
      </c>
      <c r="I62" s="23"/>
      <c r="J62" s="9"/>
      <c r="K62" s="109" t="s">
        <v>431</v>
      </c>
      <c r="L62" s="9" t="s">
        <v>330</v>
      </c>
      <c r="M62" s="9" t="s">
        <v>332</v>
      </c>
      <c r="N62" s="9" t="s">
        <v>327</v>
      </c>
      <c r="P62" s="9"/>
      <c r="R62" s="23" t="b">
        <v>0</v>
      </c>
      <c r="S62" s="23" t="b">
        <v>0</v>
      </c>
      <c r="T62" s="23" t="b">
        <v>0</v>
      </c>
      <c r="U62" s="23" t="b">
        <v>0</v>
      </c>
      <c r="V62" s="23" t="b">
        <v>0</v>
      </c>
      <c r="W62" s="9">
        <f>_xlfn.XLOOKUP(Courses[[#This Row],[Enrollment Cap]],RoomSizes[Max Capacity],RoomSizes[Max Capacity],0,1,1)</f>
        <v>30</v>
      </c>
      <c r="X62" s="9">
        <v>0</v>
      </c>
    </row>
    <row r="63" spans="2:24" x14ac:dyDescent="0.2">
      <c r="B63" s="9" t="s">
        <v>27</v>
      </c>
      <c r="C63" s="22" t="s">
        <v>13</v>
      </c>
      <c r="D63" s="10">
        <v>24</v>
      </c>
      <c r="E63" s="9" t="s">
        <v>304</v>
      </c>
      <c r="F63" s="23" t="b">
        <v>0</v>
      </c>
      <c r="G63" s="23" t="b">
        <v>0</v>
      </c>
      <c r="H63" s="23" t="b">
        <v>1</v>
      </c>
      <c r="I63" s="23"/>
      <c r="J63" s="9"/>
      <c r="K63" s="109" t="s">
        <v>431</v>
      </c>
      <c r="L63" s="9" t="s">
        <v>330</v>
      </c>
      <c r="M63" s="9" t="s">
        <v>332</v>
      </c>
      <c r="N63" s="9" t="s">
        <v>327</v>
      </c>
      <c r="O63" t="s">
        <v>432</v>
      </c>
      <c r="P63" s="9">
        <v>5</v>
      </c>
      <c r="Q63">
        <v>1</v>
      </c>
      <c r="R63" s="23" t="b">
        <v>0</v>
      </c>
      <c r="S63" s="23" t="b">
        <v>0</v>
      </c>
      <c r="T63" s="23" t="b">
        <v>0</v>
      </c>
      <c r="U63" s="23" t="b">
        <v>0</v>
      </c>
      <c r="V63" s="23" t="b">
        <v>0</v>
      </c>
      <c r="W63" s="9">
        <f>_xlfn.XLOOKUP(Courses[[#This Row],[Enrollment Cap]],RoomSizes[Max Capacity],RoomSizes[Max Capacity],0,1,1)</f>
        <v>24</v>
      </c>
      <c r="X63" s="9">
        <v>0</v>
      </c>
    </row>
    <row r="64" spans="2:24" ht="135" x14ac:dyDescent="0.2">
      <c r="B64" s="9" t="s">
        <v>27</v>
      </c>
      <c r="C64" s="1" t="s">
        <v>19</v>
      </c>
      <c r="D64" s="10">
        <v>30</v>
      </c>
      <c r="E64" s="9" t="s">
        <v>349</v>
      </c>
      <c r="F64" s="23" t="b">
        <v>0</v>
      </c>
      <c r="G64" s="23" t="b">
        <v>1</v>
      </c>
      <c r="H64" s="23" t="b">
        <v>0</v>
      </c>
      <c r="I64" s="23"/>
      <c r="J64" s="9"/>
      <c r="K64" s="109" t="s">
        <v>433</v>
      </c>
      <c r="L64" s="9" t="s">
        <v>330</v>
      </c>
      <c r="M64" s="9" t="s">
        <v>332</v>
      </c>
      <c r="N64" s="9" t="s">
        <v>327</v>
      </c>
      <c r="P64" s="9"/>
      <c r="R64" s="23" t="b">
        <v>0</v>
      </c>
      <c r="S64" s="23" t="b">
        <v>0</v>
      </c>
      <c r="T64" s="23" t="b">
        <v>0</v>
      </c>
      <c r="U64" s="23" t="b">
        <v>0</v>
      </c>
      <c r="V64" s="23" t="b">
        <v>0</v>
      </c>
      <c r="W64" s="9">
        <f>_xlfn.XLOOKUP(Courses[[#This Row],[Enrollment Cap]],RoomSizes[Max Capacity],RoomSizes[Max Capacity],0,1,1)</f>
        <v>30</v>
      </c>
      <c r="X64" s="9">
        <v>0</v>
      </c>
    </row>
    <row r="65" spans="2:24" ht="34" x14ac:dyDescent="0.2">
      <c r="B65" s="9" t="s">
        <v>27</v>
      </c>
      <c r="C65" s="1" t="s">
        <v>434</v>
      </c>
      <c r="D65" s="10">
        <v>30</v>
      </c>
      <c r="E65" s="9" t="s">
        <v>435</v>
      </c>
      <c r="F65" s="23" t="b">
        <v>0</v>
      </c>
      <c r="G65" s="23" t="b">
        <v>0</v>
      </c>
      <c r="H65" s="23" t="b">
        <v>1</v>
      </c>
      <c r="I65" s="23"/>
      <c r="J65" s="12" t="s">
        <v>436</v>
      </c>
      <c r="K65" s="109"/>
      <c r="L65" s="9" t="s">
        <v>330</v>
      </c>
      <c r="M65" s="9" t="s">
        <v>332</v>
      </c>
      <c r="N65" s="9" t="s">
        <v>327</v>
      </c>
      <c r="P65" s="9"/>
      <c r="R65" s="23" t="b">
        <v>0</v>
      </c>
      <c r="S65" s="23" t="b">
        <v>0</v>
      </c>
      <c r="T65" s="23" t="b">
        <v>0</v>
      </c>
      <c r="U65" s="23" t="b">
        <v>0</v>
      </c>
      <c r="V65" s="23" t="b">
        <v>0</v>
      </c>
      <c r="W65" s="9">
        <f>_xlfn.XLOOKUP(Courses[[#This Row],[Enrollment Cap]],RoomSizes[Max Capacity],RoomSizes[Max Capacity],0,1,1)</f>
        <v>30</v>
      </c>
      <c r="X65" s="9">
        <v>0</v>
      </c>
    </row>
    <row r="66" spans="2:24" x14ac:dyDescent="0.2">
      <c r="B66" s="9" t="s">
        <v>27</v>
      </c>
      <c r="C66" s="1" t="s">
        <v>434</v>
      </c>
      <c r="D66" s="10"/>
      <c r="E66" s="9"/>
      <c r="F66" s="23" t="b">
        <v>0</v>
      </c>
      <c r="G66" s="23" t="b">
        <v>0</v>
      </c>
      <c r="H66" s="23" t="b">
        <v>0</v>
      </c>
      <c r="I66" s="23"/>
      <c r="J66" s="9" t="s">
        <v>437</v>
      </c>
      <c r="K66" s="109"/>
      <c r="L66" s="9" t="s">
        <v>330</v>
      </c>
      <c r="M66" s="9" t="s">
        <v>332</v>
      </c>
      <c r="N66" s="9" t="s">
        <v>327</v>
      </c>
      <c r="P66" s="9">
        <v>5</v>
      </c>
      <c r="Q66">
        <v>1</v>
      </c>
      <c r="R66" s="23" t="b">
        <v>0</v>
      </c>
      <c r="S66" s="23" t="b">
        <v>0</v>
      </c>
      <c r="T66" s="23" t="b">
        <v>0</v>
      </c>
      <c r="U66" s="23" t="b">
        <v>0</v>
      </c>
      <c r="V66" s="23" t="b">
        <v>0</v>
      </c>
      <c r="W66" s="9">
        <f>_xlfn.XLOOKUP(Courses[[#This Row],[Enrollment Cap]],RoomSizes[Max Capacity],RoomSizes[Max Capacity],0,1,1)</f>
        <v>0</v>
      </c>
      <c r="X66" s="9">
        <v>0</v>
      </c>
    </row>
    <row r="67" spans="2:24" ht="51" x14ac:dyDescent="0.2">
      <c r="B67" s="9" t="s">
        <v>27</v>
      </c>
      <c r="C67" s="1" t="s">
        <v>438</v>
      </c>
      <c r="D67" s="10">
        <v>30</v>
      </c>
      <c r="E67" s="9" t="s">
        <v>349</v>
      </c>
      <c r="F67" s="23" t="b">
        <v>1</v>
      </c>
      <c r="G67" s="23" t="b">
        <v>0</v>
      </c>
      <c r="H67" s="23" t="b">
        <v>0</v>
      </c>
      <c r="I67" s="23"/>
      <c r="J67" s="12" t="s">
        <v>439</v>
      </c>
      <c r="K67" s="109" t="s">
        <v>440</v>
      </c>
      <c r="L67" s="9" t="s">
        <v>330</v>
      </c>
      <c r="M67" s="9" t="s">
        <v>332</v>
      </c>
      <c r="N67" s="9" t="s">
        <v>327</v>
      </c>
      <c r="O67" t="s">
        <v>441</v>
      </c>
      <c r="P67" s="9">
        <v>5</v>
      </c>
      <c r="Q67">
        <v>1</v>
      </c>
      <c r="R67" s="23" t="b">
        <v>0</v>
      </c>
      <c r="S67" s="23" t="b">
        <v>0</v>
      </c>
      <c r="T67" s="23" t="b">
        <v>0</v>
      </c>
      <c r="U67" s="23" t="b">
        <v>0</v>
      </c>
      <c r="V67" s="23" t="b">
        <v>0</v>
      </c>
      <c r="W67" s="9">
        <f>_xlfn.XLOOKUP(Courses[[#This Row],[Enrollment Cap]],RoomSizes[Max Capacity],RoomSizes[Max Capacity],0,1,1)</f>
        <v>30</v>
      </c>
      <c r="X67" s="9">
        <v>0</v>
      </c>
    </row>
    <row r="68" spans="2:24" ht="30" x14ac:dyDescent="0.2">
      <c r="B68" s="9" t="s">
        <v>27</v>
      </c>
      <c r="C68" s="1" t="s">
        <v>442</v>
      </c>
      <c r="D68" s="10"/>
      <c r="E68" s="9"/>
      <c r="F68" s="23" t="b">
        <v>0</v>
      </c>
      <c r="G68" s="23" t="b">
        <v>0</v>
      </c>
      <c r="H68" s="23" t="b">
        <v>0</v>
      </c>
      <c r="I68" s="23"/>
      <c r="J68" s="9"/>
      <c r="K68" s="109" t="s">
        <v>443</v>
      </c>
      <c r="L68" s="9" t="s">
        <v>330</v>
      </c>
      <c r="M68" s="9" t="s">
        <v>332</v>
      </c>
      <c r="N68" s="9" t="s">
        <v>14</v>
      </c>
      <c r="P68" s="9">
        <v>5</v>
      </c>
      <c r="Q68">
        <v>1</v>
      </c>
      <c r="R68" s="23" t="b">
        <v>0</v>
      </c>
      <c r="S68" s="23" t="b">
        <v>0</v>
      </c>
      <c r="T68" s="23" t="b">
        <v>0</v>
      </c>
      <c r="U68" s="23" t="b">
        <v>0</v>
      </c>
      <c r="V68" s="23" t="b">
        <v>0</v>
      </c>
      <c r="W68" s="9">
        <f>_xlfn.XLOOKUP(Courses[[#This Row],[Enrollment Cap]],RoomSizes[Max Capacity],RoomSizes[Max Capacity],0,1,1)</f>
        <v>0</v>
      </c>
      <c r="X68" s="9">
        <v>0</v>
      </c>
    </row>
    <row r="69" spans="2:24" ht="30" x14ac:dyDescent="0.2">
      <c r="B69" s="9" t="s">
        <v>27</v>
      </c>
      <c r="C69" s="1" t="s">
        <v>444</v>
      </c>
      <c r="D69" s="10">
        <v>30</v>
      </c>
      <c r="E69" s="9" t="s">
        <v>445</v>
      </c>
      <c r="F69" s="23" t="b">
        <v>1</v>
      </c>
      <c r="G69" s="23" t="b">
        <v>0</v>
      </c>
      <c r="H69" s="23" t="b">
        <v>0</v>
      </c>
      <c r="I69" s="23"/>
      <c r="J69" s="9"/>
      <c r="K69" s="109" t="s">
        <v>446</v>
      </c>
      <c r="L69" s="9" t="s">
        <v>330</v>
      </c>
      <c r="M69" s="9" t="s">
        <v>332</v>
      </c>
      <c r="N69" s="9" t="s">
        <v>327</v>
      </c>
      <c r="P69" s="9">
        <v>5</v>
      </c>
      <c r="Q69">
        <v>1</v>
      </c>
      <c r="R69" s="23" t="b">
        <v>0</v>
      </c>
      <c r="S69" s="23" t="b">
        <v>0</v>
      </c>
      <c r="T69" s="23" t="b">
        <v>0</v>
      </c>
      <c r="U69" s="23" t="b">
        <v>0</v>
      </c>
      <c r="V69" s="23" t="b">
        <v>0</v>
      </c>
      <c r="W69" s="9">
        <f>_xlfn.XLOOKUP(Courses[[#This Row],[Enrollment Cap]],RoomSizes[Max Capacity],RoomSizes[Max Capacity],0,1,1)</f>
        <v>30</v>
      </c>
      <c r="X69" s="9">
        <v>0</v>
      </c>
    </row>
    <row r="70" spans="2:24" ht="71" x14ac:dyDescent="0.2">
      <c r="B70" s="9" t="s">
        <v>27</v>
      </c>
      <c r="C70" s="1" t="s">
        <v>29</v>
      </c>
      <c r="D70" s="10">
        <v>48</v>
      </c>
      <c r="E70" s="9" t="s">
        <v>384</v>
      </c>
      <c r="F70" s="23" t="b">
        <v>1</v>
      </c>
      <c r="G70" s="23" t="b">
        <v>1</v>
      </c>
      <c r="H70" s="23" t="b">
        <v>0</v>
      </c>
      <c r="I70" s="23"/>
      <c r="J70" s="9"/>
      <c r="K70" s="91" t="s">
        <v>447</v>
      </c>
      <c r="L70" s="9" t="s">
        <v>330</v>
      </c>
      <c r="M70" s="9" t="s">
        <v>332</v>
      </c>
      <c r="N70" s="9" t="s">
        <v>327</v>
      </c>
      <c r="P70" s="9">
        <v>5</v>
      </c>
      <c r="Q70">
        <v>1</v>
      </c>
      <c r="R70" s="23" t="b">
        <v>0</v>
      </c>
      <c r="S70" s="23" t="b">
        <v>0</v>
      </c>
      <c r="T70" s="23" t="b">
        <v>0</v>
      </c>
      <c r="U70" s="23" t="b">
        <v>0</v>
      </c>
      <c r="V70" s="23" t="b">
        <v>0</v>
      </c>
      <c r="W70" s="9">
        <f>_xlfn.XLOOKUP(Courses[[#This Row],[Enrollment Cap]],RoomSizes[Max Capacity],RoomSizes[Max Capacity],0,1,1)</f>
        <v>48</v>
      </c>
      <c r="X70" s="9">
        <v>0</v>
      </c>
    </row>
    <row r="71" spans="2:24" ht="57" x14ac:dyDescent="0.2">
      <c r="B71" s="9" t="s">
        <v>27</v>
      </c>
      <c r="C71" s="1" t="s">
        <v>29</v>
      </c>
      <c r="D71" s="10">
        <v>48</v>
      </c>
      <c r="E71" s="9" t="s">
        <v>328</v>
      </c>
      <c r="F71" s="23" t="b">
        <v>0</v>
      </c>
      <c r="G71" s="23" t="b">
        <v>0</v>
      </c>
      <c r="H71" s="23" t="b">
        <v>1</v>
      </c>
      <c r="I71" s="23"/>
      <c r="J71" s="9"/>
      <c r="K71" s="91" t="s">
        <v>448</v>
      </c>
      <c r="L71" s="9" t="s">
        <v>330</v>
      </c>
      <c r="M71" s="9" t="s">
        <v>332</v>
      </c>
      <c r="N71" s="9" t="s">
        <v>327</v>
      </c>
      <c r="P71" s="9">
        <v>5</v>
      </c>
      <c r="Q71">
        <v>1</v>
      </c>
      <c r="R71" s="23" t="b">
        <v>0</v>
      </c>
      <c r="S71" s="23" t="b">
        <v>0</v>
      </c>
      <c r="T71" s="23" t="b">
        <v>0</v>
      </c>
      <c r="U71" s="23" t="b">
        <v>0</v>
      </c>
      <c r="V71" s="23" t="b">
        <v>0</v>
      </c>
      <c r="W71" s="9">
        <f>_xlfn.XLOOKUP(Courses[[#This Row],[Enrollment Cap]],RoomSizes[Max Capacity],RoomSizes[Max Capacity],0,1,1)</f>
        <v>48</v>
      </c>
      <c r="X71" s="9">
        <v>0</v>
      </c>
    </row>
    <row r="72" spans="2:24" ht="105" x14ac:dyDescent="0.2">
      <c r="B72" s="9" t="s">
        <v>27</v>
      </c>
      <c r="C72" s="1" t="s">
        <v>306</v>
      </c>
      <c r="D72" s="10">
        <v>24</v>
      </c>
      <c r="E72" s="9" t="s">
        <v>389</v>
      </c>
      <c r="F72" s="23" t="b">
        <v>0</v>
      </c>
      <c r="G72" s="23" t="b">
        <v>1</v>
      </c>
      <c r="H72" s="23" t="b">
        <v>0</v>
      </c>
      <c r="I72" s="23"/>
      <c r="J72" s="9"/>
      <c r="K72" s="109" t="s">
        <v>449</v>
      </c>
      <c r="L72" s="9" t="s">
        <v>392</v>
      </c>
      <c r="M72" s="9" t="s">
        <v>332</v>
      </c>
      <c r="N72" s="9" t="s">
        <v>393</v>
      </c>
      <c r="O72" t="s">
        <v>14</v>
      </c>
      <c r="P72" s="9">
        <v>5</v>
      </c>
      <c r="Q72">
        <v>1</v>
      </c>
      <c r="R72" s="23" t="b">
        <v>0</v>
      </c>
      <c r="S72" s="23" t="b">
        <v>0</v>
      </c>
      <c r="T72" s="23" t="b">
        <v>1</v>
      </c>
      <c r="U72" s="23" t="b">
        <v>0</v>
      </c>
      <c r="V72" s="23" t="b">
        <v>0</v>
      </c>
      <c r="W72" s="9">
        <f>_xlfn.XLOOKUP(Courses[[#This Row],[Enrollment Cap]],RoomSizes[Max Capacity],RoomSizes[Max Capacity],0,1,1)</f>
        <v>24</v>
      </c>
      <c r="X72" s="9">
        <v>0</v>
      </c>
    </row>
    <row r="73" spans="2:24" ht="60" x14ac:dyDescent="0.2">
      <c r="B73" s="9" t="s">
        <v>27</v>
      </c>
      <c r="C73" s="1" t="s">
        <v>306</v>
      </c>
      <c r="D73" s="10">
        <v>24</v>
      </c>
      <c r="E73" s="9" t="s">
        <v>47</v>
      </c>
      <c r="F73" s="23" t="b">
        <v>0</v>
      </c>
      <c r="G73" s="23" t="b">
        <v>0</v>
      </c>
      <c r="H73" s="23" t="b">
        <v>0</v>
      </c>
      <c r="I73" s="23"/>
      <c r="J73" s="9"/>
      <c r="K73" s="109" t="s">
        <v>450</v>
      </c>
      <c r="L73" s="9" t="s">
        <v>330</v>
      </c>
      <c r="M73" s="9" t="s">
        <v>332</v>
      </c>
      <c r="N73" s="9" t="s">
        <v>327</v>
      </c>
      <c r="P73" s="9">
        <v>5</v>
      </c>
      <c r="Q73">
        <v>1</v>
      </c>
      <c r="R73" s="23" t="b">
        <v>0</v>
      </c>
      <c r="S73" s="23" t="b">
        <v>0</v>
      </c>
      <c r="T73" s="23" t="b">
        <v>1</v>
      </c>
      <c r="U73" s="23" t="b">
        <v>0</v>
      </c>
      <c r="V73" s="23" t="b">
        <v>0</v>
      </c>
      <c r="W73" s="9">
        <f>_xlfn.XLOOKUP(Courses[[#This Row],[Enrollment Cap]],RoomSizes[Max Capacity],RoomSizes[Max Capacity],0,1,1)</f>
        <v>24</v>
      </c>
      <c r="X73" s="9">
        <v>0</v>
      </c>
    </row>
    <row r="74" spans="2:24" ht="45" x14ac:dyDescent="0.2">
      <c r="B74" s="9" t="s">
        <v>27</v>
      </c>
      <c r="C74" s="22" t="s">
        <v>451</v>
      </c>
      <c r="D74" s="10">
        <v>20</v>
      </c>
      <c r="E74" s="9" t="s">
        <v>26</v>
      </c>
      <c r="F74" s="23" t="b">
        <v>0</v>
      </c>
      <c r="G74" s="23" t="b">
        <v>0</v>
      </c>
      <c r="H74" s="23" t="b">
        <v>1</v>
      </c>
      <c r="I74" s="23"/>
      <c r="J74" s="9"/>
      <c r="K74" s="109" t="s">
        <v>452</v>
      </c>
      <c r="L74" s="9" t="s">
        <v>330</v>
      </c>
      <c r="M74" s="9" t="s">
        <v>14</v>
      </c>
      <c r="N74" s="9" t="s">
        <v>335</v>
      </c>
      <c r="O74" t="s">
        <v>432</v>
      </c>
      <c r="P74" s="9" t="s">
        <v>14</v>
      </c>
      <c r="Q74">
        <v>0.5</v>
      </c>
      <c r="R74" s="23" t="b">
        <v>0</v>
      </c>
      <c r="S74" s="23" t="b">
        <v>0</v>
      </c>
      <c r="T74" s="23" t="b">
        <v>0</v>
      </c>
      <c r="U74" s="23" t="b">
        <v>0</v>
      </c>
      <c r="V74" s="23" t="b">
        <v>0</v>
      </c>
      <c r="W74" s="9">
        <f>_xlfn.XLOOKUP(Courses[[#This Row],[Enrollment Cap]],RoomSizes[Max Capacity],RoomSizes[Max Capacity],0,1,1)</f>
        <v>24</v>
      </c>
      <c r="X74" s="9">
        <v>0</v>
      </c>
    </row>
    <row r="75" spans="2:24" ht="45" x14ac:dyDescent="0.2">
      <c r="B75" s="9" t="s">
        <v>27</v>
      </c>
      <c r="C75" s="22" t="s">
        <v>453</v>
      </c>
      <c r="D75" s="10">
        <v>20</v>
      </c>
      <c r="E75" s="9" t="s">
        <v>26</v>
      </c>
      <c r="F75" s="23" t="b">
        <v>0</v>
      </c>
      <c r="G75" s="23" t="b">
        <v>0</v>
      </c>
      <c r="H75" s="23" t="b">
        <v>1</v>
      </c>
      <c r="I75" s="23"/>
      <c r="J75" s="9"/>
      <c r="K75" s="109" t="s">
        <v>452</v>
      </c>
      <c r="L75" s="9" t="s">
        <v>330</v>
      </c>
      <c r="M75" s="9" t="s">
        <v>14</v>
      </c>
      <c r="N75" s="9" t="s">
        <v>335</v>
      </c>
      <c r="O75" t="s">
        <v>432</v>
      </c>
      <c r="P75" s="9" t="s">
        <v>14</v>
      </c>
      <c r="Q75">
        <v>0.5</v>
      </c>
      <c r="R75" s="23" t="b">
        <v>0</v>
      </c>
      <c r="S75" s="23" t="b">
        <v>0</v>
      </c>
      <c r="T75" s="23" t="b">
        <v>0</v>
      </c>
      <c r="U75" s="23" t="b">
        <v>0</v>
      </c>
      <c r="V75" s="23" t="b">
        <v>0</v>
      </c>
      <c r="W75" s="9">
        <f>_xlfn.XLOOKUP(Courses[[#This Row],[Enrollment Cap]],RoomSizes[Max Capacity],RoomSizes[Max Capacity],0,1,1)</f>
        <v>24</v>
      </c>
      <c r="X75" s="9">
        <v>0</v>
      </c>
    </row>
    <row r="76" spans="2:24" ht="45" x14ac:dyDescent="0.2">
      <c r="B76" s="9" t="s">
        <v>27</v>
      </c>
      <c r="C76" s="1" t="s">
        <v>454</v>
      </c>
      <c r="D76" s="10">
        <v>40</v>
      </c>
      <c r="E76" s="9" t="s">
        <v>26</v>
      </c>
      <c r="F76" s="23" t="b">
        <v>0</v>
      </c>
      <c r="G76" s="23" t="b">
        <v>0</v>
      </c>
      <c r="H76" s="23" t="b">
        <v>1</v>
      </c>
      <c r="I76" s="23"/>
      <c r="J76" s="9"/>
      <c r="K76" s="109" t="s">
        <v>452</v>
      </c>
      <c r="L76" s="9" t="s">
        <v>330</v>
      </c>
      <c r="M76" s="9" t="s">
        <v>14</v>
      </c>
      <c r="N76" s="9" t="s">
        <v>327</v>
      </c>
      <c r="O76" t="s">
        <v>432</v>
      </c>
      <c r="P76" s="9">
        <v>5</v>
      </c>
      <c r="Q76">
        <v>1</v>
      </c>
      <c r="R76" s="23" t="b">
        <v>0</v>
      </c>
      <c r="S76" s="23" t="b">
        <v>0</v>
      </c>
      <c r="T76" s="23" t="b">
        <v>0</v>
      </c>
      <c r="U76" s="23" t="b">
        <v>0</v>
      </c>
      <c r="V76" s="23" t="b">
        <v>1</v>
      </c>
      <c r="W76" s="9">
        <f>_xlfn.XLOOKUP(Courses[[#This Row],[Enrollment Cap]],RoomSizes[Max Capacity],RoomSizes[Max Capacity],0,1,1)</f>
        <v>40</v>
      </c>
      <c r="X76" s="9">
        <v>80</v>
      </c>
    </row>
    <row r="77" spans="2:24" ht="45" x14ac:dyDescent="0.2">
      <c r="B77" s="9" t="s">
        <v>27</v>
      </c>
      <c r="C77" s="1" t="s">
        <v>455</v>
      </c>
      <c r="D77" s="10">
        <v>48</v>
      </c>
      <c r="E77" s="9"/>
      <c r="F77" s="23" t="b">
        <v>0</v>
      </c>
      <c r="G77" s="23" t="b">
        <v>0</v>
      </c>
      <c r="H77" s="23" t="b">
        <v>0</v>
      </c>
      <c r="I77" s="23"/>
      <c r="J77" s="9" t="s">
        <v>456</v>
      </c>
      <c r="K77" s="109" t="s">
        <v>457</v>
      </c>
      <c r="L77" s="9" t="s">
        <v>330</v>
      </c>
      <c r="M77" s="9"/>
      <c r="N77" s="9" t="s">
        <v>327</v>
      </c>
      <c r="P77" s="9">
        <v>5</v>
      </c>
      <c r="Q77">
        <v>1</v>
      </c>
      <c r="R77" s="23" t="b">
        <v>0</v>
      </c>
      <c r="S77" s="23" t="b">
        <v>0</v>
      </c>
      <c r="T77" s="23" t="b">
        <v>0</v>
      </c>
      <c r="U77" s="23" t="b">
        <v>0</v>
      </c>
      <c r="V77" s="23" t="b">
        <v>0</v>
      </c>
      <c r="W77" s="9">
        <f>_xlfn.XLOOKUP(Courses[[#This Row],[Enrollment Cap]],RoomSizes[Max Capacity],RoomSizes[Max Capacity],0,1,1)</f>
        <v>48</v>
      </c>
      <c r="X77" s="9">
        <v>0</v>
      </c>
    </row>
    <row r="78" spans="2:24" ht="119" x14ac:dyDescent="0.2">
      <c r="B78" s="9" t="s">
        <v>27</v>
      </c>
      <c r="C78" s="1" t="s">
        <v>458</v>
      </c>
      <c r="D78" s="10"/>
      <c r="E78" s="9"/>
      <c r="F78" s="23" t="b">
        <v>0</v>
      </c>
      <c r="G78" s="23" t="b">
        <v>0</v>
      </c>
      <c r="H78" s="23" t="b">
        <v>0</v>
      </c>
      <c r="I78" s="23"/>
      <c r="J78" s="12" t="s">
        <v>459</v>
      </c>
      <c r="K78" s="109" t="s">
        <v>460</v>
      </c>
      <c r="L78" s="9" t="s">
        <v>330</v>
      </c>
      <c r="M78" s="9"/>
      <c r="N78" s="9" t="s">
        <v>327</v>
      </c>
      <c r="P78" s="9" t="s">
        <v>14</v>
      </c>
      <c r="R78" s="23" t="b">
        <v>0</v>
      </c>
      <c r="S78" s="23" t="b">
        <v>0</v>
      </c>
      <c r="T78" s="23" t="b">
        <v>0</v>
      </c>
      <c r="U78" s="23" t="b">
        <v>0</v>
      </c>
      <c r="V78" s="23" t="b">
        <v>0</v>
      </c>
      <c r="W78" s="9">
        <f>_xlfn.XLOOKUP(Courses[[#This Row],[Enrollment Cap]],RoomSizes[Max Capacity],RoomSizes[Max Capacity],0,1,1)</f>
        <v>0</v>
      </c>
      <c r="X78" s="9">
        <v>0</v>
      </c>
    </row>
    <row r="79" spans="2:24" ht="136" x14ac:dyDescent="0.2">
      <c r="B79" s="9" t="s">
        <v>27</v>
      </c>
      <c r="C79" s="1" t="s">
        <v>461</v>
      </c>
      <c r="D79" s="10">
        <v>12</v>
      </c>
      <c r="E79" s="9" t="s">
        <v>26</v>
      </c>
      <c r="F79" s="23" t="b">
        <v>1</v>
      </c>
      <c r="G79" s="23" t="b">
        <v>0</v>
      </c>
      <c r="H79" s="23" t="b">
        <v>0</v>
      </c>
      <c r="I79" s="23"/>
      <c r="J79" s="12" t="s">
        <v>462</v>
      </c>
      <c r="K79" s="91" t="s">
        <v>463</v>
      </c>
      <c r="L79" s="9" t="s">
        <v>330</v>
      </c>
      <c r="M79" s="9" t="s">
        <v>14</v>
      </c>
      <c r="N79" s="9" t="s">
        <v>335</v>
      </c>
      <c r="O79" t="s">
        <v>432</v>
      </c>
      <c r="P79" s="9">
        <v>5</v>
      </c>
      <c r="Q79">
        <v>1</v>
      </c>
      <c r="R79" s="23" t="b">
        <v>0</v>
      </c>
      <c r="S79" s="23" t="b">
        <v>0</v>
      </c>
      <c r="T79" s="23" t="b">
        <v>0</v>
      </c>
      <c r="U79" s="23" t="b">
        <v>0</v>
      </c>
      <c r="V79" s="23" t="b">
        <v>1</v>
      </c>
      <c r="W79" s="9">
        <f>_xlfn.XLOOKUP(Courses[[#This Row],[Enrollment Cap]],RoomSizes[Max Capacity],RoomSizes[Max Capacity],0,1,1)</f>
        <v>18</v>
      </c>
      <c r="X79" s="9">
        <v>100</v>
      </c>
    </row>
    <row r="80" spans="2:24" ht="136" x14ac:dyDescent="0.2">
      <c r="B80" s="9" t="s">
        <v>27</v>
      </c>
      <c r="C80" s="22" t="s">
        <v>464</v>
      </c>
      <c r="D80" s="10">
        <v>12</v>
      </c>
      <c r="E80" s="9" t="s">
        <v>304</v>
      </c>
      <c r="F80" s="23" t="b">
        <v>1</v>
      </c>
      <c r="G80" s="23" t="b">
        <v>0</v>
      </c>
      <c r="H80" s="23" t="b">
        <v>0</v>
      </c>
      <c r="I80" s="23"/>
      <c r="J80" s="12" t="s">
        <v>465</v>
      </c>
      <c r="K80" s="91"/>
      <c r="L80" s="9" t="s">
        <v>330</v>
      </c>
      <c r="M80" s="9" t="s">
        <v>14</v>
      </c>
      <c r="N80" s="9" t="s">
        <v>335</v>
      </c>
      <c r="O80" t="s">
        <v>466</v>
      </c>
      <c r="P80" s="9">
        <v>5</v>
      </c>
      <c r="Q80">
        <v>1</v>
      </c>
      <c r="R80" s="23" t="b">
        <v>0</v>
      </c>
      <c r="S80" s="23" t="b">
        <v>0</v>
      </c>
      <c r="T80" s="23" t="b">
        <v>0</v>
      </c>
      <c r="U80" s="23" t="b">
        <v>0</v>
      </c>
      <c r="V80" s="23" t="b">
        <v>1</v>
      </c>
      <c r="W80" s="9">
        <f>_xlfn.XLOOKUP(Courses[[#This Row],[Enrollment Cap]],RoomSizes[Max Capacity],RoomSizes[Max Capacity],0,1,1)</f>
        <v>18</v>
      </c>
      <c r="X80" s="9">
        <v>130</v>
      </c>
    </row>
    <row r="81" spans="2:24" ht="221" x14ac:dyDescent="0.2">
      <c r="B81" s="9" t="s">
        <v>27</v>
      </c>
      <c r="C81" s="1" t="s">
        <v>467</v>
      </c>
      <c r="D81" s="10">
        <v>12</v>
      </c>
      <c r="E81" s="9" t="s">
        <v>389</v>
      </c>
      <c r="F81" s="23" t="b">
        <v>1</v>
      </c>
      <c r="G81" s="23" t="b">
        <v>0</v>
      </c>
      <c r="H81" s="23" t="b">
        <v>0</v>
      </c>
      <c r="I81" s="23"/>
      <c r="J81" s="12" t="s">
        <v>468</v>
      </c>
      <c r="K81" s="91" t="s">
        <v>469</v>
      </c>
      <c r="L81" s="12" t="s">
        <v>392</v>
      </c>
      <c r="M81" s="9" t="s">
        <v>14</v>
      </c>
      <c r="N81" s="9" t="s">
        <v>335</v>
      </c>
      <c r="P81" s="9">
        <v>5</v>
      </c>
      <c r="Q81">
        <v>1</v>
      </c>
      <c r="R81" s="23" t="b">
        <v>0</v>
      </c>
      <c r="S81" s="23" t="b">
        <v>0</v>
      </c>
      <c r="T81" s="23" t="b">
        <v>0</v>
      </c>
      <c r="U81" s="23" t="b">
        <v>0</v>
      </c>
      <c r="V81" s="23" t="b">
        <v>1</v>
      </c>
      <c r="W81" s="9">
        <f>_xlfn.XLOOKUP(Courses[[#This Row],[Enrollment Cap]],RoomSizes[Max Capacity],RoomSizes[Max Capacity],0,1,1)</f>
        <v>18</v>
      </c>
      <c r="X81" s="9">
        <v>130</v>
      </c>
    </row>
    <row r="82" spans="2:24" ht="221" x14ac:dyDescent="0.2">
      <c r="B82" s="9" t="s">
        <v>27</v>
      </c>
      <c r="C82" s="22" t="s">
        <v>48</v>
      </c>
      <c r="D82" s="10">
        <v>12</v>
      </c>
      <c r="E82" s="12" t="s">
        <v>49</v>
      </c>
      <c r="F82" s="23" t="b">
        <v>0</v>
      </c>
      <c r="G82" s="23" t="b">
        <v>1</v>
      </c>
      <c r="H82" s="23" t="b">
        <v>1</v>
      </c>
      <c r="I82" s="23"/>
      <c r="J82" s="12" t="s">
        <v>470</v>
      </c>
      <c r="K82" s="182"/>
      <c r="L82" s="9" t="s">
        <v>330</v>
      </c>
      <c r="M82" s="9" t="s">
        <v>14</v>
      </c>
      <c r="N82" s="9" t="s">
        <v>335</v>
      </c>
      <c r="O82" s="12"/>
      <c r="P82" s="9">
        <v>5</v>
      </c>
      <c r="Q82">
        <v>1</v>
      </c>
      <c r="R82" s="23" t="b">
        <v>0</v>
      </c>
      <c r="S82" s="23" t="b">
        <v>0</v>
      </c>
      <c r="T82" s="23" t="b">
        <v>0</v>
      </c>
      <c r="U82" s="23" t="b">
        <v>0</v>
      </c>
      <c r="V82" s="23" t="b">
        <v>1</v>
      </c>
      <c r="W82" s="9">
        <f>_xlfn.XLOOKUP(Courses[[#This Row],[Enrollment Cap]],RoomSizes[Max Capacity],RoomSizes[Max Capacity],0,1,1)</f>
        <v>18</v>
      </c>
      <c r="X82" s="183">
        <v>130</v>
      </c>
    </row>
    <row r="83" spans="2:24" ht="153" x14ac:dyDescent="0.2">
      <c r="B83" s="9" t="s">
        <v>27</v>
      </c>
      <c r="C83" s="22" t="s">
        <v>46</v>
      </c>
      <c r="D83" s="10">
        <v>12</v>
      </c>
      <c r="E83" s="12" t="s">
        <v>47</v>
      </c>
      <c r="F83" s="23" t="b">
        <v>0</v>
      </c>
      <c r="G83" s="23" t="b">
        <v>1</v>
      </c>
      <c r="H83" s="23" t="b">
        <v>0</v>
      </c>
      <c r="I83" s="23"/>
      <c r="J83" s="12" t="s">
        <v>471</v>
      </c>
      <c r="K83" s="182"/>
      <c r="L83" s="9" t="s">
        <v>330</v>
      </c>
      <c r="M83" s="9" t="s">
        <v>14</v>
      </c>
      <c r="N83" s="9" t="s">
        <v>335</v>
      </c>
      <c r="O83" s="12"/>
      <c r="P83" s="9">
        <v>5</v>
      </c>
      <c r="Q83">
        <v>1</v>
      </c>
      <c r="R83" s="23" t="b">
        <v>0</v>
      </c>
      <c r="S83" s="23" t="b">
        <v>0</v>
      </c>
      <c r="T83" s="23" t="b">
        <v>0</v>
      </c>
      <c r="U83" s="23" t="b">
        <v>0</v>
      </c>
      <c r="V83" s="23" t="b">
        <v>1</v>
      </c>
      <c r="W83" s="9">
        <f>_xlfn.XLOOKUP(Courses[[#This Row],[Enrollment Cap]],RoomSizes[Max Capacity],RoomSizes[Max Capacity],0,1,1)</f>
        <v>18</v>
      </c>
      <c r="X83" s="183">
        <v>130</v>
      </c>
    </row>
    <row r="84" spans="2:24" ht="409.6" x14ac:dyDescent="0.2">
      <c r="B84" s="9" t="s">
        <v>27</v>
      </c>
      <c r="C84" s="22" t="s">
        <v>54</v>
      </c>
      <c r="D84" s="10">
        <v>12</v>
      </c>
      <c r="E84" s="9" t="s">
        <v>417</v>
      </c>
      <c r="F84" s="23" t="b">
        <v>0</v>
      </c>
      <c r="G84" s="23" t="b">
        <v>1</v>
      </c>
      <c r="H84" s="23" t="b">
        <v>0</v>
      </c>
      <c r="I84" s="23"/>
      <c r="J84" s="12" t="s">
        <v>472</v>
      </c>
      <c r="K84" s="91"/>
      <c r="L84" s="9" t="s">
        <v>330</v>
      </c>
      <c r="M84" s="9" t="s">
        <v>14</v>
      </c>
      <c r="N84" s="9" t="s">
        <v>335</v>
      </c>
      <c r="O84" t="s">
        <v>466</v>
      </c>
      <c r="P84" s="9">
        <v>5</v>
      </c>
      <c r="Q84">
        <v>1</v>
      </c>
      <c r="R84" s="23" t="b">
        <v>0</v>
      </c>
      <c r="S84" s="23" t="b">
        <v>0</v>
      </c>
      <c r="T84" s="23" t="b">
        <v>0</v>
      </c>
      <c r="U84" s="23" t="b">
        <v>0</v>
      </c>
      <c r="V84" s="23" t="b">
        <v>1</v>
      </c>
      <c r="W84" s="9">
        <f>_xlfn.XLOOKUP(Courses[[#This Row],[Enrollment Cap]],RoomSizes[Max Capacity],RoomSizes[Max Capacity],0,1,1)</f>
        <v>18</v>
      </c>
      <c r="X84" s="9">
        <v>130</v>
      </c>
    </row>
    <row r="85" spans="2:24" x14ac:dyDescent="0.2">
      <c r="B85" s="9" t="s">
        <v>27</v>
      </c>
      <c r="C85" s="1" t="s">
        <v>15</v>
      </c>
      <c r="D85" s="10"/>
      <c r="E85" s="9"/>
      <c r="F85" s="23" t="b">
        <v>1</v>
      </c>
      <c r="G85" s="23" t="b">
        <v>1</v>
      </c>
      <c r="H85" s="23" t="b">
        <v>1</v>
      </c>
      <c r="I85" s="23"/>
      <c r="J85" s="9"/>
      <c r="K85" s="109"/>
      <c r="L85" s="9" t="s">
        <v>330</v>
      </c>
      <c r="M85" s="9"/>
      <c r="N85" s="9" t="s">
        <v>14</v>
      </c>
      <c r="P85" s="9" t="s">
        <v>14</v>
      </c>
      <c r="R85" s="23" t="b">
        <v>0</v>
      </c>
      <c r="S85" s="23" t="b">
        <v>0</v>
      </c>
      <c r="T85" s="23" t="b">
        <v>0</v>
      </c>
      <c r="U85" s="23" t="b">
        <v>0</v>
      </c>
      <c r="V85" s="23" t="b">
        <v>0</v>
      </c>
      <c r="W85" s="9">
        <f>_xlfn.XLOOKUP(Courses[[#This Row],[Enrollment Cap]],RoomSizes[Max Capacity],RoomSizes[Max Capacity],0,1,1)</f>
        <v>0</v>
      </c>
      <c r="X85" s="9">
        <v>0</v>
      </c>
    </row>
    <row r="86" spans="2:24" x14ac:dyDescent="0.2">
      <c r="B86" s="9" t="s">
        <v>27</v>
      </c>
      <c r="C86" s="1" t="s">
        <v>16</v>
      </c>
      <c r="D86" s="10"/>
      <c r="E86" s="9"/>
      <c r="F86" s="23" t="b">
        <v>1</v>
      </c>
      <c r="G86" s="23" t="b">
        <v>1</v>
      </c>
      <c r="H86" s="23" t="b">
        <v>1</v>
      </c>
      <c r="I86" s="23"/>
      <c r="J86" s="9"/>
      <c r="K86" s="109"/>
      <c r="L86" s="9" t="s">
        <v>330</v>
      </c>
      <c r="M86" s="9"/>
      <c r="N86" s="9" t="s">
        <v>14</v>
      </c>
      <c r="P86" s="9" t="s">
        <v>14</v>
      </c>
      <c r="R86" s="23" t="b">
        <v>0</v>
      </c>
      <c r="S86" s="23" t="b">
        <v>0</v>
      </c>
      <c r="T86" s="23" t="b">
        <v>0</v>
      </c>
      <c r="U86" s="23" t="b">
        <v>0</v>
      </c>
      <c r="V86" s="23" t="b">
        <v>1</v>
      </c>
      <c r="W86" s="9">
        <f>_xlfn.XLOOKUP(Courses[[#This Row],[Enrollment Cap]],RoomSizes[Max Capacity],RoomSizes[Max Capacity],0,1,1)</f>
        <v>0</v>
      </c>
      <c r="X86" s="9">
        <v>130</v>
      </c>
    </row>
    <row r="87" spans="2:24" x14ac:dyDescent="0.2">
      <c r="B87" s="9" t="s">
        <v>27</v>
      </c>
      <c r="C87" s="9" t="s">
        <v>473</v>
      </c>
      <c r="D87" s="10"/>
      <c r="E87" s="9" t="s">
        <v>349</v>
      </c>
      <c r="F87" s="23" t="b">
        <v>0</v>
      </c>
      <c r="G87" s="23" t="b">
        <v>0</v>
      </c>
      <c r="H87" s="23" t="b">
        <v>0</v>
      </c>
      <c r="I87" s="23"/>
      <c r="J87" s="9" t="s">
        <v>474</v>
      </c>
      <c r="K87" s="109"/>
      <c r="L87" s="9" t="s">
        <v>475</v>
      </c>
      <c r="M87" s="9"/>
      <c r="N87" s="9" t="s">
        <v>327</v>
      </c>
      <c r="O87" s="12"/>
      <c r="P87" s="9">
        <v>5</v>
      </c>
      <c r="Q87">
        <v>1</v>
      </c>
      <c r="R87" s="23" t="b">
        <v>0</v>
      </c>
      <c r="S87" s="23" t="b">
        <v>0</v>
      </c>
      <c r="T87" s="23" t="b">
        <v>0</v>
      </c>
      <c r="U87" s="23" t="b">
        <v>0</v>
      </c>
      <c r="V87" s="23" t="b">
        <v>0</v>
      </c>
      <c r="W87" s="9">
        <v>48</v>
      </c>
      <c r="X87" s="9">
        <v>0</v>
      </c>
    </row>
    <row r="88" spans="2:24" x14ac:dyDescent="0.2">
      <c r="B88" s="9" t="s">
        <v>27</v>
      </c>
      <c r="C88" s="22" t="s">
        <v>476</v>
      </c>
      <c r="D88" s="10">
        <v>20</v>
      </c>
      <c r="E88" s="9" t="s">
        <v>375</v>
      </c>
      <c r="F88" s="23" t="b">
        <v>1</v>
      </c>
      <c r="G88" s="23" t="b">
        <v>1</v>
      </c>
      <c r="H88" s="23" t="b">
        <v>0</v>
      </c>
      <c r="I88" s="23"/>
      <c r="J88" s="9"/>
      <c r="K88" s="109"/>
      <c r="L88" s="9" t="s">
        <v>330</v>
      </c>
      <c r="M88" s="9"/>
      <c r="N88" s="9" t="s">
        <v>335</v>
      </c>
      <c r="P88" s="9" t="s">
        <v>14</v>
      </c>
      <c r="Q88">
        <v>0.5</v>
      </c>
      <c r="R88" s="23" t="b">
        <v>0</v>
      </c>
      <c r="S88" s="23" t="b">
        <v>0</v>
      </c>
      <c r="T88" s="23" t="b">
        <v>0</v>
      </c>
      <c r="U88" s="23" t="b">
        <v>0</v>
      </c>
      <c r="V88" s="23" t="b">
        <v>0</v>
      </c>
      <c r="W88" s="9">
        <f>_xlfn.XLOOKUP(Courses[[#This Row],[Enrollment Cap]],RoomSizes[Max Capacity],RoomSizes[Max Capacity],0,1,1)</f>
        <v>24</v>
      </c>
      <c r="X88" s="9">
        <v>0</v>
      </c>
    </row>
    <row r="89" spans="2:24" x14ac:dyDescent="0.2">
      <c r="B89" s="9" t="s">
        <v>27</v>
      </c>
      <c r="C89" s="22" t="s">
        <v>477</v>
      </c>
      <c r="D89" s="10">
        <v>20</v>
      </c>
      <c r="E89" s="9" t="s">
        <v>375</v>
      </c>
      <c r="F89" s="23" t="b">
        <v>1</v>
      </c>
      <c r="G89" s="23" t="b">
        <v>1</v>
      </c>
      <c r="H89" s="23" t="b">
        <v>0</v>
      </c>
      <c r="I89" s="23"/>
      <c r="J89" s="9"/>
      <c r="K89" s="109"/>
      <c r="L89" s="9" t="s">
        <v>330</v>
      </c>
      <c r="M89" s="9"/>
      <c r="N89" s="9" t="s">
        <v>335</v>
      </c>
      <c r="P89" s="9" t="s">
        <v>14</v>
      </c>
      <c r="Q89">
        <v>0.5</v>
      </c>
      <c r="R89" s="23" t="b">
        <v>0</v>
      </c>
      <c r="S89" s="23" t="b">
        <v>0</v>
      </c>
      <c r="T89" s="23" t="b">
        <v>0</v>
      </c>
      <c r="U89" s="23" t="b">
        <v>0</v>
      </c>
      <c r="V89" s="23" t="b">
        <v>0</v>
      </c>
      <c r="W89" s="9">
        <f>_xlfn.XLOOKUP(Courses[[#This Row],[Enrollment Cap]],RoomSizes[Max Capacity],RoomSizes[Max Capacity],0,1,1)</f>
        <v>24</v>
      </c>
      <c r="X89" s="9">
        <v>0</v>
      </c>
    </row>
    <row r="90" spans="2:24" x14ac:dyDescent="0.2">
      <c r="B90" s="9" t="s">
        <v>27</v>
      </c>
      <c r="C90" s="22" t="s">
        <v>478</v>
      </c>
      <c r="D90" s="10">
        <v>20</v>
      </c>
      <c r="E90" s="9" t="s">
        <v>375</v>
      </c>
      <c r="F90" s="23" t="b">
        <v>1</v>
      </c>
      <c r="G90" s="23" t="b">
        <v>1</v>
      </c>
      <c r="H90" s="23" t="b">
        <v>0</v>
      </c>
      <c r="I90" s="23"/>
      <c r="J90" s="9"/>
      <c r="K90" s="109"/>
      <c r="L90" s="9" t="s">
        <v>330</v>
      </c>
      <c r="M90" s="9"/>
      <c r="N90" s="9" t="s">
        <v>335</v>
      </c>
      <c r="O90" s="12"/>
      <c r="P90" s="9" t="s">
        <v>14</v>
      </c>
      <c r="Q90">
        <v>0.5</v>
      </c>
      <c r="R90" s="23" t="b">
        <v>0</v>
      </c>
      <c r="S90" s="23" t="b">
        <v>0</v>
      </c>
      <c r="T90" s="23" t="b">
        <v>0</v>
      </c>
      <c r="U90" s="23" t="b">
        <v>0</v>
      </c>
      <c r="V90" s="23" t="b">
        <v>0</v>
      </c>
      <c r="W90" s="9">
        <f>_xlfn.XLOOKUP(Courses[[#This Row],[Enrollment Cap]],RoomSizes[Max Capacity],RoomSizes[Max Capacity],0,1,1)</f>
        <v>24</v>
      </c>
      <c r="X90" s="9">
        <v>0</v>
      </c>
    </row>
    <row r="91" spans="2:24" x14ac:dyDescent="0.2">
      <c r="B91" s="9" t="s">
        <v>479</v>
      </c>
      <c r="C91" s="22" t="s">
        <v>480</v>
      </c>
      <c r="D91" s="10"/>
      <c r="E91" s="9"/>
      <c r="F91" s="116" t="b">
        <v>0</v>
      </c>
      <c r="G91" s="116" t="b">
        <v>0</v>
      </c>
      <c r="H91" s="116" t="b">
        <v>0</v>
      </c>
      <c r="I91" s="23"/>
      <c r="J91" s="9"/>
      <c r="K91" s="109"/>
      <c r="L91" s="9"/>
      <c r="M91" s="9"/>
      <c r="N91" s="9" t="s">
        <v>327</v>
      </c>
      <c r="O91" s="9"/>
      <c r="P91" s="9"/>
      <c r="R91" s="23" t="b">
        <v>0</v>
      </c>
      <c r="S91" s="23" t="b">
        <v>0</v>
      </c>
      <c r="T91" s="23" t="b">
        <v>0</v>
      </c>
      <c r="U91" s="23" t="b">
        <v>0</v>
      </c>
      <c r="V91" s="23" t="b">
        <v>0</v>
      </c>
      <c r="W91" s="9">
        <f>_xlfn.XLOOKUP(Courses[[#This Row],[Enrollment Cap]],RoomSizes[Max Capacity],RoomSizes[Max Capacity],0,1,1)</f>
        <v>0</v>
      </c>
      <c r="X91" s="9">
        <v>0</v>
      </c>
    </row>
    <row r="92" spans="2:24" ht="71" x14ac:dyDescent="0.2">
      <c r="B92" s="9" t="s">
        <v>479</v>
      </c>
      <c r="C92" s="22" t="s">
        <v>30</v>
      </c>
      <c r="D92" s="10">
        <v>30</v>
      </c>
      <c r="E92" s="9" t="s">
        <v>384</v>
      </c>
      <c r="F92" s="115" t="b">
        <v>1</v>
      </c>
      <c r="G92" s="115" t="b">
        <v>1</v>
      </c>
      <c r="H92" s="115" t="b">
        <v>1</v>
      </c>
      <c r="I92" s="23"/>
      <c r="J92" s="9"/>
      <c r="K92" s="91" t="s">
        <v>447</v>
      </c>
      <c r="L92" s="9" t="s">
        <v>330</v>
      </c>
      <c r="M92" s="9" t="s">
        <v>332</v>
      </c>
      <c r="N92" s="9" t="s">
        <v>327</v>
      </c>
      <c r="O92" s="9" t="s">
        <v>481</v>
      </c>
      <c r="P92" s="9">
        <v>5</v>
      </c>
      <c r="Q92">
        <v>1</v>
      </c>
      <c r="R92" s="23" t="b">
        <v>0</v>
      </c>
      <c r="S92" s="23" t="b">
        <v>0</v>
      </c>
      <c r="T92" s="23" t="b">
        <v>0</v>
      </c>
      <c r="U92" s="23" t="b">
        <v>0</v>
      </c>
      <c r="V92" s="23" t="b">
        <v>0</v>
      </c>
      <c r="W92" s="9">
        <f>_xlfn.XLOOKUP(Courses[[#This Row],[Enrollment Cap]],RoomSizes[Max Capacity],RoomSizes[Max Capacity],0,1,1)</f>
        <v>30</v>
      </c>
      <c r="X92" s="9">
        <v>0</v>
      </c>
    </row>
    <row r="93" spans="2:24" x14ac:dyDescent="0.2">
      <c r="B93" s="9" t="s">
        <v>479</v>
      </c>
      <c r="C93" s="22" t="s">
        <v>28</v>
      </c>
      <c r="D93" s="10"/>
      <c r="E93" s="9" t="s">
        <v>482</v>
      </c>
      <c r="F93" s="116" t="b">
        <v>0</v>
      </c>
      <c r="G93" s="116" t="b">
        <v>1</v>
      </c>
      <c r="H93" s="23" t="b">
        <v>0</v>
      </c>
      <c r="I93" s="23"/>
      <c r="J93" s="9"/>
      <c r="K93" s="109"/>
      <c r="L93" s="9" t="s">
        <v>330</v>
      </c>
      <c r="M93" s="9"/>
      <c r="N93" s="9" t="s">
        <v>327</v>
      </c>
      <c r="O93" s="9"/>
      <c r="P93" s="9"/>
      <c r="R93" s="23" t="b">
        <v>0</v>
      </c>
      <c r="S93" s="23" t="b">
        <v>0</v>
      </c>
      <c r="T93" s="23" t="b">
        <v>0</v>
      </c>
      <c r="U93" s="23" t="b">
        <v>0</v>
      </c>
      <c r="V93" s="23" t="b">
        <v>0</v>
      </c>
      <c r="W93" s="9">
        <f>_xlfn.XLOOKUP(Courses[[#This Row],[Enrollment Cap]],RoomSizes[Max Capacity],RoomSizes[Max Capacity],0,1,1)</f>
        <v>0</v>
      </c>
      <c r="X93" s="9">
        <v>0</v>
      </c>
    </row>
    <row r="94" spans="2:24" x14ac:dyDescent="0.2">
      <c r="B94" s="9" t="s">
        <v>479</v>
      </c>
      <c r="C94" s="22" t="s">
        <v>483</v>
      </c>
      <c r="D94" s="10"/>
      <c r="E94" s="9"/>
      <c r="F94" s="23" t="b">
        <v>0</v>
      </c>
      <c r="G94" s="23" t="b">
        <v>0</v>
      </c>
      <c r="H94" s="23" t="b">
        <v>0</v>
      </c>
      <c r="I94" s="23"/>
      <c r="J94" s="9"/>
      <c r="K94" s="109"/>
      <c r="L94" s="9"/>
      <c r="M94" s="9"/>
      <c r="N94" s="9"/>
      <c r="O94" s="9"/>
      <c r="P94" s="9"/>
      <c r="R94" s="23" t="b">
        <v>0</v>
      </c>
      <c r="S94" s="23" t="b">
        <v>0</v>
      </c>
      <c r="T94" s="23" t="b">
        <v>0</v>
      </c>
      <c r="U94" s="23" t="b">
        <v>0</v>
      </c>
      <c r="V94" s="23" t="b">
        <v>0</v>
      </c>
      <c r="W94" s="9">
        <f>_xlfn.XLOOKUP(Courses[[#This Row],[Enrollment Cap]],RoomSizes[Max Capacity],RoomSizes[Max Capacity],0,1,1)</f>
        <v>0</v>
      </c>
      <c r="X94" s="9">
        <v>0</v>
      </c>
    </row>
    <row r="95" spans="2:24" x14ac:dyDescent="0.2">
      <c r="B95" s="9" t="s">
        <v>479</v>
      </c>
      <c r="C95" s="22" t="s">
        <v>484</v>
      </c>
      <c r="D95" s="10"/>
      <c r="E95" s="9"/>
      <c r="F95" s="23" t="b">
        <v>0</v>
      </c>
      <c r="G95" s="23" t="b">
        <v>0</v>
      </c>
      <c r="H95" s="23" t="b">
        <v>0</v>
      </c>
      <c r="I95" s="23"/>
      <c r="J95" s="9"/>
      <c r="K95" s="109"/>
      <c r="L95" s="9"/>
      <c r="M95" s="9"/>
      <c r="N95" s="9"/>
      <c r="O95" s="9"/>
      <c r="P95" s="9"/>
      <c r="R95" s="23" t="b">
        <v>0</v>
      </c>
      <c r="S95" s="23" t="b">
        <v>0</v>
      </c>
      <c r="T95" s="23" t="b">
        <v>0</v>
      </c>
      <c r="U95" s="23" t="b">
        <v>0</v>
      </c>
      <c r="V95" s="23" t="b">
        <v>0</v>
      </c>
      <c r="W95" s="9">
        <f>_xlfn.XLOOKUP(Courses[[#This Row],[Enrollment Cap]],RoomSizes[Max Capacity],RoomSizes[Max Capacity],0,1,1)</f>
        <v>0</v>
      </c>
      <c r="X95" s="9">
        <v>0</v>
      </c>
    </row>
    <row r="96" spans="2:24" x14ac:dyDescent="0.2">
      <c r="B96" s="9" t="s">
        <v>479</v>
      </c>
      <c r="C96" s="22" t="s">
        <v>485</v>
      </c>
      <c r="D96" s="10"/>
      <c r="E96" s="9"/>
      <c r="F96" s="23" t="b">
        <v>0</v>
      </c>
      <c r="G96" s="23" t="b">
        <v>0</v>
      </c>
      <c r="H96" s="23" t="b">
        <v>0</v>
      </c>
      <c r="I96" s="23"/>
      <c r="J96" s="9"/>
      <c r="K96" s="109"/>
      <c r="L96" s="9"/>
      <c r="M96" s="9"/>
      <c r="N96" s="9"/>
      <c r="O96" s="9"/>
      <c r="P96" s="9"/>
      <c r="R96" s="23" t="b">
        <v>0</v>
      </c>
      <c r="S96" s="23" t="b">
        <v>0</v>
      </c>
      <c r="T96" s="23" t="b">
        <v>0</v>
      </c>
      <c r="U96" s="23" t="b">
        <v>0</v>
      </c>
      <c r="V96" s="23" t="b">
        <v>0</v>
      </c>
      <c r="W96" s="9">
        <f>_xlfn.XLOOKUP(Courses[[#This Row],[Enrollment Cap]],RoomSizes[Max Capacity],RoomSizes[Max Capacity],0,1,1)</f>
        <v>0</v>
      </c>
      <c r="X96" s="9">
        <v>0</v>
      </c>
    </row>
    <row r="97" spans="2:24" x14ac:dyDescent="0.2">
      <c r="B97" s="9" t="s">
        <v>479</v>
      </c>
      <c r="C97" s="22" t="s">
        <v>486</v>
      </c>
      <c r="D97" s="10"/>
      <c r="E97" s="9"/>
      <c r="F97" s="23" t="b">
        <v>0</v>
      </c>
      <c r="G97" s="23" t="b">
        <v>0</v>
      </c>
      <c r="H97" s="23" t="b">
        <v>0</v>
      </c>
      <c r="I97" s="23"/>
      <c r="J97" s="9"/>
      <c r="K97" s="109"/>
      <c r="L97" s="9"/>
      <c r="M97" s="9"/>
      <c r="N97" s="9"/>
      <c r="O97" s="9"/>
      <c r="P97" s="9"/>
      <c r="R97" s="23" t="b">
        <v>0</v>
      </c>
      <c r="S97" s="23" t="b">
        <v>0</v>
      </c>
      <c r="T97" s="23" t="b">
        <v>0</v>
      </c>
      <c r="U97" s="23" t="b">
        <v>0</v>
      </c>
      <c r="V97" s="23" t="b">
        <v>0</v>
      </c>
      <c r="W97" s="9">
        <f>_xlfn.XLOOKUP(Courses[[#This Row],[Enrollment Cap]],RoomSizes[Max Capacity],RoomSizes[Max Capacity],0,1,1)</f>
        <v>0</v>
      </c>
      <c r="X97" s="9">
        <v>0</v>
      </c>
    </row>
    <row r="98" spans="2:24" x14ac:dyDescent="0.2">
      <c r="B98" s="9" t="s">
        <v>479</v>
      </c>
      <c r="C98" s="22" t="s">
        <v>487</v>
      </c>
      <c r="D98" s="10"/>
      <c r="E98" s="9"/>
      <c r="F98" s="23" t="b">
        <v>0</v>
      </c>
      <c r="G98" s="23" t="b">
        <v>0</v>
      </c>
      <c r="H98" s="23" t="b">
        <v>0</v>
      </c>
      <c r="I98" s="23"/>
      <c r="J98" s="9"/>
      <c r="K98" s="109"/>
      <c r="L98" s="9"/>
      <c r="M98" s="9"/>
      <c r="N98" s="9"/>
      <c r="O98" s="9"/>
      <c r="P98" s="9"/>
      <c r="R98" s="23" t="b">
        <v>0</v>
      </c>
      <c r="S98" s="23" t="b">
        <v>0</v>
      </c>
      <c r="T98" s="23" t="b">
        <v>0</v>
      </c>
      <c r="U98" s="23" t="b">
        <v>0</v>
      </c>
      <c r="V98" s="23" t="b">
        <v>0</v>
      </c>
      <c r="W98" s="9">
        <f>_xlfn.XLOOKUP(Courses[[#This Row],[Enrollment Cap]],RoomSizes[Max Capacity],RoomSizes[Max Capacity],0,1,1)</f>
        <v>0</v>
      </c>
      <c r="X98" s="9">
        <v>0</v>
      </c>
    </row>
    <row r="99" spans="2:24" x14ac:dyDescent="0.2">
      <c r="B99" s="9" t="s">
        <v>479</v>
      </c>
      <c r="C99" s="22" t="s">
        <v>488</v>
      </c>
      <c r="D99" s="10"/>
      <c r="E99" s="9"/>
      <c r="F99" s="23" t="b">
        <v>0</v>
      </c>
      <c r="G99" s="23" t="b">
        <v>0</v>
      </c>
      <c r="H99" s="23" t="b">
        <v>0</v>
      </c>
      <c r="I99" s="23"/>
      <c r="J99" s="9"/>
      <c r="K99" s="109"/>
      <c r="L99" s="9"/>
      <c r="M99" s="9"/>
      <c r="N99" s="9"/>
      <c r="O99" s="9"/>
      <c r="P99" s="9"/>
      <c r="R99" s="23" t="b">
        <v>0</v>
      </c>
      <c r="S99" s="23" t="b">
        <v>0</v>
      </c>
      <c r="T99" s="23" t="b">
        <v>0</v>
      </c>
      <c r="U99" s="23" t="b">
        <v>0</v>
      </c>
      <c r="V99" s="23" t="b">
        <v>0</v>
      </c>
      <c r="W99" s="9">
        <f>_xlfn.XLOOKUP(Courses[[#This Row],[Enrollment Cap]],RoomSizes[Max Capacity],RoomSizes[Max Capacity],0,1,1)</f>
        <v>0</v>
      </c>
      <c r="X99" s="9">
        <v>0</v>
      </c>
    </row>
    <row r="100" spans="2:24" ht="78" hidden="1" customHeight="1" x14ac:dyDescent="0.2">
      <c r="B100" s="9" t="s">
        <v>489</v>
      </c>
      <c r="C100" t="s">
        <v>55</v>
      </c>
      <c r="D100" s="10">
        <v>144</v>
      </c>
      <c r="E100" s="55" t="s">
        <v>490</v>
      </c>
      <c r="F100" s="23" t="b">
        <v>0</v>
      </c>
      <c r="G100" s="23" t="b">
        <v>1</v>
      </c>
      <c r="H100" s="23" t="b">
        <v>0</v>
      </c>
      <c r="I100" s="127"/>
      <c r="J100" s="12" t="s">
        <v>491</v>
      </c>
      <c r="K100" s="12" t="s">
        <v>492</v>
      </c>
      <c r="L100" s="9" t="s">
        <v>330</v>
      </c>
      <c r="M100" s="9"/>
      <c r="N100" s="9" t="s">
        <v>327</v>
      </c>
      <c r="O100" s="9" t="s">
        <v>493</v>
      </c>
      <c r="P100" s="9">
        <v>4</v>
      </c>
      <c r="Q100">
        <v>1</v>
      </c>
      <c r="R100" s="23" t="b">
        <v>1</v>
      </c>
      <c r="S100" s="23" t="b">
        <v>0</v>
      </c>
      <c r="T100" s="23" t="b">
        <v>0</v>
      </c>
      <c r="U100" s="23" t="b">
        <v>0</v>
      </c>
      <c r="V100" s="23" t="b">
        <v>0</v>
      </c>
      <c r="W100" s="9">
        <f>_xlfn.XLOOKUP(Courses[[#This Row],[Enrollment Cap]],RoomSizes[Max Capacity],RoomSizes[Max Capacity],0,1,1)</f>
        <v>198</v>
      </c>
      <c r="X100" s="9">
        <v>0</v>
      </c>
    </row>
    <row r="101" spans="2:24" ht="34" hidden="1" x14ac:dyDescent="0.2">
      <c r="B101" s="9" t="s">
        <v>489</v>
      </c>
      <c r="C101" t="s">
        <v>57</v>
      </c>
      <c r="D101" s="10">
        <v>24</v>
      </c>
      <c r="E101" s="12"/>
      <c r="F101" s="23" t="b">
        <v>0</v>
      </c>
      <c r="G101" s="23" t="b">
        <v>1</v>
      </c>
      <c r="H101" s="23" t="b">
        <v>0</v>
      </c>
      <c r="I101" s="127"/>
      <c r="J101" s="12" t="s">
        <v>494</v>
      </c>
      <c r="K101" s="12" t="s">
        <v>495</v>
      </c>
      <c r="L101" s="9"/>
      <c r="M101" s="9"/>
      <c r="N101" s="9" t="s">
        <v>335</v>
      </c>
      <c r="O101" s="9" t="s">
        <v>496</v>
      </c>
      <c r="P101" s="9">
        <v>2</v>
      </c>
      <c r="Q101">
        <v>0.5</v>
      </c>
      <c r="R101" s="23" t="b">
        <v>1</v>
      </c>
      <c r="S101" s="23" t="b">
        <v>0</v>
      </c>
      <c r="T101" s="23" t="b">
        <v>0</v>
      </c>
      <c r="U101" s="23" t="b">
        <v>0</v>
      </c>
      <c r="V101" s="23" t="b">
        <v>1</v>
      </c>
      <c r="W101" s="9">
        <f>_xlfn.XLOOKUP(Courses[[#This Row],[Enrollment Cap]],RoomSizes[Max Capacity],RoomSizes[Max Capacity],0,1,1)</f>
        <v>24</v>
      </c>
      <c r="X101" s="9">
        <v>80</v>
      </c>
    </row>
    <row r="102" spans="2:24" ht="34" hidden="1" x14ac:dyDescent="0.2">
      <c r="B102" s="9" t="s">
        <v>489</v>
      </c>
      <c r="C102" t="s">
        <v>58</v>
      </c>
      <c r="D102" s="10">
        <v>24</v>
      </c>
      <c r="E102" s="12"/>
      <c r="F102" s="23" t="b">
        <v>0</v>
      </c>
      <c r="G102" s="23" t="b">
        <v>1</v>
      </c>
      <c r="H102" s="23" t="b">
        <v>0</v>
      </c>
      <c r="I102" s="127"/>
      <c r="J102" s="12" t="s">
        <v>494</v>
      </c>
      <c r="K102" s="12" t="s">
        <v>497</v>
      </c>
      <c r="L102" s="9"/>
      <c r="M102" s="9"/>
      <c r="N102" s="9" t="s">
        <v>335</v>
      </c>
      <c r="O102" s="9" t="s">
        <v>496</v>
      </c>
      <c r="P102" s="9">
        <v>2</v>
      </c>
      <c r="Q102">
        <v>0.5</v>
      </c>
      <c r="R102" s="23" t="b">
        <v>1</v>
      </c>
      <c r="S102" s="23" t="b">
        <v>0</v>
      </c>
      <c r="T102" s="23" t="b">
        <v>0</v>
      </c>
      <c r="U102" s="23" t="b">
        <v>0</v>
      </c>
      <c r="V102" s="23" t="b">
        <v>1</v>
      </c>
      <c r="W102" s="9">
        <f>_xlfn.XLOOKUP(Courses[[#This Row],[Enrollment Cap]],RoomSizes[Max Capacity],RoomSizes[Max Capacity],0,1,1)</f>
        <v>24</v>
      </c>
      <c r="X102" s="9">
        <v>80</v>
      </c>
    </row>
    <row r="103" spans="2:24" ht="34" hidden="1" x14ac:dyDescent="0.2">
      <c r="B103" s="9" t="s">
        <v>489</v>
      </c>
      <c r="C103" t="s">
        <v>59</v>
      </c>
      <c r="D103" s="10">
        <v>24</v>
      </c>
      <c r="E103" s="12"/>
      <c r="F103" s="23" t="b">
        <v>0</v>
      </c>
      <c r="G103" s="23" t="b">
        <v>1</v>
      </c>
      <c r="H103" s="23" t="b">
        <v>0</v>
      </c>
      <c r="I103" s="127"/>
      <c r="J103" s="12" t="s">
        <v>494</v>
      </c>
      <c r="K103" s="12" t="s">
        <v>498</v>
      </c>
      <c r="L103" s="9"/>
      <c r="M103" s="9"/>
      <c r="N103" s="9" t="s">
        <v>335</v>
      </c>
      <c r="O103" s="9" t="s">
        <v>496</v>
      </c>
      <c r="P103" s="9">
        <v>2</v>
      </c>
      <c r="Q103">
        <v>0.5</v>
      </c>
      <c r="R103" s="23" t="b">
        <v>1</v>
      </c>
      <c r="S103" s="23" t="b">
        <v>0</v>
      </c>
      <c r="T103" s="23" t="b">
        <v>0</v>
      </c>
      <c r="U103" s="23" t="b">
        <v>0</v>
      </c>
      <c r="V103" s="23" t="b">
        <v>1</v>
      </c>
      <c r="W103" s="9">
        <f>_xlfn.XLOOKUP(Courses[[#This Row],[Enrollment Cap]],RoomSizes[Max Capacity],RoomSizes[Max Capacity],0,1,1)</f>
        <v>24</v>
      </c>
      <c r="X103" s="9">
        <v>80</v>
      </c>
    </row>
    <row r="104" spans="2:24" ht="34" hidden="1" x14ac:dyDescent="0.2">
      <c r="B104" s="9" t="s">
        <v>489</v>
      </c>
      <c r="C104" t="s">
        <v>60</v>
      </c>
      <c r="D104" s="10">
        <v>24</v>
      </c>
      <c r="E104" s="12"/>
      <c r="F104" s="23" t="b">
        <v>0</v>
      </c>
      <c r="G104" s="23" t="b">
        <v>1</v>
      </c>
      <c r="H104" s="23" t="b">
        <v>0</v>
      </c>
      <c r="I104" s="127"/>
      <c r="J104" s="12" t="s">
        <v>494</v>
      </c>
      <c r="K104" s="12" t="s">
        <v>499</v>
      </c>
      <c r="L104" s="9"/>
      <c r="M104" s="9"/>
      <c r="N104" s="9" t="s">
        <v>335</v>
      </c>
      <c r="O104" s="9" t="s">
        <v>496</v>
      </c>
      <c r="P104" s="9">
        <v>2</v>
      </c>
      <c r="Q104">
        <v>0.5</v>
      </c>
      <c r="R104" s="23" t="b">
        <v>1</v>
      </c>
      <c r="S104" s="23" t="b">
        <v>0</v>
      </c>
      <c r="T104" s="23" t="b">
        <v>0</v>
      </c>
      <c r="U104" s="23" t="b">
        <v>0</v>
      </c>
      <c r="V104" s="23" t="b">
        <v>1</v>
      </c>
      <c r="W104" s="9">
        <f>_xlfn.XLOOKUP(Courses[[#This Row],[Enrollment Cap]],RoomSizes[Max Capacity],RoomSizes[Max Capacity],0,1,1)</f>
        <v>24</v>
      </c>
      <c r="X104" s="9">
        <v>80</v>
      </c>
    </row>
    <row r="105" spans="2:24" ht="34" hidden="1" x14ac:dyDescent="0.2">
      <c r="B105" s="9" t="s">
        <v>489</v>
      </c>
      <c r="C105" t="s">
        <v>61</v>
      </c>
      <c r="D105" s="10">
        <v>24</v>
      </c>
      <c r="E105" s="9"/>
      <c r="F105" s="23" t="b">
        <v>0</v>
      </c>
      <c r="G105" s="23" t="b">
        <v>1</v>
      </c>
      <c r="H105" s="23" t="b">
        <v>0</v>
      </c>
      <c r="I105" s="127"/>
      <c r="J105" s="12" t="s">
        <v>494</v>
      </c>
      <c r="K105" s="12" t="s">
        <v>500</v>
      </c>
      <c r="L105" s="9"/>
      <c r="M105" s="9"/>
      <c r="N105" s="9" t="s">
        <v>335</v>
      </c>
      <c r="O105" s="9" t="s">
        <v>496</v>
      </c>
      <c r="P105" s="9">
        <v>2</v>
      </c>
      <c r="Q105">
        <v>0.5</v>
      </c>
      <c r="R105" s="23" t="b">
        <v>1</v>
      </c>
      <c r="S105" s="23" t="b">
        <v>0</v>
      </c>
      <c r="T105" s="23" t="b">
        <v>0</v>
      </c>
      <c r="U105" s="23" t="b">
        <v>0</v>
      </c>
      <c r="V105" s="23" t="b">
        <v>1</v>
      </c>
      <c r="W105" s="9">
        <f>_xlfn.XLOOKUP(Courses[[#This Row],[Enrollment Cap]],RoomSizes[Max Capacity],RoomSizes[Max Capacity],0,1,1)</f>
        <v>24</v>
      </c>
      <c r="X105" s="9">
        <v>80</v>
      </c>
    </row>
    <row r="106" spans="2:24" ht="34" hidden="1" x14ac:dyDescent="0.2">
      <c r="B106" s="9" t="s">
        <v>489</v>
      </c>
      <c r="C106" t="s">
        <v>62</v>
      </c>
      <c r="D106" s="10">
        <v>24</v>
      </c>
      <c r="E106" s="9"/>
      <c r="F106" s="23" t="b">
        <v>0</v>
      </c>
      <c r="G106" s="23" t="b">
        <v>1</v>
      </c>
      <c r="H106" s="23" t="b">
        <v>0</v>
      </c>
      <c r="I106" s="127"/>
      <c r="J106" s="12" t="s">
        <v>494</v>
      </c>
      <c r="K106" s="12" t="s">
        <v>501</v>
      </c>
      <c r="L106" s="9"/>
      <c r="M106" s="9"/>
      <c r="N106" s="9" t="s">
        <v>335</v>
      </c>
      <c r="O106" s="9" t="s">
        <v>496</v>
      </c>
      <c r="P106" s="9">
        <v>2</v>
      </c>
      <c r="Q106">
        <v>0.5</v>
      </c>
      <c r="R106" s="23" t="b">
        <v>1</v>
      </c>
      <c r="S106" s="23" t="b">
        <v>0</v>
      </c>
      <c r="T106" s="23" t="b">
        <v>0</v>
      </c>
      <c r="U106" s="23" t="b">
        <v>0</v>
      </c>
      <c r="V106" s="23" t="b">
        <v>1</v>
      </c>
      <c r="W106" s="9">
        <f>_xlfn.XLOOKUP(Courses[[#This Row],[Enrollment Cap]],RoomSizes[Max Capacity],RoomSizes[Max Capacity],0,1,1)</f>
        <v>24</v>
      </c>
      <c r="X106" s="9">
        <v>80</v>
      </c>
    </row>
    <row r="107" spans="2:24" ht="102" hidden="1" x14ac:dyDescent="0.2">
      <c r="B107" s="9" t="s">
        <v>489</v>
      </c>
      <c r="C107" t="s">
        <v>63</v>
      </c>
      <c r="D107" s="10">
        <v>120</v>
      </c>
      <c r="E107" s="12" t="s">
        <v>502</v>
      </c>
      <c r="F107" s="23" t="b">
        <v>0</v>
      </c>
      <c r="G107" s="23" t="b">
        <v>1</v>
      </c>
      <c r="H107" s="23" t="b">
        <v>0</v>
      </c>
      <c r="I107" s="23" t="b">
        <v>0</v>
      </c>
      <c r="J107" s="12" t="s">
        <v>503</v>
      </c>
      <c r="K107" s="12" t="s">
        <v>504</v>
      </c>
      <c r="L107" s="9" t="s">
        <v>330</v>
      </c>
      <c r="M107" s="9"/>
      <c r="N107" s="9" t="s">
        <v>327</v>
      </c>
      <c r="O107" s="12" t="s">
        <v>493</v>
      </c>
      <c r="P107" s="9">
        <v>4</v>
      </c>
      <c r="Q107">
        <v>1</v>
      </c>
      <c r="R107" s="23" t="b">
        <v>1</v>
      </c>
      <c r="S107" s="23" t="b">
        <v>0</v>
      </c>
      <c r="T107" s="23" t="b">
        <v>0</v>
      </c>
      <c r="U107" s="23" t="b">
        <v>0</v>
      </c>
      <c r="V107" s="23" t="b">
        <v>0</v>
      </c>
      <c r="W107" s="9">
        <f>_xlfn.XLOOKUP(Courses[[#This Row],[Enrollment Cap]],RoomSizes[Max Capacity],RoomSizes[Max Capacity],0,1,1)</f>
        <v>198</v>
      </c>
      <c r="X107" s="9"/>
    </row>
    <row r="108" spans="2:24" ht="34" hidden="1" x14ac:dyDescent="0.2">
      <c r="B108" s="9" t="s">
        <v>489</v>
      </c>
      <c r="C108" t="s">
        <v>65</v>
      </c>
      <c r="D108" s="10">
        <v>24</v>
      </c>
      <c r="E108" s="9"/>
      <c r="F108" s="23" t="b">
        <v>0</v>
      </c>
      <c r="G108" s="23" t="b">
        <v>1</v>
      </c>
      <c r="H108" s="23" t="b">
        <v>0</v>
      </c>
      <c r="I108" s="23" t="b">
        <v>0</v>
      </c>
      <c r="J108" s="12" t="s">
        <v>494</v>
      </c>
      <c r="K108" s="12" t="s">
        <v>505</v>
      </c>
      <c r="L108" s="9"/>
      <c r="M108" s="9"/>
      <c r="N108" s="9" t="s">
        <v>335</v>
      </c>
      <c r="O108" s="12" t="s">
        <v>506</v>
      </c>
      <c r="P108" s="9">
        <v>2</v>
      </c>
      <c r="Q108">
        <v>0.5</v>
      </c>
      <c r="R108" s="23" t="b">
        <v>1</v>
      </c>
      <c r="S108" s="23" t="b">
        <v>0</v>
      </c>
      <c r="T108" s="23" t="b">
        <v>0</v>
      </c>
      <c r="U108" s="23" t="b">
        <v>0</v>
      </c>
      <c r="V108" s="23" t="b">
        <v>1</v>
      </c>
      <c r="W108" s="9">
        <f>_xlfn.XLOOKUP(Courses[[#This Row],[Enrollment Cap]],RoomSizes[Max Capacity],RoomSizes[Max Capacity],0,1,1)</f>
        <v>24</v>
      </c>
      <c r="X108" s="9"/>
    </row>
    <row r="109" spans="2:24" ht="34" hidden="1" x14ac:dyDescent="0.2">
      <c r="B109" s="9" t="s">
        <v>489</v>
      </c>
      <c r="C109" t="s">
        <v>66</v>
      </c>
      <c r="D109" s="10">
        <v>24</v>
      </c>
      <c r="E109" s="9"/>
      <c r="F109" s="23" t="b">
        <v>0</v>
      </c>
      <c r="G109" s="23" t="b">
        <v>1</v>
      </c>
      <c r="H109" s="23" t="b">
        <v>0</v>
      </c>
      <c r="I109" s="23" t="b">
        <v>0</v>
      </c>
      <c r="J109" s="12" t="s">
        <v>494</v>
      </c>
      <c r="K109" s="12" t="s">
        <v>507</v>
      </c>
      <c r="L109" s="9"/>
      <c r="M109" s="9"/>
      <c r="N109" s="9" t="s">
        <v>335</v>
      </c>
      <c r="O109" s="12" t="s">
        <v>506</v>
      </c>
      <c r="P109" s="9">
        <v>2</v>
      </c>
      <c r="Q109">
        <v>0.5</v>
      </c>
      <c r="R109" s="23" t="b">
        <v>1</v>
      </c>
      <c r="S109" s="23" t="b">
        <v>0</v>
      </c>
      <c r="T109" s="23" t="b">
        <v>0</v>
      </c>
      <c r="U109" s="23" t="b">
        <v>0</v>
      </c>
      <c r="V109" s="23" t="b">
        <v>1</v>
      </c>
      <c r="W109" s="9">
        <f>_xlfn.XLOOKUP(Courses[[#This Row],[Enrollment Cap]],RoomSizes[Max Capacity],RoomSizes[Max Capacity],0,1,1)</f>
        <v>24</v>
      </c>
      <c r="X109" s="9"/>
    </row>
    <row r="110" spans="2:24" ht="34" hidden="1" x14ac:dyDescent="0.2">
      <c r="B110" s="9" t="s">
        <v>489</v>
      </c>
      <c r="C110" t="s">
        <v>67</v>
      </c>
      <c r="D110" s="10">
        <v>24</v>
      </c>
      <c r="E110" s="9"/>
      <c r="F110" s="23" t="b">
        <v>0</v>
      </c>
      <c r="G110" s="23" t="b">
        <v>1</v>
      </c>
      <c r="H110" s="23" t="b">
        <v>0</v>
      </c>
      <c r="I110" s="23" t="b">
        <v>0</v>
      </c>
      <c r="J110" s="12" t="s">
        <v>494</v>
      </c>
      <c r="K110" s="12" t="s">
        <v>508</v>
      </c>
      <c r="L110" s="9"/>
      <c r="M110" s="9"/>
      <c r="N110" s="9" t="s">
        <v>335</v>
      </c>
      <c r="O110" s="12" t="s">
        <v>506</v>
      </c>
      <c r="P110" s="9">
        <v>2</v>
      </c>
      <c r="Q110">
        <v>0.5</v>
      </c>
      <c r="R110" s="23" t="b">
        <v>1</v>
      </c>
      <c r="S110" s="23" t="b">
        <v>0</v>
      </c>
      <c r="T110" s="23" t="b">
        <v>0</v>
      </c>
      <c r="U110" s="23" t="b">
        <v>0</v>
      </c>
      <c r="V110" s="23" t="b">
        <v>1</v>
      </c>
      <c r="W110" s="9">
        <f>_xlfn.XLOOKUP(Courses[[#This Row],[Enrollment Cap]],RoomSizes[Max Capacity],RoomSizes[Max Capacity],0,1,1)</f>
        <v>24</v>
      </c>
      <c r="X110" s="9"/>
    </row>
    <row r="111" spans="2:24" ht="34" hidden="1" x14ac:dyDescent="0.2">
      <c r="B111" s="9" t="s">
        <v>489</v>
      </c>
      <c r="C111" t="s">
        <v>68</v>
      </c>
      <c r="D111" s="10">
        <v>24</v>
      </c>
      <c r="E111" s="9"/>
      <c r="F111" s="23" t="b">
        <v>0</v>
      </c>
      <c r="G111" s="23" t="b">
        <v>1</v>
      </c>
      <c r="H111" s="23" t="b">
        <v>0</v>
      </c>
      <c r="I111" s="23" t="b">
        <v>0</v>
      </c>
      <c r="J111" s="12" t="s">
        <v>494</v>
      </c>
      <c r="K111" s="12" t="s">
        <v>509</v>
      </c>
      <c r="L111" s="9"/>
      <c r="M111" s="9"/>
      <c r="N111" s="9" t="s">
        <v>335</v>
      </c>
      <c r="O111" s="12" t="s">
        <v>506</v>
      </c>
      <c r="P111" s="9">
        <v>2</v>
      </c>
      <c r="Q111">
        <v>0.5</v>
      </c>
      <c r="R111" s="23" t="b">
        <v>1</v>
      </c>
      <c r="S111" s="23" t="b">
        <v>0</v>
      </c>
      <c r="T111" s="23" t="b">
        <v>0</v>
      </c>
      <c r="U111" s="23" t="b">
        <v>0</v>
      </c>
      <c r="V111" s="23" t="b">
        <v>1</v>
      </c>
      <c r="W111" s="9">
        <f>_xlfn.XLOOKUP(Courses[[#This Row],[Enrollment Cap]],RoomSizes[Max Capacity],RoomSizes[Max Capacity],0,1,1)</f>
        <v>24</v>
      </c>
      <c r="X111" s="9"/>
    </row>
    <row r="112" spans="2:24" ht="34" hidden="1" x14ac:dyDescent="0.2">
      <c r="B112" s="9" t="s">
        <v>489</v>
      </c>
      <c r="C112" t="s">
        <v>69</v>
      </c>
      <c r="D112" s="10">
        <v>24</v>
      </c>
      <c r="E112" s="9"/>
      <c r="F112" s="23" t="b">
        <v>0</v>
      </c>
      <c r="G112" s="23" t="b">
        <v>1</v>
      </c>
      <c r="H112" s="23" t="b">
        <v>0</v>
      </c>
      <c r="I112" s="23" t="b">
        <v>0</v>
      </c>
      <c r="J112" s="12" t="s">
        <v>494</v>
      </c>
      <c r="K112" s="12" t="s">
        <v>510</v>
      </c>
      <c r="L112" s="9"/>
      <c r="M112" s="9"/>
      <c r="N112" s="9" t="s">
        <v>335</v>
      </c>
      <c r="O112" s="12" t="s">
        <v>506</v>
      </c>
      <c r="P112" s="9">
        <v>2</v>
      </c>
      <c r="Q112">
        <v>0.5</v>
      </c>
      <c r="R112" s="23" t="b">
        <v>1</v>
      </c>
      <c r="S112" s="23" t="b">
        <v>0</v>
      </c>
      <c r="T112" s="23" t="b">
        <v>0</v>
      </c>
      <c r="U112" s="23" t="b">
        <v>0</v>
      </c>
      <c r="V112" s="23" t="b">
        <v>1</v>
      </c>
      <c r="W112" s="9">
        <f>_xlfn.XLOOKUP(Courses[[#This Row],[Enrollment Cap]],RoomSizes[Max Capacity],RoomSizes[Max Capacity],0,1,1)</f>
        <v>24</v>
      </c>
      <c r="X112" s="9"/>
    </row>
    <row r="113" spans="2:24" ht="34" hidden="1" x14ac:dyDescent="0.2">
      <c r="B113" s="9" t="s">
        <v>489</v>
      </c>
      <c r="C113" t="s">
        <v>70</v>
      </c>
      <c r="D113" s="10">
        <v>24</v>
      </c>
      <c r="E113" s="9"/>
      <c r="F113" s="23" t="b">
        <v>0</v>
      </c>
      <c r="G113" s="23" t="b">
        <v>1</v>
      </c>
      <c r="H113" s="23" t="b">
        <v>0</v>
      </c>
      <c r="I113" s="23" t="b">
        <v>0</v>
      </c>
      <c r="J113" s="12" t="s">
        <v>494</v>
      </c>
      <c r="K113" s="12" t="s">
        <v>511</v>
      </c>
      <c r="L113" s="9"/>
      <c r="M113" s="9"/>
      <c r="N113" s="9" t="s">
        <v>335</v>
      </c>
      <c r="O113" s="12" t="s">
        <v>506</v>
      </c>
      <c r="P113" s="9">
        <v>2</v>
      </c>
      <c r="Q113">
        <v>0.5</v>
      </c>
      <c r="R113" s="23" t="b">
        <v>1</v>
      </c>
      <c r="S113" s="23" t="b">
        <v>0</v>
      </c>
      <c r="T113" s="23" t="b">
        <v>0</v>
      </c>
      <c r="U113" s="23" t="b">
        <v>0</v>
      </c>
      <c r="V113" s="23" t="b">
        <v>1</v>
      </c>
      <c r="W113" s="9">
        <f>_xlfn.XLOOKUP(Courses[[#This Row],[Enrollment Cap]],RoomSizes[Max Capacity],RoomSizes[Max Capacity],0,1,1)</f>
        <v>24</v>
      </c>
      <c r="X113" s="9"/>
    </row>
    <row r="114" spans="2:24" ht="34" hidden="1" x14ac:dyDescent="0.2">
      <c r="B114" s="9" t="s">
        <v>489</v>
      </c>
      <c r="C114" t="s">
        <v>71</v>
      </c>
      <c r="D114" s="10">
        <v>48</v>
      </c>
      <c r="E114" s="12" t="s">
        <v>512</v>
      </c>
      <c r="F114" s="23" t="b">
        <v>0</v>
      </c>
      <c r="G114" s="23" t="b">
        <v>1</v>
      </c>
      <c r="H114" s="23" t="b">
        <v>0</v>
      </c>
      <c r="I114" s="23" t="b">
        <v>0</v>
      </c>
      <c r="J114" s="12"/>
      <c r="K114" s="12" t="s">
        <v>513</v>
      </c>
      <c r="L114" s="9" t="s">
        <v>330</v>
      </c>
      <c r="M114" s="9"/>
      <c r="N114" s="9" t="s">
        <v>327</v>
      </c>
      <c r="O114" s="9" t="s">
        <v>514</v>
      </c>
      <c r="P114" s="9">
        <v>4</v>
      </c>
      <c r="Q114">
        <v>1</v>
      </c>
      <c r="R114" s="23" t="b">
        <v>1</v>
      </c>
      <c r="S114" s="23" t="b">
        <v>0</v>
      </c>
      <c r="T114" s="23" t="b">
        <v>0</v>
      </c>
      <c r="U114" s="23" t="b">
        <v>0</v>
      </c>
      <c r="V114" s="23" t="b">
        <v>0</v>
      </c>
      <c r="W114" s="9">
        <v>90</v>
      </c>
      <c r="X114" s="9">
        <v>0</v>
      </c>
    </row>
    <row r="115" spans="2:24" ht="34" hidden="1" x14ac:dyDescent="0.2">
      <c r="B115" s="9" t="s">
        <v>489</v>
      </c>
      <c r="C115" t="s">
        <v>72</v>
      </c>
      <c r="D115" s="10">
        <v>110</v>
      </c>
      <c r="E115" s="12" t="s">
        <v>515</v>
      </c>
      <c r="F115" s="23" t="b">
        <v>0</v>
      </c>
      <c r="G115" s="23" t="b">
        <v>1</v>
      </c>
      <c r="H115" s="23" t="b">
        <v>0</v>
      </c>
      <c r="I115" s="23" t="b">
        <v>0</v>
      </c>
      <c r="J115" s="12"/>
      <c r="K115" s="12" t="s">
        <v>516</v>
      </c>
      <c r="L115" s="9" t="s">
        <v>330</v>
      </c>
      <c r="M115" s="9"/>
      <c r="N115" s="9" t="s">
        <v>327</v>
      </c>
      <c r="O115" s="9" t="s">
        <v>493</v>
      </c>
      <c r="P115" s="9">
        <v>4</v>
      </c>
      <c r="Q115">
        <v>1</v>
      </c>
      <c r="R115" s="23" t="b">
        <v>1</v>
      </c>
      <c r="S115" s="23" t="b">
        <v>0</v>
      </c>
      <c r="T115" s="23" t="b">
        <v>0</v>
      </c>
      <c r="U115" s="23" t="b">
        <v>0</v>
      </c>
      <c r="V115" s="23" t="b">
        <v>0</v>
      </c>
      <c r="W115" s="9">
        <f>_xlfn.XLOOKUP(Courses[[#This Row],[Enrollment Cap]],RoomSizes[Max Capacity],RoomSizes[Max Capacity],0,1,1)</f>
        <v>198</v>
      </c>
      <c r="X115" s="9">
        <v>0</v>
      </c>
    </row>
    <row r="116" spans="2:24" ht="136" hidden="1" x14ac:dyDescent="0.2">
      <c r="B116" s="9" t="s">
        <v>489</v>
      </c>
      <c r="C116" t="s">
        <v>73</v>
      </c>
      <c r="D116" s="10">
        <v>80</v>
      </c>
      <c r="E116" s="12" t="s">
        <v>515</v>
      </c>
      <c r="F116" s="23" t="b">
        <v>0</v>
      </c>
      <c r="G116" s="23" t="b">
        <v>1</v>
      </c>
      <c r="H116" s="23" t="b">
        <v>0</v>
      </c>
      <c r="I116" s="23" t="b">
        <v>0</v>
      </c>
      <c r="J116" s="12" t="s">
        <v>517</v>
      </c>
      <c r="K116" s="12" t="s">
        <v>518</v>
      </c>
      <c r="L116" s="9" t="s">
        <v>330</v>
      </c>
      <c r="M116" s="9"/>
      <c r="N116" s="9" t="s">
        <v>327</v>
      </c>
      <c r="O116" s="9" t="s">
        <v>493</v>
      </c>
      <c r="P116" s="9">
        <v>3</v>
      </c>
      <c r="Q116">
        <v>1</v>
      </c>
      <c r="R116" s="23" t="b">
        <v>1</v>
      </c>
      <c r="S116" s="23" t="b">
        <v>0</v>
      </c>
      <c r="T116" s="23" t="b">
        <v>0</v>
      </c>
      <c r="U116" s="23" t="b">
        <v>0</v>
      </c>
      <c r="V116" s="23" t="b">
        <v>1</v>
      </c>
      <c r="W116" s="9">
        <f>_xlfn.XLOOKUP(Courses[[#This Row],[Enrollment Cap]],RoomSizes[Max Capacity],RoomSizes[Max Capacity],0,1,1)</f>
        <v>90</v>
      </c>
      <c r="X116" s="9">
        <v>0</v>
      </c>
    </row>
    <row r="117" spans="2:24" ht="34" hidden="1" x14ac:dyDescent="0.2">
      <c r="B117" s="9" t="s">
        <v>489</v>
      </c>
      <c r="C117" t="s">
        <v>74</v>
      </c>
      <c r="D117" s="10">
        <v>20</v>
      </c>
      <c r="E117" s="12" t="s">
        <v>512</v>
      </c>
      <c r="F117" s="23" t="b">
        <v>0</v>
      </c>
      <c r="G117" s="23" t="b">
        <v>1</v>
      </c>
      <c r="H117" s="23" t="b">
        <v>0</v>
      </c>
      <c r="I117" s="23" t="b">
        <v>0</v>
      </c>
      <c r="J117" s="12"/>
      <c r="K117" s="12" t="s">
        <v>519</v>
      </c>
      <c r="L117" s="9"/>
      <c r="M117" s="9"/>
      <c r="N117" s="9" t="s">
        <v>335</v>
      </c>
      <c r="O117" s="9" t="s">
        <v>520</v>
      </c>
      <c r="P117" s="9"/>
      <c r="Q117">
        <v>0.5</v>
      </c>
      <c r="R117" s="23" t="b">
        <v>1</v>
      </c>
      <c r="S117" s="23" t="b">
        <v>0</v>
      </c>
      <c r="T117" s="23" t="b">
        <v>0</v>
      </c>
      <c r="U117" s="23" t="b">
        <v>0</v>
      </c>
      <c r="V117" s="23" t="b">
        <v>0</v>
      </c>
      <c r="W117" s="9">
        <v>20</v>
      </c>
      <c r="X117" s="9">
        <v>100</v>
      </c>
    </row>
    <row r="118" spans="2:24" ht="34" hidden="1" x14ac:dyDescent="0.2">
      <c r="B118" s="9" t="s">
        <v>489</v>
      </c>
      <c r="C118" t="s">
        <v>75</v>
      </c>
      <c r="D118" s="10">
        <v>20</v>
      </c>
      <c r="E118" s="12" t="s">
        <v>515</v>
      </c>
      <c r="F118" s="23" t="b">
        <v>0</v>
      </c>
      <c r="G118" s="23" t="b">
        <v>1</v>
      </c>
      <c r="H118" s="23" t="b">
        <v>0</v>
      </c>
      <c r="I118" s="23" t="b">
        <v>0</v>
      </c>
      <c r="J118" s="12"/>
      <c r="K118" s="12" t="s">
        <v>521</v>
      </c>
      <c r="L118" s="9"/>
      <c r="M118" s="9"/>
      <c r="N118" s="9" t="s">
        <v>335</v>
      </c>
      <c r="O118" s="9" t="s">
        <v>520</v>
      </c>
      <c r="P118" s="9"/>
      <c r="Q118">
        <v>0.5</v>
      </c>
      <c r="R118" s="23" t="b">
        <v>1</v>
      </c>
      <c r="S118" s="23" t="b">
        <v>0</v>
      </c>
      <c r="T118" s="23" t="b">
        <v>0</v>
      </c>
      <c r="U118" s="23" t="b">
        <v>0</v>
      </c>
      <c r="V118" s="23" t="b">
        <v>0</v>
      </c>
      <c r="W118" s="9">
        <v>20</v>
      </c>
      <c r="X118" s="9">
        <v>100</v>
      </c>
    </row>
    <row r="119" spans="2:24" ht="34" hidden="1" x14ac:dyDescent="0.2">
      <c r="B119" s="9" t="s">
        <v>489</v>
      </c>
      <c r="C119" t="s">
        <v>76</v>
      </c>
      <c r="D119" s="10">
        <v>20</v>
      </c>
      <c r="E119" s="12" t="s">
        <v>515</v>
      </c>
      <c r="F119" s="23" t="b">
        <v>0</v>
      </c>
      <c r="G119" s="23" t="b">
        <v>1</v>
      </c>
      <c r="H119" s="23" t="b">
        <v>0</v>
      </c>
      <c r="I119" s="23" t="b">
        <v>0</v>
      </c>
      <c r="J119" s="12"/>
      <c r="K119" s="12" t="s">
        <v>522</v>
      </c>
      <c r="L119" s="9"/>
      <c r="M119" s="9"/>
      <c r="N119" s="9" t="s">
        <v>335</v>
      </c>
      <c r="O119" s="9" t="s">
        <v>520</v>
      </c>
      <c r="P119" s="9"/>
      <c r="Q119">
        <v>0.5</v>
      </c>
      <c r="R119" s="23" t="b">
        <v>1</v>
      </c>
      <c r="S119" s="23" t="b">
        <v>0</v>
      </c>
      <c r="T119" s="23" t="b">
        <v>0</v>
      </c>
      <c r="U119" s="23" t="b">
        <v>0</v>
      </c>
      <c r="V119" s="23" t="b">
        <v>0</v>
      </c>
      <c r="W119" s="9">
        <v>20</v>
      </c>
      <c r="X119" s="9">
        <v>100</v>
      </c>
    </row>
    <row r="120" spans="2:24" ht="34" hidden="1" x14ac:dyDescent="0.2">
      <c r="B120" s="9" t="s">
        <v>489</v>
      </c>
      <c r="C120" t="s">
        <v>77</v>
      </c>
      <c r="D120" s="10">
        <v>20</v>
      </c>
      <c r="E120" s="12" t="s">
        <v>512</v>
      </c>
      <c r="F120" s="23" t="b">
        <v>0</v>
      </c>
      <c r="G120" s="23" t="b">
        <v>1</v>
      </c>
      <c r="H120" s="23" t="b">
        <v>0</v>
      </c>
      <c r="I120" s="23" t="b">
        <v>0</v>
      </c>
      <c r="J120" s="12"/>
      <c r="K120" s="12" t="s">
        <v>523</v>
      </c>
      <c r="L120" s="9"/>
      <c r="M120" s="9"/>
      <c r="N120" s="9" t="s">
        <v>335</v>
      </c>
      <c r="O120" s="9" t="s">
        <v>520</v>
      </c>
      <c r="P120" s="9"/>
      <c r="Q120">
        <v>0.5</v>
      </c>
      <c r="R120" s="23" t="b">
        <v>1</v>
      </c>
      <c r="S120" s="23" t="b">
        <v>0</v>
      </c>
      <c r="T120" s="23" t="b">
        <v>0</v>
      </c>
      <c r="U120" s="23" t="b">
        <v>0</v>
      </c>
      <c r="V120" s="23" t="b">
        <v>0</v>
      </c>
      <c r="W120" s="9">
        <v>20</v>
      </c>
      <c r="X120" s="9">
        <v>0</v>
      </c>
    </row>
    <row r="121" spans="2:24" ht="17" hidden="1" x14ac:dyDescent="0.2">
      <c r="B121" s="9" t="s">
        <v>489</v>
      </c>
      <c r="C121" t="s">
        <v>524</v>
      </c>
      <c r="D121" s="10">
        <v>48</v>
      </c>
      <c r="E121" s="12" t="s">
        <v>490</v>
      </c>
      <c r="F121" s="23" t="b">
        <v>0</v>
      </c>
      <c r="G121" s="23" t="b">
        <v>1</v>
      </c>
      <c r="H121" s="23" t="b">
        <v>0</v>
      </c>
      <c r="I121" s="23" t="b">
        <v>0</v>
      </c>
      <c r="J121" s="12"/>
      <c r="K121" s="12" t="s">
        <v>523</v>
      </c>
      <c r="L121" s="9"/>
      <c r="M121" s="9"/>
      <c r="N121" s="9" t="s">
        <v>327</v>
      </c>
      <c r="O121" s="9"/>
      <c r="P121" s="9">
        <v>1</v>
      </c>
      <c r="Q121">
        <v>0.5</v>
      </c>
      <c r="R121" s="23" t="b">
        <v>1</v>
      </c>
      <c r="S121" s="23" t="b">
        <v>0</v>
      </c>
      <c r="T121" s="23" t="b">
        <v>0</v>
      </c>
      <c r="U121" s="23" t="b">
        <v>0</v>
      </c>
      <c r="V121" s="23" t="b">
        <v>0</v>
      </c>
      <c r="W121" s="9">
        <v>60</v>
      </c>
      <c r="X121" s="9">
        <v>0</v>
      </c>
    </row>
    <row r="122" spans="2:24" ht="17" hidden="1" x14ac:dyDescent="0.2">
      <c r="B122" s="9" t="s">
        <v>489</v>
      </c>
      <c r="C122" t="s">
        <v>78</v>
      </c>
      <c r="D122" s="10">
        <v>18</v>
      </c>
      <c r="E122" s="9" t="s">
        <v>525</v>
      </c>
      <c r="F122" s="23" t="b">
        <v>0</v>
      </c>
      <c r="G122" s="23" t="b">
        <v>1</v>
      </c>
      <c r="H122" s="23" t="b">
        <v>0</v>
      </c>
      <c r="I122" s="23" t="b">
        <v>0</v>
      </c>
      <c r="J122" s="12"/>
      <c r="K122" s="12" t="s">
        <v>526</v>
      </c>
      <c r="L122" s="9" t="s">
        <v>330</v>
      </c>
      <c r="M122" s="9"/>
      <c r="N122" s="9" t="s">
        <v>327</v>
      </c>
      <c r="O122" s="9"/>
      <c r="P122" s="9">
        <v>5</v>
      </c>
      <c r="Q122">
        <v>1</v>
      </c>
      <c r="R122" s="23" t="b">
        <v>1</v>
      </c>
      <c r="S122" s="23" t="b">
        <v>0</v>
      </c>
      <c r="T122" s="23" t="b">
        <v>0</v>
      </c>
      <c r="U122" s="23" t="b">
        <v>0</v>
      </c>
      <c r="V122" s="23" t="b">
        <v>0</v>
      </c>
      <c r="W122" s="9">
        <f>_xlfn.XLOOKUP(Courses[[#This Row],[Enrollment Cap]],RoomSizes[Max Capacity],RoomSizes[Max Capacity],0,1,1)</f>
        <v>18</v>
      </c>
      <c r="X122" s="9">
        <v>0</v>
      </c>
    </row>
    <row r="123" spans="2:24" ht="34" hidden="1" x14ac:dyDescent="0.2">
      <c r="B123" s="9" t="s">
        <v>489</v>
      </c>
      <c r="C123" t="s">
        <v>79</v>
      </c>
      <c r="D123" s="10">
        <v>24</v>
      </c>
      <c r="E123" s="12" t="s">
        <v>512</v>
      </c>
      <c r="F123" s="23" t="b">
        <v>0</v>
      </c>
      <c r="G123" s="23" t="b">
        <v>1</v>
      </c>
      <c r="H123" s="23" t="b">
        <v>0</v>
      </c>
      <c r="I123" s="23" t="b">
        <v>0</v>
      </c>
      <c r="J123" s="12"/>
      <c r="K123" s="12" t="s">
        <v>527</v>
      </c>
      <c r="L123" s="9" t="s">
        <v>330</v>
      </c>
      <c r="M123" s="9"/>
      <c r="N123" s="9" t="s">
        <v>327</v>
      </c>
      <c r="O123" s="9"/>
      <c r="P123" s="9">
        <v>3</v>
      </c>
      <c r="Q123">
        <v>1</v>
      </c>
      <c r="R123" s="23" t="b">
        <v>1</v>
      </c>
      <c r="S123" s="23" t="b">
        <v>0</v>
      </c>
      <c r="T123" s="23" t="b">
        <v>0</v>
      </c>
      <c r="U123" s="23" t="b">
        <v>0</v>
      </c>
      <c r="V123" s="23" t="b">
        <v>0</v>
      </c>
      <c r="W123" s="9">
        <v>48</v>
      </c>
      <c r="X123" s="9">
        <v>0</v>
      </c>
    </row>
    <row r="124" spans="2:24" ht="17" hidden="1" x14ac:dyDescent="0.2">
      <c r="B124" s="9" t="s">
        <v>489</v>
      </c>
      <c r="C124" t="s">
        <v>81</v>
      </c>
      <c r="D124" s="10">
        <v>24</v>
      </c>
      <c r="E124" s="9" t="s">
        <v>528</v>
      </c>
      <c r="F124" s="23" t="b">
        <v>0</v>
      </c>
      <c r="G124" s="23" t="b">
        <v>1</v>
      </c>
      <c r="H124" s="23" t="b">
        <v>0</v>
      </c>
      <c r="I124" s="23" t="b">
        <v>0</v>
      </c>
      <c r="J124" s="9"/>
      <c r="K124" s="12" t="s">
        <v>529</v>
      </c>
      <c r="L124" s="9" t="s">
        <v>392</v>
      </c>
      <c r="M124" s="9"/>
      <c r="N124" s="9" t="s">
        <v>327</v>
      </c>
      <c r="O124" s="12"/>
      <c r="P124" s="9">
        <v>5</v>
      </c>
      <c r="Q124">
        <v>1</v>
      </c>
      <c r="R124" s="23" t="b">
        <v>1</v>
      </c>
      <c r="S124" s="23" t="b">
        <v>0</v>
      </c>
      <c r="T124" s="23" t="b">
        <v>0</v>
      </c>
      <c r="U124" s="23" t="b">
        <v>0</v>
      </c>
      <c r="V124" s="23" t="b">
        <v>0</v>
      </c>
      <c r="W124" s="9">
        <f>_xlfn.XLOOKUP(Courses[[#This Row],[Enrollment Cap]],RoomSizes[Max Capacity],RoomSizes[Max Capacity],0,1,1)</f>
        <v>24</v>
      </c>
      <c r="X124" s="9"/>
    </row>
    <row r="125" spans="2:24" ht="17" hidden="1" x14ac:dyDescent="0.2">
      <c r="B125" s="9" t="s">
        <v>489</v>
      </c>
      <c r="C125" t="s">
        <v>82</v>
      </c>
      <c r="D125" s="10">
        <v>24</v>
      </c>
      <c r="E125" s="9" t="s">
        <v>525</v>
      </c>
      <c r="F125" s="23" t="b">
        <v>0</v>
      </c>
      <c r="G125" s="23" t="b">
        <v>1</v>
      </c>
      <c r="H125" s="23" t="b">
        <v>0</v>
      </c>
      <c r="I125" s="23" t="b">
        <v>0</v>
      </c>
      <c r="J125" s="12"/>
      <c r="K125" s="12" t="s">
        <v>516</v>
      </c>
      <c r="L125" s="9" t="s">
        <v>330</v>
      </c>
      <c r="M125" s="9"/>
      <c r="N125" s="9" t="s">
        <v>327</v>
      </c>
      <c r="O125" s="9"/>
      <c r="P125" s="9">
        <v>5</v>
      </c>
      <c r="Q125">
        <v>1</v>
      </c>
      <c r="R125" s="23" t="b">
        <v>1</v>
      </c>
      <c r="S125" s="23" t="b">
        <v>1</v>
      </c>
      <c r="T125" s="23" t="b">
        <v>0</v>
      </c>
      <c r="U125" s="23" t="b">
        <v>0</v>
      </c>
      <c r="V125" s="23" t="b">
        <v>0</v>
      </c>
      <c r="W125" s="9">
        <v>60</v>
      </c>
      <c r="X125" s="9">
        <v>0</v>
      </c>
    </row>
    <row r="126" spans="2:24" ht="34" hidden="1" x14ac:dyDescent="0.2">
      <c r="B126" s="9" t="s">
        <v>489</v>
      </c>
      <c r="C126" t="s">
        <v>83</v>
      </c>
      <c r="D126" s="10">
        <v>30</v>
      </c>
      <c r="E126" s="12" t="s">
        <v>530</v>
      </c>
      <c r="F126" s="23" t="b">
        <v>0</v>
      </c>
      <c r="G126" s="23" t="b">
        <v>1</v>
      </c>
      <c r="H126" s="23" t="b">
        <v>0</v>
      </c>
      <c r="I126" s="23" t="b">
        <v>0</v>
      </c>
      <c r="J126" s="9"/>
      <c r="K126" s="12" t="s">
        <v>531</v>
      </c>
      <c r="L126" s="9" t="s">
        <v>330</v>
      </c>
      <c r="M126" s="9"/>
      <c r="N126" s="9" t="s">
        <v>327</v>
      </c>
      <c r="O126" s="9"/>
      <c r="P126" s="9">
        <v>4</v>
      </c>
      <c r="Q126">
        <v>1</v>
      </c>
      <c r="R126" s="23" t="b">
        <v>1</v>
      </c>
      <c r="S126" s="23" t="b">
        <v>0</v>
      </c>
      <c r="T126" s="23" t="b">
        <v>0</v>
      </c>
      <c r="U126" s="23" t="b">
        <v>0</v>
      </c>
      <c r="V126" s="23" t="b">
        <v>0</v>
      </c>
      <c r="W126" s="9">
        <f>_xlfn.XLOOKUP(Courses[[#This Row],[Enrollment Cap]],RoomSizes[Max Capacity],RoomSizes[Max Capacity],0,1,1)</f>
        <v>30</v>
      </c>
      <c r="X126" s="9">
        <v>0</v>
      </c>
    </row>
    <row r="127" spans="2:24" ht="51" hidden="1" x14ac:dyDescent="0.2">
      <c r="B127" s="9" t="s">
        <v>489</v>
      </c>
      <c r="C127" t="s">
        <v>84</v>
      </c>
      <c r="D127" s="10">
        <v>24</v>
      </c>
      <c r="E127" s="9" t="s">
        <v>532</v>
      </c>
      <c r="F127" s="23" t="b">
        <v>0</v>
      </c>
      <c r="G127" s="23" t="b">
        <v>1</v>
      </c>
      <c r="H127" s="23" t="b">
        <v>0</v>
      </c>
      <c r="I127" s="23" t="b">
        <v>0</v>
      </c>
      <c r="J127" s="12" t="s">
        <v>533</v>
      </c>
      <c r="K127" s="12" t="s">
        <v>534</v>
      </c>
      <c r="L127" s="9" t="s">
        <v>330</v>
      </c>
      <c r="M127" s="9"/>
      <c r="N127" s="9" t="s">
        <v>327</v>
      </c>
      <c r="O127" s="9"/>
      <c r="P127" s="9">
        <v>5</v>
      </c>
      <c r="Q127">
        <v>1</v>
      </c>
      <c r="R127" s="23" t="b">
        <v>1</v>
      </c>
      <c r="S127" s="23" t="b">
        <v>0</v>
      </c>
      <c r="T127" s="23" t="b">
        <v>0</v>
      </c>
      <c r="U127" s="23" t="b">
        <v>0</v>
      </c>
      <c r="V127" s="23" t="b">
        <v>1</v>
      </c>
      <c r="W127" s="9">
        <f>_xlfn.XLOOKUP(Courses[[#This Row],[Enrollment Cap]],RoomSizes[Max Capacity],RoomSizes[Max Capacity],0,1,1)</f>
        <v>24</v>
      </c>
      <c r="X127" s="9">
        <v>140</v>
      </c>
    </row>
    <row r="128" spans="2:24" ht="17" hidden="1" x14ac:dyDescent="0.2">
      <c r="B128" s="9" t="s">
        <v>489</v>
      </c>
      <c r="C128" t="s">
        <v>85</v>
      </c>
      <c r="D128" s="10">
        <v>12</v>
      </c>
      <c r="E128" s="9" t="s">
        <v>532</v>
      </c>
      <c r="F128" s="23" t="b">
        <v>0</v>
      </c>
      <c r="G128" s="23" t="b">
        <v>1</v>
      </c>
      <c r="H128" s="23" t="b">
        <v>0</v>
      </c>
      <c r="I128" s="23" t="b">
        <v>0</v>
      </c>
      <c r="J128" s="9"/>
      <c r="K128" s="12" t="s">
        <v>535</v>
      </c>
      <c r="L128" s="9"/>
      <c r="M128" s="9"/>
      <c r="N128" s="9" t="s">
        <v>335</v>
      </c>
      <c r="O128" s="9"/>
      <c r="P128" s="9"/>
      <c r="Q128">
        <v>0.5</v>
      </c>
      <c r="R128" s="23" t="b">
        <v>1</v>
      </c>
      <c r="S128" s="23" t="b">
        <v>0</v>
      </c>
      <c r="T128" s="23" t="b">
        <v>0</v>
      </c>
      <c r="U128" s="23" t="b">
        <v>0</v>
      </c>
      <c r="V128" s="23" t="b">
        <v>0</v>
      </c>
      <c r="W128" s="9">
        <f>_xlfn.XLOOKUP(Courses[[#This Row],[Enrollment Cap]],RoomSizes[Max Capacity],RoomSizes[Max Capacity],0,1,1)</f>
        <v>18</v>
      </c>
      <c r="X128" s="9">
        <v>0</v>
      </c>
    </row>
    <row r="129" spans="2:24" ht="17" hidden="1" x14ac:dyDescent="0.2">
      <c r="B129" s="9" t="s">
        <v>489</v>
      </c>
      <c r="C129" t="s">
        <v>86</v>
      </c>
      <c r="D129" s="10">
        <v>12</v>
      </c>
      <c r="E129" s="9" t="s">
        <v>532</v>
      </c>
      <c r="F129" s="23" t="b">
        <v>0</v>
      </c>
      <c r="G129" s="23" t="b">
        <v>1</v>
      </c>
      <c r="H129" s="23" t="b">
        <v>0</v>
      </c>
      <c r="I129" s="23" t="b">
        <v>0</v>
      </c>
      <c r="J129" s="9"/>
      <c r="K129" s="12" t="s">
        <v>536</v>
      </c>
      <c r="L129" s="9"/>
      <c r="M129" s="9"/>
      <c r="N129" s="9" t="s">
        <v>335</v>
      </c>
      <c r="O129" s="9"/>
      <c r="P129" s="9"/>
      <c r="Q129">
        <v>0.5</v>
      </c>
      <c r="R129" s="23" t="b">
        <v>1</v>
      </c>
      <c r="S129" s="23" t="b">
        <v>0</v>
      </c>
      <c r="T129" s="23" t="b">
        <v>0</v>
      </c>
      <c r="U129" s="23" t="b">
        <v>0</v>
      </c>
      <c r="V129" s="23" t="b">
        <v>0</v>
      </c>
      <c r="W129" s="9">
        <f>_xlfn.XLOOKUP(Courses[[#This Row],[Enrollment Cap]],RoomSizes[Max Capacity],RoomSizes[Max Capacity],0,1,1)</f>
        <v>18</v>
      </c>
      <c r="X129" s="9">
        <v>0</v>
      </c>
    </row>
    <row r="130" spans="2:24" ht="17" hidden="1" x14ac:dyDescent="0.2">
      <c r="B130" s="9" t="s">
        <v>489</v>
      </c>
      <c r="C130" t="s">
        <v>537</v>
      </c>
      <c r="D130" s="10">
        <v>18</v>
      </c>
      <c r="E130" s="9"/>
      <c r="F130" s="23" t="b">
        <v>0</v>
      </c>
      <c r="G130" s="23" t="b">
        <v>1</v>
      </c>
      <c r="H130" s="23" t="b">
        <v>0</v>
      </c>
      <c r="I130" s="23" t="b">
        <v>0</v>
      </c>
      <c r="J130" s="9"/>
      <c r="K130" s="55" t="s">
        <v>529</v>
      </c>
      <c r="L130" s="9" t="s">
        <v>330</v>
      </c>
      <c r="M130" s="9"/>
      <c r="N130" s="9" t="s">
        <v>327</v>
      </c>
      <c r="O130" s="12"/>
      <c r="P130" s="9" t="s">
        <v>14</v>
      </c>
      <c r="Q130">
        <v>1</v>
      </c>
      <c r="R130" s="23" t="b">
        <v>0</v>
      </c>
      <c r="S130" s="23" t="b">
        <v>0</v>
      </c>
      <c r="T130" s="23" t="b">
        <v>0</v>
      </c>
      <c r="U130" s="23" t="b">
        <v>0</v>
      </c>
      <c r="V130" s="23" t="b">
        <v>0</v>
      </c>
      <c r="W130" s="9">
        <v>24</v>
      </c>
      <c r="X130" s="9">
        <v>0</v>
      </c>
    </row>
    <row r="131" spans="2:24" ht="17" hidden="1" x14ac:dyDescent="0.2">
      <c r="B131" s="9" t="s">
        <v>489</v>
      </c>
      <c r="C131" t="s">
        <v>87</v>
      </c>
      <c r="D131" s="10">
        <v>10</v>
      </c>
      <c r="E131" s="9"/>
      <c r="F131" s="23" t="b">
        <v>0</v>
      </c>
      <c r="G131" s="23" t="b">
        <v>1</v>
      </c>
      <c r="H131" s="23" t="b">
        <v>0</v>
      </c>
      <c r="I131" s="23" t="b">
        <v>0</v>
      </c>
      <c r="J131" s="9"/>
      <c r="K131" s="12" t="s">
        <v>538</v>
      </c>
      <c r="L131" s="9"/>
      <c r="M131" s="9"/>
      <c r="N131" s="9" t="s">
        <v>539</v>
      </c>
      <c r="O131" s="12"/>
      <c r="P131" s="9"/>
      <c r="R131" s="23" t="b">
        <v>0</v>
      </c>
      <c r="S131" s="23" t="b">
        <v>0</v>
      </c>
      <c r="T131" s="23" t="b">
        <v>0</v>
      </c>
      <c r="U131" s="23" t="b">
        <v>0</v>
      </c>
      <c r="V131" s="23" t="b">
        <v>0</v>
      </c>
      <c r="W131" s="9">
        <f>_xlfn.XLOOKUP(Courses[[#This Row],[Enrollment Cap]],RoomSizes[Max Capacity],RoomSizes[Max Capacity],0,1,1)</f>
        <v>18</v>
      </c>
      <c r="X131" s="9"/>
    </row>
    <row r="132" spans="2:24" ht="17" hidden="1" x14ac:dyDescent="0.2">
      <c r="B132" s="9" t="s">
        <v>489</v>
      </c>
      <c r="C132" t="s">
        <v>88</v>
      </c>
      <c r="D132" s="10">
        <v>10</v>
      </c>
      <c r="E132" s="9"/>
      <c r="F132" s="23" t="b">
        <v>0</v>
      </c>
      <c r="G132" s="23" t="b">
        <v>1</v>
      </c>
      <c r="H132" s="23" t="b">
        <v>0</v>
      </c>
      <c r="I132" s="23" t="b">
        <v>0</v>
      </c>
      <c r="J132" s="9"/>
      <c r="K132" s="12" t="s">
        <v>538</v>
      </c>
      <c r="L132" s="9"/>
      <c r="M132" s="9"/>
      <c r="N132" s="9" t="s">
        <v>539</v>
      </c>
      <c r="O132" s="12"/>
      <c r="P132" s="9"/>
      <c r="R132" s="23" t="b">
        <v>0</v>
      </c>
      <c r="S132" s="23" t="b">
        <v>0</v>
      </c>
      <c r="T132" s="23" t="b">
        <v>0</v>
      </c>
      <c r="U132" s="23" t="b">
        <v>0</v>
      </c>
      <c r="V132" s="23" t="b">
        <v>0</v>
      </c>
      <c r="W132" s="9">
        <f>_xlfn.XLOOKUP(Courses[[#This Row],[Enrollment Cap]],RoomSizes[Max Capacity],RoomSizes[Max Capacity],0,1,1)</f>
        <v>18</v>
      </c>
      <c r="X132" s="9"/>
    </row>
    <row r="133" spans="2:24" ht="17" hidden="1" x14ac:dyDescent="0.2">
      <c r="B133" s="9" t="s">
        <v>489</v>
      </c>
      <c r="C133" t="s">
        <v>89</v>
      </c>
      <c r="D133" s="10">
        <v>10</v>
      </c>
      <c r="E133" s="9"/>
      <c r="F133" s="23" t="b">
        <v>0</v>
      </c>
      <c r="G133" s="23" t="b">
        <v>1</v>
      </c>
      <c r="H133" s="23" t="b">
        <v>0</v>
      </c>
      <c r="I133" s="23" t="b">
        <v>0</v>
      </c>
      <c r="J133" s="9"/>
      <c r="K133" s="12" t="s">
        <v>538</v>
      </c>
      <c r="L133" s="9"/>
      <c r="M133" s="9"/>
      <c r="N133" s="9" t="s">
        <v>539</v>
      </c>
      <c r="O133" s="12"/>
      <c r="P133" s="9"/>
      <c r="R133" s="23" t="b">
        <v>0</v>
      </c>
      <c r="S133" s="23" t="b">
        <v>0</v>
      </c>
      <c r="T133" s="23" t="b">
        <v>0</v>
      </c>
      <c r="U133" s="23" t="b">
        <v>0</v>
      </c>
      <c r="V133" s="23" t="b">
        <v>0</v>
      </c>
      <c r="W133" s="9">
        <f>_xlfn.XLOOKUP(Courses[[#This Row],[Enrollment Cap]],RoomSizes[Max Capacity],RoomSizes[Max Capacity],0,1,1)</f>
        <v>18</v>
      </c>
      <c r="X133" s="9"/>
    </row>
    <row r="134" spans="2:24" ht="17" hidden="1" x14ac:dyDescent="0.2">
      <c r="B134" s="9" t="s">
        <v>489</v>
      </c>
      <c r="C134" t="s">
        <v>90</v>
      </c>
      <c r="D134" s="10">
        <v>10</v>
      </c>
      <c r="E134" s="9"/>
      <c r="F134" s="23" t="b">
        <v>0</v>
      </c>
      <c r="G134" s="23" t="b">
        <v>1</v>
      </c>
      <c r="H134" s="23" t="b">
        <v>0</v>
      </c>
      <c r="I134" s="23" t="b">
        <v>0</v>
      </c>
      <c r="J134" s="9"/>
      <c r="K134" s="12" t="s">
        <v>538</v>
      </c>
      <c r="L134" s="9"/>
      <c r="M134" s="9"/>
      <c r="N134" s="9" t="s">
        <v>539</v>
      </c>
      <c r="O134" s="12"/>
      <c r="P134" s="9"/>
      <c r="R134" s="23" t="b">
        <v>0</v>
      </c>
      <c r="S134" s="23" t="b">
        <v>0</v>
      </c>
      <c r="T134" s="23" t="b">
        <v>0</v>
      </c>
      <c r="U134" s="23" t="b">
        <v>0</v>
      </c>
      <c r="V134" s="23" t="b">
        <v>0</v>
      </c>
      <c r="W134" s="9">
        <f>_xlfn.XLOOKUP(Courses[[#This Row],[Enrollment Cap]],RoomSizes[Max Capacity],RoomSizes[Max Capacity],0,1,1)</f>
        <v>18</v>
      </c>
      <c r="X134" s="9"/>
    </row>
    <row r="135" spans="2:24" hidden="1" x14ac:dyDescent="0.2">
      <c r="B135" s="9"/>
      <c r="C135" s="9"/>
      <c r="D135" s="10"/>
      <c r="E135" s="9"/>
      <c r="F135" s="23" t="b">
        <v>0</v>
      </c>
      <c r="G135" s="23" t="b">
        <v>0</v>
      </c>
      <c r="H135" s="23" t="b">
        <v>0</v>
      </c>
      <c r="I135" s="23" t="b">
        <v>0</v>
      </c>
      <c r="J135" s="9"/>
      <c r="K135" s="12"/>
      <c r="L135" s="9"/>
      <c r="M135" s="9"/>
      <c r="N135" s="9"/>
      <c r="O135" s="12"/>
      <c r="P135" s="9"/>
      <c r="R135" s="23" t="b">
        <v>0</v>
      </c>
      <c r="S135" s="23" t="b">
        <v>0</v>
      </c>
      <c r="T135" s="23" t="b">
        <v>0</v>
      </c>
      <c r="U135" s="23" t="b">
        <v>0</v>
      </c>
      <c r="V135" s="23" t="b">
        <v>0</v>
      </c>
      <c r="W135" s="9">
        <f>_xlfn.XLOOKUP(Courses[[#This Row],[Enrollment Cap]],RoomSizes[Max Capacity],RoomSizes[Max Capacity],0,1,1)</f>
        <v>0</v>
      </c>
      <c r="X135" s="9"/>
    </row>
    <row r="136" spans="2:24" hidden="1" x14ac:dyDescent="0.2">
      <c r="B136" s="9"/>
      <c r="C136" s="9"/>
      <c r="D136" s="10"/>
      <c r="E136" s="9"/>
      <c r="F136" s="23" t="b">
        <v>0</v>
      </c>
      <c r="G136" s="23" t="b">
        <v>0</v>
      </c>
      <c r="H136" s="23" t="b">
        <v>0</v>
      </c>
      <c r="I136" s="23" t="b">
        <v>0</v>
      </c>
      <c r="J136" s="9"/>
      <c r="K136" s="12"/>
      <c r="L136" s="9"/>
      <c r="M136" s="9"/>
      <c r="N136" s="9"/>
      <c r="O136" s="12"/>
      <c r="P136" s="9"/>
      <c r="R136" s="23" t="b">
        <v>0</v>
      </c>
      <c r="S136" s="23" t="b">
        <v>0</v>
      </c>
      <c r="T136" s="23" t="b">
        <v>0</v>
      </c>
      <c r="U136" s="23" t="b">
        <v>0</v>
      </c>
      <c r="V136" s="23" t="b">
        <v>0</v>
      </c>
      <c r="W136" s="9">
        <f>_xlfn.XLOOKUP(Courses[[#This Row],[Enrollment Cap]],RoomSizes[Max Capacity],RoomSizes[Max Capacity],0,1,1)</f>
        <v>0</v>
      </c>
      <c r="X136" s="9"/>
    </row>
    <row r="137" spans="2:24" hidden="1" x14ac:dyDescent="0.2">
      <c r="B137" s="9"/>
      <c r="C137" s="9"/>
      <c r="D137" s="10"/>
      <c r="E137" s="9"/>
      <c r="F137" s="23" t="b">
        <v>0</v>
      </c>
      <c r="G137" s="23" t="b">
        <v>0</v>
      </c>
      <c r="H137" s="23" t="b">
        <v>0</v>
      </c>
      <c r="I137" s="23" t="b">
        <v>0</v>
      </c>
      <c r="J137" s="9"/>
      <c r="K137" s="12"/>
      <c r="L137" s="9"/>
      <c r="M137" s="9"/>
      <c r="N137" s="9"/>
      <c r="O137" s="12"/>
      <c r="P137" s="9"/>
      <c r="R137" s="23" t="b">
        <v>0</v>
      </c>
      <c r="S137" s="23" t="b">
        <v>0</v>
      </c>
      <c r="T137" s="23" t="b">
        <v>0</v>
      </c>
      <c r="U137" s="23" t="b">
        <v>0</v>
      </c>
      <c r="V137" s="23" t="b">
        <v>0</v>
      </c>
      <c r="W137" s="9">
        <f>_xlfn.XLOOKUP(Courses[[#This Row],[Enrollment Cap]],RoomSizes[Max Capacity],RoomSizes[Max Capacity],0,1,1)</f>
        <v>0</v>
      </c>
      <c r="X137" s="9"/>
    </row>
    <row r="138" spans="2:24" hidden="1" x14ac:dyDescent="0.2">
      <c r="B138" s="9"/>
      <c r="C138"/>
      <c r="D138" s="10"/>
      <c r="E138" s="9"/>
      <c r="F138" s="23" t="b">
        <v>0</v>
      </c>
      <c r="G138" s="23" t="b">
        <v>0</v>
      </c>
      <c r="H138" s="23" t="b">
        <v>0</v>
      </c>
      <c r="I138" s="23" t="b">
        <v>0</v>
      </c>
      <c r="J138" s="9"/>
      <c r="K138" s="12"/>
      <c r="L138" s="9"/>
      <c r="M138" s="9"/>
      <c r="N138" s="9"/>
      <c r="O138" s="9"/>
      <c r="P138" s="9"/>
      <c r="R138" s="23" t="b">
        <v>0</v>
      </c>
      <c r="S138" s="23" t="b">
        <v>0</v>
      </c>
      <c r="T138" s="23" t="b">
        <v>0</v>
      </c>
      <c r="U138" s="23" t="b">
        <v>0</v>
      </c>
      <c r="V138" s="23" t="b">
        <v>0</v>
      </c>
      <c r="W138" s="9"/>
      <c r="X138" s="9"/>
    </row>
    <row r="139" spans="2:24" hidden="1" x14ac:dyDescent="0.2">
      <c r="B139" s="9" t="s">
        <v>540</v>
      </c>
      <c r="C139" s="22" t="s">
        <v>541</v>
      </c>
      <c r="D139" s="10"/>
      <c r="E139" s="9"/>
      <c r="F139" s="23"/>
      <c r="G139" s="23"/>
      <c r="H139" s="23" t="b">
        <v>0</v>
      </c>
      <c r="I139" s="127"/>
      <c r="J139" s="9"/>
      <c r="K139" s="12"/>
      <c r="L139" s="9"/>
      <c r="M139" s="9"/>
      <c r="N139" s="9"/>
      <c r="O139" s="9"/>
      <c r="P139" s="9"/>
      <c r="R139" s="23" t="b">
        <v>0</v>
      </c>
      <c r="S139" s="23" t="b">
        <v>0</v>
      </c>
      <c r="T139" s="23" t="b">
        <v>0</v>
      </c>
      <c r="U139" s="23" t="b">
        <v>0</v>
      </c>
      <c r="V139" s="23" t="b">
        <v>0</v>
      </c>
      <c r="W139" s="9">
        <f>_xlfn.XLOOKUP(Courses[[#This Row],[Enrollment Cap]],RoomSizes[Max Capacity],RoomSizes[Max Capacity],0,1,1)</f>
        <v>0</v>
      </c>
      <c r="X139" s="9">
        <v>0</v>
      </c>
    </row>
    <row r="140" spans="2:24" hidden="1" x14ac:dyDescent="0.2">
      <c r="B140" s="9" t="s">
        <v>540</v>
      </c>
      <c r="C140" s="22" t="s">
        <v>542</v>
      </c>
      <c r="D140" s="10"/>
      <c r="E140" s="9"/>
      <c r="F140" s="23"/>
      <c r="G140" s="23"/>
      <c r="H140" s="23" t="b">
        <v>0</v>
      </c>
      <c r="I140" s="127"/>
      <c r="J140" s="9"/>
      <c r="K140" s="12"/>
      <c r="L140" s="9"/>
      <c r="M140" s="9"/>
      <c r="N140" s="9"/>
      <c r="O140" s="9"/>
      <c r="P140" s="9"/>
      <c r="R140" s="23" t="b">
        <v>0</v>
      </c>
      <c r="S140" s="23" t="b">
        <v>0</v>
      </c>
      <c r="T140" s="23" t="b">
        <v>0</v>
      </c>
      <c r="U140" s="23" t="b">
        <v>0</v>
      </c>
      <c r="V140" s="23" t="b">
        <v>0</v>
      </c>
      <c r="W140" s="9">
        <f>_xlfn.XLOOKUP(Courses[[#This Row],[Enrollment Cap]],RoomSizes[Max Capacity],RoomSizes[Max Capacity],0,1,1)</f>
        <v>0</v>
      </c>
      <c r="X140" s="9">
        <v>0</v>
      </c>
    </row>
    <row r="141" spans="2:24" hidden="1" x14ac:dyDescent="0.2">
      <c r="B141" s="9" t="s">
        <v>540</v>
      </c>
      <c r="C141" s="22" t="s">
        <v>543</v>
      </c>
      <c r="D141" s="10"/>
      <c r="E141" s="9"/>
      <c r="F141" s="23"/>
      <c r="G141" s="23"/>
      <c r="H141" s="23" t="b">
        <v>0</v>
      </c>
      <c r="I141" s="127"/>
      <c r="J141" s="9"/>
      <c r="K141" s="12"/>
      <c r="L141" s="9"/>
      <c r="M141" s="9"/>
      <c r="N141" s="9"/>
      <c r="O141" s="9"/>
      <c r="P141" s="9"/>
      <c r="R141" s="23" t="b">
        <v>0</v>
      </c>
      <c r="S141" s="23" t="b">
        <v>0</v>
      </c>
      <c r="T141" s="23" t="b">
        <v>0</v>
      </c>
      <c r="U141" s="23" t="b">
        <v>0</v>
      </c>
      <c r="V141" s="23" t="b">
        <v>0</v>
      </c>
      <c r="W141" s="9">
        <f>_xlfn.XLOOKUP(Courses[[#This Row],[Enrollment Cap]],RoomSizes[Max Capacity],RoomSizes[Max Capacity],0,1,1)</f>
        <v>0</v>
      </c>
      <c r="X141" s="9">
        <v>0</v>
      </c>
    </row>
    <row r="142" spans="2:24" hidden="1" x14ac:dyDescent="0.2">
      <c r="B142" s="9" t="s">
        <v>540</v>
      </c>
      <c r="C142" s="22" t="s">
        <v>544</v>
      </c>
      <c r="D142" s="58">
        <v>48</v>
      </c>
      <c r="E142" s="58" t="s">
        <v>545</v>
      </c>
      <c r="F142" s="23"/>
      <c r="G142" s="23"/>
      <c r="H142" s="23" t="b">
        <v>1</v>
      </c>
      <c r="I142" s="127"/>
      <c r="J142" s="9"/>
      <c r="K142" s="12"/>
      <c r="L142" s="9" t="s">
        <v>330</v>
      </c>
      <c r="M142" s="9"/>
      <c r="N142" s="9"/>
      <c r="O142" s="58" t="s">
        <v>546</v>
      </c>
      <c r="P142" s="58">
        <v>1</v>
      </c>
      <c r="R142" s="23" t="b">
        <v>0</v>
      </c>
      <c r="S142" s="23" t="b">
        <v>0</v>
      </c>
      <c r="T142" s="23" t="b">
        <v>0</v>
      </c>
      <c r="U142" s="23" t="b">
        <v>0</v>
      </c>
      <c r="V142" s="23" t="b">
        <v>1</v>
      </c>
      <c r="W142" s="9">
        <f>_xlfn.XLOOKUP(Courses[[#This Row],[Enrollment Cap]],RoomSizes[Max Capacity],RoomSizes[Max Capacity],0,1,1)</f>
        <v>48</v>
      </c>
      <c r="X142" s="9">
        <v>0</v>
      </c>
    </row>
    <row r="143" spans="2:24" hidden="1" x14ac:dyDescent="0.2">
      <c r="B143" s="9" t="s">
        <v>540</v>
      </c>
      <c r="C143" s="22" t="s">
        <v>547</v>
      </c>
      <c r="D143" s="57">
        <v>48</v>
      </c>
      <c r="E143" s="57" t="s">
        <v>548</v>
      </c>
      <c r="F143" s="23"/>
      <c r="G143" s="23"/>
      <c r="H143" s="23" t="b">
        <v>1</v>
      </c>
      <c r="I143" s="127"/>
      <c r="J143" s="9"/>
      <c r="K143" s="12"/>
      <c r="L143" s="9" t="s">
        <v>330</v>
      </c>
      <c r="M143" s="9"/>
      <c r="N143" s="9"/>
      <c r="O143" s="57" t="s">
        <v>549</v>
      </c>
      <c r="P143" s="57">
        <v>1</v>
      </c>
      <c r="R143" s="23" t="b">
        <v>0</v>
      </c>
      <c r="S143" s="23" t="b">
        <v>0</v>
      </c>
      <c r="T143" s="23" t="b">
        <v>0</v>
      </c>
      <c r="U143" s="23" t="b">
        <v>0</v>
      </c>
      <c r="V143" s="23" t="b">
        <v>1</v>
      </c>
      <c r="W143" s="9">
        <f>_xlfn.XLOOKUP(Courses[[#This Row],[Enrollment Cap]],RoomSizes[Max Capacity],RoomSizes[Max Capacity],0,1,1)</f>
        <v>48</v>
      </c>
      <c r="X143" s="9">
        <v>0</v>
      </c>
    </row>
    <row r="144" spans="2:24" hidden="1" x14ac:dyDescent="0.2">
      <c r="B144" s="9" t="s">
        <v>540</v>
      </c>
      <c r="C144" s="22" t="s">
        <v>550</v>
      </c>
      <c r="D144" s="10"/>
      <c r="E144" s="9"/>
      <c r="F144" s="23"/>
      <c r="G144" s="23"/>
      <c r="H144" s="23" t="b">
        <v>0</v>
      </c>
      <c r="I144" s="127"/>
      <c r="J144" s="9"/>
      <c r="K144" s="12"/>
      <c r="L144" s="9"/>
      <c r="M144" s="9"/>
      <c r="N144" s="9"/>
      <c r="O144" s="9"/>
      <c r="P144" s="9"/>
      <c r="R144" s="23" t="b">
        <v>0</v>
      </c>
      <c r="S144" s="23" t="b">
        <v>0</v>
      </c>
      <c r="T144" s="23" t="b">
        <v>0</v>
      </c>
      <c r="U144" s="23" t="b">
        <v>0</v>
      </c>
      <c r="V144" s="23" t="b">
        <v>0</v>
      </c>
      <c r="W144" s="9">
        <f>_xlfn.XLOOKUP(Courses[[#This Row],[Enrollment Cap]],RoomSizes[Max Capacity],RoomSizes[Max Capacity],0,1,1)</f>
        <v>0</v>
      </c>
      <c r="X144" s="9">
        <v>0</v>
      </c>
    </row>
    <row r="145" spans="1:24" hidden="1" x14ac:dyDescent="0.2">
      <c r="B145" s="9" t="s">
        <v>540</v>
      </c>
      <c r="C145" s="22" t="s">
        <v>551</v>
      </c>
      <c r="D145" s="10"/>
      <c r="E145" s="9"/>
      <c r="F145" s="23"/>
      <c r="G145" s="23"/>
      <c r="H145" s="23" t="b">
        <v>0</v>
      </c>
      <c r="I145" s="127"/>
      <c r="J145" s="9"/>
      <c r="K145" s="12"/>
      <c r="L145" s="9"/>
      <c r="M145" s="9"/>
      <c r="N145" s="9"/>
      <c r="O145" s="9"/>
      <c r="P145" s="9"/>
      <c r="R145" s="23" t="b">
        <v>0</v>
      </c>
      <c r="S145" s="23" t="b">
        <v>0</v>
      </c>
      <c r="T145" s="23" t="b">
        <v>0</v>
      </c>
      <c r="U145" s="23" t="b">
        <v>0</v>
      </c>
      <c r="V145" s="23" t="b">
        <v>0</v>
      </c>
      <c r="W145" s="9">
        <f>_xlfn.XLOOKUP(Courses[[#This Row],[Enrollment Cap]],RoomSizes[Max Capacity],RoomSizes[Max Capacity],0,1,1)</f>
        <v>0</v>
      </c>
      <c r="X145" s="9">
        <v>0</v>
      </c>
    </row>
    <row r="146" spans="1:24" hidden="1" x14ac:dyDescent="0.2">
      <c r="B146" s="9" t="s">
        <v>540</v>
      </c>
      <c r="C146" s="22" t="s">
        <v>552</v>
      </c>
      <c r="D146" s="10"/>
      <c r="E146" s="9"/>
      <c r="F146" s="23"/>
      <c r="G146" s="23"/>
      <c r="H146" s="23" t="b">
        <v>0</v>
      </c>
      <c r="I146" s="127"/>
      <c r="J146" s="9"/>
      <c r="K146" s="12"/>
      <c r="L146" s="9"/>
      <c r="M146" s="9"/>
      <c r="N146" s="9"/>
      <c r="O146" s="9"/>
      <c r="P146" s="9"/>
      <c r="R146" s="23" t="b">
        <v>0</v>
      </c>
      <c r="S146" s="23" t="b">
        <v>0</v>
      </c>
      <c r="T146" s="23" t="b">
        <v>0</v>
      </c>
      <c r="U146" s="23" t="b">
        <v>0</v>
      </c>
      <c r="V146" s="23" t="b">
        <v>0</v>
      </c>
      <c r="W146" s="9">
        <f>_xlfn.XLOOKUP(Courses[[#This Row],[Enrollment Cap]],RoomSizes[Max Capacity],RoomSizes[Max Capacity],0,1,1)</f>
        <v>0</v>
      </c>
      <c r="X146" s="9">
        <v>0</v>
      </c>
    </row>
    <row r="147" spans="1:24" hidden="1" x14ac:dyDescent="0.2">
      <c r="B147" s="9" t="s">
        <v>540</v>
      </c>
      <c r="C147" s="22" t="s">
        <v>553</v>
      </c>
      <c r="D147" s="10"/>
      <c r="E147" s="9"/>
      <c r="F147" s="23"/>
      <c r="G147" s="23"/>
      <c r="H147" s="23" t="b">
        <v>0</v>
      </c>
      <c r="I147" s="127"/>
      <c r="J147" s="9"/>
      <c r="K147" s="12"/>
      <c r="L147" s="9"/>
      <c r="M147" s="9"/>
      <c r="N147" s="9"/>
      <c r="O147" s="9"/>
      <c r="P147" s="9"/>
      <c r="R147" s="23" t="b">
        <v>0</v>
      </c>
      <c r="S147" s="23" t="b">
        <v>0</v>
      </c>
      <c r="T147" s="23" t="b">
        <v>0</v>
      </c>
      <c r="U147" s="23" t="b">
        <v>0</v>
      </c>
      <c r="V147" s="23" t="b">
        <v>0</v>
      </c>
      <c r="W147" s="9">
        <f>_xlfn.XLOOKUP(Courses[[#This Row],[Enrollment Cap]],RoomSizes[Max Capacity],RoomSizes[Max Capacity],0,1,1)</f>
        <v>0</v>
      </c>
      <c r="X147" s="9">
        <v>0</v>
      </c>
    </row>
    <row r="148" spans="1:24" hidden="1" x14ac:dyDescent="0.2">
      <c r="B148" s="9" t="s">
        <v>540</v>
      </c>
      <c r="C148" s="22" t="s">
        <v>554</v>
      </c>
      <c r="D148" s="58">
        <v>15</v>
      </c>
      <c r="E148" s="58" t="s">
        <v>555</v>
      </c>
      <c r="F148" s="23"/>
      <c r="G148" s="23"/>
      <c r="H148" s="23" t="b">
        <v>1</v>
      </c>
      <c r="I148" s="127"/>
      <c r="J148" s="9"/>
      <c r="K148" s="12"/>
      <c r="L148" s="9" t="s">
        <v>330</v>
      </c>
      <c r="M148" s="9"/>
      <c r="N148" s="9"/>
      <c r="O148" s="58" t="s">
        <v>556</v>
      </c>
      <c r="P148" s="58">
        <v>2</v>
      </c>
      <c r="R148" s="23" t="b">
        <v>0</v>
      </c>
      <c r="S148" s="23" t="b">
        <v>0</v>
      </c>
      <c r="T148" s="23" t="b">
        <v>0</v>
      </c>
      <c r="U148" s="23" t="b">
        <v>0</v>
      </c>
      <c r="V148" s="23" t="b">
        <v>0</v>
      </c>
      <c r="W148" s="9">
        <f>_xlfn.XLOOKUP(Courses[[#This Row],[Enrollment Cap]],RoomSizes[Max Capacity],RoomSizes[Max Capacity],0,1,1)</f>
        <v>18</v>
      </c>
      <c r="X148" s="9">
        <v>0</v>
      </c>
    </row>
    <row r="149" spans="1:24" hidden="1" x14ac:dyDescent="0.2">
      <c r="A149" s="58"/>
      <c r="B149" s="88" t="s">
        <v>557</v>
      </c>
      <c r="C149" s="89" t="s">
        <v>558</v>
      </c>
      <c r="D149" s="89">
        <v>72</v>
      </c>
      <c r="E149" s="9" t="s">
        <v>559</v>
      </c>
      <c r="F149" s="23" t="b">
        <v>1</v>
      </c>
      <c r="G149" s="23"/>
      <c r="H149" s="23" t="b">
        <v>1</v>
      </c>
      <c r="I149" s="127"/>
      <c r="J149" s="89"/>
      <c r="K149" s="90"/>
      <c r="L149" s="89"/>
      <c r="M149" s="9"/>
      <c r="N149" s="89" t="s">
        <v>327</v>
      </c>
      <c r="O149" s="90"/>
      <c r="P149" s="89">
        <v>5</v>
      </c>
      <c r="Q149" s="89">
        <v>1</v>
      </c>
      <c r="R149" s="23" t="b">
        <v>0</v>
      </c>
      <c r="S149" s="23" t="b">
        <v>0</v>
      </c>
      <c r="T149" s="23" t="b">
        <v>0</v>
      </c>
      <c r="U149" s="23" t="b">
        <v>0</v>
      </c>
      <c r="V149" s="23" t="b">
        <v>0</v>
      </c>
      <c r="W149" s="9">
        <f>_xlfn.XLOOKUP(Courses[[#This Row],[Enrollment Cap]],RoomSizes[Max Capacity],RoomSizes[Max Capacity],0,1,1)</f>
        <v>90</v>
      </c>
      <c r="X149" s="9">
        <v>0</v>
      </c>
    </row>
    <row r="150" spans="1:24" ht="17" hidden="1" x14ac:dyDescent="0.25">
      <c r="B150" s="9" t="s">
        <v>557</v>
      </c>
      <c r="C150" s="22" t="s">
        <v>91</v>
      </c>
      <c r="D150" s="10">
        <v>216</v>
      </c>
      <c r="E150" s="9" t="s">
        <v>560</v>
      </c>
      <c r="F150" s="23" t="b">
        <v>1</v>
      </c>
      <c r="G150" s="23" t="b">
        <v>0</v>
      </c>
      <c r="H150" s="23" t="b">
        <v>0</v>
      </c>
      <c r="I150" s="127"/>
      <c r="J150" s="186" t="s">
        <v>561</v>
      </c>
      <c r="K150" s="12"/>
      <c r="L150" s="9" t="s">
        <v>475</v>
      </c>
      <c r="M150" s="9" t="s">
        <v>332</v>
      </c>
      <c r="N150" s="9" t="s">
        <v>327</v>
      </c>
      <c r="O150" s="9" t="s">
        <v>331</v>
      </c>
      <c r="P150" s="187">
        <v>4</v>
      </c>
      <c r="Q150" s="187">
        <v>0.5</v>
      </c>
      <c r="R150" s="23" t="b">
        <v>1</v>
      </c>
      <c r="S150" s="23" t="b">
        <v>0</v>
      </c>
      <c r="T150" s="23" t="b">
        <v>0</v>
      </c>
      <c r="U150" s="23" t="b">
        <v>0</v>
      </c>
      <c r="V150" s="23" t="b">
        <v>0</v>
      </c>
      <c r="W150" s="9">
        <f>_xlfn.XLOOKUP(Courses[[#This Row],[Enrollment Cap]],RoomSizes[Max Capacity],RoomSizes[Max Capacity],0,1,1)</f>
        <v>0</v>
      </c>
      <c r="X150" s="9">
        <v>0</v>
      </c>
    </row>
    <row r="151" spans="1:24" ht="18" hidden="1" x14ac:dyDescent="0.25">
      <c r="B151" s="9" t="s">
        <v>557</v>
      </c>
      <c r="C151" s="9" t="s">
        <v>91</v>
      </c>
      <c r="D151" s="10">
        <v>72</v>
      </c>
      <c r="E151" s="9"/>
      <c r="F151" s="23" t="b">
        <v>0</v>
      </c>
      <c r="G151" s="23" t="b">
        <v>1</v>
      </c>
      <c r="H151" s="23" t="b">
        <v>0</v>
      </c>
      <c r="I151" s="127"/>
      <c r="J151" s="186" t="s">
        <v>561</v>
      </c>
      <c r="K151" s="12"/>
      <c r="L151" s="9" t="s">
        <v>330</v>
      </c>
      <c r="M151" s="9"/>
      <c r="N151" s="9" t="s">
        <v>327</v>
      </c>
      <c r="O151" s="12" t="s">
        <v>331</v>
      </c>
      <c r="P151" s="119">
        <v>4</v>
      </c>
      <c r="Q151">
        <v>1</v>
      </c>
      <c r="R151" s="23" t="b">
        <v>1</v>
      </c>
      <c r="S151" s="23" t="b">
        <v>0</v>
      </c>
      <c r="T151" s="23" t="b">
        <v>0</v>
      </c>
      <c r="U151" s="23" t="b">
        <v>0</v>
      </c>
      <c r="V151" s="23" t="b">
        <v>0</v>
      </c>
      <c r="W151" s="9">
        <f>_xlfn.XLOOKUP(Courses[[#This Row],[Enrollment Cap]],RoomSizes[Max Capacity],RoomSizes[Max Capacity],0,1,1)</f>
        <v>90</v>
      </c>
      <c r="X151" s="9"/>
    </row>
    <row r="152" spans="1:24" ht="17" hidden="1" x14ac:dyDescent="0.25">
      <c r="B152" s="9" t="s">
        <v>557</v>
      </c>
      <c r="C152" s="9" t="s">
        <v>562</v>
      </c>
      <c r="D152" s="10">
        <v>72</v>
      </c>
      <c r="E152" s="9" t="s">
        <v>560</v>
      </c>
      <c r="F152" s="23" t="b">
        <v>1</v>
      </c>
      <c r="G152" s="23" t="b">
        <v>0</v>
      </c>
      <c r="H152" s="23" t="b">
        <v>0</v>
      </c>
      <c r="I152" s="127"/>
      <c r="J152" s="56" t="s">
        <v>563</v>
      </c>
      <c r="K152" s="12"/>
      <c r="L152" s="9" t="s">
        <v>475</v>
      </c>
      <c r="M152" s="9" t="s">
        <v>332</v>
      </c>
      <c r="N152" s="9" t="s">
        <v>327</v>
      </c>
      <c r="O152" t="s">
        <v>331</v>
      </c>
      <c r="P152" s="122">
        <v>0</v>
      </c>
      <c r="Q152">
        <v>0.5</v>
      </c>
      <c r="R152" s="23" t="b">
        <v>1</v>
      </c>
      <c r="S152" s="23" t="b">
        <v>0</v>
      </c>
      <c r="T152" s="23" t="b">
        <v>0</v>
      </c>
      <c r="U152" s="23" t="b">
        <v>0</v>
      </c>
      <c r="V152" s="23" t="b">
        <v>0</v>
      </c>
      <c r="W152" s="9">
        <f>_xlfn.XLOOKUP(Courses[[#This Row],[Enrollment Cap]],RoomSizes[Max Capacity],RoomSizes[Max Capacity],0,1,1)</f>
        <v>90</v>
      </c>
      <c r="X152" s="9">
        <v>0</v>
      </c>
    </row>
    <row r="153" spans="1:24" ht="17" hidden="1" x14ac:dyDescent="0.25">
      <c r="B153" s="9" t="s">
        <v>557</v>
      </c>
      <c r="C153" s="9" t="s">
        <v>564</v>
      </c>
      <c r="D153" s="10">
        <v>72</v>
      </c>
      <c r="E153" s="9" t="s">
        <v>560</v>
      </c>
      <c r="F153" s="23" t="b">
        <v>1</v>
      </c>
      <c r="G153" s="23" t="b">
        <v>0</v>
      </c>
      <c r="H153" s="23" t="b">
        <v>0</v>
      </c>
      <c r="I153" s="127"/>
      <c r="J153" s="56" t="s">
        <v>563</v>
      </c>
      <c r="K153" s="12"/>
      <c r="L153" s="9" t="s">
        <v>475</v>
      </c>
      <c r="M153" s="9" t="s">
        <v>332</v>
      </c>
      <c r="N153" s="9" t="s">
        <v>327</v>
      </c>
      <c r="O153" t="s">
        <v>331</v>
      </c>
      <c r="P153" s="122">
        <v>0</v>
      </c>
      <c r="Q153" s="120">
        <v>0.5</v>
      </c>
      <c r="R153" s="23" t="b">
        <v>1</v>
      </c>
      <c r="S153" s="23" t="b">
        <v>0</v>
      </c>
      <c r="T153" s="23" t="b">
        <v>0</v>
      </c>
      <c r="U153" s="23" t="b">
        <v>0</v>
      </c>
      <c r="V153" s="23" t="b">
        <v>0</v>
      </c>
      <c r="W153" s="9">
        <f>_xlfn.XLOOKUP(Courses[[#This Row],[Enrollment Cap]],RoomSizes[Max Capacity],RoomSizes[Max Capacity],0,1,1)</f>
        <v>90</v>
      </c>
      <c r="X153" s="9">
        <v>0</v>
      </c>
    </row>
    <row r="154" spans="1:24" hidden="1" x14ac:dyDescent="0.2">
      <c r="B154" s="9" t="s">
        <v>557</v>
      </c>
      <c r="C154" s="9" t="s">
        <v>565</v>
      </c>
      <c r="D154" s="10">
        <v>72</v>
      </c>
      <c r="E154" s="9" t="s">
        <v>560</v>
      </c>
      <c r="F154" s="23" t="b">
        <v>1</v>
      </c>
      <c r="G154" s="23" t="b">
        <v>0</v>
      </c>
      <c r="H154" s="23" t="b">
        <v>0</v>
      </c>
      <c r="I154" s="127"/>
      <c r="J154" s="9" t="s">
        <v>566</v>
      </c>
      <c r="K154" s="12"/>
      <c r="L154" s="9" t="s">
        <v>475</v>
      </c>
      <c r="M154" s="9" t="s">
        <v>332</v>
      </c>
      <c r="N154" s="9" t="s">
        <v>327</v>
      </c>
      <c r="O154" t="s">
        <v>331</v>
      </c>
      <c r="P154" s="188">
        <v>0</v>
      </c>
      <c r="Q154">
        <v>0.5</v>
      </c>
      <c r="R154" s="23" t="b">
        <v>1</v>
      </c>
      <c r="S154" s="23" t="b">
        <v>0</v>
      </c>
      <c r="T154" s="23" t="b">
        <v>0</v>
      </c>
      <c r="U154" s="23" t="b">
        <v>0</v>
      </c>
      <c r="V154" s="23" t="b">
        <v>0</v>
      </c>
      <c r="W154" s="9">
        <f>_xlfn.XLOOKUP(Courses[[#This Row],[Enrollment Cap]],RoomSizes[Max Capacity],RoomSizes[Max Capacity],0,1,1)</f>
        <v>90</v>
      </c>
      <c r="X154" s="9">
        <v>0</v>
      </c>
    </row>
    <row r="155" spans="1:24" ht="16" hidden="1" customHeight="1" x14ac:dyDescent="0.2">
      <c r="B155" s="9" t="s">
        <v>557</v>
      </c>
      <c r="C155" s="22" t="s">
        <v>92</v>
      </c>
      <c r="D155" s="10">
        <v>72</v>
      </c>
      <c r="E155" s="9" t="s">
        <v>560</v>
      </c>
      <c r="F155" s="23"/>
      <c r="G155" s="23" t="b">
        <v>1</v>
      </c>
      <c r="H155" s="23" t="b">
        <v>1</v>
      </c>
      <c r="I155" s="127"/>
      <c r="J155" s="105" t="s">
        <v>567</v>
      </c>
      <c r="K155" s="12"/>
      <c r="L155" s="9" t="s">
        <v>475</v>
      </c>
      <c r="M155" s="9" t="s">
        <v>332</v>
      </c>
      <c r="N155" s="9" t="s">
        <v>327</v>
      </c>
      <c r="O155" s="9" t="s">
        <v>331</v>
      </c>
      <c r="P155" s="9">
        <v>4</v>
      </c>
      <c r="Q155">
        <v>0.5</v>
      </c>
      <c r="R155" s="23" t="b">
        <v>1</v>
      </c>
      <c r="S155" s="23" t="b">
        <v>0</v>
      </c>
      <c r="T155" s="23" t="b">
        <v>0</v>
      </c>
      <c r="U155" s="23" t="b">
        <v>0</v>
      </c>
      <c r="V155" s="23" t="b">
        <v>0</v>
      </c>
      <c r="W155" s="9">
        <f>_xlfn.XLOOKUP(Courses[[#This Row],[Enrollment Cap]],RoomSizes[Max Capacity],RoomSizes[Max Capacity],0,1,1)</f>
        <v>90</v>
      </c>
      <c r="X155" s="9">
        <v>0</v>
      </c>
    </row>
    <row r="156" spans="1:24" ht="35" hidden="1" x14ac:dyDescent="0.25">
      <c r="B156" s="9" t="s">
        <v>568</v>
      </c>
      <c r="C156" s="9" t="s">
        <v>93</v>
      </c>
      <c r="D156" s="10">
        <v>72</v>
      </c>
      <c r="E156" s="12" t="s">
        <v>560</v>
      </c>
      <c r="F156" s="23" t="b">
        <v>0</v>
      </c>
      <c r="G156" s="23" t="b">
        <v>1</v>
      </c>
      <c r="H156" s="23" t="b">
        <v>0</v>
      </c>
      <c r="I156" s="127"/>
      <c r="J156" s="186" t="s">
        <v>569</v>
      </c>
      <c r="K156" s="12"/>
      <c r="L156" s="9" t="s">
        <v>475</v>
      </c>
      <c r="M156" s="9" t="s">
        <v>332</v>
      </c>
      <c r="N156" s="9" t="s">
        <v>570</v>
      </c>
      <c r="O156" s="12" t="s">
        <v>331</v>
      </c>
      <c r="P156" s="9">
        <v>0</v>
      </c>
      <c r="Q156">
        <v>0.5</v>
      </c>
      <c r="R156" s="23" t="b">
        <v>1</v>
      </c>
      <c r="S156" s="23" t="b">
        <v>0</v>
      </c>
      <c r="T156" s="23" t="b">
        <v>0</v>
      </c>
      <c r="U156" s="23" t="b">
        <v>0</v>
      </c>
      <c r="V156" s="23" t="b">
        <v>0</v>
      </c>
      <c r="W156" s="9">
        <f>_xlfn.XLOOKUP(Courses[[#This Row],[Enrollment Cap]],RoomSizes[Max Capacity],RoomSizes[Max Capacity],0,1,1)</f>
        <v>90</v>
      </c>
      <c r="X156" s="9"/>
    </row>
    <row r="157" spans="1:24" ht="18" hidden="1" x14ac:dyDescent="0.25">
      <c r="B157" s="9" t="s">
        <v>568</v>
      </c>
      <c r="C157" s="9" t="s">
        <v>94</v>
      </c>
      <c r="D157" s="10">
        <v>72</v>
      </c>
      <c r="E157" s="9" t="s">
        <v>560</v>
      </c>
      <c r="F157" s="23" t="b">
        <v>0</v>
      </c>
      <c r="G157" s="23" t="b">
        <v>1</v>
      </c>
      <c r="H157" s="23" t="b">
        <v>0</v>
      </c>
      <c r="I157" s="127"/>
      <c r="J157" s="186" t="s">
        <v>569</v>
      </c>
      <c r="K157" s="12"/>
      <c r="L157" s="9" t="s">
        <v>475</v>
      </c>
      <c r="M157" s="9" t="s">
        <v>332</v>
      </c>
      <c r="N157" s="9" t="s">
        <v>570</v>
      </c>
      <c r="O157" s="12" t="s">
        <v>331</v>
      </c>
      <c r="P157" s="119">
        <v>0</v>
      </c>
      <c r="Q157">
        <v>0.5</v>
      </c>
      <c r="R157" s="23" t="b">
        <v>1</v>
      </c>
      <c r="S157" s="23" t="b">
        <v>0</v>
      </c>
      <c r="T157" s="23" t="b">
        <v>0</v>
      </c>
      <c r="U157" s="23" t="b">
        <v>0</v>
      </c>
      <c r="V157" s="23" t="b">
        <v>0</v>
      </c>
      <c r="W157" s="9">
        <f>_xlfn.XLOOKUP(Courses[[#This Row],[Enrollment Cap]],RoomSizes[Max Capacity],RoomSizes[Max Capacity],0,1,1)</f>
        <v>90</v>
      </c>
      <c r="X157" s="9"/>
    </row>
    <row r="158" spans="1:24" ht="18" hidden="1" x14ac:dyDescent="0.25">
      <c r="B158" s="9" t="s">
        <v>568</v>
      </c>
      <c r="C158" s="9" t="s">
        <v>95</v>
      </c>
      <c r="D158" s="10">
        <v>72</v>
      </c>
      <c r="E158" s="9" t="s">
        <v>560</v>
      </c>
      <c r="F158" s="23" t="b">
        <v>0</v>
      </c>
      <c r="G158" s="23" t="b">
        <v>1</v>
      </c>
      <c r="H158" s="23" t="b">
        <v>0</v>
      </c>
      <c r="I158" s="127"/>
      <c r="J158" s="186" t="s">
        <v>569</v>
      </c>
      <c r="K158" s="12"/>
      <c r="L158" s="9" t="s">
        <v>475</v>
      </c>
      <c r="M158" s="9" t="s">
        <v>332</v>
      </c>
      <c r="N158" s="9" t="s">
        <v>570</v>
      </c>
      <c r="O158" s="12" t="s">
        <v>331</v>
      </c>
      <c r="P158" s="9">
        <v>0</v>
      </c>
      <c r="Q158">
        <v>0.5</v>
      </c>
      <c r="R158" s="23" t="b">
        <v>1</v>
      </c>
      <c r="S158" s="23" t="b">
        <v>0</v>
      </c>
      <c r="T158" s="23" t="b">
        <v>0</v>
      </c>
      <c r="U158" s="23" t="b">
        <v>0</v>
      </c>
      <c r="V158" s="23" t="b">
        <v>0</v>
      </c>
      <c r="W158" s="9">
        <f>_xlfn.XLOOKUP(Courses[[#This Row],[Enrollment Cap]],RoomSizes[Max Capacity],RoomSizes[Max Capacity],0,1,1)</f>
        <v>90</v>
      </c>
      <c r="X158" s="9"/>
    </row>
    <row r="159" spans="1:24" ht="18" hidden="1" x14ac:dyDescent="0.25">
      <c r="B159" s="9" t="s">
        <v>557</v>
      </c>
      <c r="C159" s="9" t="s">
        <v>571</v>
      </c>
      <c r="D159" s="10">
        <v>48</v>
      </c>
      <c r="E159" s="9" t="s">
        <v>560</v>
      </c>
      <c r="F159" s="23"/>
      <c r="G159" s="23"/>
      <c r="H159" s="23" t="b">
        <v>1</v>
      </c>
      <c r="I159" s="127"/>
      <c r="J159" s="56" t="s">
        <v>572</v>
      </c>
      <c r="K159" s="12"/>
      <c r="L159" s="9" t="s">
        <v>475</v>
      </c>
      <c r="M159" s="9" t="s">
        <v>332</v>
      </c>
      <c r="N159" s="9" t="s">
        <v>327</v>
      </c>
      <c r="O159" s="12" t="s">
        <v>331</v>
      </c>
      <c r="P159" s="9">
        <v>4</v>
      </c>
      <c r="Q159" s="58">
        <v>0.5</v>
      </c>
      <c r="R159" s="23" t="b">
        <v>1</v>
      </c>
      <c r="S159" s="23" t="b">
        <v>0</v>
      </c>
      <c r="T159" s="23" t="b">
        <v>0</v>
      </c>
      <c r="U159" s="23" t="b">
        <v>0</v>
      </c>
      <c r="V159" s="23" t="b">
        <v>0</v>
      </c>
      <c r="W159" s="9">
        <f>_xlfn.XLOOKUP(Courses[[#This Row],[Enrollment Cap]],RoomSizes[Max Capacity],RoomSizes[Max Capacity],0,1,1)</f>
        <v>48</v>
      </c>
      <c r="X159" s="9">
        <v>0</v>
      </c>
    </row>
    <row r="160" spans="1:24" ht="18" hidden="1" x14ac:dyDescent="0.25">
      <c r="B160" s="9" t="s">
        <v>557</v>
      </c>
      <c r="C160" s="22" t="s">
        <v>96</v>
      </c>
      <c r="D160" s="10">
        <v>24</v>
      </c>
      <c r="E160" s="9"/>
      <c r="F160" s="23" t="b">
        <v>1</v>
      </c>
      <c r="G160" s="23" t="b">
        <v>1</v>
      </c>
      <c r="H160" s="23" t="b">
        <v>0</v>
      </c>
      <c r="I160" s="127"/>
      <c r="J160" s="186" t="s">
        <v>573</v>
      </c>
      <c r="K160" s="12"/>
      <c r="L160" s="9" t="s">
        <v>330</v>
      </c>
      <c r="M160" s="9"/>
      <c r="N160" s="9" t="s">
        <v>335</v>
      </c>
      <c r="O160" s="12" t="s">
        <v>574</v>
      </c>
      <c r="P160" s="119">
        <v>1</v>
      </c>
      <c r="Q160" s="185">
        <v>0.5</v>
      </c>
      <c r="R160" s="23" t="b">
        <v>0</v>
      </c>
      <c r="S160" s="23" t="b">
        <v>0</v>
      </c>
      <c r="T160" s="23" t="b">
        <v>0</v>
      </c>
      <c r="U160" s="23" t="b">
        <v>0</v>
      </c>
      <c r="V160" s="23" t="b">
        <v>1</v>
      </c>
      <c r="W160" s="9">
        <f>_xlfn.XLOOKUP(Courses[[#This Row],[Enrollment Cap]],RoomSizes[Max Capacity],RoomSizes[Max Capacity],0,1,1)</f>
        <v>24</v>
      </c>
      <c r="X160" s="9">
        <v>35</v>
      </c>
    </row>
    <row r="161" spans="2:24" ht="17" hidden="1" x14ac:dyDescent="0.25">
      <c r="B161" s="9" t="s">
        <v>557</v>
      </c>
      <c r="C161" s="9" t="s">
        <v>97</v>
      </c>
      <c r="D161" s="10">
        <v>24</v>
      </c>
      <c r="E161" s="9"/>
      <c r="F161" s="23" t="b">
        <v>1</v>
      </c>
      <c r="G161" s="23" t="b">
        <v>1</v>
      </c>
      <c r="H161" s="23" t="b">
        <v>0</v>
      </c>
      <c r="I161" s="127"/>
      <c r="J161" s="186" t="s">
        <v>573</v>
      </c>
      <c r="K161" s="12"/>
      <c r="L161" s="9" t="s">
        <v>330</v>
      </c>
      <c r="M161" s="9"/>
      <c r="N161" s="9" t="s">
        <v>335</v>
      </c>
      <c r="O161" t="s">
        <v>574</v>
      </c>
      <c r="P161" s="9">
        <v>1</v>
      </c>
      <c r="Q161" s="185">
        <v>0.5</v>
      </c>
      <c r="R161" s="23" t="b">
        <v>0</v>
      </c>
      <c r="S161" s="23" t="b">
        <v>0</v>
      </c>
      <c r="T161" s="23" t="b">
        <v>0</v>
      </c>
      <c r="U161" s="23" t="b">
        <v>0</v>
      </c>
      <c r="V161" s="23" t="b">
        <v>1</v>
      </c>
      <c r="W161" s="9">
        <f>_xlfn.XLOOKUP(Courses[[#This Row],[Enrollment Cap]],RoomSizes[Max Capacity],RoomSizes[Max Capacity],0,1,1)</f>
        <v>24</v>
      </c>
      <c r="X161" s="9">
        <v>35</v>
      </c>
    </row>
    <row r="162" spans="2:24" ht="17" hidden="1" x14ac:dyDescent="0.25">
      <c r="B162" s="9" t="s">
        <v>557</v>
      </c>
      <c r="C162" s="9" t="s">
        <v>98</v>
      </c>
      <c r="D162" s="10">
        <v>24</v>
      </c>
      <c r="E162" s="9"/>
      <c r="F162" s="23" t="b">
        <v>1</v>
      </c>
      <c r="G162" s="23" t="b">
        <v>1</v>
      </c>
      <c r="H162" s="23" t="b">
        <v>0</v>
      </c>
      <c r="I162" s="127"/>
      <c r="J162" s="186" t="s">
        <v>573</v>
      </c>
      <c r="K162" s="12"/>
      <c r="L162" s="9" t="s">
        <v>330</v>
      </c>
      <c r="M162" s="9"/>
      <c r="N162" s="9" t="s">
        <v>335</v>
      </c>
      <c r="O162" t="s">
        <v>574</v>
      </c>
      <c r="P162" s="9">
        <v>1</v>
      </c>
      <c r="Q162" s="185">
        <v>0.5</v>
      </c>
      <c r="R162" s="23" t="b">
        <v>0</v>
      </c>
      <c r="S162" s="23" t="b">
        <v>0</v>
      </c>
      <c r="T162" s="23" t="b">
        <v>0</v>
      </c>
      <c r="U162" s="23" t="b">
        <v>0</v>
      </c>
      <c r="V162" s="23" t="b">
        <v>1</v>
      </c>
      <c r="W162" s="9">
        <v>24</v>
      </c>
      <c r="X162" s="9">
        <v>35</v>
      </c>
    </row>
    <row r="163" spans="2:24" ht="17" hidden="1" x14ac:dyDescent="0.25">
      <c r="B163" s="9" t="s">
        <v>557</v>
      </c>
      <c r="C163" s="9" t="s">
        <v>575</v>
      </c>
      <c r="D163" s="10">
        <v>24</v>
      </c>
      <c r="E163" s="9"/>
      <c r="F163" s="23" t="b">
        <v>1</v>
      </c>
      <c r="G163" s="23" t="b">
        <v>0</v>
      </c>
      <c r="H163" s="23" t="b">
        <v>0</v>
      </c>
      <c r="I163" s="127"/>
      <c r="J163" s="56" t="s">
        <v>573</v>
      </c>
      <c r="K163" s="12"/>
      <c r="L163" s="9" t="s">
        <v>330</v>
      </c>
      <c r="M163" s="9"/>
      <c r="N163" s="9" t="s">
        <v>335</v>
      </c>
      <c r="O163" t="s">
        <v>576</v>
      </c>
      <c r="P163" s="9">
        <v>1</v>
      </c>
      <c r="Q163" s="58">
        <v>0.5</v>
      </c>
      <c r="R163" s="23" t="b">
        <v>0</v>
      </c>
      <c r="S163" s="23" t="b">
        <v>0</v>
      </c>
      <c r="T163" s="23" t="b">
        <v>0</v>
      </c>
      <c r="U163" s="23" t="b">
        <v>0</v>
      </c>
      <c r="V163" s="23" t="b">
        <v>1</v>
      </c>
      <c r="W163" s="9">
        <v>24</v>
      </c>
      <c r="X163" s="9">
        <v>35</v>
      </c>
    </row>
    <row r="164" spans="2:24" ht="17" hidden="1" x14ac:dyDescent="0.25">
      <c r="B164" s="9" t="s">
        <v>557</v>
      </c>
      <c r="C164" s="9" t="s">
        <v>577</v>
      </c>
      <c r="D164" s="10">
        <v>24</v>
      </c>
      <c r="E164" s="9"/>
      <c r="F164" s="23" t="b">
        <v>1</v>
      </c>
      <c r="G164" s="23" t="b">
        <v>0</v>
      </c>
      <c r="H164" s="23" t="b">
        <v>0</v>
      </c>
      <c r="I164" s="127"/>
      <c r="J164" s="56" t="s">
        <v>573</v>
      </c>
      <c r="K164" s="12"/>
      <c r="L164" s="9" t="s">
        <v>330</v>
      </c>
      <c r="M164" s="9"/>
      <c r="N164" s="9" t="s">
        <v>335</v>
      </c>
      <c r="O164" t="s">
        <v>576</v>
      </c>
      <c r="P164" s="9">
        <v>1</v>
      </c>
      <c r="Q164" s="58">
        <v>0.5</v>
      </c>
      <c r="R164" s="23" t="b">
        <v>0</v>
      </c>
      <c r="S164" s="23" t="b">
        <v>0</v>
      </c>
      <c r="T164" s="23" t="b">
        <v>0</v>
      </c>
      <c r="U164" s="23" t="b">
        <v>0</v>
      </c>
      <c r="V164" s="23" t="b">
        <v>1</v>
      </c>
      <c r="W164" s="9">
        <v>24</v>
      </c>
      <c r="X164" s="9">
        <v>35</v>
      </c>
    </row>
    <row r="165" spans="2:24" ht="17" hidden="1" x14ac:dyDescent="0.25">
      <c r="B165" s="9" t="s">
        <v>557</v>
      </c>
      <c r="C165" s="9" t="s">
        <v>578</v>
      </c>
      <c r="D165" s="10">
        <v>24</v>
      </c>
      <c r="E165" s="9"/>
      <c r="F165" s="23" t="b">
        <v>1</v>
      </c>
      <c r="G165" s="23" t="b">
        <v>0</v>
      </c>
      <c r="H165" s="23" t="b">
        <v>0</v>
      </c>
      <c r="I165" s="127"/>
      <c r="J165" s="56" t="s">
        <v>573</v>
      </c>
      <c r="K165" s="12"/>
      <c r="L165" s="9" t="s">
        <v>330</v>
      </c>
      <c r="M165" s="9"/>
      <c r="N165" s="9" t="s">
        <v>335</v>
      </c>
      <c r="O165" t="s">
        <v>576</v>
      </c>
      <c r="P165" s="9">
        <v>1</v>
      </c>
      <c r="Q165" s="58">
        <v>0.5</v>
      </c>
      <c r="R165" s="23" t="b">
        <v>0</v>
      </c>
      <c r="S165" s="23" t="b">
        <v>0</v>
      </c>
      <c r="T165" s="23" t="b">
        <v>0</v>
      </c>
      <c r="U165" s="23" t="b">
        <v>0</v>
      </c>
      <c r="V165" s="23" t="b">
        <v>1</v>
      </c>
      <c r="W165" s="9">
        <v>24</v>
      </c>
      <c r="X165" s="9">
        <v>35</v>
      </c>
    </row>
    <row r="166" spans="2:24" ht="16" hidden="1" customHeight="1" x14ac:dyDescent="0.25">
      <c r="B166" s="9" t="s">
        <v>557</v>
      </c>
      <c r="C166" s="9" t="s">
        <v>579</v>
      </c>
      <c r="D166" s="10">
        <v>24</v>
      </c>
      <c r="E166" s="9" t="s">
        <v>580</v>
      </c>
      <c r="F166" s="23" t="b">
        <v>1</v>
      </c>
      <c r="G166" s="23" t="b">
        <v>0</v>
      </c>
      <c r="H166" s="23" t="b">
        <v>0</v>
      </c>
      <c r="I166" s="127"/>
      <c r="J166" s="56" t="s">
        <v>573</v>
      </c>
      <c r="K166" s="12"/>
      <c r="L166" s="9" t="s">
        <v>330</v>
      </c>
      <c r="M166" s="9"/>
      <c r="N166" s="9" t="s">
        <v>335</v>
      </c>
      <c r="O166" t="s">
        <v>576</v>
      </c>
      <c r="P166" s="9">
        <v>1</v>
      </c>
      <c r="Q166" s="58">
        <v>0.5</v>
      </c>
      <c r="R166" s="23" t="b">
        <v>0</v>
      </c>
      <c r="S166" s="23" t="b">
        <v>0</v>
      </c>
      <c r="T166" s="23" t="b">
        <v>0</v>
      </c>
      <c r="U166" s="23" t="b">
        <v>0</v>
      </c>
      <c r="V166" s="23" t="b">
        <v>1</v>
      </c>
      <c r="W166" s="9">
        <v>24</v>
      </c>
      <c r="X166" s="9">
        <v>35</v>
      </c>
    </row>
    <row r="167" spans="2:24" ht="16" hidden="1" customHeight="1" x14ac:dyDescent="0.2">
      <c r="B167" s="9" t="s">
        <v>557</v>
      </c>
      <c r="C167" s="9" t="s">
        <v>581</v>
      </c>
      <c r="D167" s="10">
        <v>24</v>
      </c>
      <c r="E167" s="9"/>
      <c r="F167" s="23" t="b">
        <v>1</v>
      </c>
      <c r="G167" s="23" t="b">
        <v>0</v>
      </c>
      <c r="H167" s="23" t="b">
        <v>0</v>
      </c>
      <c r="I167" s="127"/>
      <c r="J167" s="9" t="s">
        <v>566</v>
      </c>
      <c r="K167" s="12"/>
      <c r="L167" s="9" t="s">
        <v>330</v>
      </c>
      <c r="M167" s="9"/>
      <c r="N167" s="9" t="s">
        <v>335</v>
      </c>
      <c r="O167" t="s">
        <v>576</v>
      </c>
      <c r="P167" s="9">
        <v>1</v>
      </c>
      <c r="Q167" s="58">
        <v>0.5</v>
      </c>
      <c r="R167" s="23" t="b">
        <v>0</v>
      </c>
      <c r="S167" s="23" t="b">
        <v>0</v>
      </c>
      <c r="T167" s="23" t="b">
        <v>0</v>
      </c>
      <c r="U167" s="23" t="b">
        <v>0</v>
      </c>
      <c r="V167" s="23" t="b">
        <v>1</v>
      </c>
      <c r="W167" s="9">
        <v>24</v>
      </c>
      <c r="X167" s="9">
        <v>35</v>
      </c>
    </row>
    <row r="168" spans="2:24" hidden="1" x14ac:dyDescent="0.2">
      <c r="B168" s="9" t="s">
        <v>557</v>
      </c>
      <c r="C168" s="9" t="s">
        <v>582</v>
      </c>
      <c r="D168" s="10">
        <v>24</v>
      </c>
      <c r="E168" s="9"/>
      <c r="F168" s="23" t="b">
        <v>1</v>
      </c>
      <c r="G168" s="23" t="b">
        <v>0</v>
      </c>
      <c r="H168" s="23" t="b">
        <v>0</v>
      </c>
      <c r="I168" s="127"/>
      <c r="J168" s="9" t="s">
        <v>566</v>
      </c>
      <c r="K168" s="12"/>
      <c r="L168" s="9" t="s">
        <v>330</v>
      </c>
      <c r="M168" s="9"/>
      <c r="N168" s="9" t="s">
        <v>335</v>
      </c>
      <c r="O168" t="s">
        <v>576</v>
      </c>
      <c r="P168" s="119">
        <v>1</v>
      </c>
      <c r="Q168" s="89">
        <v>0.5</v>
      </c>
      <c r="R168" s="23" t="b">
        <v>0</v>
      </c>
      <c r="S168" s="23" t="b">
        <v>0</v>
      </c>
      <c r="T168" s="23" t="b">
        <v>0</v>
      </c>
      <c r="U168" s="23" t="b">
        <v>0</v>
      </c>
      <c r="V168" s="23" t="b">
        <v>1</v>
      </c>
      <c r="W168" s="9">
        <v>24</v>
      </c>
      <c r="X168" s="9">
        <v>35</v>
      </c>
    </row>
    <row r="169" spans="2:24" ht="17" hidden="1" x14ac:dyDescent="0.25">
      <c r="B169" s="9" t="s">
        <v>557</v>
      </c>
      <c r="C169" s="22" t="s">
        <v>99</v>
      </c>
      <c r="D169" s="10">
        <v>24</v>
      </c>
      <c r="E169" s="9"/>
      <c r="F169" s="23"/>
      <c r="G169" s="23" t="b">
        <v>1</v>
      </c>
      <c r="H169" s="23" t="b">
        <v>1</v>
      </c>
      <c r="I169" s="127"/>
      <c r="J169" s="186" t="s">
        <v>583</v>
      </c>
      <c r="K169" s="12"/>
      <c r="L169" s="9" t="s">
        <v>330</v>
      </c>
      <c r="M169" s="9"/>
      <c r="N169" s="9" t="s">
        <v>335</v>
      </c>
      <c r="O169" s="9" t="s">
        <v>576</v>
      </c>
      <c r="P169" s="9">
        <v>1</v>
      </c>
      <c r="Q169" s="187">
        <v>0.5</v>
      </c>
      <c r="R169" s="23" t="b">
        <v>0</v>
      </c>
      <c r="S169" s="23" t="b">
        <v>0</v>
      </c>
      <c r="T169" s="23" t="b">
        <v>0</v>
      </c>
      <c r="U169" s="23" t="b">
        <v>0</v>
      </c>
      <c r="V169" s="23" t="b">
        <v>1</v>
      </c>
      <c r="W169" s="9">
        <f>_xlfn.XLOOKUP(Courses[[#This Row],[Enrollment Cap]],RoomSizes[Max Capacity],RoomSizes[Max Capacity],0,1,1)</f>
        <v>24</v>
      </c>
      <c r="X169" s="9">
        <v>35</v>
      </c>
    </row>
    <row r="170" spans="2:24" ht="18" hidden="1" x14ac:dyDescent="0.25">
      <c r="B170" s="9" t="s">
        <v>557</v>
      </c>
      <c r="C170" s="22" t="s">
        <v>100</v>
      </c>
      <c r="D170" s="10">
        <v>24</v>
      </c>
      <c r="E170" s="9"/>
      <c r="F170" s="23"/>
      <c r="G170" s="23" t="b">
        <v>1</v>
      </c>
      <c r="H170" s="23" t="b">
        <v>1</v>
      </c>
      <c r="I170" s="127"/>
      <c r="J170" s="186" t="s">
        <v>583</v>
      </c>
      <c r="K170" s="12"/>
      <c r="L170" s="9" t="s">
        <v>330</v>
      </c>
      <c r="M170" s="9"/>
      <c r="N170" s="9" t="s">
        <v>335</v>
      </c>
      <c r="O170" s="12" t="s">
        <v>576</v>
      </c>
      <c r="P170" s="9">
        <v>1</v>
      </c>
      <c r="Q170" s="185">
        <v>0.5</v>
      </c>
      <c r="R170" s="23" t="b">
        <v>0</v>
      </c>
      <c r="S170" s="23" t="b">
        <v>0</v>
      </c>
      <c r="T170" s="23" t="b">
        <v>0</v>
      </c>
      <c r="U170" s="23" t="b">
        <v>0</v>
      </c>
      <c r="V170" s="23" t="b">
        <v>1</v>
      </c>
      <c r="W170" s="9">
        <f>_xlfn.XLOOKUP(Courses[[#This Row],[Enrollment Cap]],RoomSizes[Max Capacity],RoomSizes[Max Capacity],0,1,1)</f>
        <v>24</v>
      </c>
      <c r="X170" s="9">
        <v>35</v>
      </c>
    </row>
    <row r="171" spans="2:24" hidden="1" x14ac:dyDescent="0.2">
      <c r="B171" s="9" t="s">
        <v>584</v>
      </c>
      <c r="C171" s="22" t="s">
        <v>585</v>
      </c>
      <c r="D171" s="10"/>
      <c r="E171" s="9"/>
      <c r="F171" s="23"/>
      <c r="G171" s="23"/>
      <c r="H171" s="23" t="b">
        <v>0</v>
      </c>
      <c r="I171" s="127"/>
      <c r="J171" s="9"/>
      <c r="K171" s="12"/>
      <c r="L171" s="9" t="s">
        <v>330</v>
      </c>
      <c r="M171" s="9" t="s">
        <v>586</v>
      </c>
      <c r="N171" s="9"/>
      <c r="O171" s="9" t="s">
        <v>514</v>
      </c>
      <c r="P171" s="9"/>
      <c r="Q171">
        <v>1</v>
      </c>
      <c r="R171" s="23" t="b">
        <v>0</v>
      </c>
      <c r="S171" s="23" t="b">
        <v>0</v>
      </c>
      <c r="T171" s="23" t="b">
        <v>0</v>
      </c>
      <c r="U171" s="23" t="b">
        <v>0</v>
      </c>
      <c r="V171" s="23" t="b">
        <v>0</v>
      </c>
      <c r="W171" s="9">
        <f>_xlfn.XLOOKUP(Courses[[#This Row],[Enrollment Cap]],RoomSizes[Max Capacity],RoomSizes[Max Capacity],0,1,1)</f>
        <v>0</v>
      </c>
      <c r="X171" s="9">
        <v>0</v>
      </c>
    </row>
    <row r="172" spans="2:24" hidden="1" x14ac:dyDescent="0.2">
      <c r="B172" s="9" t="s">
        <v>584</v>
      </c>
      <c r="C172" s="22" t="s">
        <v>587</v>
      </c>
      <c r="D172" s="10"/>
      <c r="E172" s="9"/>
      <c r="F172" s="23"/>
      <c r="G172" s="23"/>
      <c r="H172" s="23" t="b">
        <v>0</v>
      </c>
      <c r="I172" s="127"/>
      <c r="J172" s="9"/>
      <c r="K172" s="12"/>
      <c r="L172" s="9"/>
      <c r="M172" s="9"/>
      <c r="N172" s="9"/>
      <c r="O172" s="9"/>
      <c r="P172" s="9"/>
      <c r="R172" s="23" t="b">
        <v>0</v>
      </c>
      <c r="S172" s="23" t="b">
        <v>0</v>
      </c>
      <c r="T172" s="23" t="b">
        <v>0</v>
      </c>
      <c r="U172" s="23" t="b">
        <v>0</v>
      </c>
      <c r="V172" s="23" t="b">
        <v>0</v>
      </c>
      <c r="W172" s="9">
        <f>_xlfn.XLOOKUP(Courses[[#This Row],[Enrollment Cap]],RoomSizes[Max Capacity],RoomSizes[Max Capacity],0,1,1)</f>
        <v>0</v>
      </c>
      <c r="X172" s="9">
        <v>39</v>
      </c>
    </row>
    <row r="173" spans="2:24" hidden="1" x14ac:dyDescent="0.2">
      <c r="B173" s="9" t="s">
        <v>584</v>
      </c>
      <c r="C173" s="22" t="s">
        <v>588</v>
      </c>
      <c r="D173" s="10"/>
      <c r="E173" s="9"/>
      <c r="F173" s="23"/>
      <c r="G173" s="23"/>
      <c r="H173" s="23" t="b">
        <v>0</v>
      </c>
      <c r="I173" s="127"/>
      <c r="J173" s="9"/>
      <c r="K173" s="12"/>
      <c r="L173" s="9"/>
      <c r="M173" s="9"/>
      <c r="N173" s="9"/>
      <c r="O173" s="9"/>
      <c r="P173" s="9"/>
      <c r="R173" s="23" t="b">
        <v>0</v>
      </c>
      <c r="S173" s="23" t="b">
        <v>0</v>
      </c>
      <c r="T173" s="23" t="b">
        <v>0</v>
      </c>
      <c r="U173" s="23" t="b">
        <v>0</v>
      </c>
      <c r="V173" s="23" t="b">
        <v>0</v>
      </c>
      <c r="W173" s="9">
        <f>_xlfn.XLOOKUP(Courses[[#This Row],[Enrollment Cap]],RoomSizes[Max Capacity],RoomSizes[Max Capacity],0,1,1)</f>
        <v>0</v>
      </c>
      <c r="X173" s="9">
        <v>136</v>
      </c>
    </row>
    <row r="174" spans="2:24" hidden="1" x14ac:dyDescent="0.2">
      <c r="B174" s="9" t="s">
        <v>584</v>
      </c>
      <c r="C174" s="22" t="s">
        <v>589</v>
      </c>
      <c r="D174" s="10"/>
      <c r="E174" s="9"/>
      <c r="F174" s="23"/>
      <c r="G174" s="23"/>
      <c r="H174" s="23" t="b">
        <v>0</v>
      </c>
      <c r="I174" s="127"/>
      <c r="J174" s="9"/>
      <c r="K174" s="12"/>
      <c r="L174" s="9"/>
      <c r="M174" s="9"/>
      <c r="N174" s="9"/>
      <c r="O174" s="9"/>
      <c r="P174" s="9"/>
      <c r="R174" s="23" t="b">
        <v>0</v>
      </c>
      <c r="S174" s="23" t="b">
        <v>0</v>
      </c>
      <c r="T174" s="23" t="b">
        <v>0</v>
      </c>
      <c r="U174" s="23" t="b">
        <v>0</v>
      </c>
      <c r="V174" s="23" t="b">
        <v>0</v>
      </c>
      <c r="W174" s="9">
        <f>_xlfn.XLOOKUP(Courses[[#This Row],[Enrollment Cap]],RoomSizes[Max Capacity],RoomSizes[Max Capacity],0,1,1)</f>
        <v>0</v>
      </c>
      <c r="X174" s="9">
        <v>0</v>
      </c>
    </row>
    <row r="175" spans="2:24" hidden="1" x14ac:dyDescent="0.2">
      <c r="B175" s="9" t="s">
        <v>584</v>
      </c>
      <c r="C175" s="22" t="s">
        <v>590</v>
      </c>
      <c r="D175" s="10"/>
      <c r="E175" s="9"/>
      <c r="F175" s="23"/>
      <c r="G175" s="23"/>
      <c r="H175" s="23" t="b">
        <v>0</v>
      </c>
      <c r="I175" s="127"/>
      <c r="J175" s="9"/>
      <c r="K175" s="12"/>
      <c r="L175" s="9"/>
      <c r="M175" s="9"/>
      <c r="N175" s="9"/>
      <c r="O175" s="9"/>
      <c r="P175" s="9"/>
      <c r="R175" s="23" t="b">
        <v>0</v>
      </c>
      <c r="S175" s="23" t="b">
        <v>0</v>
      </c>
      <c r="T175" s="23" t="b">
        <v>0</v>
      </c>
      <c r="U175" s="23" t="b">
        <v>0</v>
      </c>
      <c r="V175" s="23" t="b">
        <v>0</v>
      </c>
      <c r="W175" s="9">
        <f>_xlfn.XLOOKUP(Courses[[#This Row],[Enrollment Cap]],RoomSizes[Max Capacity],RoomSizes[Max Capacity],0,1,1)</f>
        <v>0</v>
      </c>
      <c r="X175" s="9">
        <v>110</v>
      </c>
    </row>
    <row r="176" spans="2:24" hidden="1" x14ac:dyDescent="0.2">
      <c r="B176" s="9" t="s">
        <v>584</v>
      </c>
      <c r="C176" s="22" t="s">
        <v>591</v>
      </c>
      <c r="D176" s="10"/>
      <c r="E176" s="9"/>
      <c r="F176" s="23"/>
      <c r="G176" s="23"/>
      <c r="H176" s="23" t="b">
        <v>0</v>
      </c>
      <c r="I176" s="127"/>
      <c r="J176" s="9"/>
      <c r="K176" s="12"/>
      <c r="L176" s="9"/>
      <c r="M176" s="9"/>
      <c r="N176" s="9"/>
      <c r="O176" s="9"/>
      <c r="P176" s="9"/>
      <c r="R176" s="23" t="b">
        <v>0</v>
      </c>
      <c r="S176" s="23" t="b">
        <v>0</v>
      </c>
      <c r="T176" s="23" t="b">
        <v>0</v>
      </c>
      <c r="U176" s="23" t="b">
        <v>0</v>
      </c>
      <c r="V176" s="23" t="b">
        <v>0</v>
      </c>
      <c r="W176" s="9">
        <f>_xlfn.XLOOKUP(Courses[[#This Row],[Enrollment Cap]],RoomSizes[Max Capacity],RoomSizes[Max Capacity],0,1,1)</f>
        <v>0</v>
      </c>
      <c r="X176" s="9">
        <v>110</v>
      </c>
    </row>
    <row r="177" spans="2:24" hidden="1" x14ac:dyDescent="0.2">
      <c r="B177" s="9" t="s">
        <v>592</v>
      </c>
      <c r="C177" s="22" t="s">
        <v>142</v>
      </c>
      <c r="D177" s="10">
        <v>28</v>
      </c>
      <c r="E177" s="9" t="s">
        <v>593</v>
      </c>
      <c r="F177" s="23" t="b">
        <v>0</v>
      </c>
      <c r="G177" s="23" t="b">
        <v>1</v>
      </c>
      <c r="H177" s="23" t="b">
        <v>0</v>
      </c>
      <c r="I177" s="127"/>
      <c r="J177" s="9" t="s">
        <v>594</v>
      </c>
      <c r="K177" s="12"/>
      <c r="L177" s="9" t="s">
        <v>475</v>
      </c>
      <c r="M177" s="9" t="s">
        <v>595</v>
      </c>
      <c r="N177" s="9" t="s">
        <v>327</v>
      </c>
      <c r="O177" s="9"/>
      <c r="P177" s="9">
        <v>5</v>
      </c>
      <c r="Q177">
        <v>1</v>
      </c>
      <c r="R177" s="23" t="b">
        <v>1</v>
      </c>
      <c r="S177" s="23" t="b">
        <v>0</v>
      </c>
      <c r="T177" s="23" t="b">
        <v>0</v>
      </c>
      <c r="U177" s="23" t="b">
        <v>0</v>
      </c>
      <c r="V177" s="23" t="b">
        <v>0</v>
      </c>
      <c r="W177" s="9">
        <f>_xlfn.XLOOKUP(Courses[[#This Row],[Enrollment Cap]],RoomSizes[Max Capacity],RoomSizes[Max Capacity],0,1,1)</f>
        <v>30</v>
      </c>
      <c r="X177" s="9"/>
    </row>
    <row r="178" spans="2:24" hidden="1" x14ac:dyDescent="0.2">
      <c r="B178" s="9" t="s">
        <v>592</v>
      </c>
      <c r="C178" s="22" t="s">
        <v>596</v>
      </c>
      <c r="D178" s="10">
        <v>28</v>
      </c>
      <c r="E178" s="9"/>
      <c r="F178" s="23" t="b">
        <v>0</v>
      </c>
      <c r="G178" s="23"/>
      <c r="H178" s="23" t="b">
        <v>0</v>
      </c>
      <c r="I178" s="127"/>
      <c r="J178" s="9"/>
      <c r="K178" s="12"/>
      <c r="L178" s="9"/>
      <c r="M178" s="9"/>
      <c r="N178" s="9" t="s">
        <v>327</v>
      </c>
      <c r="O178" s="9"/>
      <c r="P178" s="9">
        <v>5</v>
      </c>
      <c r="Q178">
        <v>1</v>
      </c>
      <c r="R178" s="23" t="b">
        <v>0</v>
      </c>
      <c r="S178" s="23" t="b">
        <v>0</v>
      </c>
      <c r="T178" s="23" t="b">
        <v>0</v>
      </c>
      <c r="U178" s="23" t="b">
        <v>0</v>
      </c>
      <c r="V178" s="23" t="b">
        <v>0</v>
      </c>
      <c r="W178" s="9">
        <f>_xlfn.XLOOKUP(Courses[[#This Row],[Enrollment Cap]],RoomSizes[Max Capacity],RoomSizes[Max Capacity],0,1,1)</f>
        <v>30</v>
      </c>
      <c r="X178" s="9">
        <v>0</v>
      </c>
    </row>
    <row r="179" spans="2:24" hidden="1" x14ac:dyDescent="0.2">
      <c r="B179" s="9" t="s">
        <v>592</v>
      </c>
      <c r="C179" s="22" t="s">
        <v>143</v>
      </c>
      <c r="D179" s="10">
        <v>32</v>
      </c>
      <c r="E179" s="9" t="s">
        <v>593</v>
      </c>
      <c r="F179" s="23" t="b">
        <v>0</v>
      </c>
      <c r="G179" s="23" t="b">
        <v>1</v>
      </c>
      <c r="H179" s="23" t="b">
        <v>0</v>
      </c>
      <c r="I179" s="127"/>
      <c r="J179" s="9" t="s">
        <v>597</v>
      </c>
      <c r="K179" s="12"/>
      <c r="L179" s="9" t="s">
        <v>475</v>
      </c>
      <c r="M179" s="9" t="s">
        <v>595</v>
      </c>
      <c r="N179" s="9" t="s">
        <v>327</v>
      </c>
      <c r="O179" s="9"/>
      <c r="P179" s="9">
        <v>5</v>
      </c>
      <c r="Q179">
        <v>1</v>
      </c>
      <c r="R179" s="23" t="b">
        <v>1</v>
      </c>
      <c r="S179" s="23" t="b">
        <v>0</v>
      </c>
      <c r="T179" s="23" t="b">
        <v>0</v>
      </c>
      <c r="U179" s="23" t="b">
        <v>0</v>
      </c>
      <c r="V179" s="23" t="b">
        <v>0</v>
      </c>
      <c r="W179" s="9">
        <f>_xlfn.XLOOKUP(Courses[[#This Row],[Enrollment Cap]],RoomSizes[Max Capacity],RoomSizes[Max Capacity],0,1,1)</f>
        <v>40</v>
      </c>
      <c r="X179" s="9"/>
    </row>
    <row r="180" spans="2:24" hidden="1" x14ac:dyDescent="0.2">
      <c r="B180" s="9" t="s">
        <v>592</v>
      </c>
      <c r="C180" s="22" t="s">
        <v>598</v>
      </c>
      <c r="D180" s="10">
        <v>32</v>
      </c>
      <c r="E180" s="9"/>
      <c r="F180" s="23" t="b">
        <v>0</v>
      </c>
      <c r="G180" s="23"/>
      <c r="H180" s="23" t="b">
        <v>0</v>
      </c>
      <c r="I180" s="127"/>
      <c r="J180" s="9"/>
      <c r="K180" s="12"/>
      <c r="L180" s="9"/>
      <c r="M180" s="9"/>
      <c r="N180" s="9" t="s">
        <v>327</v>
      </c>
      <c r="O180" s="9"/>
      <c r="P180" s="9">
        <v>5</v>
      </c>
      <c r="Q180">
        <v>1</v>
      </c>
      <c r="R180" s="23" t="b">
        <v>0</v>
      </c>
      <c r="S180" s="23" t="b">
        <v>0</v>
      </c>
      <c r="T180" s="23" t="b">
        <v>0</v>
      </c>
      <c r="U180" s="23" t="b">
        <v>0</v>
      </c>
      <c r="V180" s="23" t="b">
        <v>0</v>
      </c>
      <c r="W180" s="9">
        <f>_xlfn.XLOOKUP(Courses[[#This Row],[Enrollment Cap]],RoomSizes[Max Capacity],RoomSizes[Max Capacity],0,1,1)</f>
        <v>40</v>
      </c>
      <c r="X180" s="9">
        <v>0</v>
      </c>
    </row>
    <row r="181" spans="2:24" hidden="1" x14ac:dyDescent="0.2">
      <c r="B181" s="9" t="s">
        <v>592</v>
      </c>
      <c r="C181" s="22" t="s">
        <v>144</v>
      </c>
      <c r="D181" s="10">
        <v>36</v>
      </c>
      <c r="E181" s="9" t="s">
        <v>599</v>
      </c>
      <c r="F181" s="23" t="b">
        <v>0</v>
      </c>
      <c r="G181" s="23" t="b">
        <v>1</v>
      </c>
      <c r="H181" s="23" t="b">
        <v>0</v>
      </c>
      <c r="I181" s="127"/>
      <c r="J181" s="9"/>
      <c r="K181" s="12"/>
      <c r="L181" s="9" t="s">
        <v>330</v>
      </c>
      <c r="M181" s="9" t="s">
        <v>332</v>
      </c>
      <c r="N181" s="9" t="s">
        <v>327</v>
      </c>
      <c r="O181" s="9"/>
      <c r="P181" s="9">
        <v>5</v>
      </c>
      <c r="Q181">
        <v>1</v>
      </c>
      <c r="R181" s="23" t="b">
        <v>1</v>
      </c>
      <c r="S181" s="23" t="b">
        <v>0</v>
      </c>
      <c r="T181" s="23" t="b">
        <v>0</v>
      </c>
      <c r="U181" s="23" t="b">
        <v>0</v>
      </c>
      <c r="V181" s="23" t="b">
        <v>0</v>
      </c>
      <c r="W181" s="9">
        <f>_xlfn.XLOOKUP(Courses[[#This Row],[Enrollment Cap]],RoomSizes[Max Capacity],RoomSizes[Max Capacity],0,1,1)</f>
        <v>40</v>
      </c>
      <c r="X181" s="9"/>
    </row>
    <row r="182" spans="2:24" hidden="1" x14ac:dyDescent="0.2">
      <c r="B182" s="9" t="s">
        <v>592</v>
      </c>
      <c r="C182" s="22" t="s">
        <v>145</v>
      </c>
      <c r="D182" s="10">
        <v>36</v>
      </c>
      <c r="E182" s="9" t="s">
        <v>599</v>
      </c>
      <c r="F182" s="23" t="b">
        <v>0</v>
      </c>
      <c r="G182" s="23" t="b">
        <v>1</v>
      </c>
      <c r="H182" s="23" t="b">
        <v>0</v>
      </c>
      <c r="I182" s="127"/>
      <c r="J182" s="9"/>
      <c r="K182" s="12"/>
      <c r="L182" s="9" t="s">
        <v>330</v>
      </c>
      <c r="M182" s="9" t="s">
        <v>332</v>
      </c>
      <c r="N182" s="9" t="s">
        <v>327</v>
      </c>
      <c r="O182" s="9"/>
      <c r="P182" s="9">
        <v>5</v>
      </c>
      <c r="Q182">
        <v>1</v>
      </c>
      <c r="R182" s="23" t="b">
        <v>1</v>
      </c>
      <c r="S182" s="23" t="b">
        <v>0</v>
      </c>
      <c r="T182" s="23" t="b">
        <v>0</v>
      </c>
      <c r="U182" s="23" t="b">
        <v>0</v>
      </c>
      <c r="V182" s="23" t="b">
        <v>0</v>
      </c>
      <c r="W182" s="9">
        <f>_xlfn.XLOOKUP(Courses[[#This Row],[Enrollment Cap]],RoomSizes[Max Capacity],RoomSizes[Max Capacity],0,1,1)</f>
        <v>40</v>
      </c>
      <c r="X182" s="9"/>
    </row>
    <row r="183" spans="2:24" hidden="1" x14ac:dyDescent="0.2">
      <c r="B183" s="9" t="s">
        <v>592</v>
      </c>
      <c r="C183" s="22" t="s">
        <v>146</v>
      </c>
      <c r="D183" s="10">
        <v>36</v>
      </c>
      <c r="E183" s="9" t="s">
        <v>599</v>
      </c>
      <c r="F183" s="23" t="b">
        <v>0</v>
      </c>
      <c r="G183" s="23" t="b">
        <v>1</v>
      </c>
      <c r="H183" s="23" t="b">
        <v>0</v>
      </c>
      <c r="I183" s="127"/>
      <c r="J183" s="9"/>
      <c r="K183" s="12"/>
      <c r="L183" s="9" t="s">
        <v>330</v>
      </c>
      <c r="M183" s="9" t="s">
        <v>332</v>
      </c>
      <c r="N183" s="9" t="s">
        <v>327</v>
      </c>
      <c r="O183" s="9"/>
      <c r="P183" s="9">
        <v>5</v>
      </c>
      <c r="Q183">
        <v>1</v>
      </c>
      <c r="R183" s="23" t="b">
        <v>1</v>
      </c>
      <c r="S183" s="23" t="b">
        <v>0</v>
      </c>
      <c r="T183" s="23" t="b">
        <v>0</v>
      </c>
      <c r="U183" s="23" t="b">
        <v>0</v>
      </c>
      <c r="V183" s="23" t="b">
        <v>0</v>
      </c>
      <c r="W183" s="9">
        <f>_xlfn.XLOOKUP(Courses[[#This Row],[Enrollment Cap]],RoomSizes[Max Capacity],RoomSizes[Max Capacity],0,1,1)</f>
        <v>40</v>
      </c>
      <c r="X183" s="9"/>
    </row>
    <row r="184" spans="2:24" hidden="1" x14ac:dyDescent="0.2">
      <c r="B184" s="9" t="s">
        <v>592</v>
      </c>
      <c r="C184" s="22" t="s">
        <v>148</v>
      </c>
      <c r="D184" s="10">
        <v>38</v>
      </c>
      <c r="E184" s="9"/>
      <c r="F184" s="23" t="b">
        <v>0</v>
      </c>
      <c r="G184" s="23" t="b">
        <v>1</v>
      </c>
      <c r="H184" s="23" t="b">
        <v>0</v>
      </c>
      <c r="I184" s="127"/>
      <c r="J184" s="9"/>
      <c r="K184" s="12"/>
      <c r="L184" s="9" t="s">
        <v>330</v>
      </c>
      <c r="M184" s="9"/>
      <c r="N184" s="9" t="s">
        <v>327</v>
      </c>
      <c r="O184" s="9"/>
      <c r="P184" s="9">
        <v>5</v>
      </c>
      <c r="Q184">
        <v>1</v>
      </c>
      <c r="R184" s="23" t="b">
        <v>1</v>
      </c>
      <c r="S184" s="23" t="b">
        <v>0</v>
      </c>
      <c r="T184" s="23" t="b">
        <v>0</v>
      </c>
      <c r="U184" s="23" t="b">
        <v>0</v>
      </c>
      <c r="V184" s="23" t="b">
        <v>0</v>
      </c>
      <c r="W184" s="9">
        <f>_xlfn.XLOOKUP(Courses[[#This Row],[Enrollment Cap]],RoomSizes[Max Capacity],RoomSizes[Max Capacity],0,1,1)</f>
        <v>40</v>
      </c>
      <c r="X184" s="9"/>
    </row>
    <row r="185" spans="2:24" hidden="1" x14ac:dyDescent="0.2">
      <c r="B185" s="9" t="s">
        <v>592</v>
      </c>
      <c r="C185" s="22" t="s">
        <v>149</v>
      </c>
      <c r="D185" s="10">
        <v>38</v>
      </c>
      <c r="E185" s="9"/>
      <c r="F185" s="23" t="b">
        <v>0</v>
      </c>
      <c r="G185" s="23" t="b">
        <v>1</v>
      </c>
      <c r="H185" s="23" t="b">
        <v>0</v>
      </c>
      <c r="I185" s="127"/>
      <c r="J185" s="9"/>
      <c r="K185" s="12"/>
      <c r="L185" s="9" t="s">
        <v>330</v>
      </c>
      <c r="M185" s="9"/>
      <c r="N185" s="9" t="s">
        <v>327</v>
      </c>
      <c r="O185" s="9"/>
      <c r="P185" s="9">
        <v>5</v>
      </c>
      <c r="Q185">
        <v>1</v>
      </c>
      <c r="R185" s="23" t="b">
        <v>1</v>
      </c>
      <c r="S185" s="23" t="b">
        <v>0</v>
      </c>
      <c r="T185" s="23" t="b">
        <v>0</v>
      </c>
      <c r="U185" s="23" t="b">
        <v>0</v>
      </c>
      <c r="V185" s="23" t="b">
        <v>0</v>
      </c>
      <c r="W185" s="9">
        <f>_xlfn.XLOOKUP(Courses[[#This Row],[Enrollment Cap]],RoomSizes[Max Capacity],RoomSizes[Max Capacity],0,1,1)</f>
        <v>40</v>
      </c>
      <c r="X185" s="9"/>
    </row>
    <row r="186" spans="2:24" hidden="1" x14ac:dyDescent="0.2">
      <c r="B186" s="9"/>
      <c r="C186" s="22"/>
      <c r="D186" s="10"/>
      <c r="E186" s="9"/>
      <c r="F186" s="23" t="b">
        <v>0</v>
      </c>
      <c r="G186" s="23"/>
      <c r="H186" s="23" t="b">
        <v>0</v>
      </c>
      <c r="I186" s="127"/>
      <c r="J186" s="9"/>
      <c r="K186" s="12"/>
      <c r="L186" s="9"/>
      <c r="M186" s="9"/>
      <c r="N186" s="9"/>
      <c r="O186" s="9"/>
      <c r="P186" s="9"/>
      <c r="R186" s="23" t="b">
        <v>0</v>
      </c>
      <c r="S186" s="23" t="b">
        <v>0</v>
      </c>
      <c r="T186" s="23" t="b">
        <v>0</v>
      </c>
      <c r="U186" s="23" t="b">
        <v>0</v>
      </c>
      <c r="V186" s="23" t="b">
        <v>0</v>
      </c>
      <c r="W186" s="9">
        <f>_xlfn.XLOOKUP(Courses[[#This Row],[Enrollment Cap]],RoomSizes[Max Capacity],RoomSizes[Max Capacity],0,1,1)</f>
        <v>0</v>
      </c>
      <c r="X186" s="9"/>
    </row>
    <row r="187" spans="2:24" hidden="1" x14ac:dyDescent="0.2">
      <c r="B187" s="9"/>
      <c r="C187" s="22"/>
      <c r="D187" s="10"/>
      <c r="E187" s="9"/>
      <c r="F187" s="23" t="b">
        <v>0</v>
      </c>
      <c r="G187" s="23"/>
      <c r="H187" s="23" t="b">
        <v>0</v>
      </c>
      <c r="I187" s="127"/>
      <c r="J187" s="9"/>
      <c r="K187" s="12"/>
      <c r="L187" s="9"/>
      <c r="M187" s="9"/>
      <c r="N187" s="9"/>
      <c r="O187" s="9"/>
      <c r="P187" s="9"/>
      <c r="R187" s="23" t="b">
        <v>0</v>
      </c>
      <c r="S187" s="23" t="b">
        <v>0</v>
      </c>
      <c r="T187" s="23" t="b">
        <v>0</v>
      </c>
      <c r="U187" s="23" t="b">
        <v>0</v>
      </c>
      <c r="V187" s="23" t="b">
        <v>0</v>
      </c>
      <c r="W187" s="9">
        <f>_xlfn.XLOOKUP(Courses[[#This Row],[Enrollment Cap]],RoomSizes[Max Capacity],RoomSizes[Max Capacity],0,1,1)</f>
        <v>0</v>
      </c>
      <c r="X187" s="9"/>
    </row>
    <row r="188" spans="2:24" hidden="1" x14ac:dyDescent="0.2">
      <c r="B188" s="9"/>
      <c r="C188" s="22"/>
      <c r="D188" s="10"/>
      <c r="E188" s="9"/>
      <c r="F188" s="23" t="b">
        <v>0</v>
      </c>
      <c r="G188" s="23"/>
      <c r="H188" s="23" t="b">
        <v>0</v>
      </c>
      <c r="I188" s="127"/>
      <c r="J188" s="9"/>
      <c r="K188" s="12"/>
      <c r="L188" s="9"/>
      <c r="M188" s="9"/>
      <c r="N188" s="9"/>
      <c r="O188" s="9"/>
      <c r="P188" s="9"/>
      <c r="R188" s="23" t="b">
        <v>0</v>
      </c>
      <c r="S188" s="23" t="b">
        <v>0</v>
      </c>
      <c r="T188" s="23" t="b">
        <v>0</v>
      </c>
      <c r="U188" s="23" t="b">
        <v>0</v>
      </c>
      <c r="V188" s="23" t="b">
        <v>0</v>
      </c>
      <c r="W188" s="9">
        <f>_xlfn.XLOOKUP(Courses[[#This Row],[Enrollment Cap]],RoomSizes[Max Capacity],RoomSizes[Max Capacity],0,1,1)</f>
        <v>0</v>
      </c>
      <c r="X188" s="9"/>
    </row>
    <row r="189" spans="2:24" hidden="1" x14ac:dyDescent="0.2">
      <c r="B189" s="9"/>
      <c r="C189" s="22"/>
      <c r="D189" s="10"/>
      <c r="E189" s="9"/>
      <c r="F189" s="23" t="b">
        <v>0</v>
      </c>
      <c r="G189" s="23"/>
      <c r="H189" s="23" t="b">
        <v>0</v>
      </c>
      <c r="I189" s="127"/>
      <c r="J189" s="9"/>
      <c r="K189" s="12"/>
      <c r="L189" s="9"/>
      <c r="M189" s="9"/>
      <c r="N189" s="9"/>
      <c r="O189" s="9"/>
      <c r="P189" s="9"/>
      <c r="R189" s="23" t="b">
        <v>0</v>
      </c>
      <c r="S189" s="23" t="b">
        <v>0</v>
      </c>
      <c r="T189" s="23" t="b">
        <v>0</v>
      </c>
      <c r="U189" s="23" t="b">
        <v>0</v>
      </c>
      <c r="V189" s="23" t="b">
        <v>0</v>
      </c>
      <c r="W189" s="9">
        <f>_xlfn.XLOOKUP(Courses[[#This Row],[Enrollment Cap]],RoomSizes[Max Capacity],RoomSizes[Max Capacity],0,1,1)</f>
        <v>0</v>
      </c>
      <c r="X189" s="9"/>
    </row>
    <row r="190" spans="2:24" hidden="1" x14ac:dyDescent="0.2">
      <c r="B190" s="9"/>
      <c r="C190" s="22"/>
      <c r="D190" s="10"/>
      <c r="E190" s="9"/>
      <c r="F190" s="23" t="b">
        <v>0</v>
      </c>
      <c r="G190" s="23"/>
      <c r="H190" s="23" t="b">
        <v>0</v>
      </c>
      <c r="I190" s="127"/>
      <c r="J190" s="9"/>
      <c r="K190" s="12"/>
      <c r="L190" s="9"/>
      <c r="M190" s="9"/>
      <c r="N190" s="9"/>
      <c r="O190" s="9"/>
      <c r="P190" s="9"/>
      <c r="R190" s="23" t="b">
        <v>0</v>
      </c>
      <c r="S190" s="23" t="b">
        <v>0</v>
      </c>
      <c r="T190" s="23" t="b">
        <v>0</v>
      </c>
      <c r="U190" s="23" t="b">
        <v>0</v>
      </c>
      <c r="V190" s="23" t="b">
        <v>0</v>
      </c>
      <c r="W190" s="9">
        <f>_xlfn.XLOOKUP(Courses[[#This Row],[Enrollment Cap]],RoomSizes[Max Capacity],RoomSizes[Max Capacity],0,1,1)</f>
        <v>0</v>
      </c>
      <c r="X190" s="9"/>
    </row>
    <row r="191" spans="2:24" hidden="1" x14ac:dyDescent="0.2">
      <c r="B191" s="9" t="s">
        <v>592</v>
      </c>
      <c r="C191" s="22" t="s">
        <v>600</v>
      </c>
      <c r="D191" s="10">
        <v>38</v>
      </c>
      <c r="E191" s="9"/>
      <c r="F191" s="23" t="b">
        <v>0</v>
      </c>
      <c r="G191" s="23"/>
      <c r="H191" s="23" t="b">
        <v>0</v>
      </c>
      <c r="I191" s="127"/>
      <c r="J191" s="9"/>
      <c r="K191" s="12"/>
      <c r="L191" s="9"/>
      <c r="M191" s="9"/>
      <c r="N191" s="9" t="s">
        <v>327</v>
      </c>
      <c r="O191" s="9"/>
      <c r="P191" s="9">
        <v>5</v>
      </c>
      <c r="Q191">
        <v>1</v>
      </c>
      <c r="R191" s="23" t="b">
        <v>0</v>
      </c>
      <c r="S191" s="23" t="b">
        <v>0</v>
      </c>
      <c r="T191" s="23" t="b">
        <v>0</v>
      </c>
      <c r="U191" s="23" t="b">
        <v>0</v>
      </c>
      <c r="V191" s="23" t="b">
        <v>0</v>
      </c>
      <c r="W191" s="9">
        <f>_xlfn.XLOOKUP(Courses[[#This Row],[Enrollment Cap]],RoomSizes[Max Capacity],RoomSizes[Max Capacity],0,1,1)</f>
        <v>40</v>
      </c>
      <c r="X191" s="9">
        <v>0</v>
      </c>
    </row>
    <row r="192" spans="2:24" hidden="1" x14ac:dyDescent="0.2">
      <c r="B192" s="9" t="s">
        <v>592</v>
      </c>
      <c r="C192" s="22" t="s">
        <v>601</v>
      </c>
      <c r="D192" s="10">
        <v>38</v>
      </c>
      <c r="E192" s="9"/>
      <c r="F192" s="23" t="b">
        <v>0</v>
      </c>
      <c r="G192" s="23"/>
      <c r="H192" s="23" t="b">
        <v>0</v>
      </c>
      <c r="I192" s="127"/>
      <c r="J192" s="9"/>
      <c r="K192" s="12"/>
      <c r="L192" s="9"/>
      <c r="M192" s="9"/>
      <c r="N192" s="9" t="s">
        <v>327</v>
      </c>
      <c r="O192" s="9"/>
      <c r="P192" s="9">
        <v>5</v>
      </c>
      <c r="Q192">
        <v>1</v>
      </c>
      <c r="R192" s="23" t="b">
        <v>0</v>
      </c>
      <c r="S192" s="23" t="b">
        <v>0</v>
      </c>
      <c r="T192" s="23" t="b">
        <v>0</v>
      </c>
      <c r="U192" s="23" t="b">
        <v>0</v>
      </c>
      <c r="V192" s="23" t="b">
        <v>0</v>
      </c>
      <c r="W192" s="9">
        <f>_xlfn.XLOOKUP(Courses[[#This Row],[Enrollment Cap]],RoomSizes[Max Capacity],RoomSizes[Max Capacity],0,1,1)</f>
        <v>40</v>
      </c>
      <c r="X192" s="9">
        <v>0</v>
      </c>
    </row>
    <row r="193" spans="2:24" hidden="1" x14ac:dyDescent="0.2">
      <c r="B193" s="9" t="s">
        <v>592</v>
      </c>
      <c r="C193" s="22" t="s">
        <v>150</v>
      </c>
      <c r="D193" s="10">
        <v>32</v>
      </c>
      <c r="E193" s="9" t="s">
        <v>602</v>
      </c>
      <c r="F193" s="23" t="b">
        <v>0</v>
      </c>
      <c r="G193" s="23" t="b">
        <v>1</v>
      </c>
      <c r="H193" s="23" t="b">
        <v>0</v>
      </c>
      <c r="I193" s="127"/>
      <c r="J193" s="9" t="s">
        <v>603</v>
      </c>
      <c r="K193" s="12"/>
      <c r="L193" s="9" t="s">
        <v>475</v>
      </c>
      <c r="M193" s="9" t="s">
        <v>586</v>
      </c>
      <c r="N193" s="9" t="s">
        <v>327</v>
      </c>
      <c r="O193" s="9"/>
      <c r="P193" s="9">
        <v>5</v>
      </c>
      <c r="Q193">
        <v>1</v>
      </c>
      <c r="R193" s="23" t="b">
        <v>1</v>
      </c>
      <c r="S193" s="23" t="b">
        <v>0</v>
      </c>
      <c r="T193" s="23" t="b">
        <v>0</v>
      </c>
      <c r="U193" s="23" t="b">
        <v>0</v>
      </c>
      <c r="V193" s="23" t="b">
        <v>0</v>
      </c>
      <c r="W193" s="9">
        <f>_xlfn.XLOOKUP(Courses[[#This Row],[Enrollment Cap]],RoomSizes[Max Capacity],RoomSizes[Max Capacity],0,1,1)</f>
        <v>40</v>
      </c>
      <c r="X193" s="9"/>
    </row>
    <row r="194" spans="2:24" hidden="1" x14ac:dyDescent="0.2">
      <c r="B194" s="9" t="s">
        <v>592</v>
      </c>
      <c r="C194" s="22" t="s">
        <v>151</v>
      </c>
      <c r="D194" s="10">
        <v>32</v>
      </c>
      <c r="E194" s="9" t="s">
        <v>602</v>
      </c>
      <c r="F194" s="23" t="b">
        <v>0</v>
      </c>
      <c r="G194" s="23" t="b">
        <v>1</v>
      </c>
      <c r="H194" s="23" t="b">
        <v>0</v>
      </c>
      <c r="I194" s="127"/>
      <c r="J194" s="9" t="s">
        <v>603</v>
      </c>
      <c r="K194" s="12"/>
      <c r="L194" s="9" t="s">
        <v>475</v>
      </c>
      <c r="M194" s="9" t="s">
        <v>586</v>
      </c>
      <c r="N194" s="9" t="s">
        <v>327</v>
      </c>
      <c r="O194" s="9"/>
      <c r="P194" s="9">
        <v>5</v>
      </c>
      <c r="Q194">
        <v>1</v>
      </c>
      <c r="R194" s="23" t="b">
        <v>1</v>
      </c>
      <c r="S194" s="23" t="b">
        <v>0</v>
      </c>
      <c r="T194" s="23" t="b">
        <v>0</v>
      </c>
      <c r="U194" s="23" t="b">
        <v>0</v>
      </c>
      <c r="V194" s="23" t="b">
        <v>0</v>
      </c>
      <c r="W194" s="9">
        <f>_xlfn.XLOOKUP(Courses[[#This Row],[Enrollment Cap]],RoomSizes[Max Capacity],RoomSizes[Max Capacity],0,1,1)</f>
        <v>40</v>
      </c>
      <c r="X194" s="9"/>
    </row>
    <row r="195" spans="2:24" hidden="1" x14ac:dyDescent="0.2">
      <c r="B195" s="9" t="s">
        <v>592</v>
      </c>
      <c r="C195" s="22" t="s">
        <v>152</v>
      </c>
      <c r="D195" s="10">
        <v>32</v>
      </c>
      <c r="E195" s="9" t="s">
        <v>604</v>
      </c>
      <c r="F195" s="23" t="b">
        <v>0</v>
      </c>
      <c r="G195" s="23" t="b">
        <v>1</v>
      </c>
      <c r="H195" s="23" t="b">
        <v>0</v>
      </c>
      <c r="I195" s="127"/>
      <c r="J195" s="9"/>
      <c r="K195" s="12"/>
      <c r="L195" s="9" t="s">
        <v>330</v>
      </c>
      <c r="M195" s="9"/>
      <c r="N195" s="9" t="s">
        <v>327</v>
      </c>
      <c r="O195" s="9"/>
      <c r="P195" s="9">
        <v>5</v>
      </c>
      <c r="Q195">
        <v>1</v>
      </c>
      <c r="R195" s="23" t="b">
        <v>0</v>
      </c>
      <c r="S195" s="23" t="b">
        <v>0</v>
      </c>
      <c r="T195" s="23" t="b">
        <v>0</v>
      </c>
      <c r="U195" s="23" t="b">
        <v>0</v>
      </c>
      <c r="V195" s="23" t="b">
        <v>0</v>
      </c>
      <c r="W195" s="9">
        <f>_xlfn.XLOOKUP(Courses[[#This Row],[Enrollment Cap]],RoomSizes[Max Capacity],RoomSizes[Max Capacity],0,1,1)</f>
        <v>40</v>
      </c>
      <c r="X195" s="9"/>
    </row>
    <row r="196" spans="2:24" hidden="1" x14ac:dyDescent="0.2">
      <c r="B196" s="9" t="s">
        <v>592</v>
      </c>
      <c r="C196" s="22" t="s">
        <v>605</v>
      </c>
      <c r="D196" s="10">
        <v>32</v>
      </c>
      <c r="E196" s="9"/>
      <c r="F196" s="23" t="b">
        <v>0</v>
      </c>
      <c r="G196" s="23"/>
      <c r="H196" s="23" t="b">
        <v>0</v>
      </c>
      <c r="I196" s="127"/>
      <c r="J196" s="9"/>
      <c r="K196" s="12"/>
      <c r="L196" s="9"/>
      <c r="M196" s="9"/>
      <c r="N196" s="9" t="s">
        <v>327</v>
      </c>
      <c r="O196" s="9"/>
      <c r="P196" s="9">
        <v>5</v>
      </c>
      <c r="Q196">
        <v>1</v>
      </c>
      <c r="R196" s="23" t="b">
        <v>0</v>
      </c>
      <c r="S196" s="23" t="b">
        <v>0</v>
      </c>
      <c r="T196" s="23" t="b">
        <v>0</v>
      </c>
      <c r="U196" s="23" t="b">
        <v>0</v>
      </c>
      <c r="V196" s="23" t="b">
        <v>0</v>
      </c>
      <c r="W196" s="9">
        <f>_xlfn.XLOOKUP(Courses[[#This Row],[Enrollment Cap]],RoomSizes[Max Capacity],RoomSizes[Max Capacity],0,1,1)</f>
        <v>40</v>
      </c>
      <c r="X196" s="9">
        <v>0</v>
      </c>
    </row>
    <row r="197" spans="2:24" ht="17" hidden="1" x14ac:dyDescent="0.2">
      <c r="B197" s="9" t="s">
        <v>592</v>
      </c>
      <c r="C197" s="9" t="s">
        <v>153</v>
      </c>
      <c r="D197" s="10">
        <v>38</v>
      </c>
      <c r="E197" s="9" t="s">
        <v>606</v>
      </c>
      <c r="F197" s="23" t="b">
        <v>0</v>
      </c>
      <c r="G197" s="23" t="b">
        <v>1</v>
      </c>
      <c r="H197" s="23" t="b">
        <v>0</v>
      </c>
      <c r="I197" s="127"/>
      <c r="J197" s="9"/>
      <c r="K197" s="12" t="s">
        <v>607</v>
      </c>
      <c r="L197" s="9" t="s">
        <v>330</v>
      </c>
      <c r="M197" s="9" t="s">
        <v>332</v>
      </c>
      <c r="N197" s="9" t="s">
        <v>327</v>
      </c>
      <c r="O197" s="9"/>
      <c r="P197" s="9">
        <v>5</v>
      </c>
      <c r="Q197">
        <v>1</v>
      </c>
      <c r="R197" s="23" t="b">
        <v>0</v>
      </c>
      <c r="S197" s="23" t="b">
        <v>0</v>
      </c>
      <c r="T197" s="23" t="b">
        <v>0</v>
      </c>
      <c r="U197" s="23" t="b">
        <v>0</v>
      </c>
      <c r="V197" s="23" t="b">
        <v>0</v>
      </c>
      <c r="W197" s="9">
        <f>_xlfn.XLOOKUP(Courses[[#This Row],[Enrollment Cap]],RoomSizes[Max Capacity],RoomSizes[Max Capacity],0,1,1)</f>
        <v>40</v>
      </c>
      <c r="X197" s="9"/>
    </row>
    <row r="198" spans="2:24" hidden="1" x14ac:dyDescent="0.2">
      <c r="B198" s="9" t="s">
        <v>592</v>
      </c>
      <c r="C198" s="22" t="s">
        <v>608</v>
      </c>
      <c r="D198" s="10">
        <v>38</v>
      </c>
      <c r="E198" s="9"/>
      <c r="F198" s="23" t="b">
        <v>0</v>
      </c>
      <c r="G198" s="23"/>
      <c r="H198" s="23" t="b">
        <v>0</v>
      </c>
      <c r="I198" s="127"/>
      <c r="J198" s="9"/>
      <c r="K198" s="12"/>
      <c r="L198" s="9"/>
      <c r="M198" s="9"/>
      <c r="N198" s="9" t="s">
        <v>327</v>
      </c>
      <c r="O198" s="9"/>
      <c r="P198" s="9">
        <v>5</v>
      </c>
      <c r="Q198">
        <v>1</v>
      </c>
      <c r="R198" s="23" t="b">
        <v>0</v>
      </c>
      <c r="S198" s="23" t="b">
        <v>0</v>
      </c>
      <c r="T198" s="23" t="b">
        <v>0</v>
      </c>
      <c r="U198" s="23" t="b">
        <v>0</v>
      </c>
      <c r="V198" s="23" t="b">
        <v>0</v>
      </c>
      <c r="W198" s="9">
        <f>_xlfn.XLOOKUP(Courses[[#This Row],[Enrollment Cap]],RoomSizes[Max Capacity],RoomSizes[Max Capacity],0,1,1)</f>
        <v>40</v>
      </c>
      <c r="X198" s="9">
        <v>0</v>
      </c>
    </row>
    <row r="199" spans="2:24" ht="17" hidden="1" x14ac:dyDescent="0.2">
      <c r="B199" s="9" t="s">
        <v>592</v>
      </c>
      <c r="C199" s="9" t="s">
        <v>154</v>
      </c>
      <c r="D199" s="10">
        <v>38</v>
      </c>
      <c r="E199" s="9" t="s">
        <v>606</v>
      </c>
      <c r="F199" s="23" t="b">
        <v>0</v>
      </c>
      <c r="G199" s="23" t="b">
        <v>1</v>
      </c>
      <c r="H199" s="23" t="b">
        <v>0</v>
      </c>
      <c r="I199" s="127"/>
      <c r="J199" s="9"/>
      <c r="K199" s="12" t="s">
        <v>607</v>
      </c>
      <c r="L199" s="9" t="s">
        <v>330</v>
      </c>
      <c r="M199" s="9" t="s">
        <v>332</v>
      </c>
      <c r="N199" s="9" t="s">
        <v>327</v>
      </c>
      <c r="O199" s="9"/>
      <c r="P199" s="9">
        <v>5</v>
      </c>
      <c r="Q199">
        <v>1</v>
      </c>
      <c r="R199" s="23" t="b">
        <v>0</v>
      </c>
      <c r="S199" s="23" t="b">
        <v>0</v>
      </c>
      <c r="T199" s="23" t="b">
        <v>0</v>
      </c>
      <c r="U199" s="23" t="b">
        <v>0</v>
      </c>
      <c r="V199" s="23" t="b">
        <v>0</v>
      </c>
      <c r="W199" s="9">
        <f>_xlfn.XLOOKUP(Courses[[#This Row],[Enrollment Cap]],RoomSizes[Max Capacity],RoomSizes[Max Capacity],0,1,1)</f>
        <v>40</v>
      </c>
      <c r="X199" s="9"/>
    </row>
    <row r="200" spans="2:24" ht="17" hidden="1" x14ac:dyDescent="0.2">
      <c r="B200" s="9" t="s">
        <v>592</v>
      </c>
      <c r="C200" s="9" t="s">
        <v>155</v>
      </c>
      <c r="D200" s="10">
        <v>38</v>
      </c>
      <c r="E200" s="9" t="s">
        <v>606</v>
      </c>
      <c r="F200" s="23" t="b">
        <v>0</v>
      </c>
      <c r="G200" s="23" t="b">
        <v>1</v>
      </c>
      <c r="H200" s="23" t="b">
        <v>0</v>
      </c>
      <c r="I200" s="127"/>
      <c r="J200" s="9"/>
      <c r="K200" s="12" t="s">
        <v>607</v>
      </c>
      <c r="L200" s="9" t="s">
        <v>330</v>
      </c>
      <c r="M200" s="9" t="s">
        <v>332</v>
      </c>
      <c r="N200" s="9" t="s">
        <v>327</v>
      </c>
      <c r="O200" s="9"/>
      <c r="P200" s="9">
        <v>5</v>
      </c>
      <c r="Q200">
        <v>1</v>
      </c>
      <c r="R200" s="23" t="b">
        <v>0</v>
      </c>
      <c r="S200" s="23" t="b">
        <v>0</v>
      </c>
      <c r="T200" s="23" t="b">
        <v>0</v>
      </c>
      <c r="U200" s="23" t="b">
        <v>0</v>
      </c>
      <c r="V200" s="23" t="b">
        <v>0</v>
      </c>
      <c r="W200" s="9">
        <f>_xlfn.XLOOKUP(Courses[[#This Row],[Enrollment Cap]],RoomSizes[Max Capacity],RoomSizes[Max Capacity],0,1,1)</f>
        <v>40</v>
      </c>
      <c r="X200" s="9"/>
    </row>
    <row r="201" spans="2:24" hidden="1" x14ac:dyDescent="0.2">
      <c r="B201" s="9" t="s">
        <v>592</v>
      </c>
      <c r="C201" s="22" t="s">
        <v>156</v>
      </c>
      <c r="D201" s="10">
        <v>38</v>
      </c>
      <c r="E201" s="9" t="s">
        <v>609</v>
      </c>
      <c r="F201" s="23" t="b">
        <v>0</v>
      </c>
      <c r="G201" s="23" t="b">
        <v>1</v>
      </c>
      <c r="H201" s="23" t="b">
        <v>0</v>
      </c>
      <c r="I201" s="127"/>
      <c r="J201" s="9"/>
      <c r="K201" s="12"/>
      <c r="L201" s="9" t="s">
        <v>330</v>
      </c>
      <c r="M201" s="9" t="s">
        <v>332</v>
      </c>
      <c r="N201" s="9" t="s">
        <v>327</v>
      </c>
      <c r="O201" s="9"/>
      <c r="P201" s="9">
        <v>5</v>
      </c>
      <c r="Q201">
        <v>1</v>
      </c>
      <c r="R201" s="23" t="b">
        <v>1</v>
      </c>
      <c r="S201" s="23" t="b">
        <v>0</v>
      </c>
      <c r="T201" s="23" t="b">
        <v>0</v>
      </c>
      <c r="U201" s="23" t="b">
        <v>0</v>
      </c>
      <c r="V201" s="23" t="b">
        <v>0</v>
      </c>
      <c r="W201" s="9">
        <f>_xlfn.XLOOKUP(Courses[[#This Row],[Enrollment Cap]],RoomSizes[Max Capacity],RoomSizes[Max Capacity],0,1,1)</f>
        <v>40</v>
      </c>
      <c r="X201" s="9"/>
    </row>
    <row r="202" spans="2:24" hidden="1" x14ac:dyDescent="0.2">
      <c r="B202" s="9" t="s">
        <v>592</v>
      </c>
      <c r="C202" s="22" t="s">
        <v>157</v>
      </c>
      <c r="D202" s="10">
        <v>38</v>
      </c>
      <c r="E202" s="9" t="s">
        <v>609</v>
      </c>
      <c r="F202" s="23" t="b">
        <v>0</v>
      </c>
      <c r="G202" s="23" t="b">
        <v>1</v>
      </c>
      <c r="H202" s="23" t="b">
        <v>0</v>
      </c>
      <c r="I202" s="127"/>
      <c r="J202" s="9"/>
      <c r="K202" s="12"/>
      <c r="L202" s="9" t="s">
        <v>330</v>
      </c>
      <c r="M202" s="9" t="s">
        <v>332</v>
      </c>
      <c r="N202" s="9" t="s">
        <v>327</v>
      </c>
      <c r="O202" s="9"/>
      <c r="P202" s="9">
        <v>5</v>
      </c>
      <c r="Q202">
        <v>1</v>
      </c>
      <c r="R202" s="23" t="b">
        <v>1</v>
      </c>
      <c r="S202" s="23" t="b">
        <v>0</v>
      </c>
      <c r="T202" s="23" t="b">
        <v>0</v>
      </c>
      <c r="U202" s="23" t="b">
        <v>0</v>
      </c>
      <c r="V202" s="23" t="b">
        <v>0</v>
      </c>
      <c r="W202" s="9">
        <f>_xlfn.XLOOKUP(Courses[[#This Row],[Enrollment Cap]],RoomSizes[Max Capacity],RoomSizes[Max Capacity],0,1,1)</f>
        <v>40</v>
      </c>
      <c r="X202" s="9"/>
    </row>
    <row r="203" spans="2:24" hidden="1" x14ac:dyDescent="0.2">
      <c r="B203" s="9" t="s">
        <v>592</v>
      </c>
      <c r="C203" s="22" t="s">
        <v>158</v>
      </c>
      <c r="D203" s="10">
        <v>38</v>
      </c>
      <c r="E203" s="9" t="s">
        <v>610</v>
      </c>
      <c r="F203" s="23" t="b">
        <v>0</v>
      </c>
      <c r="G203" s="23" t="b">
        <v>1</v>
      </c>
      <c r="H203" s="23" t="b">
        <v>0</v>
      </c>
      <c r="I203" s="127"/>
      <c r="J203" s="9"/>
      <c r="K203" s="12"/>
      <c r="L203" s="9" t="s">
        <v>330</v>
      </c>
      <c r="M203" s="9"/>
      <c r="N203" s="9" t="s">
        <v>327</v>
      </c>
      <c r="O203" s="9"/>
      <c r="P203" s="9">
        <v>5</v>
      </c>
      <c r="Q203">
        <v>1</v>
      </c>
      <c r="R203" s="23" t="b">
        <v>1</v>
      </c>
      <c r="S203" s="23" t="b">
        <v>0</v>
      </c>
      <c r="T203" s="23" t="b">
        <v>0</v>
      </c>
      <c r="U203" s="23" t="b">
        <v>0</v>
      </c>
      <c r="V203" s="23" t="b">
        <v>0</v>
      </c>
      <c r="W203" s="9">
        <f>_xlfn.XLOOKUP(Courses[[#This Row],[Enrollment Cap]],RoomSizes[Max Capacity],RoomSizes[Max Capacity],0,1,1)</f>
        <v>40</v>
      </c>
      <c r="X203" s="9"/>
    </row>
    <row r="204" spans="2:24" hidden="1" x14ac:dyDescent="0.2">
      <c r="B204" s="9" t="s">
        <v>592</v>
      </c>
      <c r="C204" s="22" t="s">
        <v>159</v>
      </c>
      <c r="D204" s="10">
        <v>38</v>
      </c>
      <c r="E204" s="9" t="s">
        <v>610</v>
      </c>
      <c r="F204" s="23" t="b">
        <v>0</v>
      </c>
      <c r="G204" s="23" t="b">
        <v>1</v>
      </c>
      <c r="H204" s="23" t="b">
        <v>0</v>
      </c>
      <c r="I204" s="127"/>
      <c r="J204" s="9"/>
      <c r="K204" s="12"/>
      <c r="L204" s="9" t="s">
        <v>330</v>
      </c>
      <c r="M204" s="9"/>
      <c r="N204" s="9" t="s">
        <v>327</v>
      </c>
      <c r="O204" s="9"/>
      <c r="P204" s="9">
        <v>5</v>
      </c>
      <c r="Q204">
        <v>1</v>
      </c>
      <c r="R204" s="23" t="b">
        <v>1</v>
      </c>
      <c r="S204" s="23" t="b">
        <v>0</v>
      </c>
      <c r="T204" s="23" t="b">
        <v>0</v>
      </c>
      <c r="U204" s="23" t="b">
        <v>0</v>
      </c>
      <c r="V204" s="23" t="b">
        <v>0</v>
      </c>
      <c r="W204" s="9">
        <f>_xlfn.XLOOKUP(Courses[[#This Row],[Enrollment Cap]],RoomSizes[Max Capacity],RoomSizes[Max Capacity],0,1,1)</f>
        <v>40</v>
      </c>
      <c r="X204" s="9"/>
    </row>
    <row r="205" spans="2:24" hidden="1" x14ac:dyDescent="0.2">
      <c r="B205" s="9" t="s">
        <v>592</v>
      </c>
      <c r="C205" s="22" t="s">
        <v>160</v>
      </c>
      <c r="D205" s="10">
        <v>38</v>
      </c>
      <c r="E205" s="9" t="s">
        <v>611</v>
      </c>
      <c r="F205" s="23" t="b">
        <v>0</v>
      </c>
      <c r="G205" s="23" t="b">
        <v>1</v>
      </c>
      <c r="H205" s="23" t="b">
        <v>0</v>
      </c>
      <c r="I205" s="127"/>
      <c r="J205" s="9"/>
      <c r="K205" s="12"/>
      <c r="L205" s="9" t="s">
        <v>330</v>
      </c>
      <c r="M205" s="9" t="s">
        <v>332</v>
      </c>
      <c r="N205" s="9" t="s">
        <v>327</v>
      </c>
      <c r="O205" s="9"/>
      <c r="P205" s="9">
        <v>5</v>
      </c>
      <c r="Q205">
        <v>1</v>
      </c>
      <c r="R205" s="23" t="b">
        <v>1</v>
      </c>
      <c r="S205" s="23" t="b">
        <v>0</v>
      </c>
      <c r="T205" s="23" t="b">
        <v>0</v>
      </c>
      <c r="U205" s="23" t="b">
        <v>0</v>
      </c>
      <c r="V205" s="23" t="b">
        <v>0</v>
      </c>
      <c r="W205" s="9">
        <f>_xlfn.XLOOKUP(Courses[[#This Row],[Enrollment Cap]],RoomSizes[Max Capacity],RoomSizes[Max Capacity],0,1,1)</f>
        <v>40</v>
      </c>
      <c r="X205" s="9"/>
    </row>
    <row r="206" spans="2:24" hidden="1" x14ac:dyDescent="0.2">
      <c r="B206" s="9" t="s">
        <v>592</v>
      </c>
      <c r="C206" s="22" t="s">
        <v>161</v>
      </c>
      <c r="D206" s="10">
        <v>38</v>
      </c>
      <c r="E206" s="9" t="s">
        <v>612</v>
      </c>
      <c r="F206" s="23" t="b">
        <v>0</v>
      </c>
      <c r="G206" s="23" t="b">
        <v>1</v>
      </c>
      <c r="H206" s="23" t="b">
        <v>0</v>
      </c>
      <c r="I206" s="127"/>
      <c r="J206" s="9"/>
      <c r="K206" s="12"/>
      <c r="L206" s="9" t="s">
        <v>330</v>
      </c>
      <c r="M206" s="9" t="s">
        <v>332</v>
      </c>
      <c r="N206" s="9" t="s">
        <v>327</v>
      </c>
      <c r="O206" s="9"/>
      <c r="P206" s="9">
        <v>5</v>
      </c>
      <c r="Q206">
        <v>1</v>
      </c>
      <c r="R206" s="23" t="b">
        <v>0</v>
      </c>
      <c r="S206" s="23" t="b">
        <v>0</v>
      </c>
      <c r="T206" s="23" t="b">
        <v>0</v>
      </c>
      <c r="U206" s="23" t="b">
        <v>0</v>
      </c>
      <c r="V206" s="23" t="b">
        <v>0</v>
      </c>
      <c r="W206" s="9">
        <f>_xlfn.XLOOKUP(Courses[[#This Row],[Enrollment Cap]],RoomSizes[Max Capacity],RoomSizes[Max Capacity],0,1,1)</f>
        <v>40</v>
      </c>
      <c r="X206" s="9">
        <v>0</v>
      </c>
    </row>
    <row r="207" spans="2:24" hidden="1" x14ac:dyDescent="0.2">
      <c r="B207" s="9" t="s">
        <v>592</v>
      </c>
      <c r="C207" s="22" t="s">
        <v>162</v>
      </c>
      <c r="D207" s="10">
        <v>38</v>
      </c>
      <c r="E207" s="9" t="s">
        <v>609</v>
      </c>
      <c r="F207" s="23" t="b">
        <v>0</v>
      </c>
      <c r="G207" s="23" t="b">
        <v>1</v>
      </c>
      <c r="H207" s="23" t="b">
        <v>0</v>
      </c>
      <c r="I207" s="127"/>
      <c r="J207" s="9"/>
      <c r="K207" s="12"/>
      <c r="L207" s="9" t="s">
        <v>330</v>
      </c>
      <c r="M207" s="9" t="s">
        <v>332</v>
      </c>
      <c r="N207" s="9" t="s">
        <v>327</v>
      </c>
      <c r="O207" s="9"/>
      <c r="P207" s="9">
        <v>5</v>
      </c>
      <c r="Q207">
        <v>1</v>
      </c>
      <c r="R207" s="23" t="b">
        <v>0</v>
      </c>
      <c r="S207" s="23" t="b">
        <v>0</v>
      </c>
      <c r="T207" s="23" t="b">
        <v>0</v>
      </c>
      <c r="U207" s="23" t="b">
        <v>0</v>
      </c>
      <c r="V207" s="23" t="b">
        <v>0</v>
      </c>
      <c r="W207" s="9">
        <f>_xlfn.XLOOKUP(Courses[[#This Row],[Enrollment Cap]],RoomSizes[Max Capacity],RoomSizes[Max Capacity],0,1,1)</f>
        <v>40</v>
      </c>
      <c r="X207" s="9">
        <v>0</v>
      </c>
    </row>
    <row r="208" spans="2:24" hidden="1" x14ac:dyDescent="0.2">
      <c r="B208" s="9" t="s">
        <v>592</v>
      </c>
      <c r="C208" s="22" t="s">
        <v>163</v>
      </c>
      <c r="D208" s="10">
        <v>38</v>
      </c>
      <c r="E208" s="9" t="s">
        <v>613</v>
      </c>
      <c r="F208" s="23" t="b">
        <v>0</v>
      </c>
      <c r="G208" s="23" t="b">
        <v>1</v>
      </c>
      <c r="H208" s="23" t="b">
        <v>0</v>
      </c>
      <c r="I208" s="127"/>
      <c r="J208" s="9"/>
      <c r="K208" s="12"/>
      <c r="L208" s="9" t="s">
        <v>330</v>
      </c>
      <c r="M208" s="9" t="s">
        <v>332</v>
      </c>
      <c r="N208" s="9" t="s">
        <v>327</v>
      </c>
      <c r="O208" s="9"/>
      <c r="P208" s="9">
        <v>5</v>
      </c>
      <c r="Q208">
        <v>1</v>
      </c>
      <c r="R208" s="23" t="b">
        <v>1</v>
      </c>
      <c r="S208" s="23" t="b">
        <v>0</v>
      </c>
      <c r="T208" s="23" t="b">
        <v>0</v>
      </c>
      <c r="U208" s="23" t="b">
        <v>0</v>
      </c>
      <c r="V208" s="23" t="b">
        <v>0</v>
      </c>
      <c r="W208" s="9">
        <f>_xlfn.XLOOKUP(Courses[[#This Row],[Enrollment Cap]],RoomSizes[Max Capacity],RoomSizes[Max Capacity],0,1,1)</f>
        <v>40</v>
      </c>
      <c r="X208" s="9"/>
    </row>
    <row r="209" spans="2:24" hidden="1" x14ac:dyDescent="0.2">
      <c r="B209" s="9" t="s">
        <v>592</v>
      </c>
      <c r="C209" s="22" t="s">
        <v>164</v>
      </c>
      <c r="D209" s="10">
        <v>38</v>
      </c>
      <c r="E209" s="9" t="s">
        <v>612</v>
      </c>
      <c r="F209" s="23" t="b">
        <v>0</v>
      </c>
      <c r="G209" s="23" t="b">
        <v>1</v>
      </c>
      <c r="H209" s="23" t="b">
        <v>0</v>
      </c>
      <c r="I209" s="127"/>
      <c r="J209" s="9"/>
      <c r="K209" s="12"/>
      <c r="L209" s="9" t="s">
        <v>330</v>
      </c>
      <c r="M209" s="9" t="s">
        <v>332</v>
      </c>
      <c r="N209" s="9" t="s">
        <v>327</v>
      </c>
      <c r="O209" s="9"/>
      <c r="P209" s="9">
        <v>5</v>
      </c>
      <c r="Q209">
        <v>1</v>
      </c>
      <c r="R209" s="23" t="b">
        <v>1</v>
      </c>
      <c r="S209" s="23" t="b">
        <v>0</v>
      </c>
      <c r="T209" s="23" t="b">
        <v>0</v>
      </c>
      <c r="U209" s="23" t="b">
        <v>0</v>
      </c>
      <c r="V209" s="23" t="b">
        <v>0</v>
      </c>
      <c r="W209" s="9">
        <f>_xlfn.XLOOKUP(Courses[[#This Row],[Enrollment Cap]],RoomSizes[Max Capacity],RoomSizes[Max Capacity],0,1,1)</f>
        <v>40</v>
      </c>
      <c r="X209" s="9"/>
    </row>
    <row r="210" spans="2:24" hidden="1" x14ac:dyDescent="0.2">
      <c r="B210" s="9" t="s">
        <v>592</v>
      </c>
      <c r="C210" s="22" t="s">
        <v>165</v>
      </c>
      <c r="D210" s="10">
        <v>38</v>
      </c>
      <c r="E210" s="9" t="s">
        <v>614</v>
      </c>
      <c r="F210" s="23" t="b">
        <v>0</v>
      </c>
      <c r="G210" s="23" t="b">
        <v>1</v>
      </c>
      <c r="H210" s="23" t="b">
        <v>0</v>
      </c>
      <c r="I210" s="127"/>
      <c r="J210" s="9"/>
      <c r="K210" s="12"/>
      <c r="L210" s="9" t="s">
        <v>330</v>
      </c>
      <c r="M210" s="9" t="s">
        <v>332</v>
      </c>
      <c r="N210" s="9" t="s">
        <v>327</v>
      </c>
      <c r="O210" s="9"/>
      <c r="P210" s="9">
        <v>5</v>
      </c>
      <c r="Q210">
        <v>1</v>
      </c>
      <c r="R210" s="23" t="b">
        <v>1</v>
      </c>
      <c r="S210" s="23" t="b">
        <v>0</v>
      </c>
      <c r="T210" s="23" t="b">
        <v>0</v>
      </c>
      <c r="U210" s="23" t="b">
        <v>0</v>
      </c>
      <c r="V210" s="23" t="b">
        <v>0</v>
      </c>
      <c r="W210" s="9">
        <f>_xlfn.XLOOKUP(Courses[[#This Row],[Enrollment Cap]],RoomSizes[Max Capacity],RoomSizes[Max Capacity],0,1,1)</f>
        <v>40</v>
      </c>
      <c r="X210" s="9"/>
    </row>
    <row r="211" spans="2:24" hidden="1" x14ac:dyDescent="0.2">
      <c r="B211" s="9" t="s">
        <v>592</v>
      </c>
      <c r="C211" s="22" t="s">
        <v>166</v>
      </c>
      <c r="D211" s="10">
        <v>38</v>
      </c>
      <c r="E211" s="9" t="s">
        <v>611</v>
      </c>
      <c r="F211" s="23" t="b">
        <v>0</v>
      </c>
      <c r="G211" s="23" t="b">
        <v>1</v>
      </c>
      <c r="H211" s="23" t="b">
        <v>0</v>
      </c>
      <c r="I211" s="127"/>
      <c r="J211" s="9"/>
      <c r="K211" s="12"/>
      <c r="L211" s="9" t="s">
        <v>330</v>
      </c>
      <c r="M211" s="9" t="s">
        <v>332</v>
      </c>
      <c r="N211" s="9" t="s">
        <v>327</v>
      </c>
      <c r="O211" s="9"/>
      <c r="P211" s="9">
        <v>5</v>
      </c>
      <c r="Q211">
        <v>1</v>
      </c>
      <c r="R211" s="23" t="b">
        <v>1</v>
      </c>
      <c r="S211" s="23" t="b">
        <v>0</v>
      </c>
      <c r="T211" s="23" t="b">
        <v>0</v>
      </c>
      <c r="U211" s="23" t="b">
        <v>0</v>
      </c>
      <c r="V211" s="23" t="b">
        <v>0</v>
      </c>
      <c r="W211" s="9">
        <f>_xlfn.XLOOKUP(Courses[[#This Row],[Enrollment Cap]],RoomSizes[Max Capacity],RoomSizes[Max Capacity],0,1,1)</f>
        <v>40</v>
      </c>
      <c r="X211" s="9"/>
    </row>
    <row r="212" spans="2:24" hidden="1" x14ac:dyDescent="0.2">
      <c r="B212" s="9" t="s">
        <v>592</v>
      </c>
      <c r="C212" s="22" t="s">
        <v>167</v>
      </c>
      <c r="D212" s="10">
        <v>38</v>
      </c>
      <c r="E212" s="9" t="s">
        <v>614</v>
      </c>
      <c r="F212" s="23" t="b">
        <v>0</v>
      </c>
      <c r="G212" s="23" t="b">
        <v>1</v>
      </c>
      <c r="H212" s="23" t="b">
        <v>0</v>
      </c>
      <c r="I212" s="127"/>
      <c r="J212" s="9"/>
      <c r="K212" s="12"/>
      <c r="L212" s="9" t="s">
        <v>330</v>
      </c>
      <c r="M212" s="9" t="s">
        <v>332</v>
      </c>
      <c r="N212" s="9" t="s">
        <v>327</v>
      </c>
      <c r="O212" s="9"/>
      <c r="P212" s="9">
        <v>5</v>
      </c>
      <c r="Q212">
        <v>1</v>
      </c>
      <c r="R212" s="23" t="b">
        <v>0</v>
      </c>
      <c r="S212" s="23" t="b">
        <v>0</v>
      </c>
      <c r="T212" s="23" t="b">
        <v>0</v>
      </c>
      <c r="U212" s="23" t="b">
        <v>0</v>
      </c>
      <c r="V212" s="23" t="b">
        <v>0</v>
      </c>
      <c r="W212" s="9">
        <f>_xlfn.XLOOKUP(Courses[[#This Row],[Enrollment Cap]],RoomSizes[Max Capacity],RoomSizes[Max Capacity],0,1,1)</f>
        <v>40</v>
      </c>
      <c r="X212" s="9"/>
    </row>
    <row r="213" spans="2:24" hidden="1" x14ac:dyDescent="0.2">
      <c r="B213" s="9" t="s">
        <v>592</v>
      </c>
      <c r="C213" s="22" t="s">
        <v>168</v>
      </c>
      <c r="D213" s="10">
        <v>38</v>
      </c>
      <c r="E213" s="9" t="s">
        <v>612</v>
      </c>
      <c r="F213" s="23" t="b">
        <v>0</v>
      </c>
      <c r="G213" s="23" t="b">
        <v>1</v>
      </c>
      <c r="H213" s="23" t="b">
        <v>0</v>
      </c>
      <c r="I213" s="127"/>
      <c r="J213" s="9"/>
      <c r="K213" s="12"/>
      <c r="L213" s="9" t="s">
        <v>330</v>
      </c>
      <c r="M213" s="9" t="s">
        <v>332</v>
      </c>
      <c r="N213" s="9" t="s">
        <v>327</v>
      </c>
      <c r="O213" s="9"/>
      <c r="P213" s="9">
        <v>5</v>
      </c>
      <c r="Q213">
        <v>1</v>
      </c>
      <c r="R213" s="23" t="b">
        <v>0</v>
      </c>
      <c r="S213" s="23" t="b">
        <v>0</v>
      </c>
      <c r="T213" s="23" t="b">
        <v>0</v>
      </c>
      <c r="U213" s="23" t="b">
        <v>0</v>
      </c>
      <c r="V213" s="23" t="b">
        <v>0</v>
      </c>
      <c r="W213" s="9">
        <f>_xlfn.XLOOKUP(Courses[[#This Row],[Enrollment Cap]],RoomSizes[Max Capacity],RoomSizes[Max Capacity],0,1,1)</f>
        <v>40</v>
      </c>
      <c r="X213" s="9">
        <v>0</v>
      </c>
    </row>
    <row r="214" spans="2:24" hidden="1" x14ac:dyDescent="0.2">
      <c r="B214" s="9" t="s">
        <v>592</v>
      </c>
      <c r="C214" s="22" t="s">
        <v>169</v>
      </c>
      <c r="D214" s="10">
        <v>38</v>
      </c>
      <c r="E214" s="9" t="s">
        <v>615</v>
      </c>
      <c r="F214" s="23" t="b">
        <v>0</v>
      </c>
      <c r="G214" s="23" t="b">
        <v>1</v>
      </c>
      <c r="H214" s="23" t="b">
        <v>0</v>
      </c>
      <c r="I214" s="127"/>
      <c r="J214" s="9" t="s">
        <v>616</v>
      </c>
      <c r="K214" s="12"/>
      <c r="L214" s="9" t="s">
        <v>475</v>
      </c>
      <c r="M214" s="9" t="s">
        <v>332</v>
      </c>
      <c r="N214" s="9" t="s">
        <v>327</v>
      </c>
      <c r="O214" s="9"/>
      <c r="P214" s="9">
        <v>5</v>
      </c>
      <c r="Q214">
        <v>1</v>
      </c>
      <c r="R214" s="23" t="b">
        <v>1</v>
      </c>
      <c r="S214" s="23" t="b">
        <v>0</v>
      </c>
      <c r="T214" s="23" t="b">
        <v>0</v>
      </c>
      <c r="U214" s="23" t="b">
        <v>0</v>
      </c>
      <c r="V214" s="23" t="b">
        <v>0</v>
      </c>
      <c r="W214" s="9">
        <f>_xlfn.XLOOKUP(Courses[[#This Row],[Enrollment Cap]],RoomSizes[Max Capacity],RoomSizes[Max Capacity],0,1,1)</f>
        <v>40</v>
      </c>
      <c r="X214" s="9"/>
    </row>
    <row r="215" spans="2:24" hidden="1" x14ac:dyDescent="0.2">
      <c r="B215" s="9" t="s">
        <v>592</v>
      </c>
      <c r="C215" s="22" t="s">
        <v>170</v>
      </c>
      <c r="D215" s="10">
        <v>38</v>
      </c>
      <c r="E215" s="9" t="s">
        <v>615</v>
      </c>
      <c r="F215" s="23" t="b">
        <v>0</v>
      </c>
      <c r="G215" s="23" t="b">
        <v>1</v>
      </c>
      <c r="H215" s="23" t="b">
        <v>0</v>
      </c>
      <c r="I215" s="127"/>
      <c r="J215" s="9" t="s">
        <v>616</v>
      </c>
      <c r="K215" s="12"/>
      <c r="L215" s="9" t="s">
        <v>475</v>
      </c>
      <c r="M215" s="9" t="s">
        <v>332</v>
      </c>
      <c r="N215" s="9" t="s">
        <v>327</v>
      </c>
      <c r="O215" s="9"/>
      <c r="P215" s="9">
        <v>5</v>
      </c>
      <c r="Q215">
        <v>1</v>
      </c>
      <c r="R215" s="23" t="b">
        <v>1</v>
      </c>
      <c r="S215" s="23" t="b">
        <v>0</v>
      </c>
      <c r="T215" s="23" t="b">
        <v>0</v>
      </c>
      <c r="U215" s="23" t="b">
        <v>0</v>
      </c>
      <c r="V215" s="23" t="b">
        <v>0</v>
      </c>
      <c r="W215" s="9">
        <f>_xlfn.XLOOKUP(Courses[[#This Row],[Enrollment Cap]],RoomSizes[Max Capacity],RoomSizes[Max Capacity],0,1,1)</f>
        <v>40</v>
      </c>
      <c r="X215" s="9"/>
    </row>
    <row r="216" spans="2:24" hidden="1" x14ac:dyDescent="0.2">
      <c r="B216" s="9" t="s">
        <v>592</v>
      </c>
      <c r="C216" s="22" t="s">
        <v>171</v>
      </c>
      <c r="D216" s="10">
        <v>38</v>
      </c>
      <c r="E216" s="9" t="s">
        <v>617</v>
      </c>
      <c r="F216" s="23" t="b">
        <v>0</v>
      </c>
      <c r="G216" s="23" t="b">
        <v>1</v>
      </c>
      <c r="H216" s="23" t="b">
        <v>0</v>
      </c>
      <c r="I216" s="127"/>
      <c r="J216" s="9"/>
      <c r="K216" s="12"/>
      <c r="L216" s="9" t="s">
        <v>330</v>
      </c>
      <c r="M216" s="9" t="s">
        <v>332</v>
      </c>
      <c r="N216" s="9" t="s">
        <v>327</v>
      </c>
      <c r="O216" s="9"/>
      <c r="P216" s="9">
        <v>5</v>
      </c>
      <c r="Q216">
        <v>1</v>
      </c>
      <c r="R216" s="23" t="b">
        <v>1</v>
      </c>
      <c r="S216" s="23" t="b">
        <v>0</v>
      </c>
      <c r="T216" s="23" t="b">
        <v>0</v>
      </c>
      <c r="U216" s="23" t="b">
        <v>0</v>
      </c>
      <c r="V216" s="23" t="b">
        <v>0</v>
      </c>
      <c r="W216" s="9">
        <f>_xlfn.XLOOKUP(Courses[[#This Row],[Enrollment Cap]],RoomSizes[Max Capacity],RoomSizes[Max Capacity],0,1,1)</f>
        <v>40</v>
      </c>
      <c r="X216" s="9"/>
    </row>
    <row r="217" spans="2:24" hidden="1" x14ac:dyDescent="0.2">
      <c r="B217" s="9" t="s">
        <v>592</v>
      </c>
      <c r="C217" s="22" t="s">
        <v>172</v>
      </c>
      <c r="D217" s="10">
        <v>38</v>
      </c>
      <c r="E217" s="9" t="s">
        <v>617</v>
      </c>
      <c r="F217" s="23" t="b">
        <v>0</v>
      </c>
      <c r="G217" s="23" t="b">
        <v>1</v>
      </c>
      <c r="H217" s="23" t="b">
        <v>0</v>
      </c>
      <c r="I217" s="127"/>
      <c r="J217" s="9"/>
      <c r="K217" s="12"/>
      <c r="L217" s="9" t="s">
        <v>330</v>
      </c>
      <c r="M217" s="9" t="s">
        <v>332</v>
      </c>
      <c r="N217" s="9" t="s">
        <v>327</v>
      </c>
      <c r="O217" s="9"/>
      <c r="P217" s="9">
        <v>5</v>
      </c>
      <c r="Q217">
        <v>1</v>
      </c>
      <c r="R217" s="23" t="b">
        <v>1</v>
      </c>
      <c r="S217" s="23" t="b">
        <v>0</v>
      </c>
      <c r="T217" s="23" t="b">
        <v>0</v>
      </c>
      <c r="U217" s="23" t="b">
        <v>0</v>
      </c>
      <c r="V217" s="23" t="b">
        <v>0</v>
      </c>
      <c r="W217" s="9">
        <f>_xlfn.XLOOKUP(Courses[[#This Row],[Enrollment Cap]],RoomSizes[Max Capacity],RoomSizes[Max Capacity],0,1,1)</f>
        <v>40</v>
      </c>
      <c r="X217" s="9"/>
    </row>
    <row r="218" spans="2:24" hidden="1" x14ac:dyDescent="0.2">
      <c r="B218" s="9" t="s">
        <v>592</v>
      </c>
      <c r="C218" s="22" t="s">
        <v>173</v>
      </c>
      <c r="D218" s="10">
        <v>38</v>
      </c>
      <c r="E218" s="9" t="s">
        <v>618</v>
      </c>
      <c r="F218" s="23" t="b">
        <v>0</v>
      </c>
      <c r="G218" s="23" t="b">
        <v>1</v>
      </c>
      <c r="H218" s="23" t="b">
        <v>0</v>
      </c>
      <c r="I218" s="127"/>
      <c r="J218" s="9"/>
      <c r="K218" s="12"/>
      <c r="L218" s="9" t="s">
        <v>330</v>
      </c>
      <c r="M218" s="9" t="s">
        <v>595</v>
      </c>
      <c r="N218" s="9" t="s">
        <v>327</v>
      </c>
      <c r="O218" s="9"/>
      <c r="P218" s="9">
        <v>5</v>
      </c>
      <c r="Q218">
        <v>1</v>
      </c>
      <c r="R218" s="23" t="b">
        <v>1</v>
      </c>
      <c r="S218" s="23" t="b">
        <v>0</v>
      </c>
      <c r="T218" s="23" t="b">
        <v>0</v>
      </c>
      <c r="U218" s="23" t="b">
        <v>0</v>
      </c>
      <c r="V218" s="23" t="b">
        <v>0</v>
      </c>
      <c r="W218" s="9">
        <f>_xlfn.XLOOKUP(Courses[[#This Row],[Enrollment Cap]],RoomSizes[Max Capacity],RoomSizes[Max Capacity],0,1,1)</f>
        <v>40</v>
      </c>
      <c r="X218" s="9"/>
    </row>
    <row r="219" spans="2:24" hidden="1" x14ac:dyDescent="0.2">
      <c r="B219" s="9" t="s">
        <v>592</v>
      </c>
      <c r="C219" s="22" t="s">
        <v>174</v>
      </c>
      <c r="D219" s="10">
        <v>38</v>
      </c>
      <c r="E219" s="9"/>
      <c r="F219" s="23" t="b">
        <v>0</v>
      </c>
      <c r="G219" s="23" t="b">
        <v>1</v>
      </c>
      <c r="H219" s="23" t="b">
        <v>0</v>
      </c>
      <c r="I219" s="127"/>
      <c r="J219" s="9"/>
      <c r="K219" s="12"/>
      <c r="L219" s="9"/>
      <c r="M219" s="9"/>
      <c r="N219" s="9" t="s">
        <v>327</v>
      </c>
      <c r="O219" s="9"/>
      <c r="P219" s="9">
        <v>5</v>
      </c>
      <c r="Q219">
        <v>1</v>
      </c>
      <c r="R219" s="23" t="b">
        <v>1</v>
      </c>
      <c r="S219" s="23" t="b">
        <v>0</v>
      </c>
      <c r="T219" s="23" t="b">
        <v>0</v>
      </c>
      <c r="U219" s="23" t="b">
        <v>0</v>
      </c>
      <c r="V219" s="23" t="b">
        <v>0</v>
      </c>
      <c r="W219" s="9">
        <f>_xlfn.XLOOKUP(Courses[[#This Row],[Enrollment Cap]],RoomSizes[Max Capacity],RoomSizes[Max Capacity],0,1,1)</f>
        <v>40</v>
      </c>
      <c r="X219" s="9"/>
    </row>
    <row r="220" spans="2:24" hidden="1" x14ac:dyDescent="0.2">
      <c r="B220" s="9" t="s">
        <v>592</v>
      </c>
      <c r="C220" s="22" t="s">
        <v>175</v>
      </c>
      <c r="D220" s="10">
        <v>38</v>
      </c>
      <c r="E220" s="9" t="s">
        <v>613</v>
      </c>
      <c r="F220" s="23" t="b">
        <v>0</v>
      </c>
      <c r="G220" s="23" t="b">
        <v>1</v>
      </c>
      <c r="H220" s="23" t="b">
        <v>0</v>
      </c>
      <c r="I220" s="127"/>
      <c r="J220" s="9"/>
      <c r="K220" s="12"/>
      <c r="L220" s="9" t="s">
        <v>330</v>
      </c>
      <c r="M220" s="9" t="s">
        <v>332</v>
      </c>
      <c r="N220" s="9" t="s">
        <v>327</v>
      </c>
      <c r="O220" s="9"/>
      <c r="P220" s="9">
        <v>5</v>
      </c>
      <c r="Q220">
        <v>1</v>
      </c>
      <c r="R220" s="23" t="b">
        <v>1</v>
      </c>
      <c r="S220" s="23" t="b">
        <v>0</v>
      </c>
      <c r="T220" s="23" t="b">
        <v>0</v>
      </c>
      <c r="U220" s="23" t="b">
        <v>0</v>
      </c>
      <c r="V220" s="23" t="b">
        <v>0</v>
      </c>
      <c r="W220" s="9">
        <f>_xlfn.XLOOKUP(Courses[[#This Row],[Enrollment Cap]],RoomSizes[Max Capacity],RoomSizes[Max Capacity],0,1,1)</f>
        <v>40</v>
      </c>
      <c r="X220" s="9">
        <v>0</v>
      </c>
    </row>
    <row r="221" spans="2:24" hidden="1" x14ac:dyDescent="0.2">
      <c r="B221" s="9" t="s">
        <v>592</v>
      </c>
      <c r="C221" s="22" t="s">
        <v>619</v>
      </c>
      <c r="D221" s="10">
        <v>38</v>
      </c>
      <c r="E221" s="9"/>
      <c r="F221" s="23" t="b">
        <v>0</v>
      </c>
      <c r="G221" s="23" t="b">
        <v>0</v>
      </c>
      <c r="H221" s="23" t="b">
        <v>0</v>
      </c>
      <c r="I221" s="127"/>
      <c r="J221" s="9"/>
      <c r="K221" s="12"/>
      <c r="L221" s="9"/>
      <c r="M221" s="9"/>
      <c r="N221" s="9" t="s">
        <v>327</v>
      </c>
      <c r="O221" s="9"/>
      <c r="P221" s="9">
        <v>5</v>
      </c>
      <c r="Q221">
        <v>1</v>
      </c>
      <c r="R221" s="23" t="b">
        <v>0</v>
      </c>
      <c r="S221" s="23" t="b">
        <v>0</v>
      </c>
      <c r="T221" s="23" t="b">
        <v>0</v>
      </c>
      <c r="U221" s="23" t="b">
        <v>0</v>
      </c>
      <c r="V221" s="23" t="b">
        <v>0</v>
      </c>
      <c r="W221" s="9">
        <f>_xlfn.XLOOKUP(Courses[[#This Row],[Enrollment Cap]],RoomSizes[Max Capacity],RoomSizes[Max Capacity],0,1,1)</f>
        <v>40</v>
      </c>
      <c r="X221" s="9">
        <v>0</v>
      </c>
    </row>
    <row r="222" spans="2:24" hidden="1" x14ac:dyDescent="0.2">
      <c r="B222" s="9" t="s">
        <v>592</v>
      </c>
      <c r="C222" s="22" t="s">
        <v>176</v>
      </c>
      <c r="D222" s="10">
        <v>24</v>
      </c>
      <c r="E222" s="9" t="s">
        <v>620</v>
      </c>
      <c r="F222" s="23" t="b">
        <v>0</v>
      </c>
      <c r="G222" s="23" t="b">
        <v>1</v>
      </c>
      <c r="H222" s="23" t="b">
        <v>0</v>
      </c>
      <c r="I222" s="127"/>
      <c r="J222" s="9"/>
      <c r="K222" s="12"/>
      <c r="L222" s="9" t="s">
        <v>330</v>
      </c>
      <c r="M222" s="9" t="s">
        <v>595</v>
      </c>
      <c r="N222" s="9" t="s">
        <v>327</v>
      </c>
      <c r="O222" s="9"/>
      <c r="P222" s="9">
        <v>5</v>
      </c>
      <c r="Q222">
        <v>1</v>
      </c>
      <c r="R222" s="23" t="b">
        <v>0</v>
      </c>
      <c r="S222" s="23" t="b">
        <v>0</v>
      </c>
      <c r="T222" s="23" t="b">
        <v>0</v>
      </c>
      <c r="U222" s="23" t="b">
        <v>0</v>
      </c>
      <c r="V222" s="23" t="b">
        <v>0</v>
      </c>
      <c r="W222" s="9">
        <f>_xlfn.XLOOKUP(Courses[[#This Row],[Enrollment Cap]],RoomSizes[Max Capacity],RoomSizes[Max Capacity],0,1,1)</f>
        <v>24</v>
      </c>
      <c r="X222" s="9">
        <v>0</v>
      </c>
    </row>
    <row r="223" spans="2:24" hidden="1" x14ac:dyDescent="0.2">
      <c r="B223" s="9" t="s">
        <v>592</v>
      </c>
      <c r="C223" s="22" t="s">
        <v>621</v>
      </c>
      <c r="D223" s="10">
        <v>24</v>
      </c>
      <c r="E223" s="9"/>
      <c r="F223" s="23" t="b">
        <v>0</v>
      </c>
      <c r="G223" s="23" t="b">
        <v>0</v>
      </c>
      <c r="H223" s="23" t="b">
        <v>0</v>
      </c>
      <c r="I223" s="127"/>
      <c r="J223" s="9"/>
      <c r="K223" s="12"/>
      <c r="L223" s="9"/>
      <c r="M223" s="9"/>
      <c r="N223" s="9" t="s">
        <v>327</v>
      </c>
      <c r="O223" s="9"/>
      <c r="P223" s="9">
        <v>5</v>
      </c>
      <c r="Q223">
        <v>1</v>
      </c>
      <c r="R223" s="23" t="b">
        <v>0</v>
      </c>
      <c r="S223" s="23" t="b">
        <v>0</v>
      </c>
      <c r="T223" s="23" t="b">
        <v>0</v>
      </c>
      <c r="U223" s="23" t="b">
        <v>0</v>
      </c>
      <c r="V223" s="23" t="b">
        <v>0</v>
      </c>
      <c r="W223" s="9">
        <f>_xlfn.XLOOKUP(Courses[[#This Row],[Enrollment Cap]],RoomSizes[Max Capacity],RoomSizes[Max Capacity],0,1,1)</f>
        <v>24</v>
      </c>
      <c r="X223" s="9">
        <v>0</v>
      </c>
    </row>
    <row r="224" spans="2:24" hidden="1" x14ac:dyDescent="0.2">
      <c r="B224" s="9" t="s">
        <v>592</v>
      </c>
      <c r="C224" s="22" t="s">
        <v>177</v>
      </c>
      <c r="D224" s="10">
        <v>24</v>
      </c>
      <c r="E224" s="9" t="s">
        <v>622</v>
      </c>
      <c r="F224" s="23" t="b">
        <v>0</v>
      </c>
      <c r="G224" s="23" t="b">
        <v>1</v>
      </c>
      <c r="H224" s="23" t="b">
        <v>0</v>
      </c>
      <c r="I224" s="127"/>
      <c r="J224" s="9"/>
      <c r="K224" s="12"/>
      <c r="L224" s="9" t="s">
        <v>330</v>
      </c>
      <c r="M224" s="9" t="s">
        <v>332</v>
      </c>
      <c r="N224" s="9" t="s">
        <v>327</v>
      </c>
      <c r="O224" s="9"/>
      <c r="P224" s="9">
        <v>5</v>
      </c>
      <c r="Q224">
        <v>1</v>
      </c>
      <c r="R224" s="23" t="b">
        <v>0</v>
      </c>
      <c r="S224" s="23" t="b">
        <v>0</v>
      </c>
      <c r="T224" s="23" t="b">
        <v>1</v>
      </c>
      <c r="U224" s="23" t="b">
        <v>0</v>
      </c>
      <c r="V224" s="23" t="b">
        <v>0</v>
      </c>
      <c r="W224" s="9">
        <f>_xlfn.XLOOKUP(Courses[[#This Row],[Enrollment Cap]],RoomSizes[Max Capacity],RoomSizes[Max Capacity],0,1,1)</f>
        <v>24</v>
      </c>
      <c r="X224" s="9">
        <v>0</v>
      </c>
    </row>
    <row r="225" spans="2:24" hidden="1" x14ac:dyDescent="0.2">
      <c r="B225" s="9" t="s">
        <v>592</v>
      </c>
      <c r="C225" s="22" t="s">
        <v>623</v>
      </c>
      <c r="D225" s="10">
        <v>24</v>
      </c>
      <c r="E225" s="9"/>
      <c r="F225" s="23" t="b">
        <v>0</v>
      </c>
      <c r="G225" s="23" t="b">
        <v>0</v>
      </c>
      <c r="H225" s="23" t="b">
        <v>0</v>
      </c>
      <c r="I225" s="127"/>
      <c r="J225" s="9"/>
      <c r="K225" s="12"/>
      <c r="L225" s="9"/>
      <c r="M225" s="9"/>
      <c r="N225" s="9" t="s">
        <v>327</v>
      </c>
      <c r="O225" s="9"/>
      <c r="P225" s="9">
        <v>5</v>
      </c>
      <c r="Q225">
        <v>1</v>
      </c>
      <c r="R225" s="23" t="b">
        <v>0</v>
      </c>
      <c r="S225" s="23" t="b">
        <v>0</v>
      </c>
      <c r="T225" s="23" t="b">
        <v>0</v>
      </c>
      <c r="U225" s="23" t="b">
        <v>0</v>
      </c>
      <c r="V225" s="23" t="b">
        <v>0</v>
      </c>
      <c r="W225" s="9">
        <f>_xlfn.XLOOKUP(Courses[[#This Row],[Enrollment Cap]],RoomSizes[Max Capacity],RoomSizes[Max Capacity],0,1,1)</f>
        <v>24</v>
      </c>
      <c r="X225" s="9">
        <v>0</v>
      </c>
    </row>
    <row r="226" spans="2:24" hidden="1" x14ac:dyDescent="0.2">
      <c r="B226" s="9" t="s">
        <v>592</v>
      </c>
      <c r="C226" s="22" t="s">
        <v>624</v>
      </c>
      <c r="D226" s="10">
        <v>24</v>
      </c>
      <c r="E226" s="9"/>
      <c r="F226" s="23" t="b">
        <v>0</v>
      </c>
      <c r="G226" s="23" t="b">
        <v>0</v>
      </c>
      <c r="H226" s="23" t="b">
        <v>0</v>
      </c>
      <c r="I226" s="127"/>
      <c r="J226" s="9"/>
      <c r="K226" s="12"/>
      <c r="L226" s="9"/>
      <c r="M226" s="9"/>
      <c r="N226" s="9" t="s">
        <v>327</v>
      </c>
      <c r="O226" s="9"/>
      <c r="P226" s="9">
        <v>5</v>
      </c>
      <c r="Q226">
        <v>1</v>
      </c>
      <c r="R226" s="23" t="b">
        <v>0</v>
      </c>
      <c r="S226" s="23" t="b">
        <v>0</v>
      </c>
      <c r="T226" s="23" t="b">
        <v>0</v>
      </c>
      <c r="U226" s="23" t="b">
        <v>0</v>
      </c>
      <c r="V226" s="23" t="b">
        <v>0</v>
      </c>
      <c r="W226" s="9">
        <f>_xlfn.XLOOKUP(Courses[[#This Row],[Enrollment Cap]],RoomSizes[Max Capacity],RoomSizes[Max Capacity],0,1,1)</f>
        <v>24</v>
      </c>
      <c r="X226" s="9">
        <v>0</v>
      </c>
    </row>
    <row r="227" spans="2:24" hidden="1" x14ac:dyDescent="0.2">
      <c r="B227" s="9" t="s">
        <v>592</v>
      </c>
      <c r="C227" s="22" t="s">
        <v>625</v>
      </c>
      <c r="D227" s="10">
        <v>24</v>
      </c>
      <c r="E227" s="9"/>
      <c r="F227" s="23" t="b">
        <v>0</v>
      </c>
      <c r="G227" s="23" t="b">
        <v>0</v>
      </c>
      <c r="H227" s="23" t="b">
        <v>0</v>
      </c>
      <c r="I227" s="127"/>
      <c r="J227" s="9"/>
      <c r="K227" s="12"/>
      <c r="L227" s="9"/>
      <c r="M227" s="9"/>
      <c r="N227" s="9" t="s">
        <v>327</v>
      </c>
      <c r="O227" s="9"/>
      <c r="P227" s="9">
        <v>5</v>
      </c>
      <c r="Q227">
        <v>1</v>
      </c>
      <c r="R227" s="23" t="b">
        <v>0</v>
      </c>
      <c r="S227" s="23" t="b">
        <v>0</v>
      </c>
      <c r="T227" s="23" t="b">
        <v>0</v>
      </c>
      <c r="U227" s="23" t="b">
        <v>0</v>
      </c>
      <c r="V227" s="23" t="b">
        <v>0</v>
      </c>
      <c r="W227" s="9">
        <f>_xlfn.XLOOKUP(Courses[[#This Row],[Enrollment Cap]],RoomSizes[Max Capacity],RoomSizes[Max Capacity],0,1,1)</f>
        <v>24</v>
      </c>
      <c r="X227" s="9">
        <v>0</v>
      </c>
    </row>
    <row r="228" spans="2:24" hidden="1" x14ac:dyDescent="0.2">
      <c r="B228" s="9" t="s">
        <v>592</v>
      </c>
      <c r="C228" s="22" t="s">
        <v>178</v>
      </c>
      <c r="D228" s="10">
        <v>24</v>
      </c>
      <c r="E228" s="9" t="s">
        <v>622</v>
      </c>
      <c r="F228" s="23" t="b">
        <v>0</v>
      </c>
      <c r="G228" s="23" t="b">
        <v>1</v>
      </c>
      <c r="H228" s="23" t="b">
        <v>0</v>
      </c>
      <c r="I228" s="127"/>
      <c r="J228" s="9"/>
      <c r="K228" s="12"/>
      <c r="L228" s="9" t="s">
        <v>330</v>
      </c>
      <c r="M228" s="9"/>
      <c r="N228" s="9" t="s">
        <v>327</v>
      </c>
      <c r="O228" s="9"/>
      <c r="P228" s="9">
        <v>5</v>
      </c>
      <c r="Q228">
        <v>1</v>
      </c>
      <c r="R228" s="23" t="b">
        <v>0</v>
      </c>
      <c r="S228" s="23" t="b">
        <v>0</v>
      </c>
      <c r="T228" s="23" t="b">
        <v>0</v>
      </c>
      <c r="U228" s="23" t="b">
        <v>0</v>
      </c>
      <c r="V228" s="23" t="b">
        <v>0</v>
      </c>
      <c r="W228" s="9">
        <f>_xlfn.XLOOKUP(Courses[[#This Row],[Enrollment Cap]],RoomSizes[Max Capacity],RoomSizes[Max Capacity],0,1,1)</f>
        <v>24</v>
      </c>
      <c r="X228" s="9">
        <v>0</v>
      </c>
    </row>
    <row r="229" spans="2:24" hidden="1" x14ac:dyDescent="0.2">
      <c r="B229" s="9" t="s">
        <v>592</v>
      </c>
      <c r="C229" s="22" t="s">
        <v>626</v>
      </c>
      <c r="D229" s="10">
        <v>24</v>
      </c>
      <c r="E229" s="9"/>
      <c r="F229" s="23" t="b">
        <v>0</v>
      </c>
      <c r="G229" s="23" t="b">
        <v>0</v>
      </c>
      <c r="H229" s="23" t="b">
        <v>0</v>
      </c>
      <c r="I229" s="127"/>
      <c r="J229" s="9"/>
      <c r="K229" s="12"/>
      <c r="L229" s="9"/>
      <c r="M229" s="9"/>
      <c r="N229" s="9" t="s">
        <v>327</v>
      </c>
      <c r="O229" s="9"/>
      <c r="P229" s="9">
        <v>5</v>
      </c>
      <c r="Q229">
        <v>1</v>
      </c>
      <c r="R229" s="23" t="b">
        <v>0</v>
      </c>
      <c r="S229" s="23" t="b">
        <v>0</v>
      </c>
      <c r="T229" s="23" t="b">
        <v>0</v>
      </c>
      <c r="U229" s="23" t="b">
        <v>0</v>
      </c>
      <c r="V229" s="23" t="b">
        <v>0</v>
      </c>
      <c r="W229" s="9">
        <f>_xlfn.XLOOKUP(Courses[[#This Row],[Enrollment Cap]],RoomSizes[Max Capacity],RoomSizes[Max Capacity],0,1,1)</f>
        <v>24</v>
      </c>
      <c r="X229" s="9">
        <v>0</v>
      </c>
    </row>
    <row r="230" spans="2:24" hidden="1" x14ac:dyDescent="0.2">
      <c r="B230" s="9" t="s">
        <v>592</v>
      </c>
      <c r="C230" s="22" t="s">
        <v>627</v>
      </c>
      <c r="D230" s="10">
        <v>24</v>
      </c>
      <c r="E230" s="9"/>
      <c r="F230" s="23" t="b">
        <v>0</v>
      </c>
      <c r="G230" s="23" t="b">
        <v>0</v>
      </c>
      <c r="H230" s="23" t="b">
        <v>0</v>
      </c>
      <c r="I230" s="127"/>
      <c r="J230" s="9"/>
      <c r="K230" s="12"/>
      <c r="L230" s="9"/>
      <c r="M230" s="9"/>
      <c r="N230" s="9" t="s">
        <v>327</v>
      </c>
      <c r="O230" s="9"/>
      <c r="P230" s="9">
        <v>5</v>
      </c>
      <c r="Q230">
        <v>1</v>
      </c>
      <c r="R230" s="23" t="b">
        <v>0</v>
      </c>
      <c r="S230" s="23" t="b">
        <v>0</v>
      </c>
      <c r="T230" s="23" t="b">
        <v>0</v>
      </c>
      <c r="U230" s="23" t="b">
        <v>0</v>
      </c>
      <c r="V230" s="23" t="b">
        <v>0</v>
      </c>
      <c r="W230" s="9">
        <f>_xlfn.XLOOKUP(Courses[[#This Row],[Enrollment Cap]],RoomSizes[Max Capacity],RoomSizes[Max Capacity],0,1,1)</f>
        <v>24</v>
      </c>
      <c r="X230" s="9">
        <v>0</v>
      </c>
    </row>
    <row r="231" spans="2:24" hidden="1" x14ac:dyDescent="0.2">
      <c r="B231" s="9" t="s">
        <v>592</v>
      </c>
      <c r="C231" s="22" t="s">
        <v>628</v>
      </c>
      <c r="D231" s="10">
        <v>24</v>
      </c>
      <c r="E231" s="9"/>
      <c r="F231" s="23" t="b">
        <v>0</v>
      </c>
      <c r="G231" s="23" t="b">
        <v>0</v>
      </c>
      <c r="H231" s="23" t="b">
        <v>0</v>
      </c>
      <c r="I231" s="127"/>
      <c r="J231" s="9"/>
      <c r="K231" s="12"/>
      <c r="L231" s="9"/>
      <c r="M231" s="9"/>
      <c r="N231" s="9" t="s">
        <v>327</v>
      </c>
      <c r="O231" s="9"/>
      <c r="P231" s="9">
        <v>5</v>
      </c>
      <c r="Q231">
        <v>1</v>
      </c>
      <c r="R231" s="23" t="b">
        <v>0</v>
      </c>
      <c r="S231" s="23" t="b">
        <v>0</v>
      </c>
      <c r="T231" s="23" t="b">
        <v>0</v>
      </c>
      <c r="U231" s="23" t="b">
        <v>0</v>
      </c>
      <c r="V231" s="23" t="b">
        <v>0</v>
      </c>
      <c r="W231" s="9">
        <f>_xlfn.XLOOKUP(Courses[[#This Row],[Enrollment Cap]],RoomSizes[Max Capacity],RoomSizes[Max Capacity],0,1,1)</f>
        <v>24</v>
      </c>
      <c r="X231" s="9">
        <v>0</v>
      </c>
    </row>
    <row r="232" spans="2:24" hidden="1" x14ac:dyDescent="0.2">
      <c r="B232" s="9" t="s">
        <v>592</v>
      </c>
      <c r="C232" s="22" t="s">
        <v>629</v>
      </c>
      <c r="D232" s="10">
        <v>24</v>
      </c>
      <c r="E232" s="9"/>
      <c r="F232" s="23" t="b">
        <v>0</v>
      </c>
      <c r="G232" s="23" t="b">
        <v>0</v>
      </c>
      <c r="H232" s="23" t="b">
        <v>0</v>
      </c>
      <c r="I232" s="127"/>
      <c r="J232" s="9"/>
      <c r="K232" s="12"/>
      <c r="L232" s="9"/>
      <c r="M232" s="9"/>
      <c r="N232" s="9" t="s">
        <v>327</v>
      </c>
      <c r="O232" s="9"/>
      <c r="P232" s="9">
        <v>5</v>
      </c>
      <c r="Q232">
        <v>1</v>
      </c>
      <c r="R232" s="23" t="b">
        <v>0</v>
      </c>
      <c r="S232" s="23" t="b">
        <v>0</v>
      </c>
      <c r="T232" s="23" t="b">
        <v>0</v>
      </c>
      <c r="U232" s="23" t="b">
        <v>0</v>
      </c>
      <c r="V232" s="23" t="b">
        <v>0</v>
      </c>
      <c r="W232" s="9">
        <f>_xlfn.XLOOKUP(Courses[[#This Row],[Enrollment Cap]],RoomSizes[Max Capacity],RoomSizes[Max Capacity],0,1,1)</f>
        <v>24</v>
      </c>
      <c r="X232" s="9">
        <v>0</v>
      </c>
    </row>
    <row r="233" spans="2:24" hidden="1" x14ac:dyDescent="0.2">
      <c r="B233" s="9" t="s">
        <v>592</v>
      </c>
      <c r="C233" s="22" t="s">
        <v>630</v>
      </c>
      <c r="D233" s="10">
        <v>24</v>
      </c>
      <c r="E233" s="9"/>
      <c r="F233" s="23" t="b">
        <v>0</v>
      </c>
      <c r="G233" s="23" t="b">
        <v>0</v>
      </c>
      <c r="H233" s="23" t="b">
        <v>0</v>
      </c>
      <c r="I233" s="127"/>
      <c r="J233" s="9"/>
      <c r="K233" s="12"/>
      <c r="L233" s="9"/>
      <c r="M233" s="9"/>
      <c r="N233" s="9" t="s">
        <v>327</v>
      </c>
      <c r="O233" s="9"/>
      <c r="P233" s="9">
        <v>5</v>
      </c>
      <c r="Q233">
        <v>1</v>
      </c>
      <c r="R233" s="23" t="b">
        <v>0</v>
      </c>
      <c r="S233" s="23" t="b">
        <v>0</v>
      </c>
      <c r="T233" s="23" t="b">
        <v>0</v>
      </c>
      <c r="U233" s="23" t="b">
        <v>0</v>
      </c>
      <c r="V233" s="23" t="b">
        <v>0</v>
      </c>
      <c r="W233" s="9">
        <f>_xlfn.XLOOKUP(Courses[[#This Row],[Enrollment Cap]],RoomSizes[Max Capacity],RoomSizes[Max Capacity],0,1,1)</f>
        <v>24</v>
      </c>
      <c r="X233" s="9">
        <v>0</v>
      </c>
    </row>
    <row r="234" spans="2:24" hidden="1" x14ac:dyDescent="0.2">
      <c r="B234" s="9" t="s">
        <v>592</v>
      </c>
      <c r="C234" s="22" t="s">
        <v>631</v>
      </c>
      <c r="D234" s="10">
        <v>24</v>
      </c>
      <c r="E234" s="9"/>
      <c r="F234" s="23" t="b">
        <v>0</v>
      </c>
      <c r="G234" s="23" t="b">
        <v>0</v>
      </c>
      <c r="H234" s="23" t="b">
        <v>0</v>
      </c>
      <c r="I234" s="127"/>
      <c r="J234" s="9"/>
      <c r="K234" s="12"/>
      <c r="L234" s="9"/>
      <c r="M234" s="9"/>
      <c r="N234" s="9" t="s">
        <v>327</v>
      </c>
      <c r="O234" s="9"/>
      <c r="P234" s="9">
        <v>5</v>
      </c>
      <c r="Q234">
        <v>1</v>
      </c>
      <c r="R234" s="23" t="b">
        <v>0</v>
      </c>
      <c r="S234" s="23" t="b">
        <v>0</v>
      </c>
      <c r="T234" s="23" t="b">
        <v>0</v>
      </c>
      <c r="U234" s="23" t="b">
        <v>0</v>
      </c>
      <c r="V234" s="23" t="b">
        <v>0</v>
      </c>
      <c r="W234" s="9">
        <f>_xlfn.XLOOKUP(Courses[[#This Row],[Enrollment Cap]],RoomSizes[Max Capacity],RoomSizes[Max Capacity],0,1,1)</f>
        <v>24</v>
      </c>
      <c r="X234" s="9">
        <v>0</v>
      </c>
    </row>
    <row r="235" spans="2:24" ht="85" hidden="1" x14ac:dyDescent="0.2">
      <c r="B235" s="9" t="s">
        <v>592</v>
      </c>
      <c r="C235" s="22" t="s">
        <v>179</v>
      </c>
      <c r="D235" s="10">
        <v>38</v>
      </c>
      <c r="E235" s="9"/>
      <c r="F235" s="23" t="b">
        <v>0</v>
      </c>
      <c r="G235" s="23" t="b">
        <v>1</v>
      </c>
      <c r="H235" s="23" t="b">
        <v>0</v>
      </c>
      <c r="I235" s="127"/>
      <c r="J235" s="9"/>
      <c r="K235" s="12" t="s">
        <v>632</v>
      </c>
      <c r="L235" s="9" t="s">
        <v>330</v>
      </c>
      <c r="M235" s="9" t="s">
        <v>595</v>
      </c>
      <c r="N235" s="9" t="s">
        <v>327</v>
      </c>
      <c r="O235" s="9"/>
      <c r="P235" s="9">
        <v>5</v>
      </c>
      <c r="Q235">
        <v>1</v>
      </c>
      <c r="R235" s="23" t="b">
        <v>1</v>
      </c>
      <c r="S235" s="23" t="b">
        <v>0</v>
      </c>
      <c r="T235" s="23" t="b">
        <v>0</v>
      </c>
      <c r="U235" s="23" t="b">
        <v>0</v>
      </c>
      <c r="V235" s="23" t="b">
        <v>0</v>
      </c>
      <c r="W235" s="9">
        <f>_xlfn.XLOOKUP(Courses[[#This Row],[Enrollment Cap]],RoomSizes[Max Capacity],RoomSizes[Max Capacity],0,1,1)</f>
        <v>40</v>
      </c>
      <c r="X235" s="9">
        <v>0</v>
      </c>
    </row>
    <row r="236" spans="2:24" hidden="1" x14ac:dyDescent="0.2">
      <c r="B236" s="9" t="s">
        <v>592</v>
      </c>
      <c r="C236" s="22" t="s">
        <v>633</v>
      </c>
      <c r="D236" s="10">
        <v>38</v>
      </c>
      <c r="E236" s="9"/>
      <c r="F236" s="23" t="b">
        <v>0</v>
      </c>
      <c r="G236" s="23" t="b">
        <v>0</v>
      </c>
      <c r="H236" s="23" t="b">
        <v>0</v>
      </c>
      <c r="I236" s="127"/>
      <c r="J236" s="9"/>
      <c r="K236" s="55" t="b">
        <v>0</v>
      </c>
      <c r="L236" s="9"/>
      <c r="M236" s="9"/>
      <c r="N236" s="9" t="s">
        <v>327</v>
      </c>
      <c r="O236" s="9"/>
      <c r="P236" s="9">
        <v>5</v>
      </c>
      <c r="Q236">
        <v>1</v>
      </c>
      <c r="R236" s="23" t="b">
        <v>0</v>
      </c>
      <c r="S236" s="23" t="b">
        <v>0</v>
      </c>
      <c r="T236" s="23" t="b">
        <v>0</v>
      </c>
      <c r="U236" s="23" t="b">
        <v>0</v>
      </c>
      <c r="V236" s="23" t="b">
        <v>0</v>
      </c>
      <c r="W236" s="9">
        <f>_xlfn.XLOOKUP(Courses[[#This Row],[Enrollment Cap]],RoomSizes[Max Capacity],RoomSizes[Max Capacity],0,1,1)</f>
        <v>40</v>
      </c>
      <c r="X236" s="9">
        <v>0</v>
      </c>
    </row>
    <row r="237" spans="2:24" hidden="1" x14ac:dyDescent="0.2">
      <c r="B237" s="9" t="s">
        <v>592</v>
      </c>
      <c r="C237" s="22" t="s">
        <v>634</v>
      </c>
      <c r="D237" s="10">
        <v>38</v>
      </c>
      <c r="E237" s="9"/>
      <c r="F237" s="23" t="b">
        <v>0</v>
      </c>
      <c r="G237" s="23" t="b">
        <v>0</v>
      </c>
      <c r="H237" s="23" t="b">
        <v>0</v>
      </c>
      <c r="I237" s="127"/>
      <c r="J237" s="9"/>
      <c r="K237" s="12"/>
      <c r="L237" s="9"/>
      <c r="M237" s="9"/>
      <c r="N237" s="9" t="s">
        <v>327</v>
      </c>
      <c r="O237" s="9"/>
      <c r="P237" s="9">
        <v>5</v>
      </c>
      <c r="Q237">
        <v>1</v>
      </c>
      <c r="R237" s="23" t="b">
        <v>0</v>
      </c>
      <c r="S237" s="23" t="b">
        <v>0</v>
      </c>
      <c r="T237" s="23" t="b">
        <v>0</v>
      </c>
      <c r="U237" s="23" t="b">
        <v>0</v>
      </c>
      <c r="V237" s="23" t="b">
        <v>0</v>
      </c>
      <c r="W237" s="9">
        <f>_xlfn.XLOOKUP(Courses[[#This Row],[Enrollment Cap]],RoomSizes[Max Capacity],RoomSizes[Max Capacity],0,1,1)</f>
        <v>40</v>
      </c>
      <c r="X237" s="9">
        <v>0</v>
      </c>
    </row>
    <row r="238" spans="2:24" hidden="1" x14ac:dyDescent="0.2">
      <c r="B238" s="9" t="s">
        <v>592</v>
      </c>
      <c r="C238" s="22" t="s">
        <v>180</v>
      </c>
      <c r="D238" s="10">
        <v>24</v>
      </c>
      <c r="E238" s="9" t="s">
        <v>617</v>
      </c>
      <c r="F238" s="23" t="b">
        <v>0</v>
      </c>
      <c r="G238" s="23" t="b">
        <v>1</v>
      </c>
      <c r="H238" s="23" t="b">
        <v>0</v>
      </c>
      <c r="I238" s="127"/>
      <c r="J238" s="9"/>
      <c r="K238" s="12"/>
      <c r="L238" s="9" t="s">
        <v>330</v>
      </c>
      <c r="M238" s="9" t="s">
        <v>332</v>
      </c>
      <c r="N238" s="9" t="s">
        <v>327</v>
      </c>
      <c r="O238" s="9"/>
      <c r="P238" s="9">
        <v>5</v>
      </c>
      <c r="Q238">
        <v>1</v>
      </c>
      <c r="R238" s="23" t="b">
        <v>0</v>
      </c>
      <c r="S238" s="23" t="b">
        <v>0</v>
      </c>
      <c r="T238" s="23" t="b">
        <v>0</v>
      </c>
      <c r="U238" s="23" t="b">
        <v>0</v>
      </c>
      <c r="V238" s="23" t="b">
        <v>0</v>
      </c>
      <c r="W238" s="9">
        <f>_xlfn.XLOOKUP(Courses[[#This Row],[Enrollment Cap]],RoomSizes[Max Capacity],RoomSizes[Max Capacity],0,1,1)</f>
        <v>24</v>
      </c>
      <c r="X238" s="9">
        <v>0</v>
      </c>
    </row>
    <row r="239" spans="2:24" hidden="1" x14ac:dyDescent="0.2">
      <c r="B239" s="9" t="s">
        <v>592</v>
      </c>
      <c r="C239" s="22" t="s">
        <v>181</v>
      </c>
      <c r="D239" s="10">
        <v>24</v>
      </c>
      <c r="E239" s="9" t="s">
        <v>635</v>
      </c>
      <c r="F239" s="23" t="b">
        <v>0</v>
      </c>
      <c r="G239" s="23" t="b">
        <v>1</v>
      </c>
      <c r="H239" s="23" t="b">
        <v>0</v>
      </c>
      <c r="I239" s="127"/>
      <c r="J239" s="9"/>
      <c r="K239" s="12"/>
      <c r="L239" s="9" t="s">
        <v>330</v>
      </c>
      <c r="M239" s="9" t="s">
        <v>595</v>
      </c>
      <c r="N239" s="9" t="s">
        <v>327</v>
      </c>
      <c r="O239" s="9"/>
      <c r="P239" s="9">
        <v>5</v>
      </c>
      <c r="Q239">
        <v>1</v>
      </c>
      <c r="R239" s="23" t="b">
        <v>0</v>
      </c>
      <c r="S239" s="23" t="b">
        <v>0</v>
      </c>
      <c r="T239" s="23" t="b">
        <v>0</v>
      </c>
      <c r="U239" s="23" t="b">
        <v>0</v>
      </c>
      <c r="V239" s="23" t="b">
        <v>0</v>
      </c>
      <c r="W239" s="9">
        <f>_xlfn.XLOOKUP(Courses[[#This Row],[Enrollment Cap]],RoomSizes[Max Capacity],RoomSizes[Max Capacity],0,1,1)</f>
        <v>24</v>
      </c>
      <c r="X239" s="9">
        <v>0</v>
      </c>
    </row>
    <row r="240" spans="2:24" hidden="1" x14ac:dyDescent="0.2">
      <c r="B240" s="9" t="s">
        <v>592</v>
      </c>
      <c r="C240" s="22" t="s">
        <v>182</v>
      </c>
      <c r="D240" s="10">
        <v>24</v>
      </c>
      <c r="E240" s="9" t="s">
        <v>635</v>
      </c>
      <c r="F240" s="23" t="b">
        <v>0</v>
      </c>
      <c r="G240" s="23" t="b">
        <v>1</v>
      </c>
      <c r="H240" s="23" t="b">
        <v>0</v>
      </c>
      <c r="I240" s="127"/>
      <c r="J240" s="9"/>
      <c r="K240" s="12"/>
      <c r="L240" s="9" t="s">
        <v>330</v>
      </c>
      <c r="M240" s="9" t="s">
        <v>595</v>
      </c>
      <c r="N240" s="9" t="s">
        <v>327</v>
      </c>
      <c r="O240" s="9"/>
      <c r="P240" s="9">
        <v>5</v>
      </c>
      <c r="Q240">
        <v>1</v>
      </c>
      <c r="R240" s="23" t="b">
        <v>0</v>
      </c>
      <c r="S240" s="23" t="b">
        <v>0</v>
      </c>
      <c r="T240" s="23" t="b">
        <v>0</v>
      </c>
      <c r="U240" s="23" t="b">
        <v>0</v>
      </c>
      <c r="V240" s="23" t="b">
        <v>0</v>
      </c>
      <c r="W240" s="9">
        <f>_xlfn.XLOOKUP(Courses[[#This Row],[Enrollment Cap]],RoomSizes[Max Capacity],RoomSizes[Max Capacity],0,1,1)</f>
        <v>24</v>
      </c>
      <c r="X240" s="9">
        <v>0</v>
      </c>
    </row>
    <row r="241" spans="2:24" hidden="1" x14ac:dyDescent="0.2">
      <c r="B241" s="9" t="s">
        <v>592</v>
      </c>
      <c r="C241" s="22" t="s">
        <v>636</v>
      </c>
      <c r="D241" s="10">
        <v>24</v>
      </c>
      <c r="E241" s="9"/>
      <c r="F241" s="23" t="b">
        <v>0</v>
      </c>
      <c r="G241" s="23" t="b">
        <v>0</v>
      </c>
      <c r="H241" s="23" t="b">
        <v>0</v>
      </c>
      <c r="I241" s="127"/>
      <c r="J241" s="9"/>
      <c r="K241" s="12"/>
      <c r="L241" s="9"/>
      <c r="M241" s="9"/>
      <c r="N241" s="9" t="s">
        <v>327</v>
      </c>
      <c r="O241" s="9"/>
      <c r="P241" s="9">
        <v>5</v>
      </c>
      <c r="Q241">
        <v>1</v>
      </c>
      <c r="R241" s="23" t="b">
        <v>0</v>
      </c>
      <c r="S241" s="23" t="b">
        <v>0</v>
      </c>
      <c r="T241" s="23" t="b">
        <v>0</v>
      </c>
      <c r="U241" s="23" t="b">
        <v>0</v>
      </c>
      <c r="V241" s="23" t="b">
        <v>0</v>
      </c>
      <c r="W241" s="9">
        <f>_xlfn.XLOOKUP(Courses[[#This Row],[Enrollment Cap]],RoomSizes[Max Capacity],RoomSizes[Max Capacity],0,1,1)</f>
        <v>24</v>
      </c>
      <c r="X241" s="9">
        <v>0</v>
      </c>
    </row>
    <row r="242" spans="2:24" hidden="1" x14ac:dyDescent="0.2">
      <c r="B242" s="9" t="s">
        <v>592</v>
      </c>
      <c r="C242" s="22" t="s">
        <v>637</v>
      </c>
      <c r="D242" s="10">
        <v>24</v>
      </c>
      <c r="E242" s="9"/>
      <c r="F242" s="23" t="b">
        <v>0</v>
      </c>
      <c r="G242" s="23" t="b">
        <v>0</v>
      </c>
      <c r="H242" s="23" t="b">
        <v>0</v>
      </c>
      <c r="I242" s="127"/>
      <c r="J242" s="9"/>
      <c r="K242" s="12"/>
      <c r="L242" s="9"/>
      <c r="M242" s="9"/>
      <c r="N242" s="9" t="s">
        <v>327</v>
      </c>
      <c r="O242" s="9"/>
      <c r="P242" s="9">
        <v>5</v>
      </c>
      <c r="Q242">
        <v>1</v>
      </c>
      <c r="R242" s="23" t="b">
        <v>0</v>
      </c>
      <c r="S242" s="23" t="b">
        <v>0</v>
      </c>
      <c r="T242" s="23" t="b">
        <v>0</v>
      </c>
      <c r="U242" s="23" t="b">
        <v>0</v>
      </c>
      <c r="V242" s="23" t="b">
        <v>0</v>
      </c>
      <c r="W242" s="9">
        <f>_xlfn.XLOOKUP(Courses[[#This Row],[Enrollment Cap]],RoomSizes[Max Capacity],RoomSizes[Max Capacity],0,1,1)</f>
        <v>24</v>
      </c>
      <c r="X242" s="9">
        <v>0</v>
      </c>
    </row>
    <row r="243" spans="2:24" hidden="1" x14ac:dyDescent="0.2">
      <c r="B243" s="9" t="s">
        <v>592</v>
      </c>
      <c r="C243" s="22" t="s">
        <v>638</v>
      </c>
      <c r="D243" s="10">
        <v>24</v>
      </c>
      <c r="E243" s="9"/>
      <c r="F243" s="23" t="b">
        <v>0</v>
      </c>
      <c r="G243" s="23" t="b">
        <v>0</v>
      </c>
      <c r="H243" s="23" t="b">
        <v>0</v>
      </c>
      <c r="I243" s="127"/>
      <c r="J243" s="9"/>
      <c r="K243" s="12"/>
      <c r="L243" s="9"/>
      <c r="M243" s="9"/>
      <c r="N243" s="9" t="s">
        <v>327</v>
      </c>
      <c r="O243" s="9"/>
      <c r="P243" s="9">
        <v>5</v>
      </c>
      <c r="Q243">
        <v>1</v>
      </c>
      <c r="R243" s="23" t="b">
        <v>0</v>
      </c>
      <c r="S243" s="23" t="b">
        <v>0</v>
      </c>
      <c r="T243" s="23" t="b">
        <v>0</v>
      </c>
      <c r="U243" s="23" t="b">
        <v>0</v>
      </c>
      <c r="V243" s="23" t="b">
        <v>0</v>
      </c>
      <c r="W243" s="9">
        <f>_xlfn.XLOOKUP(Courses[[#This Row],[Enrollment Cap]],RoomSizes[Max Capacity],RoomSizes[Max Capacity],0,1,1)</f>
        <v>24</v>
      </c>
      <c r="X243" s="9">
        <v>0</v>
      </c>
    </row>
    <row r="244" spans="2:24" hidden="1" x14ac:dyDescent="0.2">
      <c r="B244" s="9" t="s">
        <v>592</v>
      </c>
      <c r="C244" s="22" t="s">
        <v>183</v>
      </c>
      <c r="D244" s="10">
        <v>24</v>
      </c>
      <c r="E244" s="9" t="s">
        <v>639</v>
      </c>
      <c r="F244" s="23" t="b">
        <v>0</v>
      </c>
      <c r="G244" s="23" t="b">
        <v>1</v>
      </c>
      <c r="H244" s="23" t="b">
        <v>0</v>
      </c>
      <c r="I244" s="127"/>
      <c r="J244" s="9"/>
      <c r="K244" s="12"/>
      <c r="L244" s="9" t="s">
        <v>330</v>
      </c>
      <c r="M244" s="9" t="s">
        <v>586</v>
      </c>
      <c r="N244" s="9" t="s">
        <v>327</v>
      </c>
      <c r="O244" s="9"/>
      <c r="P244" s="9">
        <v>5</v>
      </c>
      <c r="Q244">
        <v>1</v>
      </c>
      <c r="R244" s="23" t="b">
        <v>0</v>
      </c>
      <c r="S244" s="23" t="b">
        <v>0</v>
      </c>
      <c r="T244" s="23" t="b">
        <v>0</v>
      </c>
      <c r="U244" s="23" t="b">
        <v>0</v>
      </c>
      <c r="V244" s="23" t="b">
        <v>0</v>
      </c>
      <c r="W244" s="9">
        <f>_xlfn.XLOOKUP(Courses[[#This Row],[Enrollment Cap]],RoomSizes[Max Capacity],RoomSizes[Max Capacity],0,1,1)</f>
        <v>24</v>
      </c>
      <c r="X244" s="9">
        <v>0</v>
      </c>
    </row>
    <row r="245" spans="2:24" hidden="1" x14ac:dyDescent="0.2">
      <c r="B245" s="9" t="s">
        <v>592</v>
      </c>
      <c r="C245" s="22" t="s">
        <v>640</v>
      </c>
      <c r="D245" s="10">
        <v>24</v>
      </c>
      <c r="E245" s="9"/>
      <c r="F245" s="23" t="b">
        <v>0</v>
      </c>
      <c r="G245" s="23" t="b">
        <v>0</v>
      </c>
      <c r="H245" s="23" t="b">
        <v>0</v>
      </c>
      <c r="I245" s="127"/>
      <c r="J245" s="9"/>
      <c r="K245" s="12"/>
      <c r="L245" s="9"/>
      <c r="M245" s="9"/>
      <c r="N245" s="9" t="s">
        <v>327</v>
      </c>
      <c r="O245" s="9"/>
      <c r="P245" s="9">
        <v>5</v>
      </c>
      <c r="Q245">
        <v>1</v>
      </c>
      <c r="R245" s="23" t="b">
        <v>0</v>
      </c>
      <c r="S245" s="23" t="b">
        <v>0</v>
      </c>
      <c r="T245" s="23" t="b">
        <v>0</v>
      </c>
      <c r="U245" s="23" t="b">
        <v>0</v>
      </c>
      <c r="V245" s="23" t="b">
        <v>0</v>
      </c>
      <c r="W245" s="9">
        <f>_xlfn.XLOOKUP(Courses[[#This Row],[Enrollment Cap]],RoomSizes[Max Capacity],RoomSizes[Max Capacity],0,1,1)</f>
        <v>24</v>
      </c>
      <c r="X245" s="9">
        <v>0</v>
      </c>
    </row>
    <row r="246" spans="2:24" hidden="1" x14ac:dyDescent="0.2">
      <c r="B246" s="9" t="s">
        <v>592</v>
      </c>
      <c r="C246" s="22" t="s">
        <v>641</v>
      </c>
      <c r="D246" s="10">
        <v>24</v>
      </c>
      <c r="E246" s="9"/>
      <c r="F246" s="23" t="b">
        <v>0</v>
      </c>
      <c r="G246" s="23" t="b">
        <v>0</v>
      </c>
      <c r="H246" s="23" t="b">
        <v>0</v>
      </c>
      <c r="I246" s="127"/>
      <c r="J246" s="9"/>
      <c r="K246" s="12"/>
      <c r="L246" s="9"/>
      <c r="M246" s="9"/>
      <c r="N246" s="9" t="s">
        <v>327</v>
      </c>
      <c r="O246" s="9"/>
      <c r="P246" s="9">
        <v>5</v>
      </c>
      <c r="Q246">
        <v>1</v>
      </c>
      <c r="R246" s="23" t="b">
        <v>0</v>
      </c>
      <c r="S246" s="23" t="b">
        <v>0</v>
      </c>
      <c r="T246" s="23" t="b">
        <v>0</v>
      </c>
      <c r="U246" s="23" t="b">
        <v>0</v>
      </c>
      <c r="V246" s="23" t="b">
        <v>0</v>
      </c>
      <c r="W246" s="9">
        <f>_xlfn.XLOOKUP(Courses[[#This Row],[Enrollment Cap]],RoomSizes[Max Capacity],RoomSizes[Max Capacity],0,1,1)</f>
        <v>24</v>
      </c>
      <c r="X246" s="9">
        <v>0</v>
      </c>
    </row>
    <row r="247" spans="2:24" hidden="1" x14ac:dyDescent="0.2">
      <c r="B247" s="9" t="s">
        <v>592</v>
      </c>
      <c r="C247" s="22" t="s">
        <v>642</v>
      </c>
      <c r="D247" s="10">
        <v>24</v>
      </c>
      <c r="E247" s="9"/>
      <c r="F247" s="23" t="b">
        <v>0</v>
      </c>
      <c r="G247" s="23" t="b">
        <v>0</v>
      </c>
      <c r="H247" s="23" t="b">
        <v>0</v>
      </c>
      <c r="I247" s="127"/>
      <c r="J247" s="9"/>
      <c r="K247" s="12"/>
      <c r="L247" s="9"/>
      <c r="M247" s="9"/>
      <c r="N247" s="9" t="s">
        <v>327</v>
      </c>
      <c r="O247" s="9"/>
      <c r="P247" s="9">
        <v>5</v>
      </c>
      <c r="Q247">
        <v>1</v>
      </c>
      <c r="R247" s="23" t="b">
        <v>0</v>
      </c>
      <c r="S247" s="23" t="b">
        <v>0</v>
      </c>
      <c r="T247" s="23" t="b">
        <v>0</v>
      </c>
      <c r="U247" s="23" t="b">
        <v>0</v>
      </c>
      <c r="V247" s="23" t="b">
        <v>0</v>
      </c>
      <c r="W247" s="9">
        <f>_xlfn.XLOOKUP(Courses[[#This Row],[Enrollment Cap]],RoomSizes[Max Capacity],RoomSizes[Max Capacity],0,1,1)</f>
        <v>24</v>
      </c>
      <c r="X247" s="9">
        <v>0</v>
      </c>
    </row>
    <row r="248" spans="2:24" hidden="1" x14ac:dyDescent="0.2">
      <c r="B248" s="9" t="s">
        <v>592</v>
      </c>
      <c r="C248" s="22" t="s">
        <v>643</v>
      </c>
      <c r="D248" s="10">
        <v>24</v>
      </c>
      <c r="E248" s="9"/>
      <c r="F248" s="23" t="b">
        <v>0</v>
      </c>
      <c r="G248" s="23" t="b">
        <v>0</v>
      </c>
      <c r="H248" s="23" t="b">
        <v>0</v>
      </c>
      <c r="I248" s="127"/>
      <c r="J248" s="9"/>
      <c r="K248" s="12"/>
      <c r="L248" s="9"/>
      <c r="M248" s="9"/>
      <c r="N248" s="9" t="s">
        <v>327</v>
      </c>
      <c r="O248" s="9"/>
      <c r="P248" s="9">
        <v>5</v>
      </c>
      <c r="Q248">
        <v>1</v>
      </c>
      <c r="R248" s="23" t="b">
        <v>0</v>
      </c>
      <c r="S248" s="23" t="b">
        <v>0</v>
      </c>
      <c r="T248" s="23" t="b">
        <v>0</v>
      </c>
      <c r="U248" s="23" t="b">
        <v>0</v>
      </c>
      <c r="V248" s="23" t="b">
        <v>0</v>
      </c>
      <c r="W248" s="9">
        <f>_xlfn.XLOOKUP(Courses[[#This Row],[Enrollment Cap]],RoomSizes[Max Capacity],RoomSizes[Max Capacity],0,1,1)</f>
        <v>24</v>
      </c>
      <c r="X248" s="9">
        <v>0</v>
      </c>
    </row>
    <row r="249" spans="2:24" hidden="1" x14ac:dyDescent="0.2">
      <c r="B249" s="9" t="s">
        <v>592</v>
      </c>
      <c r="C249" s="22" t="s">
        <v>184</v>
      </c>
      <c r="D249" s="10">
        <v>24</v>
      </c>
      <c r="E249" s="9" t="s">
        <v>620</v>
      </c>
      <c r="F249" s="23" t="b">
        <v>0</v>
      </c>
      <c r="G249" s="23" t="b">
        <v>1</v>
      </c>
      <c r="H249" s="23" t="b">
        <v>0</v>
      </c>
      <c r="I249" s="127"/>
      <c r="J249" s="9"/>
      <c r="K249" s="12"/>
      <c r="L249" s="9" t="s">
        <v>330</v>
      </c>
      <c r="M249" s="9" t="s">
        <v>595</v>
      </c>
      <c r="N249" s="9" t="s">
        <v>327</v>
      </c>
      <c r="O249" s="9"/>
      <c r="P249" s="9">
        <v>5</v>
      </c>
      <c r="Q249">
        <v>1</v>
      </c>
      <c r="R249" s="23" t="b">
        <v>0</v>
      </c>
      <c r="S249" s="23" t="b">
        <v>0</v>
      </c>
      <c r="T249" s="23" t="b">
        <v>0</v>
      </c>
      <c r="U249" s="23" t="b">
        <v>0</v>
      </c>
      <c r="V249" s="23" t="b">
        <v>0</v>
      </c>
      <c r="W249" s="9">
        <f>_xlfn.XLOOKUP(Courses[[#This Row],[Enrollment Cap]],RoomSizes[Max Capacity],RoomSizes[Max Capacity],0,1,1)</f>
        <v>24</v>
      </c>
      <c r="X249" s="9">
        <v>0</v>
      </c>
    </row>
    <row r="250" spans="2:24" hidden="1" x14ac:dyDescent="0.2">
      <c r="B250" s="9" t="s">
        <v>592</v>
      </c>
      <c r="C250" s="22" t="s">
        <v>644</v>
      </c>
      <c r="D250" s="10">
        <v>24</v>
      </c>
      <c r="E250" s="9"/>
      <c r="F250" s="23" t="b">
        <v>0</v>
      </c>
      <c r="G250" s="23" t="b">
        <v>0</v>
      </c>
      <c r="H250" s="23" t="b">
        <v>0</v>
      </c>
      <c r="I250" s="127"/>
      <c r="J250" s="9"/>
      <c r="K250" s="12"/>
      <c r="L250" s="9"/>
      <c r="M250" s="9"/>
      <c r="N250" s="9" t="s">
        <v>327</v>
      </c>
      <c r="O250" s="9"/>
      <c r="P250" s="9">
        <v>5</v>
      </c>
      <c r="Q250">
        <v>1</v>
      </c>
      <c r="R250" s="23" t="b">
        <v>0</v>
      </c>
      <c r="S250" s="23" t="b">
        <v>0</v>
      </c>
      <c r="T250" s="23" t="b">
        <v>0</v>
      </c>
      <c r="U250" s="23" t="b">
        <v>0</v>
      </c>
      <c r="V250" s="23" t="b">
        <v>0</v>
      </c>
      <c r="W250" s="9">
        <f>_xlfn.XLOOKUP(Courses[[#This Row],[Enrollment Cap]],RoomSizes[Max Capacity],RoomSizes[Max Capacity],0,1,1)</f>
        <v>24</v>
      </c>
      <c r="X250" s="9">
        <v>0</v>
      </c>
    </row>
    <row r="251" spans="2:24" hidden="1" x14ac:dyDescent="0.2">
      <c r="B251" s="9" t="s">
        <v>592</v>
      </c>
      <c r="C251" s="22" t="s">
        <v>645</v>
      </c>
      <c r="D251" s="10">
        <v>24</v>
      </c>
      <c r="E251" s="9"/>
      <c r="F251" s="23" t="b">
        <v>0</v>
      </c>
      <c r="G251" s="23" t="b">
        <v>0</v>
      </c>
      <c r="H251" s="23" t="b">
        <v>0</v>
      </c>
      <c r="I251" s="127"/>
      <c r="J251" s="9"/>
      <c r="K251" s="12"/>
      <c r="L251" s="9"/>
      <c r="M251" s="9"/>
      <c r="N251" s="9" t="s">
        <v>327</v>
      </c>
      <c r="O251" s="9"/>
      <c r="P251" s="9">
        <v>5</v>
      </c>
      <c r="Q251">
        <v>1</v>
      </c>
      <c r="R251" s="23" t="b">
        <v>0</v>
      </c>
      <c r="S251" s="23" t="b">
        <v>0</v>
      </c>
      <c r="T251" s="23" t="b">
        <v>0</v>
      </c>
      <c r="U251" s="23" t="b">
        <v>0</v>
      </c>
      <c r="V251" s="23" t="b">
        <v>0</v>
      </c>
      <c r="W251" s="9">
        <f>_xlfn.XLOOKUP(Courses[[#This Row],[Enrollment Cap]],RoomSizes[Max Capacity],RoomSizes[Max Capacity],0,1,1)</f>
        <v>24</v>
      </c>
      <c r="X251" s="9">
        <v>0</v>
      </c>
    </row>
    <row r="252" spans="2:24" hidden="1" x14ac:dyDescent="0.2">
      <c r="B252" s="9" t="s">
        <v>592</v>
      </c>
      <c r="C252" s="22" t="s">
        <v>185</v>
      </c>
      <c r="D252" s="10">
        <v>24</v>
      </c>
      <c r="E252" s="9" t="s">
        <v>618</v>
      </c>
      <c r="F252" s="23" t="b">
        <v>0</v>
      </c>
      <c r="G252" s="23" t="b">
        <v>1</v>
      </c>
      <c r="H252" s="23" t="b">
        <v>0</v>
      </c>
      <c r="I252" s="127"/>
      <c r="J252" s="9"/>
      <c r="K252" s="12"/>
      <c r="L252" s="9" t="s">
        <v>330</v>
      </c>
      <c r="M252" s="9" t="s">
        <v>595</v>
      </c>
      <c r="N252" s="9" t="s">
        <v>327</v>
      </c>
      <c r="O252" s="9"/>
      <c r="P252" s="9">
        <v>5</v>
      </c>
      <c r="Q252">
        <v>1</v>
      </c>
      <c r="R252" s="23" t="b">
        <v>0</v>
      </c>
      <c r="S252" s="23" t="b">
        <v>0</v>
      </c>
      <c r="T252" s="23" t="b">
        <v>0</v>
      </c>
      <c r="U252" s="23" t="b">
        <v>0</v>
      </c>
      <c r="V252" s="23" t="b">
        <v>0</v>
      </c>
      <c r="W252" s="9">
        <f>_xlfn.XLOOKUP(Courses[[#This Row],[Enrollment Cap]],RoomSizes[Max Capacity],RoomSizes[Max Capacity],0,1,1)</f>
        <v>24</v>
      </c>
      <c r="X252" s="9">
        <v>0</v>
      </c>
    </row>
    <row r="253" spans="2:24" hidden="1" x14ac:dyDescent="0.2">
      <c r="B253" s="9" t="s">
        <v>592</v>
      </c>
      <c r="C253" s="22" t="s">
        <v>646</v>
      </c>
      <c r="D253" s="10">
        <v>24</v>
      </c>
      <c r="E253" s="9"/>
      <c r="F253" s="23" t="b">
        <v>0</v>
      </c>
      <c r="G253" s="23" t="b">
        <v>0</v>
      </c>
      <c r="H253" s="23" t="b">
        <v>0</v>
      </c>
      <c r="I253" s="127"/>
      <c r="J253" s="9"/>
      <c r="K253" s="12"/>
      <c r="L253" s="9"/>
      <c r="M253" s="9"/>
      <c r="N253" s="9" t="s">
        <v>327</v>
      </c>
      <c r="O253" s="9"/>
      <c r="P253" s="9">
        <v>5</v>
      </c>
      <c r="Q253">
        <v>1</v>
      </c>
      <c r="R253" s="23" t="b">
        <v>0</v>
      </c>
      <c r="S253" s="23" t="b">
        <v>0</v>
      </c>
      <c r="T253" s="23" t="b">
        <v>0</v>
      </c>
      <c r="U253" s="23" t="b">
        <v>0</v>
      </c>
      <c r="V253" s="23" t="b">
        <v>0</v>
      </c>
      <c r="W253" s="9">
        <f>_xlfn.XLOOKUP(Courses[[#This Row],[Enrollment Cap]],RoomSizes[Max Capacity],RoomSizes[Max Capacity],0,1,1)</f>
        <v>24</v>
      </c>
      <c r="X253" s="9">
        <v>0</v>
      </c>
    </row>
    <row r="254" spans="2:24" hidden="1" x14ac:dyDescent="0.2">
      <c r="B254" s="9" t="s">
        <v>592</v>
      </c>
      <c r="C254" s="22" t="s">
        <v>647</v>
      </c>
      <c r="D254" s="10">
        <v>24</v>
      </c>
      <c r="E254" s="9"/>
      <c r="F254" s="23" t="b">
        <v>0</v>
      </c>
      <c r="G254" s="23" t="b">
        <v>0</v>
      </c>
      <c r="H254" s="23" t="b">
        <v>0</v>
      </c>
      <c r="I254" s="127"/>
      <c r="J254" s="9"/>
      <c r="K254" s="12"/>
      <c r="L254" s="9"/>
      <c r="M254" s="9"/>
      <c r="N254" s="9" t="s">
        <v>327</v>
      </c>
      <c r="O254" s="9"/>
      <c r="P254" s="9">
        <v>5</v>
      </c>
      <c r="Q254">
        <v>1</v>
      </c>
      <c r="R254" s="23" t="b">
        <v>0</v>
      </c>
      <c r="S254" s="23" t="b">
        <v>0</v>
      </c>
      <c r="T254" s="23" t="b">
        <v>0</v>
      </c>
      <c r="U254" s="23" t="b">
        <v>0</v>
      </c>
      <c r="V254" s="23" t="b">
        <v>0</v>
      </c>
      <c r="W254" s="9">
        <f>_xlfn.XLOOKUP(Courses[[#This Row],[Enrollment Cap]],RoomSizes[Max Capacity],RoomSizes[Max Capacity],0,1,1)</f>
        <v>24</v>
      </c>
      <c r="X254" s="9">
        <v>0</v>
      </c>
    </row>
    <row r="255" spans="2:24" hidden="1" x14ac:dyDescent="0.2">
      <c r="B255" s="9" t="s">
        <v>592</v>
      </c>
      <c r="C255" s="22" t="s">
        <v>648</v>
      </c>
      <c r="D255" s="10">
        <v>24</v>
      </c>
      <c r="E255" s="9"/>
      <c r="F255" s="23" t="b">
        <v>0</v>
      </c>
      <c r="G255" s="23" t="b">
        <v>0</v>
      </c>
      <c r="H255" s="23" t="b">
        <v>0</v>
      </c>
      <c r="I255" s="127"/>
      <c r="J255" s="9"/>
      <c r="K255" s="12"/>
      <c r="L255" s="9"/>
      <c r="M255" s="9"/>
      <c r="N255" s="9" t="s">
        <v>327</v>
      </c>
      <c r="O255" s="9"/>
      <c r="P255" s="9">
        <v>5</v>
      </c>
      <c r="Q255">
        <v>1</v>
      </c>
      <c r="R255" s="23" t="b">
        <v>0</v>
      </c>
      <c r="S255" s="23" t="b">
        <v>0</v>
      </c>
      <c r="T255" s="23" t="b">
        <v>0</v>
      </c>
      <c r="U255" s="23" t="b">
        <v>0</v>
      </c>
      <c r="V255" s="23" t="b">
        <v>0</v>
      </c>
      <c r="W255" s="9">
        <f>_xlfn.XLOOKUP(Courses[[#This Row],[Enrollment Cap]],RoomSizes[Max Capacity],RoomSizes[Max Capacity],0,1,1)</f>
        <v>24</v>
      </c>
      <c r="X255" s="9">
        <v>0</v>
      </c>
    </row>
    <row r="256" spans="2:24" hidden="1" x14ac:dyDescent="0.2">
      <c r="B256" s="9" t="s">
        <v>592</v>
      </c>
      <c r="C256" s="22" t="s">
        <v>649</v>
      </c>
      <c r="D256" s="10">
        <v>24</v>
      </c>
      <c r="E256" s="9"/>
      <c r="F256" s="23" t="b">
        <v>0</v>
      </c>
      <c r="G256" s="23" t="b">
        <v>0</v>
      </c>
      <c r="H256" s="23" t="b">
        <v>0</v>
      </c>
      <c r="I256" s="127"/>
      <c r="J256" s="9"/>
      <c r="K256" s="12"/>
      <c r="L256" s="9"/>
      <c r="M256" s="9"/>
      <c r="N256" s="9" t="s">
        <v>327</v>
      </c>
      <c r="O256" s="9"/>
      <c r="P256" s="9">
        <v>5</v>
      </c>
      <c r="Q256">
        <v>1</v>
      </c>
      <c r="R256" s="23" t="b">
        <v>0</v>
      </c>
      <c r="S256" s="23" t="b">
        <v>0</v>
      </c>
      <c r="T256" s="23" t="b">
        <v>0</v>
      </c>
      <c r="U256" s="23" t="b">
        <v>0</v>
      </c>
      <c r="V256" s="23" t="b">
        <v>0</v>
      </c>
      <c r="W256" s="9">
        <f>_xlfn.XLOOKUP(Courses[[#This Row],[Enrollment Cap]],RoomSizes[Max Capacity],RoomSizes[Max Capacity],0,1,1)</f>
        <v>24</v>
      </c>
      <c r="X256" s="9">
        <v>0</v>
      </c>
    </row>
    <row r="257" spans="2:24" hidden="1" x14ac:dyDescent="0.2">
      <c r="B257" s="9" t="s">
        <v>592</v>
      </c>
      <c r="C257" s="22" t="s">
        <v>650</v>
      </c>
      <c r="D257" s="10">
        <v>24</v>
      </c>
      <c r="E257" s="9"/>
      <c r="F257" s="23" t="b">
        <v>0</v>
      </c>
      <c r="G257" s="23" t="b">
        <v>0</v>
      </c>
      <c r="H257" s="23" t="b">
        <v>0</v>
      </c>
      <c r="I257" s="127"/>
      <c r="J257" s="9"/>
      <c r="K257" s="12"/>
      <c r="L257" s="9"/>
      <c r="M257" s="9"/>
      <c r="N257" s="9" t="s">
        <v>327</v>
      </c>
      <c r="O257" s="9"/>
      <c r="P257" s="9">
        <v>5</v>
      </c>
      <c r="Q257">
        <v>1</v>
      </c>
      <c r="R257" s="23" t="b">
        <v>0</v>
      </c>
      <c r="S257" s="23" t="b">
        <v>0</v>
      </c>
      <c r="T257" s="23" t="b">
        <v>0</v>
      </c>
      <c r="U257" s="23" t="b">
        <v>0</v>
      </c>
      <c r="V257" s="23" t="b">
        <v>0</v>
      </c>
      <c r="W257" s="9">
        <f>_xlfn.XLOOKUP(Courses[[#This Row],[Enrollment Cap]],RoomSizes[Max Capacity],RoomSizes[Max Capacity],0,1,1)</f>
        <v>24</v>
      </c>
      <c r="X257" s="9">
        <v>0</v>
      </c>
    </row>
    <row r="258" spans="2:24" hidden="1" x14ac:dyDescent="0.2">
      <c r="B258" s="9" t="s">
        <v>592</v>
      </c>
      <c r="C258" s="22" t="s">
        <v>651</v>
      </c>
      <c r="D258" s="10">
        <v>24</v>
      </c>
      <c r="E258" s="9"/>
      <c r="F258" s="23" t="b">
        <v>0</v>
      </c>
      <c r="G258" s="23" t="b">
        <v>0</v>
      </c>
      <c r="H258" s="23" t="b">
        <v>0</v>
      </c>
      <c r="I258" s="127"/>
      <c r="J258" s="9"/>
      <c r="K258" s="12"/>
      <c r="L258" s="9"/>
      <c r="M258" s="9"/>
      <c r="N258" s="9" t="s">
        <v>327</v>
      </c>
      <c r="O258" s="9"/>
      <c r="P258" s="9">
        <v>5</v>
      </c>
      <c r="Q258">
        <v>1</v>
      </c>
      <c r="R258" s="23" t="b">
        <v>0</v>
      </c>
      <c r="S258" s="23" t="b">
        <v>0</v>
      </c>
      <c r="T258" s="23" t="b">
        <v>0</v>
      </c>
      <c r="U258" s="23" t="b">
        <v>0</v>
      </c>
      <c r="V258" s="23" t="b">
        <v>0</v>
      </c>
      <c r="W258" s="9">
        <f>_xlfn.XLOOKUP(Courses[[#This Row],[Enrollment Cap]],RoomSizes[Max Capacity],RoomSizes[Max Capacity],0,1,1)</f>
        <v>24</v>
      </c>
      <c r="X258" s="9">
        <v>0</v>
      </c>
    </row>
    <row r="259" spans="2:24" hidden="1" x14ac:dyDescent="0.2">
      <c r="B259" s="9" t="s">
        <v>592</v>
      </c>
      <c r="C259" s="22" t="s">
        <v>652</v>
      </c>
      <c r="D259" s="10">
        <v>5</v>
      </c>
      <c r="E259" s="9"/>
      <c r="F259" s="23" t="b">
        <v>0</v>
      </c>
      <c r="G259" s="23" t="b">
        <v>0</v>
      </c>
      <c r="H259" s="23" t="b">
        <v>0</v>
      </c>
      <c r="I259" s="127"/>
      <c r="J259" s="9"/>
      <c r="K259" s="12"/>
      <c r="L259" s="9"/>
      <c r="M259" s="9"/>
      <c r="N259" s="9" t="s">
        <v>327</v>
      </c>
      <c r="O259" s="9"/>
      <c r="P259" s="9">
        <v>5</v>
      </c>
      <c r="Q259">
        <v>1</v>
      </c>
      <c r="R259" s="23" t="b">
        <v>0</v>
      </c>
      <c r="S259" s="23" t="b">
        <v>0</v>
      </c>
      <c r="T259" s="23" t="b">
        <v>0</v>
      </c>
      <c r="U259" s="23" t="b">
        <v>0</v>
      </c>
      <c r="V259" s="23" t="b">
        <v>0</v>
      </c>
      <c r="W259" s="9">
        <f>_xlfn.XLOOKUP(Courses[[#This Row],[Enrollment Cap]],RoomSizes[Max Capacity],RoomSizes[Max Capacity],0,1,1)</f>
        <v>18</v>
      </c>
      <c r="X259" s="9">
        <v>0</v>
      </c>
    </row>
    <row r="260" spans="2:24" hidden="1" x14ac:dyDescent="0.2">
      <c r="B260" s="9" t="s">
        <v>592</v>
      </c>
      <c r="C260" s="22" t="s">
        <v>653</v>
      </c>
      <c r="D260" s="10">
        <v>5</v>
      </c>
      <c r="E260" s="9"/>
      <c r="F260" s="23" t="b">
        <v>0</v>
      </c>
      <c r="G260" s="23" t="b">
        <v>0</v>
      </c>
      <c r="H260" s="23" t="b">
        <v>0</v>
      </c>
      <c r="I260" s="127"/>
      <c r="J260" s="9"/>
      <c r="K260" s="12"/>
      <c r="L260" s="9"/>
      <c r="M260" s="9"/>
      <c r="N260" s="9" t="s">
        <v>327</v>
      </c>
      <c r="O260" s="9"/>
      <c r="P260" s="9">
        <v>5</v>
      </c>
      <c r="Q260">
        <v>1</v>
      </c>
      <c r="R260" s="23" t="b">
        <v>0</v>
      </c>
      <c r="S260" s="23" t="b">
        <v>0</v>
      </c>
      <c r="T260" s="23" t="b">
        <v>0</v>
      </c>
      <c r="U260" s="23" t="b">
        <v>0</v>
      </c>
      <c r="V260" s="23" t="b">
        <v>0</v>
      </c>
      <c r="W260" s="9">
        <f>_xlfn.XLOOKUP(Courses[[#This Row],[Enrollment Cap]],RoomSizes[Max Capacity],RoomSizes[Max Capacity],0,1,1)</f>
        <v>18</v>
      </c>
      <c r="X260" s="9">
        <v>0</v>
      </c>
    </row>
    <row r="261" spans="2:24" hidden="1" x14ac:dyDescent="0.2">
      <c r="B261" s="9" t="s">
        <v>592</v>
      </c>
      <c r="C261" s="22" t="s">
        <v>654</v>
      </c>
      <c r="D261" s="10">
        <v>5</v>
      </c>
      <c r="E261" s="9"/>
      <c r="F261" s="23" t="b">
        <v>0</v>
      </c>
      <c r="G261" s="23" t="b">
        <v>0</v>
      </c>
      <c r="H261" s="23" t="b">
        <v>0</v>
      </c>
      <c r="I261" s="127"/>
      <c r="J261" s="9"/>
      <c r="K261" s="12"/>
      <c r="L261" s="9"/>
      <c r="M261" s="9"/>
      <c r="N261" s="9" t="s">
        <v>327</v>
      </c>
      <c r="O261" s="9"/>
      <c r="P261" s="9">
        <v>5</v>
      </c>
      <c r="Q261">
        <v>1</v>
      </c>
      <c r="R261" s="23" t="b">
        <v>0</v>
      </c>
      <c r="S261" s="23" t="b">
        <v>0</v>
      </c>
      <c r="T261" s="23" t="b">
        <v>0</v>
      </c>
      <c r="U261" s="23" t="b">
        <v>0</v>
      </c>
      <c r="V261" s="23" t="b">
        <v>0</v>
      </c>
      <c r="W261" s="9">
        <f>_xlfn.XLOOKUP(Courses[[#This Row],[Enrollment Cap]],RoomSizes[Max Capacity],RoomSizes[Max Capacity],0,1,1)</f>
        <v>18</v>
      </c>
      <c r="X261" s="9">
        <v>0</v>
      </c>
    </row>
    <row r="262" spans="2:24" hidden="1" x14ac:dyDescent="0.2">
      <c r="B262" s="9" t="s">
        <v>592</v>
      </c>
      <c r="C262" s="22" t="s">
        <v>655</v>
      </c>
      <c r="D262" s="10">
        <v>5</v>
      </c>
      <c r="E262" s="9"/>
      <c r="F262" s="23" t="b">
        <v>0</v>
      </c>
      <c r="G262" s="23" t="b">
        <v>0</v>
      </c>
      <c r="H262" s="23" t="b">
        <v>0</v>
      </c>
      <c r="I262" s="127"/>
      <c r="J262" s="9"/>
      <c r="K262" s="12"/>
      <c r="L262" s="9"/>
      <c r="M262" s="9"/>
      <c r="N262" s="9" t="s">
        <v>327</v>
      </c>
      <c r="O262" s="9"/>
      <c r="P262" s="9">
        <v>5</v>
      </c>
      <c r="Q262">
        <v>1</v>
      </c>
      <c r="R262" s="23" t="b">
        <v>0</v>
      </c>
      <c r="S262" s="23" t="b">
        <v>0</v>
      </c>
      <c r="T262" s="23" t="b">
        <v>0</v>
      </c>
      <c r="U262" s="23" t="b">
        <v>0</v>
      </c>
      <c r="V262" s="23" t="b">
        <v>0</v>
      </c>
      <c r="W262" s="9">
        <f>_xlfn.XLOOKUP(Courses[[#This Row],[Enrollment Cap]],RoomSizes[Max Capacity],RoomSizes[Max Capacity],0,1,1)</f>
        <v>18</v>
      </c>
      <c r="X262" s="9">
        <v>0</v>
      </c>
    </row>
    <row r="263" spans="2:24" x14ac:dyDescent="0.2">
      <c r="B263" s="9" t="s">
        <v>479</v>
      </c>
      <c r="C263" s="22" t="s">
        <v>656</v>
      </c>
      <c r="D263" s="10"/>
      <c r="E263" s="9"/>
      <c r="F263" s="23" t="b">
        <v>0</v>
      </c>
      <c r="G263" s="23" t="b">
        <v>0</v>
      </c>
      <c r="H263" s="23" t="b">
        <v>0</v>
      </c>
      <c r="I263" s="23"/>
      <c r="J263" s="9"/>
      <c r="K263" s="109"/>
      <c r="L263" s="9"/>
      <c r="M263" s="9"/>
      <c r="N263" s="9"/>
      <c r="O263" s="9"/>
      <c r="P263" s="9"/>
      <c r="R263" s="23" t="b">
        <v>0</v>
      </c>
      <c r="S263" s="23" t="b">
        <v>0</v>
      </c>
      <c r="T263" s="23" t="b">
        <v>0</v>
      </c>
      <c r="U263" s="23" t="b">
        <v>0</v>
      </c>
      <c r="V263" s="23" t="b">
        <v>0</v>
      </c>
      <c r="W263" s="9">
        <f>_xlfn.XLOOKUP(Courses[[#This Row],[Enrollment Cap]],RoomSizes[Max Capacity],RoomSizes[Max Capacity],0,1,1)</f>
        <v>0</v>
      </c>
      <c r="X263" s="9">
        <v>0</v>
      </c>
    </row>
    <row r="264" spans="2:24" x14ac:dyDescent="0.2">
      <c r="B264" s="9" t="s">
        <v>479</v>
      </c>
      <c r="C264" s="22" t="s">
        <v>657</v>
      </c>
      <c r="D264" s="10"/>
      <c r="E264" s="9"/>
      <c r="F264" s="116" t="b">
        <v>0</v>
      </c>
      <c r="G264" s="116" t="b">
        <v>0</v>
      </c>
      <c r="H264" s="116" t="b">
        <v>0</v>
      </c>
      <c r="I264" s="23"/>
      <c r="J264" s="9"/>
      <c r="K264" s="109"/>
      <c r="L264" s="9"/>
      <c r="M264" s="9"/>
      <c r="N264" s="9"/>
      <c r="O264" s="9"/>
      <c r="P264" s="9"/>
      <c r="R264" s="23" t="b">
        <v>0</v>
      </c>
      <c r="S264" s="23" t="b">
        <v>0</v>
      </c>
      <c r="T264" s="23" t="b">
        <v>0</v>
      </c>
      <c r="U264" s="23" t="b">
        <v>0</v>
      </c>
      <c r="V264" s="23" t="b">
        <v>0</v>
      </c>
      <c r="W264" s="9">
        <f>_xlfn.XLOOKUP(Courses[[#This Row],[Enrollment Cap]],RoomSizes[Max Capacity],RoomSizes[Max Capacity],0,1,1)</f>
        <v>0</v>
      </c>
      <c r="X264" s="9">
        <v>0</v>
      </c>
    </row>
    <row r="265" spans="2:24" x14ac:dyDescent="0.2">
      <c r="B265" s="9" t="s">
        <v>479</v>
      </c>
      <c r="C265" s="22" t="s">
        <v>658</v>
      </c>
      <c r="D265" s="10"/>
      <c r="E265" s="9"/>
      <c r="F265" s="23" t="b">
        <v>0</v>
      </c>
      <c r="G265" s="23" t="b">
        <v>0</v>
      </c>
      <c r="H265" s="23" t="b">
        <v>0</v>
      </c>
      <c r="I265" s="23"/>
      <c r="J265" s="9"/>
      <c r="K265" s="109"/>
      <c r="L265" s="9"/>
      <c r="M265" s="9"/>
      <c r="N265" s="9"/>
      <c r="O265" s="9"/>
      <c r="P265" s="9"/>
      <c r="R265" s="23" t="b">
        <v>0</v>
      </c>
      <c r="S265" s="23" t="b">
        <v>0</v>
      </c>
      <c r="T265" s="23" t="b">
        <v>0</v>
      </c>
      <c r="U265" s="23" t="b">
        <v>0</v>
      </c>
      <c r="V265" s="23" t="b">
        <v>0</v>
      </c>
      <c r="W265" s="9">
        <f>_xlfn.XLOOKUP(Courses[[#This Row],[Enrollment Cap]],RoomSizes[Max Capacity],RoomSizes[Max Capacity],0,1,1)</f>
        <v>0</v>
      </c>
      <c r="X265" s="9">
        <v>0</v>
      </c>
    </row>
    <row r="266" spans="2:24" x14ac:dyDescent="0.2">
      <c r="B266" s="9" t="s">
        <v>659</v>
      </c>
      <c r="C266" s="1" t="s">
        <v>660</v>
      </c>
      <c r="D266" s="10"/>
      <c r="E266" s="9"/>
      <c r="F266" s="115" t="b">
        <v>0</v>
      </c>
      <c r="G266" s="23" t="b">
        <v>0</v>
      </c>
      <c r="H266" s="23" t="b">
        <v>0</v>
      </c>
      <c r="I266" s="23"/>
      <c r="J266" s="12"/>
      <c r="K266" s="109"/>
      <c r="L266" s="9"/>
      <c r="M266" s="9"/>
      <c r="N266" s="9"/>
      <c r="P266" s="9"/>
      <c r="R266" s="23" t="b">
        <v>0</v>
      </c>
      <c r="S266" s="23" t="b">
        <v>0</v>
      </c>
      <c r="T266" s="23" t="b">
        <v>0</v>
      </c>
      <c r="U266" s="23" t="b">
        <v>0</v>
      </c>
      <c r="V266" s="23" t="b">
        <v>0</v>
      </c>
      <c r="W266" s="9">
        <f>_xlfn.XLOOKUP(Courses[[#This Row],[Enrollment Cap]],RoomSizes[Max Capacity],RoomSizes[Max Capacity],0,1,1)</f>
        <v>0</v>
      </c>
      <c r="X266" s="9">
        <v>0</v>
      </c>
    </row>
    <row r="267" spans="2:24" x14ac:dyDescent="0.2">
      <c r="B267" s="9" t="s">
        <v>659</v>
      </c>
      <c r="C267" s="1" t="s">
        <v>17</v>
      </c>
      <c r="D267">
        <v>30</v>
      </c>
      <c r="E267" s="9"/>
      <c r="F267" s="23" t="b">
        <v>0</v>
      </c>
      <c r="G267" s="23" t="b">
        <v>1</v>
      </c>
      <c r="H267" s="23" t="b">
        <v>0</v>
      </c>
      <c r="I267" s="23"/>
      <c r="J267"/>
      <c r="K267" s="109" t="s">
        <v>661</v>
      </c>
      <c r="L267" s="9" t="s">
        <v>330</v>
      </c>
      <c r="M267" s="9"/>
      <c r="N267" s="9" t="s">
        <v>327</v>
      </c>
      <c r="P267" s="9">
        <v>5</v>
      </c>
      <c r="Q267">
        <v>1</v>
      </c>
      <c r="R267" s="23" t="b">
        <v>0</v>
      </c>
      <c r="S267" s="23" t="b">
        <v>0</v>
      </c>
      <c r="T267" s="23" t="b">
        <v>0</v>
      </c>
      <c r="U267" s="23" t="b">
        <v>0</v>
      </c>
      <c r="V267" s="23" t="b">
        <v>0</v>
      </c>
      <c r="W267" s="9">
        <f>_xlfn.XLOOKUP(Courses[[#This Row],[Enrollment Cap]],RoomSizes[Max Capacity],RoomSizes[Max Capacity],0,1,1)</f>
        <v>30</v>
      </c>
      <c r="X267" s="9">
        <v>0</v>
      </c>
    </row>
    <row r="268" spans="2:24" ht="120" x14ac:dyDescent="0.2">
      <c r="B268" s="9" t="s">
        <v>659</v>
      </c>
      <c r="C268" s="1" t="s">
        <v>662</v>
      </c>
      <c r="D268">
        <v>48</v>
      </c>
      <c r="E268" s="9" t="s">
        <v>26</v>
      </c>
      <c r="F268" s="115" t="b">
        <v>0</v>
      </c>
      <c r="G268" s="115" t="b">
        <v>0</v>
      </c>
      <c r="H268" s="115" t="b">
        <v>1</v>
      </c>
      <c r="I268" s="23"/>
      <c r="J268" s="91" t="s">
        <v>663</v>
      </c>
      <c r="K268" s="109" t="s">
        <v>664</v>
      </c>
      <c r="L268" s="9" t="s">
        <v>330</v>
      </c>
      <c r="M268" s="9" t="s">
        <v>332</v>
      </c>
      <c r="N268" s="9" t="s">
        <v>327</v>
      </c>
      <c r="O268" t="s">
        <v>331</v>
      </c>
      <c r="P268" s="9">
        <v>5</v>
      </c>
      <c r="R268" s="23" t="b">
        <v>0</v>
      </c>
      <c r="S268" s="23" t="b">
        <v>0</v>
      </c>
      <c r="T268" s="23" t="b">
        <v>0</v>
      </c>
      <c r="U268" s="23" t="b">
        <v>0</v>
      </c>
      <c r="V268" s="23" t="b">
        <v>0</v>
      </c>
      <c r="W268" s="9">
        <f>_xlfn.XLOOKUP(Courses[[#This Row],[Enrollment Cap]],RoomSizes[Max Capacity],RoomSizes[Max Capacity],0,1,1)</f>
        <v>48</v>
      </c>
      <c r="X268" s="9">
        <v>0</v>
      </c>
    </row>
    <row r="269" spans="2:24" x14ac:dyDescent="0.2">
      <c r="B269" s="9" t="s">
        <v>659</v>
      </c>
      <c r="C269" s="1" t="s">
        <v>665</v>
      </c>
      <c r="D269"/>
      <c r="E269" s="9"/>
      <c r="F269" s="23" t="b">
        <v>0</v>
      </c>
      <c r="G269" s="23" t="b">
        <v>0</v>
      </c>
      <c r="H269" s="23" t="b">
        <v>0</v>
      </c>
      <c r="I269" s="23"/>
      <c r="J269"/>
      <c r="K269" s="109"/>
      <c r="L269" s="9"/>
      <c r="M269" s="9"/>
      <c r="N269" s="9"/>
      <c r="P269" s="9"/>
      <c r="R269" s="23" t="b">
        <v>0</v>
      </c>
      <c r="S269" s="23" t="b">
        <v>0</v>
      </c>
      <c r="T269" s="23" t="b">
        <v>0</v>
      </c>
      <c r="U269" s="23" t="b">
        <v>0</v>
      </c>
      <c r="V269" s="23" t="b">
        <v>0</v>
      </c>
      <c r="W269" s="9">
        <f>_xlfn.XLOOKUP(Courses[[#This Row],[Enrollment Cap]],RoomSizes[Max Capacity],RoomSizes[Max Capacity],0,1,1)</f>
        <v>0</v>
      </c>
      <c r="X269" s="9">
        <v>0</v>
      </c>
    </row>
    <row r="270" spans="2:24" ht="45" x14ac:dyDescent="0.2">
      <c r="B270" s="9" t="s">
        <v>659</v>
      </c>
      <c r="C270" s="1" t="s">
        <v>32</v>
      </c>
      <c r="D270">
        <v>24</v>
      </c>
      <c r="E270" s="9" t="s">
        <v>384</v>
      </c>
      <c r="F270" s="115" t="b">
        <v>1</v>
      </c>
      <c r="G270" s="115" t="b">
        <v>1</v>
      </c>
      <c r="H270" s="23" t="b">
        <v>0</v>
      </c>
      <c r="I270" s="23"/>
      <c r="J270" s="93" t="s">
        <v>666</v>
      </c>
      <c r="K270" s="109" t="s">
        <v>667</v>
      </c>
      <c r="L270" s="9" t="s">
        <v>330</v>
      </c>
      <c r="M270" s="9" t="s">
        <v>332</v>
      </c>
      <c r="N270" s="9" t="s">
        <v>327</v>
      </c>
      <c r="P270" s="9">
        <v>5</v>
      </c>
      <c r="R270" s="23" t="b">
        <v>0</v>
      </c>
      <c r="S270" s="23" t="b">
        <v>0</v>
      </c>
      <c r="T270" s="23" t="b">
        <v>1</v>
      </c>
      <c r="U270" s="23" t="b">
        <v>0</v>
      </c>
      <c r="V270" s="23" t="b">
        <v>0</v>
      </c>
      <c r="W270" s="9">
        <f>_xlfn.XLOOKUP(Courses[[#This Row],[Enrollment Cap]],RoomSizes[Max Capacity],RoomSizes[Max Capacity],0,1,1)</f>
        <v>24</v>
      </c>
      <c r="X270" s="9">
        <v>0</v>
      </c>
    </row>
    <row r="271" spans="2:24" x14ac:dyDescent="0.2">
      <c r="B271" s="9" t="s">
        <v>659</v>
      </c>
      <c r="C271" s="1" t="s">
        <v>668</v>
      </c>
      <c r="D271"/>
      <c r="E271" s="9"/>
      <c r="F271" s="23" t="b">
        <v>0</v>
      </c>
      <c r="G271" s="23" t="b">
        <v>0</v>
      </c>
      <c r="H271" s="23" t="b">
        <v>0</v>
      </c>
      <c r="I271" s="23"/>
      <c r="J271"/>
      <c r="K271" s="109"/>
      <c r="L271" s="9"/>
      <c r="M271" s="9"/>
      <c r="N271" s="9"/>
      <c r="P271" s="9"/>
      <c r="R271" s="23" t="b">
        <v>0</v>
      </c>
      <c r="S271" s="23" t="b">
        <v>0</v>
      </c>
      <c r="T271" s="23" t="b">
        <v>0</v>
      </c>
      <c r="U271" s="23" t="b">
        <v>0</v>
      </c>
      <c r="V271" s="23" t="b">
        <v>0</v>
      </c>
      <c r="W271" s="9">
        <f>_xlfn.XLOOKUP(Courses[[#This Row],[Enrollment Cap]],RoomSizes[Max Capacity],RoomSizes[Max Capacity],0,1,1)</f>
        <v>0</v>
      </c>
      <c r="X271" s="9">
        <v>0</v>
      </c>
    </row>
    <row r="272" spans="2:24" x14ac:dyDescent="0.2">
      <c r="B272" s="9" t="s">
        <v>659</v>
      </c>
      <c r="C272" s="1" t="s">
        <v>669</v>
      </c>
      <c r="D272"/>
      <c r="E272" s="9"/>
      <c r="F272" s="23" t="b">
        <v>0</v>
      </c>
      <c r="G272" s="23" t="b">
        <v>0</v>
      </c>
      <c r="H272" s="23" t="b">
        <v>0</v>
      </c>
      <c r="I272" s="23"/>
      <c r="J272"/>
      <c r="K272" s="109"/>
      <c r="L272" s="9"/>
      <c r="M272" s="9"/>
      <c r="N272" s="9"/>
      <c r="P272" s="9"/>
      <c r="R272" s="23" t="b">
        <v>0</v>
      </c>
      <c r="S272" s="23" t="b">
        <v>0</v>
      </c>
      <c r="T272" s="23" t="b">
        <v>0</v>
      </c>
      <c r="U272" s="23" t="b">
        <v>0</v>
      </c>
      <c r="V272" s="23" t="b">
        <v>0</v>
      </c>
      <c r="W272" s="9">
        <f>_xlfn.XLOOKUP(Courses[[#This Row],[Enrollment Cap]],RoomSizes[Max Capacity],RoomSizes[Max Capacity],0,1,1)</f>
        <v>0</v>
      </c>
      <c r="X272" s="9">
        <v>0</v>
      </c>
    </row>
    <row r="273" spans="2:24" x14ac:dyDescent="0.2">
      <c r="B273" s="9" t="s">
        <v>659</v>
      </c>
      <c r="C273" s="1" t="s">
        <v>670</v>
      </c>
      <c r="D273"/>
      <c r="E273" s="9"/>
      <c r="F273" s="23" t="b">
        <v>0</v>
      </c>
      <c r="G273" s="23" t="b">
        <v>0</v>
      </c>
      <c r="H273" s="23" t="b">
        <v>0</v>
      </c>
      <c r="I273" s="23"/>
      <c r="J273"/>
      <c r="K273" s="109"/>
      <c r="L273" s="9"/>
      <c r="M273" s="9"/>
      <c r="N273" s="9"/>
      <c r="P273" s="9"/>
      <c r="R273" s="23" t="b">
        <v>0</v>
      </c>
      <c r="S273" s="23" t="b">
        <v>0</v>
      </c>
      <c r="T273" s="23" t="b">
        <v>0</v>
      </c>
      <c r="U273" s="23" t="b">
        <v>0</v>
      </c>
      <c r="V273" s="23" t="b">
        <v>0</v>
      </c>
      <c r="W273" s="9">
        <f>_xlfn.XLOOKUP(Courses[[#This Row],[Enrollment Cap]],RoomSizes[Max Capacity],RoomSizes[Max Capacity],0,1,1)</f>
        <v>0</v>
      </c>
      <c r="X273" s="9">
        <v>0</v>
      </c>
    </row>
    <row r="274" spans="2:24" x14ac:dyDescent="0.2">
      <c r="B274" s="9" t="s">
        <v>659</v>
      </c>
      <c r="C274" s="1" t="s">
        <v>671</v>
      </c>
      <c r="D274"/>
      <c r="E274" s="9"/>
      <c r="F274" s="23" t="b">
        <v>0</v>
      </c>
      <c r="G274" s="23" t="b">
        <v>0</v>
      </c>
      <c r="H274" s="23" t="b">
        <v>0</v>
      </c>
      <c r="I274" s="23"/>
      <c r="J274"/>
      <c r="K274" s="109"/>
      <c r="L274" s="9"/>
      <c r="M274" s="9"/>
      <c r="N274" s="9"/>
      <c r="P274" s="9"/>
      <c r="R274" s="23" t="b">
        <v>0</v>
      </c>
      <c r="S274" s="23" t="b">
        <v>0</v>
      </c>
      <c r="T274" s="23" t="b">
        <v>0</v>
      </c>
      <c r="U274" s="23" t="b">
        <v>0</v>
      </c>
      <c r="V274" s="23" t="b">
        <v>0</v>
      </c>
      <c r="W274" s="9">
        <f>_xlfn.XLOOKUP(Courses[[#This Row],[Enrollment Cap]],RoomSizes[Max Capacity],RoomSizes[Max Capacity],0,1,1)</f>
        <v>0</v>
      </c>
      <c r="X274" s="9">
        <v>0</v>
      </c>
    </row>
    <row r="275" spans="2:24" ht="17" hidden="1" x14ac:dyDescent="0.2">
      <c r="B275" s="9" t="s">
        <v>489</v>
      </c>
      <c r="C275" s="9" t="s">
        <v>89</v>
      </c>
      <c r="D275" s="10"/>
      <c r="E275" s="9"/>
      <c r="F275" s="23" t="b">
        <v>1</v>
      </c>
      <c r="G275" s="23"/>
      <c r="H275" s="23" t="b">
        <v>0</v>
      </c>
      <c r="I275" s="127"/>
      <c r="J275" s="9"/>
      <c r="K275" s="12" t="s">
        <v>538</v>
      </c>
      <c r="L275" s="9"/>
      <c r="M275" s="9"/>
      <c r="N275" s="9"/>
      <c r="O275" s="9"/>
      <c r="P275" s="9"/>
      <c r="R275" s="23" t="b">
        <v>0</v>
      </c>
      <c r="S275" s="23" t="b">
        <v>0</v>
      </c>
      <c r="T275" s="23" t="b">
        <v>0</v>
      </c>
      <c r="U275" s="23" t="b">
        <v>0</v>
      </c>
      <c r="V275" s="23" t="b">
        <v>0</v>
      </c>
      <c r="W275" s="9">
        <f>_xlfn.XLOOKUP(Courses[[#This Row],[Enrollment Cap]],RoomSizes[Max Capacity],RoomSizes[Max Capacity],0,1,1)</f>
        <v>0</v>
      </c>
      <c r="X275" s="9">
        <v>0</v>
      </c>
    </row>
    <row r="276" spans="2:24" ht="17" hidden="1" x14ac:dyDescent="0.2">
      <c r="B276" s="9" t="s">
        <v>489</v>
      </c>
      <c r="C276" s="9" t="s">
        <v>90</v>
      </c>
      <c r="D276" s="10"/>
      <c r="E276" s="9"/>
      <c r="F276" s="23" t="b">
        <v>1</v>
      </c>
      <c r="G276" s="23"/>
      <c r="H276" s="23" t="b">
        <v>0</v>
      </c>
      <c r="I276" s="127"/>
      <c r="J276" s="9"/>
      <c r="K276" s="12" t="s">
        <v>538</v>
      </c>
      <c r="L276" s="9"/>
      <c r="M276" s="9"/>
      <c r="N276" s="9"/>
      <c r="O276" s="9"/>
      <c r="P276" s="9"/>
      <c r="R276" s="23" t="b">
        <v>0</v>
      </c>
      <c r="S276" s="23" t="b">
        <v>0</v>
      </c>
      <c r="T276" s="23" t="b">
        <v>0</v>
      </c>
      <c r="U276" s="23" t="b">
        <v>0</v>
      </c>
      <c r="V276" s="23" t="b">
        <v>0</v>
      </c>
      <c r="W276" s="9">
        <f>_xlfn.XLOOKUP(Courses[[#This Row],[Enrollment Cap]],RoomSizes[Max Capacity],RoomSizes[Max Capacity],0,1,1)</f>
        <v>0</v>
      </c>
      <c r="X276" s="9">
        <v>0</v>
      </c>
    </row>
    <row r="277" spans="2:24" hidden="1" x14ac:dyDescent="0.2">
      <c r="B277" s="9" t="s">
        <v>592</v>
      </c>
      <c r="C277" s="22" t="s">
        <v>672</v>
      </c>
      <c r="D277" s="10">
        <v>5</v>
      </c>
      <c r="E277" s="9"/>
      <c r="F277" s="23" t="b">
        <v>0</v>
      </c>
      <c r="G277" s="23" t="b">
        <v>0</v>
      </c>
      <c r="H277" s="23" t="b">
        <v>0</v>
      </c>
      <c r="I277" s="127"/>
      <c r="J277" s="9"/>
      <c r="K277" s="12"/>
      <c r="L277" s="9"/>
      <c r="M277" s="9"/>
      <c r="N277" s="9" t="s">
        <v>327</v>
      </c>
      <c r="O277" s="9"/>
      <c r="P277" s="9">
        <v>5</v>
      </c>
      <c r="Q277">
        <v>1</v>
      </c>
      <c r="R277" s="23" t="b">
        <v>0</v>
      </c>
      <c r="S277" s="23" t="b">
        <v>0</v>
      </c>
      <c r="T277" s="23" t="b">
        <v>0</v>
      </c>
      <c r="U277" s="23" t="b">
        <v>0</v>
      </c>
      <c r="V277" s="23" t="b">
        <v>0</v>
      </c>
      <c r="W277" s="9">
        <f>_xlfn.XLOOKUP(Courses[[#This Row],[Enrollment Cap]],RoomSizes[Max Capacity],RoomSizes[Max Capacity],0,1,1)</f>
        <v>18</v>
      </c>
      <c r="X277" s="9">
        <v>0</v>
      </c>
    </row>
    <row r="278" spans="2:24" ht="18" hidden="1" customHeight="1" x14ac:dyDescent="0.25">
      <c r="B278" s="9" t="s">
        <v>557</v>
      </c>
      <c r="C278" s="22" t="s">
        <v>102</v>
      </c>
      <c r="D278" s="10">
        <v>24</v>
      </c>
      <c r="E278" s="9"/>
      <c r="F278" s="23"/>
      <c r="G278" s="23" t="b">
        <v>1</v>
      </c>
      <c r="H278" s="23" t="b">
        <v>1</v>
      </c>
      <c r="I278" s="127"/>
      <c r="J278" s="186" t="s">
        <v>583</v>
      </c>
      <c r="K278" s="12"/>
      <c r="L278" s="9" t="s">
        <v>330</v>
      </c>
      <c r="M278" s="9"/>
      <c r="N278" s="9" t="s">
        <v>335</v>
      </c>
      <c r="O278" s="12" t="s">
        <v>576</v>
      </c>
      <c r="P278" s="9">
        <v>1</v>
      </c>
      <c r="Q278" s="185">
        <v>0.5</v>
      </c>
      <c r="R278" s="23" t="b">
        <v>0</v>
      </c>
      <c r="S278" s="23" t="b">
        <v>0</v>
      </c>
      <c r="T278" s="23" t="b">
        <v>0</v>
      </c>
      <c r="U278" s="23" t="b">
        <v>0</v>
      </c>
      <c r="V278" s="23" t="b">
        <v>1</v>
      </c>
      <c r="W278" s="9">
        <f>_xlfn.XLOOKUP(Courses[[#This Row],[Enrollment Cap]],RoomSizes[Max Capacity],RoomSizes[Max Capacity],0,1,1)</f>
        <v>24</v>
      </c>
      <c r="X278" s="9">
        <v>35</v>
      </c>
    </row>
    <row r="279" spans="2:24" ht="18" hidden="1" customHeight="1" x14ac:dyDescent="0.25">
      <c r="B279" s="9" t="s">
        <v>557</v>
      </c>
      <c r="C279" s="22" t="s">
        <v>103</v>
      </c>
      <c r="D279" s="10">
        <v>24</v>
      </c>
      <c r="E279" s="9"/>
      <c r="F279" s="23"/>
      <c r="G279" s="23" t="b">
        <v>1</v>
      </c>
      <c r="H279" s="23" t="b">
        <v>0</v>
      </c>
      <c r="I279" s="127"/>
      <c r="J279" s="186" t="s">
        <v>583</v>
      </c>
      <c r="K279" s="12"/>
      <c r="L279" s="9" t="s">
        <v>330</v>
      </c>
      <c r="M279" s="9"/>
      <c r="N279" s="9" t="s">
        <v>335</v>
      </c>
      <c r="O279" s="12" t="s">
        <v>576</v>
      </c>
      <c r="P279" s="9">
        <v>1</v>
      </c>
      <c r="Q279" s="185">
        <v>0.5</v>
      </c>
      <c r="R279" s="23" t="b">
        <v>0</v>
      </c>
      <c r="S279" s="23" t="b">
        <v>0</v>
      </c>
      <c r="T279" s="23" t="b">
        <v>0</v>
      </c>
      <c r="U279" s="23" t="b">
        <v>0</v>
      </c>
      <c r="V279" s="23" t="b">
        <v>1</v>
      </c>
      <c r="W279" s="9">
        <f>_xlfn.XLOOKUP(Courses[[#This Row],[Enrollment Cap]],RoomSizes[Max Capacity],RoomSizes[Max Capacity],0,1,1)</f>
        <v>24</v>
      </c>
      <c r="X279" s="9">
        <v>35</v>
      </c>
    </row>
    <row r="280" spans="2:24" ht="18" hidden="1" x14ac:dyDescent="0.25">
      <c r="B280" s="9" t="s">
        <v>557</v>
      </c>
      <c r="C280" s="22" t="s">
        <v>104</v>
      </c>
      <c r="D280" s="10">
        <v>24</v>
      </c>
      <c r="E280" s="9"/>
      <c r="F280" s="23"/>
      <c r="G280" s="23" t="b">
        <v>1</v>
      </c>
      <c r="H280" s="23" t="b">
        <v>0</v>
      </c>
      <c r="I280" s="127"/>
      <c r="J280" s="186" t="s">
        <v>583</v>
      </c>
      <c r="K280" s="12"/>
      <c r="L280" s="9" t="s">
        <v>330</v>
      </c>
      <c r="M280" s="9"/>
      <c r="N280" s="9" t="s">
        <v>335</v>
      </c>
      <c r="O280" s="12" t="s">
        <v>576</v>
      </c>
      <c r="P280" s="9">
        <v>1</v>
      </c>
      <c r="Q280" s="185">
        <v>0.5</v>
      </c>
      <c r="R280" s="23" t="b">
        <v>0</v>
      </c>
      <c r="S280" s="23" t="b">
        <v>0</v>
      </c>
      <c r="T280" s="23" t="b">
        <v>0</v>
      </c>
      <c r="U280" s="23" t="b">
        <v>0</v>
      </c>
      <c r="V280" s="23" t="b">
        <v>1</v>
      </c>
      <c r="W280" s="9">
        <f>_xlfn.XLOOKUP(Courses[[#This Row],[Enrollment Cap]],RoomSizes[Max Capacity],RoomSizes[Max Capacity],0,1,1)</f>
        <v>24</v>
      </c>
      <c r="X280" s="9">
        <v>35</v>
      </c>
    </row>
    <row r="281" spans="2:24" hidden="1" x14ac:dyDescent="0.2">
      <c r="B281" s="9" t="s">
        <v>673</v>
      </c>
      <c r="C281" s="9" t="s">
        <v>674</v>
      </c>
      <c r="D281" s="10">
        <v>24</v>
      </c>
      <c r="E281" s="9" t="s">
        <v>675</v>
      </c>
      <c r="F281" s="23" t="b">
        <v>0</v>
      </c>
      <c r="G281" s="23" t="b">
        <v>0</v>
      </c>
      <c r="H281" s="23" t="b">
        <v>1</v>
      </c>
      <c r="I281" s="127"/>
      <c r="J281" s="9"/>
      <c r="K281" s="12"/>
      <c r="L281" s="9" t="s">
        <v>330</v>
      </c>
      <c r="M281" s="9"/>
      <c r="N281" s="9" t="s">
        <v>335</v>
      </c>
      <c r="O281" s="9" t="s">
        <v>676</v>
      </c>
      <c r="P281" s="9" t="s">
        <v>14</v>
      </c>
      <c r="Q281">
        <v>0.5</v>
      </c>
      <c r="R281" s="23" t="b">
        <v>0</v>
      </c>
      <c r="S281" s="23" t="b">
        <v>0</v>
      </c>
      <c r="T281" s="23" t="b">
        <v>0</v>
      </c>
      <c r="U281" s="23" t="b">
        <v>0</v>
      </c>
      <c r="V281" s="23" t="b">
        <v>0</v>
      </c>
      <c r="W281" s="9">
        <f>_xlfn.XLOOKUP(Courses[[#This Row],[Enrollment Cap]],RoomSizes[Max Capacity],RoomSizes[Max Capacity],0,1,1)</f>
        <v>24</v>
      </c>
      <c r="X281" s="9">
        <v>80</v>
      </c>
    </row>
    <row r="282" spans="2:24" hidden="1" x14ac:dyDescent="0.2">
      <c r="B282" s="9" t="s">
        <v>673</v>
      </c>
      <c r="C282" s="9" t="s">
        <v>677</v>
      </c>
      <c r="D282" s="10">
        <v>24</v>
      </c>
      <c r="E282" s="9" t="s">
        <v>675</v>
      </c>
      <c r="F282" s="23" t="b">
        <v>0</v>
      </c>
      <c r="G282" s="23" t="b">
        <v>0</v>
      </c>
      <c r="H282" s="23" t="b">
        <v>1</v>
      </c>
      <c r="I282" s="127"/>
      <c r="J282" s="9"/>
      <c r="K282" s="12"/>
      <c r="L282" s="9" t="s">
        <v>330</v>
      </c>
      <c r="M282" s="9"/>
      <c r="N282" s="9" t="s">
        <v>335</v>
      </c>
      <c r="O282" s="9" t="s">
        <v>678</v>
      </c>
      <c r="P282" s="9" t="s">
        <v>14</v>
      </c>
      <c r="Q282">
        <v>0.5</v>
      </c>
      <c r="R282" s="23" t="b">
        <v>0</v>
      </c>
      <c r="S282" s="23" t="b">
        <v>0</v>
      </c>
      <c r="T282" s="23" t="b">
        <v>0</v>
      </c>
      <c r="U282" s="23" t="b">
        <v>0</v>
      </c>
      <c r="V282" s="23" t="b">
        <v>0</v>
      </c>
      <c r="W282" s="9">
        <f>_xlfn.XLOOKUP(Courses[[#This Row],[Enrollment Cap]],RoomSizes[Max Capacity],RoomSizes[Max Capacity],0,1,1)</f>
        <v>24</v>
      </c>
      <c r="X282" s="9">
        <v>50</v>
      </c>
    </row>
    <row r="283" spans="2:24" hidden="1" x14ac:dyDescent="0.2">
      <c r="B283" s="9" t="s">
        <v>673</v>
      </c>
      <c r="C283" s="22" t="s">
        <v>679</v>
      </c>
      <c r="D283" s="10">
        <v>24</v>
      </c>
      <c r="E283" s="9" t="s">
        <v>680</v>
      </c>
      <c r="F283" s="23" t="b">
        <v>0</v>
      </c>
      <c r="G283" s="23" t="b">
        <v>0</v>
      </c>
      <c r="H283" s="23" t="b">
        <v>1</v>
      </c>
      <c r="I283" s="127"/>
      <c r="J283" s="9"/>
      <c r="K283" s="12"/>
      <c r="L283" s="9" t="s">
        <v>330</v>
      </c>
      <c r="M283" s="9" t="s">
        <v>586</v>
      </c>
      <c r="N283" s="9" t="s">
        <v>327</v>
      </c>
      <c r="O283" s="9" t="s">
        <v>681</v>
      </c>
      <c r="P283" s="9">
        <v>5</v>
      </c>
      <c r="Q283">
        <v>1</v>
      </c>
      <c r="R283" s="23" t="b">
        <v>0</v>
      </c>
      <c r="S283" s="23" t="b">
        <v>0</v>
      </c>
      <c r="T283" s="23" t="b">
        <v>0</v>
      </c>
      <c r="U283" s="23" t="b">
        <v>0</v>
      </c>
      <c r="V283" s="23" t="b">
        <v>0</v>
      </c>
      <c r="W283" s="9">
        <f>_xlfn.XLOOKUP(Courses[[#This Row],[Enrollment Cap]],RoomSizes[Max Capacity],RoomSizes[Max Capacity],0,1,1)</f>
        <v>24</v>
      </c>
      <c r="X283" s="9">
        <v>30</v>
      </c>
    </row>
    <row r="284" spans="2:24" hidden="1" x14ac:dyDescent="0.2">
      <c r="B284" s="9" t="s">
        <v>673</v>
      </c>
      <c r="C284" s="22" t="s">
        <v>682</v>
      </c>
      <c r="D284" s="10">
        <v>24</v>
      </c>
      <c r="E284" s="9" t="s">
        <v>683</v>
      </c>
      <c r="F284" s="23" t="b">
        <v>0</v>
      </c>
      <c r="G284" s="23" t="b">
        <v>0</v>
      </c>
      <c r="H284" s="23" t="b">
        <v>1</v>
      </c>
      <c r="I284" s="127"/>
      <c r="J284" s="9"/>
      <c r="K284" s="12"/>
      <c r="L284" s="9" t="s">
        <v>330</v>
      </c>
      <c r="M284" s="9" t="s">
        <v>586</v>
      </c>
      <c r="N284" s="9" t="s">
        <v>327</v>
      </c>
      <c r="O284" s="9" t="s">
        <v>684</v>
      </c>
      <c r="P284" s="9">
        <v>5</v>
      </c>
      <c r="Q284">
        <v>1</v>
      </c>
      <c r="R284" s="23" t="b">
        <v>0</v>
      </c>
      <c r="S284" s="23" t="b">
        <v>0</v>
      </c>
      <c r="T284" s="23" t="b">
        <v>0</v>
      </c>
      <c r="U284" s="23" t="b">
        <v>0</v>
      </c>
      <c r="V284" s="23" t="b">
        <v>0</v>
      </c>
      <c r="W284" s="9">
        <f>_xlfn.XLOOKUP(Courses[[#This Row],[Enrollment Cap]],RoomSizes[Max Capacity],RoomSizes[Max Capacity],0,1,1)</f>
        <v>24</v>
      </c>
      <c r="X284" s="9">
        <v>80</v>
      </c>
    </row>
    <row r="285" spans="2:24" hidden="1" x14ac:dyDescent="0.2">
      <c r="B285" s="9" t="s">
        <v>673</v>
      </c>
      <c r="C285" s="22" t="s">
        <v>685</v>
      </c>
      <c r="D285" s="10">
        <v>24</v>
      </c>
      <c r="E285" s="9" t="s">
        <v>686</v>
      </c>
      <c r="F285" s="23" t="b">
        <v>0</v>
      </c>
      <c r="G285" s="23" t="b">
        <v>0</v>
      </c>
      <c r="H285" s="23" t="b">
        <v>1</v>
      </c>
      <c r="I285" s="127"/>
      <c r="J285" s="9"/>
      <c r="K285" s="12"/>
      <c r="L285" s="9" t="s">
        <v>330</v>
      </c>
      <c r="M285" s="9" t="s">
        <v>586</v>
      </c>
      <c r="N285" s="9" t="s">
        <v>327</v>
      </c>
      <c r="O285" s="9" t="s">
        <v>687</v>
      </c>
      <c r="P285" s="9">
        <v>5</v>
      </c>
      <c r="Q285">
        <v>1</v>
      </c>
      <c r="R285" s="23" t="b">
        <v>0</v>
      </c>
      <c r="S285" s="23" t="b">
        <v>0</v>
      </c>
      <c r="T285" s="23" t="b">
        <v>0</v>
      </c>
      <c r="U285" s="23" t="b">
        <v>0</v>
      </c>
      <c r="V285" s="23" t="b">
        <v>0</v>
      </c>
      <c r="W285" s="9">
        <f>_xlfn.XLOOKUP(Courses[[#This Row],[Enrollment Cap]],RoomSizes[Max Capacity],RoomSizes[Max Capacity],0,1,1)</f>
        <v>24</v>
      </c>
      <c r="X285" s="9">
        <v>30</v>
      </c>
    </row>
    <row r="286" spans="2:24" hidden="1" x14ac:dyDescent="0.2">
      <c r="B286" s="9" t="s">
        <v>673</v>
      </c>
      <c r="C286" s="22" t="s">
        <v>688</v>
      </c>
      <c r="D286" s="10">
        <v>24</v>
      </c>
      <c r="E286" s="9" t="s">
        <v>689</v>
      </c>
      <c r="F286" s="23" t="b">
        <v>0</v>
      </c>
      <c r="G286" s="23" t="b">
        <v>0</v>
      </c>
      <c r="H286" s="23" t="b">
        <v>1</v>
      </c>
      <c r="I286" s="127"/>
      <c r="J286" s="9"/>
      <c r="K286" s="12"/>
      <c r="L286" s="9" t="s">
        <v>330</v>
      </c>
      <c r="M286" s="9" t="s">
        <v>586</v>
      </c>
      <c r="N286" s="9" t="s">
        <v>327</v>
      </c>
      <c r="O286" s="9" t="s">
        <v>690</v>
      </c>
      <c r="P286" s="9">
        <v>5</v>
      </c>
      <c r="Q286">
        <v>1</v>
      </c>
      <c r="R286" s="23" t="b">
        <v>0</v>
      </c>
      <c r="S286" s="23" t="b">
        <v>0</v>
      </c>
      <c r="T286" s="23" t="b">
        <v>0</v>
      </c>
      <c r="U286" s="23" t="b">
        <v>0</v>
      </c>
      <c r="V286" s="23" t="b">
        <v>0</v>
      </c>
      <c r="W286" s="9">
        <f>_xlfn.XLOOKUP(Courses[[#This Row],[Enrollment Cap]],RoomSizes[Max Capacity],RoomSizes[Max Capacity],0,1,1)</f>
        <v>24</v>
      </c>
      <c r="X286" s="9">
        <v>50</v>
      </c>
    </row>
    <row r="287" spans="2:24" hidden="1" x14ac:dyDescent="0.2">
      <c r="B287" s="9" t="s">
        <v>673</v>
      </c>
      <c r="C287" s="22" t="s">
        <v>691</v>
      </c>
      <c r="D287" s="10">
        <v>48</v>
      </c>
      <c r="E287" s="9" t="s">
        <v>692</v>
      </c>
      <c r="F287" s="23" t="b">
        <v>0</v>
      </c>
      <c r="G287" s="23" t="b">
        <v>0</v>
      </c>
      <c r="H287" s="23" t="b">
        <v>1</v>
      </c>
      <c r="I287" s="127"/>
      <c r="J287" s="9"/>
      <c r="K287" s="12"/>
      <c r="L287" s="9" t="s">
        <v>330</v>
      </c>
      <c r="M287" s="9" t="s">
        <v>586</v>
      </c>
      <c r="N287" s="9" t="s">
        <v>327</v>
      </c>
      <c r="O287" s="9" t="s">
        <v>693</v>
      </c>
      <c r="P287" s="9">
        <v>5</v>
      </c>
      <c r="Q287">
        <v>1</v>
      </c>
      <c r="R287" s="23" t="b">
        <v>0</v>
      </c>
      <c r="S287" s="23" t="b">
        <v>0</v>
      </c>
      <c r="T287" s="23" t="b">
        <v>0</v>
      </c>
      <c r="U287" s="23" t="b">
        <v>0</v>
      </c>
      <c r="V287" s="23" t="b">
        <v>0</v>
      </c>
      <c r="W287" s="9">
        <f>_xlfn.XLOOKUP(Courses[[#This Row],[Enrollment Cap]],RoomSizes[Max Capacity],RoomSizes[Max Capacity],0,1,1)</f>
        <v>48</v>
      </c>
      <c r="X287" s="9">
        <v>0</v>
      </c>
    </row>
    <row r="288" spans="2:24" hidden="1" x14ac:dyDescent="0.2">
      <c r="B288" s="9" t="s">
        <v>673</v>
      </c>
      <c r="C288" s="22" t="s">
        <v>694</v>
      </c>
      <c r="D288" s="10">
        <v>48</v>
      </c>
      <c r="E288" s="9" t="s">
        <v>695</v>
      </c>
      <c r="F288" s="23" t="b">
        <v>0</v>
      </c>
      <c r="G288" s="23" t="b">
        <v>0</v>
      </c>
      <c r="H288" s="23" t="b">
        <v>1</v>
      </c>
      <c r="I288" s="127"/>
      <c r="J288" s="9"/>
      <c r="K288" s="12"/>
      <c r="L288" s="9" t="s">
        <v>330</v>
      </c>
      <c r="M288" s="9" t="s">
        <v>586</v>
      </c>
      <c r="N288" s="9" t="s">
        <v>327</v>
      </c>
      <c r="O288" s="9" t="s">
        <v>696</v>
      </c>
      <c r="P288" s="9">
        <v>5</v>
      </c>
      <c r="Q288">
        <v>1</v>
      </c>
      <c r="R288" s="23" t="b">
        <v>0</v>
      </c>
      <c r="S288" s="23" t="b">
        <v>0</v>
      </c>
      <c r="T288" s="23" t="b">
        <v>0</v>
      </c>
      <c r="U288" s="23" t="b">
        <v>0</v>
      </c>
      <c r="V288" s="23" t="b">
        <v>0</v>
      </c>
      <c r="W288" s="9">
        <f>_xlfn.XLOOKUP(Courses[[#This Row],[Enrollment Cap]],RoomSizes[Max Capacity],RoomSizes[Max Capacity],0,1,1)</f>
        <v>48</v>
      </c>
      <c r="X288" s="9">
        <v>0</v>
      </c>
    </row>
    <row r="289" spans="2:24" hidden="1" x14ac:dyDescent="0.2">
      <c r="B289" s="9" t="s">
        <v>673</v>
      </c>
      <c r="C289" s="22" t="s">
        <v>697</v>
      </c>
      <c r="D289" s="10">
        <v>9</v>
      </c>
      <c r="E289" s="9" t="s">
        <v>695</v>
      </c>
      <c r="F289" s="23" t="b">
        <v>0</v>
      </c>
      <c r="G289" s="23" t="b">
        <v>0</v>
      </c>
      <c r="H289" s="23" t="b">
        <v>1</v>
      </c>
      <c r="I289" s="127"/>
      <c r="J289" s="9"/>
      <c r="K289" s="12"/>
      <c r="L289" s="9" t="s">
        <v>330</v>
      </c>
      <c r="M289" s="9"/>
      <c r="N289" s="9" t="s">
        <v>335</v>
      </c>
      <c r="O289" s="9" t="s">
        <v>678</v>
      </c>
      <c r="P289" s="9">
        <v>1</v>
      </c>
      <c r="Q289">
        <v>0.5</v>
      </c>
      <c r="R289" s="23" t="b">
        <v>0</v>
      </c>
      <c r="S289" s="23" t="b">
        <v>0</v>
      </c>
      <c r="T289" s="23" t="b">
        <v>0</v>
      </c>
      <c r="U289" s="23" t="b">
        <v>0</v>
      </c>
      <c r="V289" s="23" t="b">
        <v>0</v>
      </c>
      <c r="W289" s="9">
        <f>_xlfn.XLOOKUP(Courses[[#This Row],[Enrollment Cap]],RoomSizes[Max Capacity],RoomSizes[Max Capacity],0,1,1)</f>
        <v>18</v>
      </c>
      <c r="X289" s="9">
        <v>0</v>
      </c>
    </row>
    <row r="290" spans="2:24" x14ac:dyDescent="0.2">
      <c r="B290" s="9" t="s">
        <v>659</v>
      </c>
      <c r="C290" s="1" t="s">
        <v>698</v>
      </c>
      <c r="D290"/>
      <c r="E290" s="9"/>
      <c r="F290" s="116" t="b">
        <v>0</v>
      </c>
      <c r="G290" s="23" t="b">
        <v>0</v>
      </c>
      <c r="H290" s="23" t="b">
        <v>0</v>
      </c>
      <c r="I290" s="23"/>
      <c r="J290"/>
      <c r="K290" s="109"/>
      <c r="L290" s="9"/>
      <c r="M290" s="9"/>
      <c r="N290" s="9"/>
      <c r="P290" s="9"/>
      <c r="R290" s="23" t="b">
        <v>0</v>
      </c>
      <c r="S290" s="23" t="b">
        <v>0</v>
      </c>
      <c r="T290" s="23" t="b">
        <v>0</v>
      </c>
      <c r="U290" s="23" t="b">
        <v>0</v>
      </c>
      <c r="V290" s="23" t="b">
        <v>0</v>
      </c>
      <c r="W290" s="9">
        <f>_xlfn.XLOOKUP(Courses[[#This Row],[Enrollment Cap]],RoomSizes[Max Capacity],RoomSizes[Max Capacity],0,1,1)</f>
        <v>0</v>
      </c>
      <c r="X290" s="9">
        <v>0</v>
      </c>
    </row>
    <row r="291" spans="2:24" hidden="1" x14ac:dyDescent="0.2">
      <c r="B291" s="9" t="s">
        <v>673</v>
      </c>
      <c r="C291" s="22" t="s">
        <v>699</v>
      </c>
      <c r="D291" s="10"/>
      <c r="E291" s="9"/>
      <c r="F291" s="23" t="b">
        <v>0</v>
      </c>
      <c r="G291" s="23" t="b">
        <v>0</v>
      </c>
      <c r="H291" s="23" t="b">
        <v>0</v>
      </c>
      <c r="I291" s="127"/>
      <c r="J291" s="9"/>
      <c r="K291" s="12"/>
      <c r="L291" s="9"/>
      <c r="M291" s="9"/>
      <c r="N291" s="9"/>
      <c r="O291" s="9"/>
      <c r="P291" s="9"/>
      <c r="R291" s="23" t="b">
        <v>0</v>
      </c>
      <c r="S291" s="23" t="b">
        <v>0</v>
      </c>
      <c r="T291" s="23" t="b">
        <v>0</v>
      </c>
      <c r="U291" s="23" t="b">
        <v>0</v>
      </c>
      <c r="V291" s="23" t="b">
        <v>0</v>
      </c>
      <c r="W291" s="9">
        <f>_xlfn.XLOOKUP(Courses[[#This Row],[Enrollment Cap]],RoomSizes[Max Capacity],RoomSizes[Max Capacity],0,1,1)</f>
        <v>0</v>
      </c>
      <c r="X291" s="9">
        <v>80</v>
      </c>
    </row>
    <row r="292" spans="2:24" hidden="1" x14ac:dyDescent="0.2">
      <c r="B292" s="9" t="s">
        <v>673</v>
      </c>
      <c r="C292" s="22" t="s">
        <v>700</v>
      </c>
      <c r="D292" s="10"/>
      <c r="E292" s="9"/>
      <c r="F292" s="23" t="b">
        <v>0</v>
      </c>
      <c r="G292" s="23" t="b">
        <v>0</v>
      </c>
      <c r="H292" s="23" t="b">
        <v>0</v>
      </c>
      <c r="I292" s="127"/>
      <c r="J292" s="9"/>
      <c r="K292" s="12"/>
      <c r="L292" s="9"/>
      <c r="M292" s="9"/>
      <c r="N292" s="9"/>
      <c r="O292" s="9"/>
      <c r="P292" s="9"/>
      <c r="R292" s="23" t="b">
        <v>0</v>
      </c>
      <c r="S292" s="23" t="b">
        <v>0</v>
      </c>
      <c r="T292" s="23" t="b">
        <v>0</v>
      </c>
      <c r="U292" s="23" t="b">
        <v>0</v>
      </c>
      <c r="V292" s="23" t="b">
        <v>0</v>
      </c>
      <c r="W292" s="9">
        <f>_xlfn.XLOOKUP(Courses[[#This Row],[Enrollment Cap]],RoomSizes[Max Capacity],RoomSizes[Max Capacity],0,1,1)</f>
        <v>0</v>
      </c>
      <c r="X292" s="9">
        <v>70</v>
      </c>
    </row>
    <row r="293" spans="2:24" hidden="1" x14ac:dyDescent="0.2">
      <c r="B293" s="9" t="s">
        <v>673</v>
      </c>
      <c r="C293" s="22" t="s">
        <v>701</v>
      </c>
      <c r="D293" s="10"/>
      <c r="E293" s="9"/>
      <c r="F293" s="23" t="b">
        <v>0</v>
      </c>
      <c r="G293" s="23" t="b">
        <v>0</v>
      </c>
      <c r="H293" s="23" t="b">
        <v>0</v>
      </c>
      <c r="I293" s="127"/>
      <c r="J293" s="9"/>
      <c r="K293" s="12"/>
      <c r="L293" s="9"/>
      <c r="M293" s="9"/>
      <c r="N293" s="9"/>
      <c r="O293" s="9"/>
      <c r="P293" s="9"/>
      <c r="R293" s="23" t="b">
        <v>0</v>
      </c>
      <c r="S293" s="23" t="b">
        <v>0</v>
      </c>
      <c r="T293" s="23" t="b">
        <v>0</v>
      </c>
      <c r="U293" s="23" t="b">
        <v>0</v>
      </c>
      <c r="V293" s="23" t="b">
        <v>0</v>
      </c>
      <c r="W293" s="9">
        <f>_xlfn.XLOOKUP(Courses[[#This Row],[Enrollment Cap]],RoomSizes[Max Capacity],RoomSizes[Max Capacity],0,1,1)</f>
        <v>0</v>
      </c>
      <c r="X293" s="9">
        <v>50</v>
      </c>
    </row>
    <row r="294" spans="2:24" x14ac:dyDescent="0.2">
      <c r="B294" s="9" t="s">
        <v>659</v>
      </c>
      <c r="C294" s="1" t="s">
        <v>702</v>
      </c>
      <c r="D294"/>
      <c r="E294" s="9"/>
      <c r="F294" s="23" t="b">
        <v>0</v>
      </c>
      <c r="G294" s="23" t="b">
        <v>0</v>
      </c>
      <c r="H294" s="23" t="b">
        <v>0</v>
      </c>
      <c r="I294" s="23"/>
      <c r="J294"/>
      <c r="K294" s="109"/>
      <c r="L294" s="9"/>
      <c r="M294" s="9"/>
      <c r="N294" s="9"/>
      <c r="P294" s="9"/>
      <c r="R294" s="23" t="b">
        <v>0</v>
      </c>
      <c r="S294" s="23" t="b">
        <v>0</v>
      </c>
      <c r="T294" s="23" t="b">
        <v>0</v>
      </c>
      <c r="U294" s="23" t="b">
        <v>0</v>
      </c>
      <c r="V294" s="23" t="b">
        <v>0</v>
      </c>
      <c r="W294" s="9">
        <f>_xlfn.XLOOKUP(Courses[[#This Row],[Enrollment Cap]],RoomSizes[Max Capacity],RoomSizes[Max Capacity],0,1,1)</f>
        <v>0</v>
      </c>
      <c r="X294" s="9">
        <v>0</v>
      </c>
    </row>
    <row r="295" spans="2:24" ht="18" hidden="1" x14ac:dyDescent="0.25">
      <c r="B295" s="9" t="s">
        <v>557</v>
      </c>
      <c r="C295" s="22" t="s">
        <v>105</v>
      </c>
      <c r="D295" s="10">
        <v>24</v>
      </c>
      <c r="E295" s="9"/>
      <c r="F295" s="23"/>
      <c r="G295" s="23" t="b">
        <v>1</v>
      </c>
      <c r="H295" s="23" t="b">
        <v>0</v>
      </c>
      <c r="I295" s="127"/>
      <c r="J295" s="186" t="s">
        <v>583</v>
      </c>
      <c r="K295" s="12"/>
      <c r="L295" s="9" t="s">
        <v>330</v>
      </c>
      <c r="M295" s="9"/>
      <c r="N295" s="9" t="s">
        <v>335</v>
      </c>
      <c r="O295" s="12" t="s">
        <v>576</v>
      </c>
      <c r="P295" s="9">
        <v>1</v>
      </c>
      <c r="Q295" s="185">
        <v>0.5</v>
      </c>
      <c r="R295" s="23" t="b">
        <v>0</v>
      </c>
      <c r="S295" s="23" t="b">
        <v>0</v>
      </c>
      <c r="T295" s="23" t="b">
        <v>0</v>
      </c>
      <c r="U295" s="23" t="b">
        <v>0</v>
      </c>
      <c r="V295" s="23" t="b">
        <v>1</v>
      </c>
      <c r="W295" s="9">
        <f>_xlfn.XLOOKUP(Courses[[#This Row],[Enrollment Cap]],RoomSizes[Max Capacity],RoomSizes[Max Capacity],0,1,1)</f>
        <v>24</v>
      </c>
      <c r="X295" s="9">
        <v>35</v>
      </c>
    </row>
    <row r="296" spans="2:24" ht="18" hidden="1" x14ac:dyDescent="0.25">
      <c r="B296" s="9" t="s">
        <v>557</v>
      </c>
      <c r="C296" s="22" t="s">
        <v>106</v>
      </c>
      <c r="D296" s="10">
        <v>24</v>
      </c>
      <c r="E296" s="9"/>
      <c r="F296" s="23"/>
      <c r="G296" s="23" t="b">
        <v>1</v>
      </c>
      <c r="H296" s="23" t="b">
        <v>0</v>
      </c>
      <c r="I296" s="127"/>
      <c r="J296" s="186" t="s">
        <v>583</v>
      </c>
      <c r="K296" s="12"/>
      <c r="L296" s="9" t="s">
        <v>330</v>
      </c>
      <c r="M296" s="9"/>
      <c r="N296" s="9" t="s">
        <v>335</v>
      </c>
      <c r="O296" s="12" t="s">
        <v>576</v>
      </c>
      <c r="P296" s="9">
        <v>1</v>
      </c>
      <c r="Q296" s="185">
        <v>0.5</v>
      </c>
      <c r="R296" s="23" t="b">
        <v>0</v>
      </c>
      <c r="S296" s="23" t="b">
        <v>0</v>
      </c>
      <c r="T296" s="23" t="b">
        <v>0</v>
      </c>
      <c r="U296" s="23" t="b">
        <v>0</v>
      </c>
      <c r="V296" s="23" t="b">
        <v>1</v>
      </c>
      <c r="W296" s="9">
        <f>_xlfn.XLOOKUP(Courses[[#This Row],[Enrollment Cap]],RoomSizes[Max Capacity],RoomSizes[Max Capacity],0,1,1)</f>
        <v>24</v>
      </c>
      <c r="X296" s="9">
        <v>35</v>
      </c>
    </row>
    <row r="297" spans="2:24" ht="18" hidden="1" x14ac:dyDescent="0.25">
      <c r="B297" s="9" t="s">
        <v>557</v>
      </c>
      <c r="C297" s="22" t="s">
        <v>107</v>
      </c>
      <c r="D297" s="10">
        <v>24</v>
      </c>
      <c r="E297" s="9"/>
      <c r="F297" s="23"/>
      <c r="G297" s="23" t="b">
        <v>1</v>
      </c>
      <c r="H297" s="23" t="b">
        <v>0</v>
      </c>
      <c r="I297" s="127"/>
      <c r="J297" s="186" t="s">
        <v>703</v>
      </c>
      <c r="K297" s="12"/>
      <c r="L297" s="9" t="s">
        <v>330</v>
      </c>
      <c r="M297" s="9"/>
      <c r="N297" s="9" t="s">
        <v>335</v>
      </c>
      <c r="O297" s="12" t="s">
        <v>576</v>
      </c>
      <c r="P297" s="9">
        <v>1</v>
      </c>
      <c r="Q297" s="185">
        <v>0.5</v>
      </c>
      <c r="R297" s="23" t="b">
        <v>0</v>
      </c>
      <c r="S297" s="23" t="b">
        <v>0</v>
      </c>
      <c r="T297" s="23" t="b">
        <v>0</v>
      </c>
      <c r="U297" s="23" t="b">
        <v>0</v>
      </c>
      <c r="V297" s="23" t="b">
        <v>1</v>
      </c>
      <c r="W297" s="9">
        <f>_xlfn.XLOOKUP(Courses[[#This Row],[Enrollment Cap]],RoomSizes[Max Capacity],RoomSizes[Max Capacity],0,1,1)</f>
        <v>24</v>
      </c>
      <c r="X297" s="9">
        <v>35</v>
      </c>
    </row>
    <row r="298" spans="2:24" ht="18" hidden="1" x14ac:dyDescent="0.25">
      <c r="B298" s="9" t="s">
        <v>557</v>
      </c>
      <c r="C298" s="22" t="s">
        <v>108</v>
      </c>
      <c r="D298" s="10">
        <v>24</v>
      </c>
      <c r="E298" s="9"/>
      <c r="F298" s="23"/>
      <c r="G298" s="23" t="b">
        <v>1</v>
      </c>
      <c r="H298" s="23" t="b">
        <v>0</v>
      </c>
      <c r="I298" s="127"/>
      <c r="J298" s="186" t="s">
        <v>703</v>
      </c>
      <c r="K298" s="12"/>
      <c r="L298" s="9" t="s">
        <v>330</v>
      </c>
      <c r="M298" s="9"/>
      <c r="N298" s="9" t="s">
        <v>335</v>
      </c>
      <c r="O298" s="12" t="s">
        <v>576</v>
      </c>
      <c r="P298" s="9">
        <v>1</v>
      </c>
      <c r="Q298" s="185">
        <v>0.5</v>
      </c>
      <c r="R298" s="23" t="b">
        <v>0</v>
      </c>
      <c r="S298" s="23" t="b">
        <v>0</v>
      </c>
      <c r="T298" s="23" t="b">
        <v>0</v>
      </c>
      <c r="U298" s="23" t="b">
        <v>0</v>
      </c>
      <c r="V298" s="23" t="b">
        <v>1</v>
      </c>
      <c r="W298" s="9">
        <f>_xlfn.XLOOKUP(Courses[[#This Row],[Enrollment Cap]],RoomSizes[Max Capacity],RoomSizes[Max Capacity],0,1,1)</f>
        <v>24</v>
      </c>
      <c r="X298" s="9">
        <v>35</v>
      </c>
    </row>
    <row r="299" spans="2:24" ht="18" hidden="1" x14ac:dyDescent="0.25">
      <c r="B299" s="9" t="s">
        <v>557</v>
      </c>
      <c r="C299" s="9" t="s">
        <v>704</v>
      </c>
      <c r="D299" s="10">
        <v>24</v>
      </c>
      <c r="E299" s="9" t="s">
        <v>560</v>
      </c>
      <c r="F299" s="23"/>
      <c r="G299" s="23"/>
      <c r="H299" s="23" t="b">
        <v>1</v>
      </c>
      <c r="I299" s="127"/>
      <c r="J299" s="56" t="s">
        <v>705</v>
      </c>
      <c r="K299" s="12"/>
      <c r="L299" s="9" t="s">
        <v>330</v>
      </c>
      <c r="M299" s="9"/>
      <c r="N299" s="9" t="s">
        <v>335</v>
      </c>
      <c r="O299" s="12" t="s">
        <v>574</v>
      </c>
      <c r="P299" s="9">
        <v>1</v>
      </c>
      <c r="Q299" s="58">
        <v>0.5</v>
      </c>
      <c r="R299" s="23" t="b">
        <v>1</v>
      </c>
      <c r="S299" s="23" t="b">
        <v>0</v>
      </c>
      <c r="T299" s="23" t="b">
        <v>0</v>
      </c>
      <c r="U299" s="23" t="b">
        <v>0</v>
      </c>
      <c r="V299" s="23" t="b">
        <v>1</v>
      </c>
      <c r="W299" s="9">
        <f>_xlfn.XLOOKUP(Courses[[#This Row],[Enrollment Cap]],RoomSizes[Max Capacity],RoomSizes[Max Capacity],0,1,1)</f>
        <v>24</v>
      </c>
      <c r="X299" s="9">
        <v>35</v>
      </c>
    </row>
    <row r="300" spans="2:24" ht="18" hidden="1" x14ac:dyDescent="0.25">
      <c r="B300" s="9" t="s">
        <v>557</v>
      </c>
      <c r="C300" s="9" t="s">
        <v>706</v>
      </c>
      <c r="D300" s="10">
        <v>24</v>
      </c>
      <c r="E300" s="9" t="s">
        <v>560</v>
      </c>
      <c r="F300" s="23"/>
      <c r="G300" s="23"/>
      <c r="H300" s="23" t="b">
        <v>1</v>
      </c>
      <c r="I300" s="127"/>
      <c r="J300" s="56" t="s">
        <v>707</v>
      </c>
      <c r="K300" s="12"/>
      <c r="L300" s="9" t="s">
        <v>330</v>
      </c>
      <c r="M300" s="9"/>
      <c r="N300" s="9" t="s">
        <v>335</v>
      </c>
      <c r="O300" s="12" t="s">
        <v>574</v>
      </c>
      <c r="P300" s="9">
        <v>1</v>
      </c>
      <c r="Q300" s="58">
        <v>0.5</v>
      </c>
      <c r="R300" s="23" t="b">
        <v>1</v>
      </c>
      <c r="S300" s="23" t="b">
        <v>0</v>
      </c>
      <c r="T300" s="23" t="b">
        <v>0</v>
      </c>
      <c r="U300" s="23" t="b">
        <v>0</v>
      </c>
      <c r="V300" s="23" t="b">
        <v>1</v>
      </c>
      <c r="W300" s="9">
        <f>_xlfn.XLOOKUP(Courses[[#This Row],[Enrollment Cap]],RoomSizes[Max Capacity],RoomSizes[Max Capacity],0,1,1)</f>
        <v>24</v>
      </c>
      <c r="X300" s="9">
        <v>35</v>
      </c>
    </row>
    <row r="301" spans="2:24" ht="17" hidden="1" x14ac:dyDescent="0.25">
      <c r="B301" s="9" t="s">
        <v>557</v>
      </c>
      <c r="C301" s="22" t="s">
        <v>708</v>
      </c>
      <c r="D301" s="10">
        <v>216</v>
      </c>
      <c r="E301" s="9" t="s">
        <v>709</v>
      </c>
      <c r="F301" s="23" t="b">
        <v>1</v>
      </c>
      <c r="G301" s="23" t="b">
        <v>0</v>
      </c>
      <c r="H301" s="23" t="b">
        <v>0</v>
      </c>
      <c r="I301" s="127"/>
      <c r="J301" s="186" t="s">
        <v>710</v>
      </c>
      <c r="K301" s="12"/>
      <c r="L301" s="9" t="s">
        <v>475</v>
      </c>
      <c r="M301" s="9" t="s">
        <v>332</v>
      </c>
      <c r="N301" s="9" t="s">
        <v>327</v>
      </c>
      <c r="O301" s="9" t="s">
        <v>331</v>
      </c>
      <c r="P301" s="185">
        <v>5</v>
      </c>
      <c r="Q301" s="185">
        <v>0.5</v>
      </c>
      <c r="R301" s="23" t="b">
        <v>1</v>
      </c>
      <c r="S301" s="23" t="b">
        <v>0</v>
      </c>
      <c r="T301" s="23" t="b">
        <v>0</v>
      </c>
      <c r="U301" s="23" t="b">
        <v>0</v>
      </c>
      <c r="V301" s="23" t="b">
        <v>0</v>
      </c>
      <c r="W301" s="9">
        <f>_xlfn.XLOOKUP(Courses[[#This Row],[Enrollment Cap]],RoomSizes[Max Capacity],RoomSizes[Max Capacity],0,1,1)</f>
        <v>0</v>
      </c>
      <c r="X301" s="9">
        <v>35</v>
      </c>
    </row>
    <row r="302" spans="2:24" ht="17" hidden="1" customHeight="1" x14ac:dyDescent="0.2">
      <c r="B302" s="9" t="s">
        <v>557</v>
      </c>
      <c r="C302" s="9" t="s">
        <v>711</v>
      </c>
      <c r="D302" s="10">
        <v>72</v>
      </c>
      <c r="E302" s="9"/>
      <c r="F302" s="23" t="b">
        <v>0</v>
      </c>
      <c r="G302" s="23" t="b">
        <v>1</v>
      </c>
      <c r="H302" s="23" t="b">
        <v>0</v>
      </c>
      <c r="I302" s="127"/>
      <c r="J302" s="110"/>
      <c r="K302" s="12"/>
      <c r="L302" s="9" t="s">
        <v>330</v>
      </c>
      <c r="M302" s="9"/>
      <c r="N302" s="9" t="s">
        <v>327</v>
      </c>
      <c r="O302" s="12" t="s">
        <v>331</v>
      </c>
      <c r="P302" s="9">
        <v>5</v>
      </c>
      <c r="Q302">
        <v>1</v>
      </c>
      <c r="R302" s="23" t="b">
        <v>1</v>
      </c>
      <c r="S302" s="23" t="b">
        <v>0</v>
      </c>
      <c r="T302" s="23" t="b">
        <v>0</v>
      </c>
      <c r="U302" s="23" t="b">
        <v>0</v>
      </c>
      <c r="V302" s="23" t="b">
        <v>0</v>
      </c>
      <c r="W302" s="9">
        <f>_xlfn.XLOOKUP(Courses[[#This Row],[Enrollment Cap]],RoomSizes[Max Capacity],RoomSizes[Max Capacity],0,1,1)</f>
        <v>90</v>
      </c>
      <c r="X302" s="9"/>
    </row>
    <row r="303" spans="2:24" ht="17" hidden="1" customHeight="1" x14ac:dyDescent="0.25">
      <c r="B303" s="9" t="s">
        <v>557</v>
      </c>
      <c r="C303" s="9" t="s">
        <v>109</v>
      </c>
      <c r="D303" s="10">
        <v>72</v>
      </c>
      <c r="E303" s="9" t="s">
        <v>709</v>
      </c>
      <c r="F303" s="23" t="b">
        <v>1</v>
      </c>
      <c r="G303" s="23" t="b">
        <v>1</v>
      </c>
      <c r="H303" s="23" t="b">
        <v>0</v>
      </c>
      <c r="I303" s="127"/>
      <c r="J303" s="186" t="s">
        <v>563</v>
      </c>
      <c r="K303" s="12"/>
      <c r="L303" s="9" t="s">
        <v>475</v>
      </c>
      <c r="M303" s="9" t="s">
        <v>332</v>
      </c>
      <c r="N303" s="9" t="s">
        <v>570</v>
      </c>
      <c r="O303" t="s">
        <v>331</v>
      </c>
      <c r="P303" s="9">
        <v>0</v>
      </c>
      <c r="Q303">
        <v>0.5</v>
      </c>
      <c r="R303" s="121" t="b">
        <v>1</v>
      </c>
      <c r="S303" s="23" t="b">
        <v>0</v>
      </c>
      <c r="T303" s="23" t="b">
        <v>0</v>
      </c>
      <c r="U303" s="23" t="b">
        <v>0</v>
      </c>
      <c r="V303" s="23" t="b">
        <v>0</v>
      </c>
      <c r="W303" s="9">
        <f>_xlfn.XLOOKUP(Courses[[#This Row],[Enrollment Cap]],RoomSizes[Max Capacity],RoomSizes[Max Capacity],0,1,1)</f>
        <v>90</v>
      </c>
      <c r="X303" s="9">
        <v>0</v>
      </c>
    </row>
    <row r="304" spans="2:24" ht="17" hidden="1" customHeight="1" x14ac:dyDescent="0.25">
      <c r="B304" s="9" t="s">
        <v>568</v>
      </c>
      <c r="C304" s="9" t="s">
        <v>110</v>
      </c>
      <c r="D304" s="10">
        <v>72</v>
      </c>
      <c r="E304" s="9" t="s">
        <v>709</v>
      </c>
      <c r="F304" s="23" t="b">
        <v>1</v>
      </c>
      <c r="G304" s="23" t="b">
        <v>0</v>
      </c>
      <c r="H304" s="23" t="b">
        <v>0</v>
      </c>
      <c r="I304" s="127"/>
      <c r="J304" s="56" t="s">
        <v>563</v>
      </c>
      <c r="K304" s="12"/>
      <c r="L304" s="9" t="s">
        <v>475</v>
      </c>
      <c r="M304" s="9" t="s">
        <v>332</v>
      </c>
      <c r="N304" s="9" t="s">
        <v>327</v>
      </c>
      <c r="O304" t="s">
        <v>331</v>
      </c>
      <c r="P304" s="9">
        <v>0</v>
      </c>
      <c r="Q304">
        <v>0.5</v>
      </c>
      <c r="R304" s="121" t="b">
        <v>1</v>
      </c>
      <c r="S304" s="23" t="b">
        <v>0</v>
      </c>
      <c r="T304" s="23" t="b">
        <v>0</v>
      </c>
      <c r="U304" s="23" t="b">
        <v>0</v>
      </c>
      <c r="V304" s="23" t="b">
        <v>0</v>
      </c>
      <c r="W304" s="9">
        <f>_xlfn.XLOOKUP(Courses[[#This Row],[Enrollment Cap]],RoomSizes[Max Capacity],RoomSizes[Max Capacity],0,1,1)</f>
        <v>90</v>
      </c>
      <c r="X304" s="9">
        <v>0</v>
      </c>
    </row>
    <row r="305" spans="2:24" ht="34" hidden="1" x14ac:dyDescent="0.2">
      <c r="B305" s="9" t="s">
        <v>568</v>
      </c>
      <c r="C305" s="9" t="s">
        <v>111</v>
      </c>
      <c r="D305" s="10">
        <v>72</v>
      </c>
      <c r="E305" s="9"/>
      <c r="F305" s="23" t="b">
        <v>1</v>
      </c>
      <c r="G305" s="23" t="b">
        <v>0</v>
      </c>
      <c r="H305" s="23" t="b">
        <v>0</v>
      </c>
      <c r="I305" s="127"/>
      <c r="J305" s="9" t="s">
        <v>566</v>
      </c>
      <c r="K305" s="12" t="s">
        <v>712</v>
      </c>
      <c r="L305" s="9" t="s">
        <v>475</v>
      </c>
      <c r="M305" s="9" t="s">
        <v>332</v>
      </c>
      <c r="N305" s="9" t="s">
        <v>327</v>
      </c>
      <c r="O305" t="s">
        <v>331</v>
      </c>
      <c r="P305" s="9">
        <v>0</v>
      </c>
      <c r="Q305">
        <v>0.5</v>
      </c>
      <c r="R305" s="121" t="b">
        <v>1</v>
      </c>
      <c r="S305" s="23" t="b">
        <v>0</v>
      </c>
      <c r="T305" s="23" t="b">
        <v>0</v>
      </c>
      <c r="U305" s="23" t="b">
        <v>0</v>
      </c>
      <c r="V305" s="23" t="b">
        <v>0</v>
      </c>
      <c r="W305" s="9">
        <f>_xlfn.XLOOKUP(Courses[[#This Row],[Enrollment Cap]],RoomSizes[Max Capacity],RoomSizes[Max Capacity],0,1,1)</f>
        <v>90</v>
      </c>
      <c r="X305" s="9">
        <v>0</v>
      </c>
    </row>
    <row r="306" spans="2:24" hidden="1" x14ac:dyDescent="0.2">
      <c r="B306" s="9" t="s">
        <v>568</v>
      </c>
      <c r="C306" s="9" t="s">
        <v>713</v>
      </c>
      <c r="D306" s="10">
        <v>24</v>
      </c>
      <c r="E306" s="9"/>
      <c r="F306" s="23" t="b">
        <v>1</v>
      </c>
      <c r="G306" s="23" t="b">
        <v>0</v>
      </c>
      <c r="H306" s="23" t="b">
        <v>0</v>
      </c>
      <c r="I306" s="127"/>
      <c r="J306" s="9"/>
      <c r="K306" s="12"/>
      <c r="L306" s="9" t="s">
        <v>330</v>
      </c>
      <c r="M306" s="9"/>
      <c r="N306" s="9" t="s">
        <v>335</v>
      </c>
      <c r="O306" t="s">
        <v>574</v>
      </c>
      <c r="P306" s="9">
        <v>0</v>
      </c>
      <c r="Q306" s="58">
        <v>0.5</v>
      </c>
      <c r="R306" s="23" t="b">
        <v>0</v>
      </c>
      <c r="S306" s="23" t="b">
        <v>0</v>
      </c>
      <c r="T306" s="23" t="b">
        <v>0</v>
      </c>
      <c r="U306" s="23" t="b">
        <v>0</v>
      </c>
      <c r="V306" s="23" t="b">
        <v>1</v>
      </c>
      <c r="W306" s="9">
        <f>_xlfn.XLOOKUP(Courses[[#This Row],[Enrollment Cap]],RoomSizes[Max Capacity],RoomSizes[Max Capacity],0,1,1)</f>
        <v>24</v>
      </c>
      <c r="X306" s="9">
        <v>0</v>
      </c>
    </row>
    <row r="307" spans="2:24" hidden="1" x14ac:dyDescent="0.2">
      <c r="B307" s="9" t="s">
        <v>568</v>
      </c>
      <c r="C307" s="9" t="s">
        <v>714</v>
      </c>
      <c r="D307" s="10">
        <v>24</v>
      </c>
      <c r="E307" s="9"/>
      <c r="F307" s="23" t="b">
        <v>1</v>
      </c>
      <c r="G307" s="23" t="b">
        <v>0</v>
      </c>
      <c r="H307" s="23" t="b">
        <v>0</v>
      </c>
      <c r="I307" s="127"/>
      <c r="J307" s="9"/>
      <c r="K307" s="12"/>
      <c r="L307" s="9" t="s">
        <v>330</v>
      </c>
      <c r="M307" s="9"/>
      <c r="N307" s="9" t="s">
        <v>335</v>
      </c>
      <c r="O307" t="s">
        <v>574</v>
      </c>
      <c r="P307" s="9">
        <v>0</v>
      </c>
      <c r="Q307" s="89">
        <v>0.5</v>
      </c>
      <c r="R307" s="23" t="b">
        <v>0</v>
      </c>
      <c r="S307" s="23" t="b">
        <v>0</v>
      </c>
      <c r="T307" s="23" t="b">
        <v>0</v>
      </c>
      <c r="U307" s="23" t="b">
        <v>0</v>
      </c>
      <c r="V307" s="23" t="b">
        <v>1</v>
      </c>
      <c r="W307" s="9">
        <f>_xlfn.XLOOKUP(Courses[[#This Row],[Enrollment Cap]],RoomSizes[Max Capacity],RoomSizes[Max Capacity],0,1,1)</f>
        <v>24</v>
      </c>
      <c r="X307" s="9">
        <v>0</v>
      </c>
    </row>
    <row r="308" spans="2:24" hidden="1" x14ac:dyDescent="0.2">
      <c r="B308" s="9" t="s">
        <v>568</v>
      </c>
      <c r="C308" s="9" t="s">
        <v>715</v>
      </c>
      <c r="D308" s="10">
        <v>24</v>
      </c>
      <c r="E308" s="9" t="s">
        <v>716</v>
      </c>
      <c r="F308" s="23" t="b">
        <v>1</v>
      </c>
      <c r="G308" s="23" t="b">
        <v>0</v>
      </c>
      <c r="H308" s="23" t="b">
        <v>0</v>
      </c>
      <c r="I308" s="127"/>
      <c r="J308" s="9"/>
      <c r="K308" s="12"/>
      <c r="L308" s="9" t="s">
        <v>330</v>
      </c>
      <c r="M308" s="9"/>
      <c r="N308" s="9" t="s">
        <v>335</v>
      </c>
      <c r="O308" t="s">
        <v>574</v>
      </c>
      <c r="P308" s="9">
        <v>0</v>
      </c>
      <c r="Q308" s="89">
        <v>0.5</v>
      </c>
      <c r="R308" s="23" t="b">
        <v>0</v>
      </c>
      <c r="S308" s="23" t="b">
        <v>0</v>
      </c>
      <c r="T308" s="23" t="b">
        <v>0</v>
      </c>
      <c r="U308" s="23" t="b">
        <v>0</v>
      </c>
      <c r="V308" s="23" t="b">
        <v>1</v>
      </c>
      <c r="W308" s="9">
        <f>_xlfn.XLOOKUP(Courses[[#This Row],[Enrollment Cap]],RoomSizes[Max Capacity],RoomSizes[Max Capacity],0,1,1)</f>
        <v>24</v>
      </c>
      <c r="X308" s="9">
        <v>0</v>
      </c>
    </row>
    <row r="309" spans="2:24" hidden="1" x14ac:dyDescent="0.2">
      <c r="B309" s="9" t="s">
        <v>568</v>
      </c>
      <c r="C309" s="9" t="s">
        <v>717</v>
      </c>
      <c r="D309" s="10">
        <v>24</v>
      </c>
      <c r="E309" s="9"/>
      <c r="F309" s="23" t="b">
        <v>1</v>
      </c>
      <c r="G309" s="23" t="b">
        <v>0</v>
      </c>
      <c r="H309" s="23" t="b">
        <v>0</v>
      </c>
      <c r="I309" s="127"/>
      <c r="J309" s="9"/>
      <c r="K309" s="12"/>
      <c r="L309" s="9" t="s">
        <v>330</v>
      </c>
      <c r="M309" s="9"/>
      <c r="N309" s="9" t="s">
        <v>335</v>
      </c>
      <c r="O309" t="s">
        <v>574</v>
      </c>
      <c r="P309" s="9">
        <v>0</v>
      </c>
      <c r="Q309" s="89">
        <v>0.5</v>
      </c>
      <c r="R309" s="23" t="b">
        <v>0</v>
      </c>
      <c r="S309" s="23" t="b">
        <v>0</v>
      </c>
      <c r="T309" s="23" t="b">
        <v>0</v>
      </c>
      <c r="U309" s="23" t="b">
        <v>0</v>
      </c>
      <c r="V309" s="23" t="b">
        <v>1</v>
      </c>
      <c r="W309" s="9">
        <f>_xlfn.XLOOKUP(Courses[[#This Row],[Enrollment Cap]],RoomSizes[Max Capacity],RoomSizes[Max Capacity],0,1,1)</f>
        <v>24</v>
      </c>
      <c r="X309" s="9">
        <v>0</v>
      </c>
    </row>
    <row r="310" spans="2:24" ht="17" hidden="1" customHeight="1" x14ac:dyDescent="0.2">
      <c r="B310" s="9" t="s">
        <v>568</v>
      </c>
      <c r="C310" s="9" t="s">
        <v>718</v>
      </c>
      <c r="D310" s="10">
        <v>24</v>
      </c>
      <c r="E310" s="9"/>
      <c r="F310" s="23" t="b">
        <v>1</v>
      </c>
      <c r="G310" s="23" t="b">
        <v>0</v>
      </c>
      <c r="H310" s="23" t="b">
        <v>0</v>
      </c>
      <c r="I310" s="127"/>
      <c r="J310" s="9"/>
      <c r="K310" s="12"/>
      <c r="L310" s="9" t="s">
        <v>330</v>
      </c>
      <c r="M310" s="9"/>
      <c r="N310" s="9" t="s">
        <v>335</v>
      </c>
      <c r="O310" t="s">
        <v>574</v>
      </c>
      <c r="P310" s="9">
        <v>0</v>
      </c>
      <c r="Q310" s="89">
        <v>0.5</v>
      </c>
      <c r="R310" s="23" t="b">
        <v>0</v>
      </c>
      <c r="S310" s="23" t="b">
        <v>0</v>
      </c>
      <c r="T310" s="23" t="b">
        <v>0</v>
      </c>
      <c r="U310" s="23" t="b">
        <v>0</v>
      </c>
      <c r="V310" s="23" t="b">
        <v>1</v>
      </c>
      <c r="W310" s="9">
        <f>_xlfn.XLOOKUP(Courses[[#This Row],[Enrollment Cap]],RoomSizes[Max Capacity],RoomSizes[Max Capacity],0,1,1)</f>
        <v>24</v>
      </c>
      <c r="X310" s="9">
        <v>0</v>
      </c>
    </row>
    <row r="311" spans="2:24" hidden="1" x14ac:dyDescent="0.2">
      <c r="B311" s="9" t="s">
        <v>568</v>
      </c>
      <c r="C311" s="9" t="s">
        <v>719</v>
      </c>
      <c r="D311" s="10">
        <v>24</v>
      </c>
      <c r="E311" s="9" t="s">
        <v>716</v>
      </c>
      <c r="F311" s="23" t="b">
        <v>1</v>
      </c>
      <c r="G311" s="23" t="b">
        <v>0</v>
      </c>
      <c r="H311" s="23" t="b">
        <v>0</v>
      </c>
      <c r="I311" s="127"/>
      <c r="J311" s="9"/>
      <c r="K311" s="12"/>
      <c r="L311" s="9" t="s">
        <v>330</v>
      </c>
      <c r="M311" s="9"/>
      <c r="N311" s="9" t="s">
        <v>335</v>
      </c>
      <c r="O311" t="s">
        <v>574</v>
      </c>
      <c r="P311" s="9">
        <v>0</v>
      </c>
      <c r="Q311" s="58">
        <v>0.5</v>
      </c>
      <c r="R311" s="23" t="b">
        <v>0</v>
      </c>
      <c r="S311" s="23" t="b">
        <v>0</v>
      </c>
      <c r="T311" s="23" t="b">
        <v>0</v>
      </c>
      <c r="U311" s="23" t="b">
        <v>0</v>
      </c>
      <c r="V311" s="23" t="b">
        <v>1</v>
      </c>
      <c r="W311" s="9">
        <f>_xlfn.XLOOKUP(Courses[[#This Row],[Enrollment Cap]],RoomSizes[Max Capacity],RoomSizes[Max Capacity],0,1,1)</f>
        <v>24</v>
      </c>
      <c r="X311" s="9">
        <v>0</v>
      </c>
    </row>
    <row r="312" spans="2:24" hidden="1" x14ac:dyDescent="0.2">
      <c r="B312" s="9" t="s">
        <v>568</v>
      </c>
      <c r="C312" s="9" t="s">
        <v>720</v>
      </c>
      <c r="D312" s="10">
        <v>24</v>
      </c>
      <c r="E312" s="9"/>
      <c r="F312" s="23" t="b">
        <v>1</v>
      </c>
      <c r="G312" s="23" t="b">
        <v>0</v>
      </c>
      <c r="H312" s="23" t="b">
        <v>0</v>
      </c>
      <c r="I312" s="127"/>
      <c r="J312" s="9"/>
      <c r="K312" s="12"/>
      <c r="L312" s="9" t="s">
        <v>330</v>
      </c>
      <c r="M312" s="9"/>
      <c r="N312" s="9" t="s">
        <v>335</v>
      </c>
      <c r="O312" t="s">
        <v>574</v>
      </c>
      <c r="P312" s="9">
        <v>0</v>
      </c>
      <c r="Q312" s="89">
        <v>0.5</v>
      </c>
      <c r="R312" s="23" t="b">
        <v>0</v>
      </c>
      <c r="S312" s="23" t="b">
        <v>0</v>
      </c>
      <c r="T312" s="23" t="b">
        <v>0</v>
      </c>
      <c r="U312" s="23" t="b">
        <v>0</v>
      </c>
      <c r="V312" s="23" t="b">
        <v>1</v>
      </c>
      <c r="W312" s="9">
        <f>_xlfn.XLOOKUP(Courses[[#This Row],[Enrollment Cap]],RoomSizes[Max Capacity],RoomSizes[Max Capacity],0,1,1)</f>
        <v>24</v>
      </c>
      <c r="X312" s="9">
        <v>0</v>
      </c>
    </row>
    <row r="313" spans="2:24" hidden="1" x14ac:dyDescent="0.2">
      <c r="B313" s="9" t="s">
        <v>568</v>
      </c>
      <c r="C313" s="9" t="s">
        <v>721</v>
      </c>
      <c r="D313" s="10">
        <v>24</v>
      </c>
      <c r="E313" s="9" t="s">
        <v>580</v>
      </c>
      <c r="F313" s="23" t="b">
        <v>1</v>
      </c>
      <c r="G313" s="23" t="b">
        <v>0</v>
      </c>
      <c r="H313" s="23" t="b">
        <v>0</v>
      </c>
      <c r="I313" s="127"/>
      <c r="J313" s="9"/>
      <c r="K313" s="12"/>
      <c r="L313" s="9" t="s">
        <v>330</v>
      </c>
      <c r="M313" s="9"/>
      <c r="N313" s="9" t="s">
        <v>335</v>
      </c>
      <c r="O313" t="s">
        <v>574</v>
      </c>
      <c r="P313" s="9">
        <v>0</v>
      </c>
      <c r="Q313" s="89">
        <v>0.5</v>
      </c>
      <c r="R313" s="23" t="b">
        <v>0</v>
      </c>
      <c r="S313" s="23" t="b">
        <v>0</v>
      </c>
      <c r="T313" s="23" t="b">
        <v>0</v>
      </c>
      <c r="U313" s="23" t="b">
        <v>0</v>
      </c>
      <c r="V313" s="23" t="b">
        <v>1</v>
      </c>
      <c r="W313" s="9">
        <f>_xlfn.XLOOKUP(Courses[[#This Row],[Enrollment Cap]],RoomSizes[Max Capacity],RoomSizes[Max Capacity],0,1,1)</f>
        <v>24</v>
      </c>
      <c r="X313" s="9">
        <v>0</v>
      </c>
    </row>
    <row r="314" spans="2:24" hidden="1" x14ac:dyDescent="0.2">
      <c r="B314" s="9" t="s">
        <v>568</v>
      </c>
      <c r="C314" s="9" t="s">
        <v>722</v>
      </c>
      <c r="D314" s="10">
        <v>24</v>
      </c>
      <c r="E314" s="9"/>
      <c r="F314" s="23" t="b">
        <v>1</v>
      </c>
      <c r="G314" s="23" t="b">
        <v>0</v>
      </c>
      <c r="H314" s="23" t="b">
        <v>0</v>
      </c>
      <c r="I314" s="127"/>
      <c r="J314" s="9" t="s">
        <v>566</v>
      </c>
      <c r="K314" s="12"/>
      <c r="L314" s="9" t="s">
        <v>330</v>
      </c>
      <c r="M314" s="9"/>
      <c r="N314" s="9" t="s">
        <v>335</v>
      </c>
      <c r="O314" t="s">
        <v>574</v>
      </c>
      <c r="P314" s="58">
        <v>5</v>
      </c>
      <c r="Q314" s="89">
        <v>0.5</v>
      </c>
      <c r="R314" s="23" t="b">
        <v>0</v>
      </c>
      <c r="S314" s="23" t="b">
        <v>0</v>
      </c>
      <c r="T314" s="23" t="b">
        <v>0</v>
      </c>
      <c r="U314" s="23" t="b">
        <v>0</v>
      </c>
      <c r="V314" s="23" t="b">
        <v>1</v>
      </c>
      <c r="W314" s="9">
        <f>_xlfn.XLOOKUP(Courses[[#This Row],[Enrollment Cap]],RoomSizes[Max Capacity],RoomSizes[Max Capacity],0,1,1)</f>
        <v>24</v>
      </c>
      <c r="X314" s="9">
        <v>0</v>
      </c>
    </row>
    <row r="315" spans="2:24" hidden="1" x14ac:dyDescent="0.2">
      <c r="B315" s="9" t="s">
        <v>723</v>
      </c>
      <c r="C315" s="9" t="s">
        <v>724</v>
      </c>
      <c r="D315" s="10">
        <v>20</v>
      </c>
      <c r="E315" s="9"/>
      <c r="F315" s="23" t="b">
        <v>0</v>
      </c>
      <c r="G315" s="23" t="b">
        <v>0</v>
      </c>
      <c r="H315" s="23" t="b">
        <v>0</v>
      </c>
      <c r="I315" s="127"/>
      <c r="J315" s="9"/>
      <c r="K315" s="12"/>
      <c r="L315" s="9"/>
      <c r="M315" s="9"/>
      <c r="N315" s="9" t="s">
        <v>327</v>
      </c>
      <c r="O315" s="12"/>
      <c r="P315" s="9"/>
      <c r="R315" s="23" t="b">
        <v>0</v>
      </c>
      <c r="S315" s="23" t="b">
        <v>0</v>
      </c>
      <c r="T315" s="23" t="b">
        <v>0</v>
      </c>
      <c r="U315" s="23" t="b">
        <v>0</v>
      </c>
      <c r="V315" s="23" t="b">
        <v>0</v>
      </c>
      <c r="W315" s="9">
        <f>_xlfn.XLOOKUP(Courses[[#This Row],[Enrollment Cap]],RoomSizes[Max Capacity],RoomSizes[Max Capacity],0,1,1)</f>
        <v>24</v>
      </c>
      <c r="X315" s="9">
        <v>0</v>
      </c>
    </row>
    <row r="316" spans="2:24" hidden="1" x14ac:dyDescent="0.2">
      <c r="B316" s="9" t="s">
        <v>673</v>
      </c>
      <c r="C316" s="22" t="s">
        <v>725</v>
      </c>
      <c r="D316" s="10">
        <v>72</v>
      </c>
      <c r="E316" s="9" t="s">
        <v>683</v>
      </c>
      <c r="F316" s="23" t="b">
        <v>1</v>
      </c>
      <c r="G316" s="23" t="b">
        <v>0</v>
      </c>
      <c r="H316" s="23" t="b">
        <v>0</v>
      </c>
      <c r="I316" s="127"/>
      <c r="J316" s="9"/>
      <c r="K316" s="12"/>
      <c r="L316" s="9" t="s">
        <v>330</v>
      </c>
      <c r="M316" s="9" t="s">
        <v>586</v>
      </c>
      <c r="N316" s="9" t="s">
        <v>327</v>
      </c>
      <c r="O316" t="s">
        <v>726</v>
      </c>
      <c r="P316" s="9">
        <v>5</v>
      </c>
      <c r="Q316">
        <v>1</v>
      </c>
      <c r="R316" s="23" t="b">
        <v>0</v>
      </c>
      <c r="S316" s="23" t="b">
        <v>0</v>
      </c>
      <c r="T316" s="23" t="b">
        <v>0</v>
      </c>
      <c r="U316" s="23" t="b">
        <v>0</v>
      </c>
      <c r="V316" s="23" t="b">
        <v>0</v>
      </c>
      <c r="W316" s="9">
        <f>_xlfn.XLOOKUP(Courses[[#This Row],[Enrollment Cap]],RoomSizes[Max Capacity],RoomSizes[Max Capacity],0,1,1)</f>
        <v>90</v>
      </c>
      <c r="X316" s="9">
        <v>0</v>
      </c>
    </row>
    <row r="317" spans="2:24" hidden="1" x14ac:dyDescent="0.2">
      <c r="B317" s="9" t="s">
        <v>673</v>
      </c>
      <c r="C317" s="22" t="s">
        <v>727</v>
      </c>
      <c r="D317" s="10">
        <v>24</v>
      </c>
      <c r="E317" s="9" t="s">
        <v>728</v>
      </c>
      <c r="F317" s="23" t="b">
        <v>1</v>
      </c>
      <c r="G317" s="23" t="b">
        <v>0</v>
      </c>
      <c r="H317" s="23" t="b">
        <v>0</v>
      </c>
      <c r="I317" s="127"/>
      <c r="J317" s="9"/>
      <c r="K317" s="12"/>
      <c r="L317" s="9" t="s">
        <v>330</v>
      </c>
      <c r="M317" s="9" t="s">
        <v>586</v>
      </c>
      <c r="N317" s="9" t="s">
        <v>327</v>
      </c>
      <c r="O317" t="s">
        <v>729</v>
      </c>
      <c r="P317" s="9">
        <v>5</v>
      </c>
      <c r="Q317">
        <v>1</v>
      </c>
      <c r="R317" s="23" t="b">
        <v>0</v>
      </c>
      <c r="S317" s="23" t="b">
        <v>0</v>
      </c>
      <c r="T317" s="23" t="b">
        <v>0</v>
      </c>
      <c r="U317" s="23" t="b">
        <v>0</v>
      </c>
      <c r="V317" s="23" t="b">
        <v>0</v>
      </c>
      <c r="W317" s="9">
        <f>_xlfn.XLOOKUP(Courses[[#This Row],[Enrollment Cap]],RoomSizes[Max Capacity],RoomSizes[Max Capacity],0,1,1)</f>
        <v>24</v>
      </c>
      <c r="X317" s="9">
        <v>70</v>
      </c>
    </row>
    <row r="318" spans="2:24" hidden="1" x14ac:dyDescent="0.2">
      <c r="B318" s="9" t="s">
        <v>673</v>
      </c>
      <c r="C318" s="22" t="s">
        <v>730</v>
      </c>
      <c r="D318" s="10">
        <v>48</v>
      </c>
      <c r="E318" s="9" t="s">
        <v>692</v>
      </c>
      <c r="F318" s="23" t="b">
        <v>1</v>
      </c>
      <c r="G318" s="23" t="b">
        <v>0</v>
      </c>
      <c r="H318" s="23" t="b">
        <v>0</v>
      </c>
      <c r="I318" s="127"/>
      <c r="J318" s="9"/>
      <c r="K318" s="12"/>
      <c r="L318" s="9" t="s">
        <v>330</v>
      </c>
      <c r="M318" s="9" t="s">
        <v>586</v>
      </c>
      <c r="N318" s="9" t="s">
        <v>327</v>
      </c>
      <c r="O318" t="s">
        <v>726</v>
      </c>
      <c r="P318" s="9">
        <v>5</v>
      </c>
      <c r="Q318">
        <v>1</v>
      </c>
      <c r="R318" s="23" t="b">
        <v>0</v>
      </c>
      <c r="S318" s="23" t="b">
        <v>0</v>
      </c>
      <c r="T318" s="23" t="b">
        <v>0</v>
      </c>
      <c r="U318" s="23" t="b">
        <v>0</v>
      </c>
      <c r="V318" s="23" t="b">
        <v>0</v>
      </c>
      <c r="W318" s="9">
        <f>_xlfn.XLOOKUP(Courses[[#This Row],[Enrollment Cap]],RoomSizes[Max Capacity],RoomSizes[Max Capacity],0,1,1)</f>
        <v>48</v>
      </c>
      <c r="X318" s="9">
        <v>70</v>
      </c>
    </row>
    <row r="319" spans="2:24" hidden="1" x14ac:dyDescent="0.2">
      <c r="B319" s="9" t="s">
        <v>673</v>
      </c>
      <c r="C319" s="22" t="s">
        <v>688</v>
      </c>
      <c r="D319" s="10">
        <v>24</v>
      </c>
      <c r="E319" s="9" t="s">
        <v>689</v>
      </c>
      <c r="F319" s="23" t="b">
        <v>1</v>
      </c>
      <c r="G319" s="23" t="b">
        <v>0</v>
      </c>
      <c r="H319" s="23" t="b">
        <v>0</v>
      </c>
      <c r="I319" s="127"/>
      <c r="J319" s="9"/>
      <c r="K319" s="12"/>
      <c r="L319" s="9" t="s">
        <v>330</v>
      </c>
      <c r="M319" s="9" t="s">
        <v>586</v>
      </c>
      <c r="N319" s="9" t="s">
        <v>327</v>
      </c>
      <c r="O319" t="s">
        <v>726</v>
      </c>
      <c r="P319" s="9">
        <v>5</v>
      </c>
      <c r="Q319">
        <v>1</v>
      </c>
      <c r="R319" s="23" t="b">
        <v>0</v>
      </c>
      <c r="S319" s="23" t="b">
        <v>0</v>
      </c>
      <c r="T319" s="23" t="b">
        <v>0</v>
      </c>
      <c r="U319" s="23" t="b">
        <v>0</v>
      </c>
      <c r="V319" s="23" t="b">
        <v>0</v>
      </c>
      <c r="W319" s="9">
        <f>_xlfn.XLOOKUP(Courses[[#This Row],[Enrollment Cap]],RoomSizes[Max Capacity],RoomSizes[Max Capacity],0,1,1)</f>
        <v>24</v>
      </c>
      <c r="X319" s="9">
        <v>50</v>
      </c>
    </row>
    <row r="320" spans="2:24" hidden="1" x14ac:dyDescent="0.2">
      <c r="B320" s="9" t="s">
        <v>673</v>
      </c>
      <c r="C320" s="22" t="s">
        <v>731</v>
      </c>
      <c r="D320" s="10">
        <v>24</v>
      </c>
      <c r="E320" s="9" t="s">
        <v>686</v>
      </c>
      <c r="F320" s="23" t="b">
        <v>1</v>
      </c>
      <c r="G320" s="23" t="b">
        <v>0</v>
      </c>
      <c r="H320" s="23" t="b">
        <v>0</v>
      </c>
      <c r="I320" s="127"/>
      <c r="J320" s="9"/>
      <c r="K320" s="12"/>
      <c r="L320" s="9" t="s">
        <v>330</v>
      </c>
      <c r="M320" s="9" t="s">
        <v>586</v>
      </c>
      <c r="N320" s="9" t="s">
        <v>327</v>
      </c>
      <c r="O320" t="s">
        <v>726</v>
      </c>
      <c r="P320" s="9">
        <v>5</v>
      </c>
      <c r="Q320">
        <v>1</v>
      </c>
      <c r="R320" s="23" t="b">
        <v>0</v>
      </c>
      <c r="S320" s="23" t="b">
        <v>0</v>
      </c>
      <c r="T320" s="23" t="b">
        <v>0</v>
      </c>
      <c r="U320" s="23" t="b">
        <v>0</v>
      </c>
      <c r="V320" s="23" t="b">
        <v>0</v>
      </c>
      <c r="W320" s="9">
        <f>_xlfn.XLOOKUP(Courses[[#This Row],[Enrollment Cap]],RoomSizes[Max Capacity],RoomSizes[Max Capacity],0,1,1)</f>
        <v>24</v>
      </c>
      <c r="X320" s="9">
        <v>30</v>
      </c>
    </row>
    <row r="321" spans="2:24" hidden="1" x14ac:dyDescent="0.2">
      <c r="B321" s="9" t="s">
        <v>673</v>
      </c>
      <c r="C321" s="9" t="s">
        <v>732</v>
      </c>
      <c r="D321" s="10">
        <v>24</v>
      </c>
      <c r="E321" s="9" t="s">
        <v>692</v>
      </c>
      <c r="F321" s="23" t="b">
        <v>1</v>
      </c>
      <c r="G321" s="23" t="b">
        <v>0</v>
      </c>
      <c r="H321" s="23" t="b">
        <v>0</v>
      </c>
      <c r="I321" s="127"/>
      <c r="J321" s="9"/>
      <c r="K321" s="12"/>
      <c r="L321" s="9" t="s">
        <v>330</v>
      </c>
      <c r="M321" s="9" t="s">
        <v>586</v>
      </c>
      <c r="N321" s="9" t="s">
        <v>327</v>
      </c>
      <c r="O321" t="s">
        <v>726</v>
      </c>
      <c r="P321" s="9">
        <v>5</v>
      </c>
      <c r="Q321">
        <v>1</v>
      </c>
      <c r="R321" s="23" t="b">
        <v>0</v>
      </c>
      <c r="S321" s="23" t="b">
        <v>0</v>
      </c>
      <c r="T321" s="23" t="b">
        <v>0</v>
      </c>
      <c r="U321" s="23" t="b">
        <v>0</v>
      </c>
      <c r="V321" s="23" t="b">
        <v>0</v>
      </c>
      <c r="W321" s="9">
        <f>_xlfn.XLOOKUP(Courses[[#This Row],[Enrollment Cap]],RoomSizes[Max Capacity],RoomSizes[Max Capacity],0,1,1)</f>
        <v>24</v>
      </c>
      <c r="X321" s="9">
        <v>0</v>
      </c>
    </row>
    <row r="322" spans="2:24" hidden="1" x14ac:dyDescent="0.2">
      <c r="B322" s="9" t="s">
        <v>673</v>
      </c>
      <c r="C322" s="9" t="s">
        <v>733</v>
      </c>
      <c r="D322" s="10">
        <v>24</v>
      </c>
      <c r="E322" s="9" t="s">
        <v>734</v>
      </c>
      <c r="F322" s="23" t="b">
        <v>1</v>
      </c>
      <c r="G322" s="23" t="b">
        <v>0</v>
      </c>
      <c r="H322" s="23" t="b">
        <v>0</v>
      </c>
      <c r="I322" s="127"/>
      <c r="J322" s="9"/>
      <c r="K322" s="12"/>
      <c r="L322" s="9" t="s">
        <v>330</v>
      </c>
      <c r="M322" s="9" t="s">
        <v>586</v>
      </c>
      <c r="N322" s="9" t="s">
        <v>327</v>
      </c>
      <c r="O322" t="s">
        <v>729</v>
      </c>
      <c r="P322" s="9">
        <v>5</v>
      </c>
      <c r="Q322">
        <v>1</v>
      </c>
      <c r="R322" s="23" t="b">
        <v>0</v>
      </c>
      <c r="S322" s="23" t="b">
        <v>0</v>
      </c>
      <c r="T322" s="23" t="b">
        <v>0</v>
      </c>
      <c r="U322" s="23" t="b">
        <v>0</v>
      </c>
      <c r="V322" s="23" t="b">
        <v>0</v>
      </c>
      <c r="W322" s="9">
        <f>_xlfn.XLOOKUP(Courses[[#This Row],[Enrollment Cap]],RoomSizes[Max Capacity],RoomSizes[Max Capacity],0,1,1)</f>
        <v>24</v>
      </c>
      <c r="X322" s="9">
        <v>0</v>
      </c>
    </row>
    <row r="323" spans="2:24" hidden="1" x14ac:dyDescent="0.2">
      <c r="B323" s="9" t="s">
        <v>673</v>
      </c>
      <c r="C323" s="9" t="s">
        <v>679</v>
      </c>
      <c r="D323" s="10">
        <v>48</v>
      </c>
      <c r="E323" s="9" t="s">
        <v>735</v>
      </c>
      <c r="F323" s="23" t="b">
        <v>1</v>
      </c>
      <c r="G323" s="23" t="b">
        <v>0</v>
      </c>
      <c r="H323" s="23" t="b">
        <v>0</v>
      </c>
      <c r="I323" s="127"/>
      <c r="J323" s="9"/>
      <c r="K323" s="12"/>
      <c r="L323" s="9" t="s">
        <v>330</v>
      </c>
      <c r="M323" s="9" t="s">
        <v>586</v>
      </c>
      <c r="N323" s="9" t="s">
        <v>327</v>
      </c>
      <c r="O323" t="s">
        <v>726</v>
      </c>
      <c r="P323" s="9">
        <v>5</v>
      </c>
      <c r="Q323">
        <v>1</v>
      </c>
      <c r="R323" s="23" t="b">
        <v>0</v>
      </c>
      <c r="S323" s="23" t="b">
        <v>0</v>
      </c>
      <c r="T323" s="23" t="b">
        <v>0</v>
      </c>
      <c r="U323" s="23" t="b">
        <v>0</v>
      </c>
      <c r="V323" s="23" t="b">
        <v>0</v>
      </c>
      <c r="W323" s="9">
        <f>_xlfn.XLOOKUP(Courses[[#This Row],[Enrollment Cap]],RoomSizes[Max Capacity],RoomSizes[Max Capacity],0,1,1)</f>
        <v>48</v>
      </c>
      <c r="X323" s="9">
        <v>30</v>
      </c>
    </row>
    <row r="324" spans="2:24" hidden="1" x14ac:dyDescent="0.2">
      <c r="B324" s="9" t="s">
        <v>673</v>
      </c>
      <c r="C324" s="9" t="s">
        <v>736</v>
      </c>
      <c r="D324" s="10">
        <v>24</v>
      </c>
      <c r="E324" s="9" t="s">
        <v>734</v>
      </c>
      <c r="F324" s="23" t="b">
        <v>1</v>
      </c>
      <c r="G324" s="23" t="b">
        <v>0</v>
      </c>
      <c r="H324" s="23" t="b">
        <v>0</v>
      </c>
      <c r="I324" s="127"/>
      <c r="J324" s="9"/>
      <c r="K324" s="12"/>
      <c r="L324" s="9" t="s">
        <v>330</v>
      </c>
      <c r="M324" s="9" t="s">
        <v>586</v>
      </c>
      <c r="N324" s="9" t="s">
        <v>327</v>
      </c>
      <c r="O324" t="s">
        <v>729</v>
      </c>
      <c r="P324" s="9">
        <v>5</v>
      </c>
      <c r="Q324">
        <v>1</v>
      </c>
      <c r="R324" s="23" t="b">
        <v>0</v>
      </c>
      <c r="S324" s="23" t="b">
        <v>0</v>
      </c>
      <c r="T324" s="23" t="b">
        <v>0</v>
      </c>
      <c r="U324" s="23" t="b">
        <v>0</v>
      </c>
      <c r="V324" s="23" t="b">
        <v>0</v>
      </c>
      <c r="W324" s="9">
        <f>_xlfn.XLOOKUP(Courses[[#This Row],[Enrollment Cap]],RoomSizes[Max Capacity],RoomSizes[Max Capacity],0,1,1)</f>
        <v>24</v>
      </c>
      <c r="X324" s="9">
        <v>0</v>
      </c>
    </row>
    <row r="325" spans="2:24" hidden="1" x14ac:dyDescent="0.2">
      <c r="B325" s="9" t="s">
        <v>673</v>
      </c>
      <c r="C325" s="9" t="s">
        <v>685</v>
      </c>
      <c r="D325" s="10">
        <v>48</v>
      </c>
      <c r="E325" s="9" t="s">
        <v>735</v>
      </c>
      <c r="F325" s="23" t="b">
        <v>1</v>
      </c>
      <c r="G325" s="23" t="b">
        <v>0</v>
      </c>
      <c r="H325" s="23" t="b">
        <v>0</v>
      </c>
      <c r="I325" s="127"/>
      <c r="J325" s="9"/>
      <c r="K325" s="12"/>
      <c r="L325" s="9" t="s">
        <v>330</v>
      </c>
      <c r="M325" s="9" t="s">
        <v>586</v>
      </c>
      <c r="N325" s="9" t="s">
        <v>327</v>
      </c>
      <c r="O325" t="s">
        <v>726</v>
      </c>
      <c r="P325" s="9">
        <v>5</v>
      </c>
      <c r="Q325">
        <v>1</v>
      </c>
      <c r="R325" s="23" t="b">
        <v>0</v>
      </c>
      <c r="S325" s="23" t="b">
        <v>0</v>
      </c>
      <c r="T325" s="23" t="b">
        <v>0</v>
      </c>
      <c r="U325" s="23" t="b">
        <v>0</v>
      </c>
      <c r="V325" s="23" t="b">
        <v>0</v>
      </c>
      <c r="W325" s="9">
        <f>_xlfn.XLOOKUP(Courses[[#This Row],[Enrollment Cap]],RoomSizes[Max Capacity],RoomSizes[Max Capacity],0,1,1)</f>
        <v>48</v>
      </c>
      <c r="X325" s="9">
        <v>30</v>
      </c>
    </row>
    <row r="326" spans="2:24" ht="34" hidden="1" x14ac:dyDescent="0.2">
      <c r="B326" s="9" t="s">
        <v>584</v>
      </c>
      <c r="C326" s="9" t="s">
        <v>737</v>
      </c>
      <c r="D326" s="10">
        <v>48</v>
      </c>
      <c r="E326" s="9" t="s">
        <v>738</v>
      </c>
      <c r="F326" s="23" t="b">
        <v>1</v>
      </c>
      <c r="G326" s="23" t="b">
        <v>0</v>
      </c>
      <c r="H326" s="23" t="b">
        <v>0</v>
      </c>
      <c r="I326" s="127"/>
      <c r="J326" s="9"/>
      <c r="K326" s="12"/>
      <c r="L326" s="9" t="s">
        <v>330</v>
      </c>
      <c r="M326" s="9" t="s">
        <v>586</v>
      </c>
      <c r="N326" s="9" t="s">
        <v>327</v>
      </c>
      <c r="O326" s="7" t="s">
        <v>739</v>
      </c>
      <c r="P326" s="9">
        <v>3</v>
      </c>
      <c r="Q326">
        <v>1</v>
      </c>
      <c r="R326" s="23" t="b">
        <v>0</v>
      </c>
      <c r="S326" s="23" t="b">
        <v>0</v>
      </c>
      <c r="T326" s="23" t="b">
        <v>0</v>
      </c>
      <c r="U326" s="23" t="b">
        <v>0</v>
      </c>
      <c r="V326" s="23" t="b">
        <v>0</v>
      </c>
      <c r="W326" s="9">
        <f>_xlfn.XLOOKUP(Courses[[#This Row],[Enrollment Cap]],RoomSizes[Max Capacity],RoomSizes[Max Capacity],0,1,1)</f>
        <v>48</v>
      </c>
      <c r="X326" s="9">
        <v>0</v>
      </c>
    </row>
    <row r="327" spans="2:24" ht="34" hidden="1" x14ac:dyDescent="0.2">
      <c r="B327" s="9" t="s">
        <v>584</v>
      </c>
      <c r="C327" s="9" t="s">
        <v>740</v>
      </c>
      <c r="D327" s="10">
        <v>48</v>
      </c>
      <c r="E327" s="9" t="s">
        <v>675</v>
      </c>
      <c r="F327" s="23" t="b">
        <v>1</v>
      </c>
      <c r="G327" s="23" t="b">
        <v>0</v>
      </c>
      <c r="H327" s="23" t="b">
        <v>0</v>
      </c>
      <c r="I327" s="127"/>
      <c r="J327" s="9"/>
      <c r="K327" s="12"/>
      <c r="L327" s="9" t="s">
        <v>330</v>
      </c>
      <c r="M327" s="9" t="s">
        <v>586</v>
      </c>
      <c r="N327" s="9" t="s">
        <v>327</v>
      </c>
      <c r="O327" s="7" t="s">
        <v>739</v>
      </c>
      <c r="P327" s="9">
        <v>3</v>
      </c>
      <c r="Q327">
        <v>1</v>
      </c>
      <c r="R327" s="23" t="b">
        <v>0</v>
      </c>
      <c r="S327" s="23" t="b">
        <v>0</v>
      </c>
      <c r="T327" s="23" t="b">
        <v>0</v>
      </c>
      <c r="U327" s="23" t="b">
        <v>0</v>
      </c>
      <c r="V327" s="23" t="b">
        <v>0</v>
      </c>
      <c r="W327" s="9">
        <f>_xlfn.XLOOKUP(Courses[[#This Row],[Enrollment Cap]],RoomSizes[Max Capacity],RoomSizes[Max Capacity],0,1,1)</f>
        <v>48</v>
      </c>
      <c r="X327" s="9">
        <v>0</v>
      </c>
    </row>
    <row r="328" spans="2:24" hidden="1" x14ac:dyDescent="0.2">
      <c r="B328" s="9" t="s">
        <v>673</v>
      </c>
      <c r="C328" s="9" t="s">
        <v>677</v>
      </c>
      <c r="D328" s="10">
        <v>24</v>
      </c>
      <c r="E328" s="9" t="s">
        <v>689</v>
      </c>
      <c r="F328" s="23" t="b">
        <v>1</v>
      </c>
      <c r="G328" s="23" t="b">
        <v>0</v>
      </c>
      <c r="H328" s="23" t="b">
        <v>0</v>
      </c>
      <c r="I328" s="127"/>
      <c r="J328" s="9"/>
      <c r="K328" s="12"/>
      <c r="L328" s="9" t="s">
        <v>330</v>
      </c>
      <c r="M328" s="9"/>
      <c r="N328" s="9" t="s">
        <v>335</v>
      </c>
      <c r="O328" t="s">
        <v>678</v>
      </c>
      <c r="P328" s="9"/>
      <c r="R328" s="23" t="b">
        <v>0</v>
      </c>
      <c r="S328" s="23" t="b">
        <v>0</v>
      </c>
      <c r="T328" s="23" t="b">
        <v>0</v>
      </c>
      <c r="U328" s="23" t="b">
        <v>0</v>
      </c>
      <c r="V328" s="23" t="b">
        <v>0</v>
      </c>
      <c r="W328" s="9">
        <f>_xlfn.XLOOKUP(Courses[[#This Row],[Enrollment Cap]],RoomSizes[Max Capacity],RoomSizes[Max Capacity],0,1,1)</f>
        <v>24</v>
      </c>
      <c r="X328" s="9">
        <v>0</v>
      </c>
    </row>
    <row r="329" spans="2:24" hidden="1" x14ac:dyDescent="0.2">
      <c r="B329" s="9" t="s">
        <v>673</v>
      </c>
      <c r="C329" s="9" t="s">
        <v>741</v>
      </c>
      <c r="D329" s="10">
        <v>24</v>
      </c>
      <c r="E329" s="9" t="s">
        <v>14</v>
      </c>
      <c r="F329" s="23" t="b">
        <v>1</v>
      </c>
      <c r="G329" s="23" t="b">
        <v>0</v>
      </c>
      <c r="H329" s="23" t="b">
        <v>0</v>
      </c>
      <c r="I329" s="127"/>
      <c r="J329" s="9"/>
      <c r="K329" s="12"/>
      <c r="L329" s="9" t="s">
        <v>330</v>
      </c>
      <c r="M329" s="9"/>
      <c r="N329" s="9" t="s">
        <v>335</v>
      </c>
      <c r="O329" t="s">
        <v>678</v>
      </c>
      <c r="P329" s="9"/>
      <c r="R329" s="23" t="b">
        <v>0</v>
      </c>
      <c r="S329" s="23" t="b">
        <v>0</v>
      </c>
      <c r="T329" s="23" t="b">
        <v>0</v>
      </c>
      <c r="U329" s="23" t="b">
        <v>0</v>
      </c>
      <c r="V329" s="23" t="b">
        <v>0</v>
      </c>
      <c r="W329" s="9">
        <f>_xlfn.XLOOKUP(Courses[[#This Row],[Enrollment Cap]],RoomSizes[Max Capacity],RoomSizes[Max Capacity],0,1,1)</f>
        <v>24</v>
      </c>
      <c r="X329" s="9">
        <v>0</v>
      </c>
    </row>
    <row r="330" spans="2:24" hidden="1" x14ac:dyDescent="0.2">
      <c r="B330" s="9" t="s">
        <v>673</v>
      </c>
      <c r="C330" s="9" t="s">
        <v>700</v>
      </c>
      <c r="D330" s="10">
        <v>24</v>
      </c>
      <c r="E330" s="9" t="s">
        <v>734</v>
      </c>
      <c r="F330" s="23" t="b">
        <v>1</v>
      </c>
      <c r="G330" s="23" t="b">
        <v>0</v>
      </c>
      <c r="H330" s="23" t="b">
        <v>0</v>
      </c>
      <c r="I330" s="127"/>
      <c r="J330" s="9"/>
      <c r="K330" s="12"/>
      <c r="L330" s="9" t="s">
        <v>330</v>
      </c>
      <c r="M330" s="9"/>
      <c r="N330" s="9" t="s">
        <v>335</v>
      </c>
      <c r="O330" t="s">
        <v>676</v>
      </c>
      <c r="P330" s="9"/>
      <c r="R330" s="23" t="b">
        <v>0</v>
      </c>
      <c r="S330" s="23" t="b">
        <v>0</v>
      </c>
      <c r="T330" s="23" t="b">
        <v>0</v>
      </c>
      <c r="U330" s="23" t="b">
        <v>0</v>
      </c>
      <c r="V330" s="23" t="b">
        <v>0</v>
      </c>
      <c r="W330" s="9">
        <f>_xlfn.XLOOKUP(Courses[[#This Row],[Enrollment Cap]],RoomSizes[Max Capacity],RoomSizes[Max Capacity],0,1,1)</f>
        <v>24</v>
      </c>
      <c r="X330" s="9">
        <v>0</v>
      </c>
    </row>
    <row r="331" spans="2:24" hidden="1" x14ac:dyDescent="0.2">
      <c r="B331" s="9" t="s">
        <v>673</v>
      </c>
      <c r="C331" s="9" t="s">
        <v>742</v>
      </c>
      <c r="D331" s="10">
        <v>24</v>
      </c>
      <c r="E331" s="9" t="s">
        <v>734</v>
      </c>
      <c r="F331" s="23" t="b">
        <v>1</v>
      </c>
      <c r="G331" s="23" t="b">
        <v>0</v>
      </c>
      <c r="H331" s="23" t="b">
        <v>0</v>
      </c>
      <c r="I331" s="127"/>
      <c r="J331" s="9" t="s">
        <v>743</v>
      </c>
      <c r="K331" s="12"/>
      <c r="L331" s="9" t="s">
        <v>330</v>
      </c>
      <c r="M331" s="9"/>
      <c r="N331" s="9" t="s">
        <v>335</v>
      </c>
      <c r="O331" t="s">
        <v>676</v>
      </c>
      <c r="P331" s="9"/>
      <c r="R331" s="23" t="b">
        <v>0</v>
      </c>
      <c r="S331" s="23" t="b">
        <v>0</v>
      </c>
      <c r="T331" s="23" t="b">
        <v>0</v>
      </c>
      <c r="U331" s="23" t="b">
        <v>0</v>
      </c>
      <c r="V331" s="23" t="b">
        <v>0</v>
      </c>
      <c r="W331" s="9">
        <f>_xlfn.XLOOKUP(Courses[[#This Row],[Enrollment Cap]],RoomSizes[Max Capacity],RoomSizes[Max Capacity],0,1,1)</f>
        <v>24</v>
      </c>
      <c r="X331" s="9">
        <v>0</v>
      </c>
    </row>
    <row r="332" spans="2:24" ht="17" hidden="1" x14ac:dyDescent="0.2">
      <c r="B332" s="9" t="s">
        <v>673</v>
      </c>
      <c r="C332" s="9" t="s">
        <v>744</v>
      </c>
      <c r="D332" s="10">
        <v>24</v>
      </c>
      <c r="E332" s="9" t="s">
        <v>728</v>
      </c>
      <c r="F332" s="23" t="b">
        <v>1</v>
      </c>
      <c r="G332" s="23" t="b">
        <v>0</v>
      </c>
      <c r="H332" s="23" t="b">
        <v>0</v>
      </c>
      <c r="I332" s="127"/>
      <c r="J332" s="9"/>
      <c r="K332" s="12" t="s">
        <v>745</v>
      </c>
      <c r="L332" s="9" t="s">
        <v>330</v>
      </c>
      <c r="M332" s="9"/>
      <c r="N332" s="9" t="s">
        <v>335</v>
      </c>
      <c r="O332" t="s">
        <v>676</v>
      </c>
      <c r="P332" s="9"/>
      <c r="R332" s="23" t="b">
        <v>0</v>
      </c>
      <c r="S332" s="23" t="b">
        <v>0</v>
      </c>
      <c r="T332" s="23" t="b">
        <v>0</v>
      </c>
      <c r="U332" s="23" t="b">
        <v>0</v>
      </c>
      <c r="V332" s="23" t="b">
        <v>0</v>
      </c>
      <c r="W332" s="9">
        <f>_xlfn.XLOOKUP(Courses[[#This Row],[Enrollment Cap]],RoomSizes[Max Capacity],RoomSizes[Max Capacity],0,1,1)</f>
        <v>24</v>
      </c>
      <c r="X332" s="9">
        <v>121</v>
      </c>
    </row>
    <row r="333" spans="2:24" ht="17" hidden="1" x14ac:dyDescent="0.2">
      <c r="B333" s="9" t="s">
        <v>673</v>
      </c>
      <c r="C333" s="9" t="s">
        <v>746</v>
      </c>
      <c r="D333" s="10">
        <v>30</v>
      </c>
      <c r="E333" s="9" t="s">
        <v>14</v>
      </c>
      <c r="F333" s="23" t="b">
        <v>1</v>
      </c>
      <c r="G333" s="23" t="b">
        <v>0</v>
      </c>
      <c r="H333" s="23" t="b">
        <v>0</v>
      </c>
      <c r="I333" s="127"/>
      <c r="J333" s="9"/>
      <c r="K333" s="12" t="s">
        <v>747</v>
      </c>
      <c r="L333" s="9" t="s">
        <v>330</v>
      </c>
      <c r="M333" s="9"/>
      <c r="N333" s="9" t="s">
        <v>327</v>
      </c>
      <c r="O333" t="s">
        <v>729</v>
      </c>
      <c r="P333" s="9">
        <v>3</v>
      </c>
      <c r="Q333">
        <v>1</v>
      </c>
      <c r="R333" s="23" t="b">
        <v>0</v>
      </c>
      <c r="S333" s="23" t="b">
        <v>0</v>
      </c>
      <c r="T333" s="23" t="b">
        <v>0</v>
      </c>
      <c r="U333" s="23" t="b">
        <v>0</v>
      </c>
      <c r="V333" s="23" t="b">
        <v>0</v>
      </c>
      <c r="W333" s="9">
        <f>_xlfn.XLOOKUP(Courses[[#This Row],[Enrollment Cap]],RoomSizes[Max Capacity],RoomSizes[Max Capacity],0,1,1)</f>
        <v>30</v>
      </c>
      <c r="X333" s="9">
        <v>0</v>
      </c>
    </row>
    <row r="334" spans="2:24" ht="17" hidden="1" x14ac:dyDescent="0.2">
      <c r="B334" s="9" t="s">
        <v>673</v>
      </c>
      <c r="C334" s="9" t="s">
        <v>748</v>
      </c>
      <c r="D334" s="10">
        <v>30</v>
      </c>
      <c r="E334" s="9" t="s">
        <v>14</v>
      </c>
      <c r="F334" s="23" t="b">
        <v>1</v>
      </c>
      <c r="G334" s="23" t="b">
        <v>0</v>
      </c>
      <c r="H334" s="23" t="b">
        <v>0</v>
      </c>
      <c r="I334" s="127"/>
      <c r="J334" s="9"/>
      <c r="K334" s="12" t="s">
        <v>749</v>
      </c>
      <c r="L334" s="9" t="s">
        <v>330</v>
      </c>
      <c r="M334" s="9"/>
      <c r="N334" s="9" t="s">
        <v>327</v>
      </c>
      <c r="O334" t="s">
        <v>729</v>
      </c>
      <c r="P334" s="9">
        <v>3</v>
      </c>
      <c r="Q334">
        <v>1</v>
      </c>
      <c r="R334" s="23" t="b">
        <v>0</v>
      </c>
      <c r="S334" s="23" t="b">
        <v>0</v>
      </c>
      <c r="T334" s="23" t="b">
        <v>0</v>
      </c>
      <c r="U334" s="23" t="b">
        <v>0</v>
      </c>
      <c r="V334" s="23" t="b">
        <v>0</v>
      </c>
      <c r="W334" s="9">
        <f>_xlfn.XLOOKUP(Courses[[#This Row],[Enrollment Cap]],RoomSizes[Max Capacity],RoomSizes[Max Capacity],0,1,1)</f>
        <v>30</v>
      </c>
      <c r="X334" s="9">
        <v>0</v>
      </c>
    </row>
    <row r="335" spans="2:24" hidden="1" x14ac:dyDescent="0.2">
      <c r="B335" s="9" t="s">
        <v>673</v>
      </c>
      <c r="C335" s="22" t="s">
        <v>750</v>
      </c>
      <c r="D335" s="10">
        <v>24</v>
      </c>
      <c r="E335" s="9" t="s">
        <v>751</v>
      </c>
      <c r="F335" s="23" t="b">
        <v>1</v>
      </c>
      <c r="G335" s="23" t="b">
        <v>0</v>
      </c>
      <c r="H335" s="23" t="b">
        <v>0</v>
      </c>
      <c r="I335" s="127"/>
      <c r="J335" s="9"/>
      <c r="K335" s="12"/>
      <c r="L335" s="9" t="s">
        <v>330</v>
      </c>
      <c r="M335" s="9"/>
      <c r="N335" s="9" t="s">
        <v>327</v>
      </c>
      <c r="O335" t="s">
        <v>729</v>
      </c>
      <c r="P335" s="9">
        <v>5</v>
      </c>
      <c r="Q335">
        <v>1</v>
      </c>
      <c r="R335" s="23" t="b">
        <v>0</v>
      </c>
      <c r="S335" s="23" t="b">
        <v>0</v>
      </c>
      <c r="T335" s="23" t="b">
        <v>0</v>
      </c>
      <c r="U335" s="23" t="b">
        <v>0</v>
      </c>
      <c r="V335" s="23" t="b">
        <v>0</v>
      </c>
      <c r="W335" s="9">
        <f>_xlfn.XLOOKUP(Courses[[#This Row],[Enrollment Cap]],RoomSizes[Max Capacity],RoomSizes[Max Capacity],0,1,1)</f>
        <v>24</v>
      </c>
      <c r="X335" s="9">
        <v>0</v>
      </c>
    </row>
    <row r="336" spans="2:24" hidden="1" x14ac:dyDescent="0.2">
      <c r="B336" s="9" t="s">
        <v>673</v>
      </c>
      <c r="C336" s="22" t="s">
        <v>752</v>
      </c>
      <c r="D336" s="10">
        <v>24</v>
      </c>
      <c r="E336" s="9" t="s">
        <v>692</v>
      </c>
      <c r="F336" s="23" t="b">
        <v>1</v>
      </c>
      <c r="G336" s="23" t="b">
        <v>0</v>
      </c>
      <c r="H336" s="23" t="b">
        <v>0</v>
      </c>
      <c r="I336" s="127"/>
      <c r="J336" s="9"/>
      <c r="K336" s="12"/>
      <c r="L336" s="9" t="s">
        <v>330</v>
      </c>
      <c r="M336" s="9"/>
      <c r="N336" s="9" t="s">
        <v>327</v>
      </c>
      <c r="P336" s="9">
        <v>5</v>
      </c>
      <c r="Q336">
        <v>1</v>
      </c>
      <c r="R336" s="23" t="b">
        <v>0</v>
      </c>
      <c r="S336" s="23" t="b">
        <v>0</v>
      </c>
      <c r="T336" s="23" t="b">
        <v>0</v>
      </c>
      <c r="U336" s="23" t="b">
        <v>0</v>
      </c>
      <c r="V336" s="23" t="b">
        <v>0</v>
      </c>
      <c r="W336" s="9">
        <f>_xlfn.XLOOKUP(Courses[[#This Row],[Enrollment Cap]],RoomSizes[Max Capacity],RoomSizes[Max Capacity],0,1,1)</f>
        <v>24</v>
      </c>
      <c r="X336" s="9">
        <v>0</v>
      </c>
    </row>
    <row r="337" spans="2:24" hidden="1" x14ac:dyDescent="0.2">
      <c r="B337" s="9" t="s">
        <v>723</v>
      </c>
      <c r="C337" s="94" t="s">
        <v>753</v>
      </c>
      <c r="D337" s="96">
        <v>48</v>
      </c>
      <c r="E337" s="9"/>
      <c r="F337" s="100" t="b">
        <v>1</v>
      </c>
      <c r="G337" s="100" t="b">
        <v>0</v>
      </c>
      <c r="H337" s="100" t="b">
        <v>0</v>
      </c>
      <c r="I337" s="127"/>
      <c r="J337" s="98"/>
      <c r="K337" s="12"/>
      <c r="L337" s="9"/>
      <c r="M337" s="9"/>
      <c r="N337" s="9" t="s">
        <v>327</v>
      </c>
      <c r="P337" s="9">
        <v>4</v>
      </c>
      <c r="Q337">
        <v>1</v>
      </c>
      <c r="R337" s="100" t="b">
        <v>0</v>
      </c>
      <c r="S337" s="100" t="b">
        <v>0</v>
      </c>
      <c r="T337" s="100" t="b">
        <v>0</v>
      </c>
      <c r="U337" s="100" t="b">
        <v>0</v>
      </c>
      <c r="V337" s="102" t="b">
        <v>0</v>
      </c>
      <c r="W337" s="9">
        <f>_xlfn.XLOOKUP(Courses[[#This Row],[Enrollment Cap]],RoomSizes[Max Capacity],RoomSizes[Max Capacity],0,1,1)</f>
        <v>48</v>
      </c>
      <c r="X337" s="9">
        <v>0</v>
      </c>
    </row>
    <row r="338" spans="2:24" hidden="1" x14ac:dyDescent="0.2">
      <c r="B338" s="9" t="s">
        <v>723</v>
      </c>
      <c r="C338" s="95" t="s">
        <v>754</v>
      </c>
      <c r="D338" s="97">
        <v>72</v>
      </c>
      <c r="E338" s="9" t="s">
        <v>755</v>
      </c>
      <c r="F338" s="101" t="b">
        <v>1</v>
      </c>
      <c r="G338" s="101" t="b">
        <v>0</v>
      </c>
      <c r="H338" s="101" t="b">
        <v>0</v>
      </c>
      <c r="I338" s="127"/>
      <c r="J338" s="99"/>
      <c r="K338" s="12"/>
      <c r="L338" s="9"/>
      <c r="M338" s="9"/>
      <c r="N338" s="9" t="s">
        <v>327</v>
      </c>
      <c r="P338" s="9">
        <v>1</v>
      </c>
      <c r="R338" s="101" t="b">
        <v>0</v>
      </c>
      <c r="S338" s="101" t="b">
        <v>0</v>
      </c>
      <c r="T338" s="101" t="b">
        <v>0</v>
      </c>
      <c r="U338" s="101" t="b">
        <v>0</v>
      </c>
      <c r="V338" s="103" t="b">
        <v>0</v>
      </c>
      <c r="W338" s="9">
        <f>_xlfn.XLOOKUP(Courses[[#This Row],[Enrollment Cap]],RoomSizes[Max Capacity],RoomSizes[Max Capacity],0,1,1)</f>
        <v>90</v>
      </c>
      <c r="X338" s="9">
        <v>0</v>
      </c>
    </row>
    <row r="339" spans="2:24" ht="34" hidden="1" x14ac:dyDescent="0.2">
      <c r="B339" s="9" t="s">
        <v>723</v>
      </c>
      <c r="C339" s="94" t="s">
        <v>756</v>
      </c>
      <c r="D339" s="96">
        <v>36</v>
      </c>
      <c r="E339" s="12" t="s">
        <v>757</v>
      </c>
      <c r="F339" s="100" t="b">
        <v>1</v>
      </c>
      <c r="G339" s="100" t="b">
        <v>0</v>
      </c>
      <c r="H339" s="100" t="b">
        <v>0</v>
      </c>
      <c r="I339" s="127"/>
      <c r="J339" s="98"/>
      <c r="K339" s="12"/>
      <c r="L339" s="9"/>
      <c r="M339" s="9"/>
      <c r="N339" s="9" t="s">
        <v>327</v>
      </c>
      <c r="P339" s="9">
        <v>4</v>
      </c>
      <c r="R339" s="100" t="b">
        <v>0</v>
      </c>
      <c r="S339" s="100" t="b">
        <v>0</v>
      </c>
      <c r="T339" s="100" t="b">
        <v>0</v>
      </c>
      <c r="U339" s="100" t="b">
        <v>0</v>
      </c>
      <c r="V339" s="102" t="b">
        <v>0</v>
      </c>
      <c r="W339" s="9">
        <f>_xlfn.XLOOKUP(Courses[[#This Row],[Enrollment Cap]],RoomSizes[Max Capacity],RoomSizes[Max Capacity],0,1,1)</f>
        <v>40</v>
      </c>
      <c r="X339" s="9">
        <v>56</v>
      </c>
    </row>
    <row r="340" spans="2:24" hidden="1" x14ac:dyDescent="0.2">
      <c r="B340" s="9" t="s">
        <v>584</v>
      </c>
      <c r="C340" s="95" t="s">
        <v>758</v>
      </c>
      <c r="D340" s="97">
        <v>36</v>
      </c>
      <c r="E340" s="9" t="s">
        <v>759</v>
      </c>
      <c r="F340" s="101" t="b">
        <v>1</v>
      </c>
      <c r="G340" s="101" t="b">
        <v>0</v>
      </c>
      <c r="H340" s="101" t="b">
        <v>0</v>
      </c>
      <c r="I340" s="127"/>
      <c r="J340" s="99"/>
      <c r="K340" s="12"/>
      <c r="L340" s="9"/>
      <c r="M340" s="9"/>
      <c r="N340" s="9" t="s">
        <v>327</v>
      </c>
      <c r="P340" s="9"/>
      <c r="R340" s="101" t="b">
        <v>0</v>
      </c>
      <c r="S340" s="101" t="b">
        <v>0</v>
      </c>
      <c r="T340" s="101" t="b">
        <v>0</v>
      </c>
      <c r="U340" s="101" t="b">
        <v>0</v>
      </c>
      <c r="V340" s="103" t="b">
        <v>0</v>
      </c>
      <c r="W340" s="9">
        <f>_xlfn.XLOOKUP(Courses[[#This Row],[Enrollment Cap]],RoomSizes[Max Capacity],RoomSizes[Max Capacity],0,1,1)</f>
        <v>40</v>
      </c>
      <c r="X340" s="9">
        <v>0</v>
      </c>
    </row>
    <row r="341" spans="2:24" ht="80" hidden="1" x14ac:dyDescent="0.2">
      <c r="B341" s="9" t="s">
        <v>584</v>
      </c>
      <c r="C341" s="94" t="s">
        <v>760</v>
      </c>
      <c r="D341" s="96">
        <v>36</v>
      </c>
      <c r="E341" s="9" t="s">
        <v>759</v>
      </c>
      <c r="F341" s="100" t="b">
        <v>1</v>
      </c>
      <c r="G341" s="100" t="b">
        <v>0</v>
      </c>
      <c r="H341" s="100" t="b">
        <v>0</v>
      </c>
      <c r="I341" s="127"/>
      <c r="J341" s="129" t="s">
        <v>761</v>
      </c>
      <c r="K341" s="12"/>
      <c r="L341" s="9"/>
      <c r="M341" s="9"/>
      <c r="N341" s="9" t="s">
        <v>327</v>
      </c>
      <c r="P341" s="9"/>
      <c r="R341" s="100" t="b">
        <v>0</v>
      </c>
      <c r="S341" s="100" t="b">
        <v>0</v>
      </c>
      <c r="T341" s="100" t="b">
        <v>0</v>
      </c>
      <c r="U341" s="100" t="b">
        <v>0</v>
      </c>
      <c r="V341" s="102" t="b">
        <v>0</v>
      </c>
      <c r="W341" s="9">
        <f>_xlfn.XLOOKUP(Courses[[#This Row],[Enrollment Cap]],RoomSizes[Max Capacity],RoomSizes[Max Capacity],0,1,1)</f>
        <v>40</v>
      </c>
      <c r="X341" s="9">
        <v>0</v>
      </c>
    </row>
    <row r="342" spans="2:24" ht="34" hidden="1" x14ac:dyDescent="0.2">
      <c r="B342" s="9" t="s">
        <v>584</v>
      </c>
      <c r="C342" s="95" t="s">
        <v>762</v>
      </c>
      <c r="D342" s="97">
        <v>12</v>
      </c>
      <c r="E342" s="12" t="s">
        <v>757</v>
      </c>
      <c r="F342" s="101" t="b">
        <v>1</v>
      </c>
      <c r="G342" s="101" t="b">
        <v>0</v>
      </c>
      <c r="H342" s="101" t="b">
        <v>0</v>
      </c>
      <c r="I342" s="127"/>
      <c r="J342" s="99"/>
      <c r="K342" s="12"/>
      <c r="L342" s="9"/>
      <c r="M342" s="9"/>
      <c r="N342" s="9" t="s">
        <v>335</v>
      </c>
      <c r="P342" s="9"/>
      <c r="R342" s="101" t="b">
        <v>0</v>
      </c>
      <c r="S342" s="101" t="b">
        <v>0</v>
      </c>
      <c r="T342" s="101" t="b">
        <v>0</v>
      </c>
      <c r="U342" s="101" t="b">
        <v>0</v>
      </c>
      <c r="V342" s="103" t="b">
        <v>0</v>
      </c>
      <c r="W342" s="9">
        <f>_xlfn.XLOOKUP(Courses[[#This Row],[Enrollment Cap]],RoomSizes[Max Capacity],RoomSizes[Max Capacity],0,1,1)</f>
        <v>18</v>
      </c>
      <c r="X342" s="9">
        <v>0</v>
      </c>
    </row>
    <row r="343" spans="2:24" hidden="1" x14ac:dyDescent="0.2">
      <c r="B343" s="9" t="s">
        <v>584</v>
      </c>
      <c r="C343" s="94" t="s">
        <v>763</v>
      </c>
      <c r="D343" s="96">
        <v>12</v>
      </c>
      <c r="E343" s="9" t="s">
        <v>764</v>
      </c>
      <c r="F343" s="100" t="b">
        <v>1</v>
      </c>
      <c r="G343" s="100" t="b">
        <v>0</v>
      </c>
      <c r="H343" s="100" t="b">
        <v>0</v>
      </c>
      <c r="I343" s="127"/>
      <c r="J343" s="98"/>
      <c r="K343" s="12"/>
      <c r="L343" s="9"/>
      <c r="M343" s="9"/>
      <c r="N343" s="9" t="s">
        <v>335</v>
      </c>
      <c r="P343" s="9"/>
      <c r="R343" s="100" t="b">
        <v>0</v>
      </c>
      <c r="S343" s="100" t="b">
        <v>0</v>
      </c>
      <c r="T343" s="100" t="b">
        <v>0</v>
      </c>
      <c r="U343" s="100" t="b">
        <v>0</v>
      </c>
      <c r="V343" s="102" t="b">
        <v>0</v>
      </c>
      <c r="W343" s="9">
        <f>_xlfn.XLOOKUP(Courses[[#This Row],[Enrollment Cap]],RoomSizes[Max Capacity],RoomSizes[Max Capacity],0,1,1)</f>
        <v>18</v>
      </c>
      <c r="X343" s="9">
        <v>0</v>
      </c>
    </row>
    <row r="344" spans="2:24" hidden="1" x14ac:dyDescent="0.2">
      <c r="B344" s="9" t="s">
        <v>584</v>
      </c>
      <c r="C344" s="95" t="s">
        <v>765</v>
      </c>
      <c r="D344" s="97">
        <v>12</v>
      </c>
      <c r="E344" s="9" t="s">
        <v>764</v>
      </c>
      <c r="F344" s="101" t="b">
        <v>1</v>
      </c>
      <c r="G344" s="101" t="b">
        <v>0</v>
      </c>
      <c r="H344" s="101" t="b">
        <v>0</v>
      </c>
      <c r="I344" s="127"/>
      <c r="J344" s="99"/>
      <c r="K344" s="12"/>
      <c r="L344" s="9"/>
      <c r="M344" s="9"/>
      <c r="N344" s="9" t="s">
        <v>335</v>
      </c>
      <c r="P344" s="9"/>
      <c r="R344" s="101" t="b">
        <v>0</v>
      </c>
      <c r="S344" s="101" t="b">
        <v>0</v>
      </c>
      <c r="T344" s="101" t="b">
        <v>0</v>
      </c>
      <c r="U344" s="101" t="b">
        <v>0</v>
      </c>
      <c r="V344" s="103" t="b">
        <v>0</v>
      </c>
      <c r="W344" s="9">
        <f>_xlfn.XLOOKUP(Courses[[#This Row],[Enrollment Cap]],RoomSizes[Max Capacity],RoomSizes[Max Capacity],0,1,1)</f>
        <v>18</v>
      </c>
      <c r="X344" s="9">
        <v>0</v>
      </c>
    </row>
    <row r="345" spans="2:24" ht="80" hidden="1" x14ac:dyDescent="0.2">
      <c r="B345" s="9" t="s">
        <v>584</v>
      </c>
      <c r="C345" s="94" t="s">
        <v>766</v>
      </c>
      <c r="D345" s="96">
        <v>12</v>
      </c>
      <c r="E345" s="9" t="s">
        <v>764</v>
      </c>
      <c r="F345" s="100" t="b">
        <v>1</v>
      </c>
      <c r="G345" s="100" t="b">
        <v>0</v>
      </c>
      <c r="H345" s="100" t="b">
        <v>0</v>
      </c>
      <c r="I345" s="127"/>
      <c r="J345" s="129" t="s">
        <v>761</v>
      </c>
      <c r="K345" s="12"/>
      <c r="L345" s="9"/>
      <c r="M345" s="9"/>
      <c r="N345" s="9" t="s">
        <v>335</v>
      </c>
      <c r="P345" s="9"/>
      <c r="R345" s="100" t="b">
        <v>0</v>
      </c>
      <c r="S345" s="100" t="b">
        <v>0</v>
      </c>
      <c r="T345" s="100" t="b">
        <v>0</v>
      </c>
      <c r="U345" s="100" t="b">
        <v>0</v>
      </c>
      <c r="V345" s="102" t="b">
        <v>0</v>
      </c>
      <c r="W345" s="9">
        <f>_xlfn.XLOOKUP(Courses[[#This Row],[Enrollment Cap]],RoomSizes[Max Capacity],RoomSizes[Max Capacity],0,1,1)</f>
        <v>18</v>
      </c>
      <c r="X345" s="9">
        <v>0</v>
      </c>
    </row>
    <row r="346" spans="2:24" ht="80" hidden="1" x14ac:dyDescent="0.2">
      <c r="B346" s="9" t="s">
        <v>584</v>
      </c>
      <c r="C346" s="95" t="s">
        <v>767</v>
      </c>
      <c r="D346" s="97">
        <v>12</v>
      </c>
      <c r="E346" s="12" t="s">
        <v>757</v>
      </c>
      <c r="F346" s="101" t="b">
        <v>1</v>
      </c>
      <c r="G346" s="101" t="b">
        <v>0</v>
      </c>
      <c r="H346" s="101" t="b">
        <v>0</v>
      </c>
      <c r="I346" s="127"/>
      <c r="J346" s="129" t="s">
        <v>761</v>
      </c>
      <c r="K346" s="12"/>
      <c r="L346" s="9"/>
      <c r="M346" s="9"/>
      <c r="N346" s="9" t="s">
        <v>335</v>
      </c>
      <c r="P346" s="9"/>
      <c r="R346" s="101" t="b">
        <v>0</v>
      </c>
      <c r="S346" s="101" t="b">
        <v>0</v>
      </c>
      <c r="T346" s="101" t="b">
        <v>0</v>
      </c>
      <c r="U346" s="101" t="b">
        <v>0</v>
      </c>
      <c r="V346" s="103" t="b">
        <v>0</v>
      </c>
      <c r="W346" s="9">
        <f>_xlfn.XLOOKUP(Courses[[#This Row],[Enrollment Cap]],RoomSizes[Max Capacity],RoomSizes[Max Capacity],0,1,1)</f>
        <v>18</v>
      </c>
      <c r="X346" s="9">
        <v>0</v>
      </c>
    </row>
    <row r="347" spans="2:24" hidden="1" x14ac:dyDescent="0.2">
      <c r="B347" s="9" t="s">
        <v>723</v>
      </c>
      <c r="C347" s="94" t="s">
        <v>768</v>
      </c>
      <c r="D347" s="96">
        <v>36</v>
      </c>
      <c r="E347" s="9" t="s">
        <v>764</v>
      </c>
      <c r="F347" s="100" t="b">
        <v>1</v>
      </c>
      <c r="G347" s="100" t="b">
        <v>0</v>
      </c>
      <c r="H347" s="100" t="b">
        <v>0</v>
      </c>
      <c r="I347" s="127"/>
      <c r="J347" s="98"/>
      <c r="K347" s="12"/>
      <c r="L347" s="9"/>
      <c r="M347" s="9"/>
      <c r="N347" s="9" t="s">
        <v>327</v>
      </c>
      <c r="P347" s="9">
        <v>4</v>
      </c>
      <c r="R347" s="100" t="b">
        <v>0</v>
      </c>
      <c r="S347" s="100" t="b">
        <v>0</v>
      </c>
      <c r="T347" s="100" t="b">
        <v>0</v>
      </c>
      <c r="U347" s="100" t="b">
        <v>0</v>
      </c>
      <c r="V347" s="102" t="b">
        <v>0</v>
      </c>
      <c r="W347" s="9">
        <f>_xlfn.XLOOKUP(Courses[[#This Row],[Enrollment Cap]],RoomSizes[Max Capacity],RoomSizes[Max Capacity],0,1,1)</f>
        <v>40</v>
      </c>
      <c r="X347" s="9">
        <v>0</v>
      </c>
    </row>
    <row r="348" spans="2:24" ht="80" hidden="1" x14ac:dyDescent="0.2">
      <c r="B348" s="9" t="s">
        <v>723</v>
      </c>
      <c r="C348" s="95" t="s">
        <v>769</v>
      </c>
      <c r="D348" s="97">
        <v>36</v>
      </c>
      <c r="E348" s="9"/>
      <c r="F348" s="101" t="b">
        <v>1</v>
      </c>
      <c r="G348" s="101" t="b">
        <v>0</v>
      </c>
      <c r="H348" s="101" t="b">
        <v>0</v>
      </c>
      <c r="I348" s="127"/>
      <c r="J348" s="129" t="s">
        <v>761</v>
      </c>
      <c r="K348" s="12"/>
      <c r="L348" s="9"/>
      <c r="M348" s="9"/>
      <c r="N348" s="9" t="s">
        <v>327</v>
      </c>
      <c r="P348" s="9">
        <v>4</v>
      </c>
      <c r="R348" s="101" t="b">
        <v>0</v>
      </c>
      <c r="S348" s="101" t="b">
        <v>0</v>
      </c>
      <c r="T348" s="101" t="b">
        <v>0</v>
      </c>
      <c r="U348" s="101" t="b">
        <v>0</v>
      </c>
      <c r="V348" s="103" t="b">
        <v>0</v>
      </c>
      <c r="W348" s="9">
        <f>_xlfn.XLOOKUP(Courses[[#This Row],[Enrollment Cap]],RoomSizes[Max Capacity],RoomSizes[Max Capacity],0,1,1)</f>
        <v>40</v>
      </c>
      <c r="X348" s="9">
        <v>0</v>
      </c>
    </row>
    <row r="349" spans="2:24" hidden="1" x14ac:dyDescent="0.2">
      <c r="B349" s="9" t="s">
        <v>723</v>
      </c>
      <c r="C349" s="94" t="s">
        <v>770</v>
      </c>
      <c r="D349" s="96">
        <v>36</v>
      </c>
      <c r="E349" s="9" t="s">
        <v>771</v>
      </c>
      <c r="F349" s="100" t="b">
        <v>1</v>
      </c>
      <c r="G349" s="100" t="b">
        <v>0</v>
      </c>
      <c r="H349" s="100" t="b">
        <v>0</v>
      </c>
      <c r="I349" s="127"/>
      <c r="J349" s="98"/>
      <c r="K349" s="12"/>
      <c r="L349" s="9"/>
      <c r="M349" s="9"/>
      <c r="N349" s="9" t="s">
        <v>327</v>
      </c>
      <c r="P349" s="9">
        <v>5</v>
      </c>
      <c r="R349" s="100" t="b">
        <v>0</v>
      </c>
      <c r="S349" s="100" t="b">
        <v>0</v>
      </c>
      <c r="T349" s="100" t="b">
        <v>0</v>
      </c>
      <c r="U349" s="100" t="b">
        <v>0</v>
      </c>
      <c r="V349" s="102" t="b">
        <v>0</v>
      </c>
      <c r="W349" s="9">
        <f>_xlfn.XLOOKUP(Courses[[#This Row],[Enrollment Cap]],RoomSizes[Max Capacity],RoomSizes[Max Capacity],0,1,1)</f>
        <v>40</v>
      </c>
      <c r="X349" s="9">
        <v>50</v>
      </c>
    </row>
    <row r="350" spans="2:24" hidden="1" x14ac:dyDescent="0.2">
      <c r="B350" s="9" t="s">
        <v>723</v>
      </c>
      <c r="C350" s="95" t="s">
        <v>772</v>
      </c>
      <c r="D350" s="97">
        <v>18</v>
      </c>
      <c r="E350" s="9" t="s">
        <v>771</v>
      </c>
      <c r="F350" s="101" t="b">
        <v>1</v>
      </c>
      <c r="G350" s="101" t="b">
        <v>0</v>
      </c>
      <c r="H350" s="101" t="b">
        <v>0</v>
      </c>
      <c r="I350" s="127"/>
      <c r="J350" s="99"/>
      <c r="K350" s="12"/>
      <c r="L350" s="9"/>
      <c r="M350" s="9"/>
      <c r="N350" s="9" t="s">
        <v>335</v>
      </c>
      <c r="P350" s="9"/>
      <c r="R350" s="101" t="b">
        <v>0</v>
      </c>
      <c r="S350" s="101" t="b">
        <v>0</v>
      </c>
      <c r="T350" s="101" t="b">
        <v>0</v>
      </c>
      <c r="U350" s="101" t="b">
        <v>0</v>
      </c>
      <c r="V350" s="103" t="b">
        <v>0</v>
      </c>
      <c r="W350" s="9">
        <f>_xlfn.XLOOKUP(Courses[[#This Row],[Enrollment Cap]],RoomSizes[Max Capacity],RoomSizes[Max Capacity],0,1,1)</f>
        <v>18</v>
      </c>
      <c r="X350" s="9">
        <v>50</v>
      </c>
    </row>
    <row r="351" spans="2:24" hidden="1" x14ac:dyDescent="0.2">
      <c r="B351" s="9" t="s">
        <v>723</v>
      </c>
      <c r="C351" s="94" t="s">
        <v>773</v>
      </c>
      <c r="D351" s="96">
        <v>18</v>
      </c>
      <c r="E351" s="9" t="s">
        <v>771</v>
      </c>
      <c r="F351" s="100" t="b">
        <v>1</v>
      </c>
      <c r="G351" s="100" t="b">
        <v>0</v>
      </c>
      <c r="H351" s="100" t="b">
        <v>0</v>
      </c>
      <c r="I351" s="127"/>
      <c r="J351" s="98"/>
      <c r="K351" s="12"/>
      <c r="L351" s="9"/>
      <c r="M351" s="9"/>
      <c r="N351" s="9" t="s">
        <v>335</v>
      </c>
      <c r="P351" s="9"/>
      <c r="R351" s="100" t="b">
        <v>0</v>
      </c>
      <c r="S351" s="100" t="b">
        <v>0</v>
      </c>
      <c r="T351" s="100" t="b">
        <v>0</v>
      </c>
      <c r="U351" s="100" t="b">
        <v>0</v>
      </c>
      <c r="V351" s="102" t="b">
        <v>0</v>
      </c>
      <c r="W351" s="9">
        <f>_xlfn.XLOOKUP(Courses[[#This Row],[Enrollment Cap]],RoomSizes[Max Capacity],RoomSizes[Max Capacity],0,1,1)</f>
        <v>18</v>
      </c>
      <c r="X351" s="9">
        <v>50</v>
      </c>
    </row>
    <row r="352" spans="2:24" ht="34" hidden="1" x14ac:dyDescent="0.2">
      <c r="B352" s="9" t="s">
        <v>723</v>
      </c>
      <c r="C352" s="95" t="s">
        <v>774</v>
      </c>
      <c r="D352" s="97">
        <v>18</v>
      </c>
      <c r="E352" s="12" t="s">
        <v>757</v>
      </c>
      <c r="F352" s="101" t="b">
        <v>1</v>
      </c>
      <c r="G352" s="101" t="b">
        <v>0</v>
      </c>
      <c r="H352" s="101" t="b">
        <v>0</v>
      </c>
      <c r="I352" s="127"/>
      <c r="J352" s="99"/>
      <c r="K352" s="12"/>
      <c r="L352" s="9"/>
      <c r="M352" s="9"/>
      <c r="N352" s="9" t="s">
        <v>335</v>
      </c>
      <c r="P352" s="9">
        <v>4</v>
      </c>
      <c r="R352" s="101" t="b">
        <v>0</v>
      </c>
      <c r="S352" s="101" t="b">
        <v>0</v>
      </c>
      <c r="T352" s="101" t="b">
        <v>0</v>
      </c>
      <c r="U352" s="101" t="b">
        <v>0</v>
      </c>
      <c r="V352" s="103" t="b">
        <v>0</v>
      </c>
      <c r="W352" s="9">
        <f>_xlfn.XLOOKUP(Courses[[#This Row],[Enrollment Cap]],RoomSizes[Max Capacity],RoomSizes[Max Capacity],0,1,1)</f>
        <v>18</v>
      </c>
      <c r="X352" s="9">
        <v>150</v>
      </c>
    </row>
    <row r="353" spans="2:24" hidden="1" x14ac:dyDescent="0.2">
      <c r="B353" s="9" t="s">
        <v>723</v>
      </c>
      <c r="C353" s="94" t="s">
        <v>775</v>
      </c>
      <c r="D353" s="96"/>
      <c r="E353" s="9"/>
      <c r="F353" s="100" t="b">
        <v>1</v>
      </c>
      <c r="G353" s="100" t="b">
        <v>0</v>
      </c>
      <c r="H353" s="100" t="b">
        <v>0</v>
      </c>
      <c r="I353" s="127"/>
      <c r="J353" s="98"/>
      <c r="K353" s="12"/>
      <c r="L353" s="9"/>
      <c r="M353" s="9"/>
      <c r="N353" s="9" t="s">
        <v>327</v>
      </c>
      <c r="P353" s="9">
        <v>4</v>
      </c>
      <c r="R353" s="100" t="b">
        <v>0</v>
      </c>
      <c r="S353" s="100" t="b">
        <v>0</v>
      </c>
      <c r="T353" s="100" t="b">
        <v>0</v>
      </c>
      <c r="U353" s="100" t="b">
        <v>0</v>
      </c>
      <c r="V353" s="102" t="b">
        <v>0</v>
      </c>
      <c r="W353" s="9">
        <f>_xlfn.XLOOKUP(Courses[[#This Row],[Enrollment Cap]],RoomSizes[Max Capacity],RoomSizes[Max Capacity],0,1,1)</f>
        <v>0</v>
      </c>
      <c r="X353" s="9">
        <v>0</v>
      </c>
    </row>
    <row r="354" spans="2:24" hidden="1" x14ac:dyDescent="0.2">
      <c r="B354" s="9" t="s">
        <v>557</v>
      </c>
      <c r="C354" s="22" t="s">
        <v>112</v>
      </c>
      <c r="D354" s="10">
        <v>216</v>
      </c>
      <c r="E354" s="9" t="s">
        <v>709</v>
      </c>
      <c r="F354" s="23"/>
      <c r="G354" s="23" t="b">
        <v>1</v>
      </c>
      <c r="H354" s="23" t="b">
        <v>1</v>
      </c>
      <c r="I354" s="127"/>
      <c r="J354" s="9"/>
      <c r="K354" s="12"/>
      <c r="L354" s="9" t="s">
        <v>475</v>
      </c>
      <c r="M354" s="9" t="s">
        <v>332</v>
      </c>
      <c r="N354" s="9" t="s">
        <v>327</v>
      </c>
      <c r="O354" s="9"/>
      <c r="P354" s="185">
        <v>5</v>
      </c>
      <c r="Q354" s="187">
        <v>0.5</v>
      </c>
      <c r="R354" s="23" t="b">
        <v>0</v>
      </c>
      <c r="S354" s="23" t="b">
        <v>0</v>
      </c>
      <c r="T354" s="23" t="b">
        <v>0</v>
      </c>
      <c r="U354" s="23" t="b">
        <v>0</v>
      </c>
      <c r="V354" s="23" t="b">
        <v>0</v>
      </c>
      <c r="W354" s="9">
        <f>_xlfn.XLOOKUP(Courses[[#This Row],[Enrollment Cap]],RoomSizes[Max Capacity],RoomSizes[Max Capacity],0,1,1)</f>
        <v>0</v>
      </c>
      <c r="X354" s="9">
        <v>35</v>
      </c>
    </row>
    <row r="355" spans="2:24" ht="18" hidden="1" x14ac:dyDescent="0.25">
      <c r="B355" s="9" t="s">
        <v>557</v>
      </c>
      <c r="C355" s="22" t="s">
        <v>113</v>
      </c>
      <c r="D355" s="10">
        <v>72</v>
      </c>
      <c r="E355" s="188" t="s">
        <v>709</v>
      </c>
      <c r="F355" s="23" t="b">
        <v>0</v>
      </c>
      <c r="G355" s="23" t="b">
        <v>1</v>
      </c>
      <c r="H355" s="23" t="b">
        <v>0</v>
      </c>
      <c r="I355" s="127"/>
      <c r="J355" s="186" t="s">
        <v>563</v>
      </c>
      <c r="K355" s="12"/>
      <c r="L355" s="9" t="s">
        <v>475</v>
      </c>
      <c r="M355" s="9" t="s">
        <v>332</v>
      </c>
      <c r="N355" s="9" t="s">
        <v>327</v>
      </c>
      <c r="O355" s="12" t="s">
        <v>331</v>
      </c>
      <c r="P355" s="184">
        <v>5</v>
      </c>
      <c r="Q355" s="187">
        <v>0.5</v>
      </c>
      <c r="R355" s="23" t="b">
        <v>1</v>
      </c>
      <c r="S355" s="23" t="b">
        <v>0</v>
      </c>
      <c r="T355" s="23" t="b">
        <v>0</v>
      </c>
      <c r="U355" s="23" t="b">
        <v>0</v>
      </c>
      <c r="V355" s="23" t="b">
        <v>0</v>
      </c>
      <c r="W355" s="9">
        <f>_xlfn.XLOOKUP(Courses[[#This Row],[Enrollment Cap]],RoomSizes[Max Capacity],RoomSizes[Max Capacity],0,1,1)</f>
        <v>90</v>
      </c>
      <c r="X355" s="9">
        <v>35</v>
      </c>
    </row>
    <row r="356" spans="2:24" ht="18" hidden="1" x14ac:dyDescent="0.25">
      <c r="B356" s="9" t="s">
        <v>557</v>
      </c>
      <c r="C356" s="22" t="s">
        <v>114</v>
      </c>
      <c r="D356" s="10">
        <v>72</v>
      </c>
      <c r="E356" s="188" t="s">
        <v>709</v>
      </c>
      <c r="F356" s="23" t="b">
        <v>0</v>
      </c>
      <c r="G356" s="23" t="b">
        <v>1</v>
      </c>
      <c r="H356" s="23" t="b">
        <v>0</v>
      </c>
      <c r="I356" s="127"/>
      <c r="J356" s="186" t="s">
        <v>563</v>
      </c>
      <c r="K356" s="12"/>
      <c r="L356" s="9" t="s">
        <v>475</v>
      </c>
      <c r="M356" s="9" t="s">
        <v>332</v>
      </c>
      <c r="N356" s="9" t="s">
        <v>327</v>
      </c>
      <c r="O356" s="12" t="s">
        <v>331</v>
      </c>
      <c r="P356" s="184">
        <v>5</v>
      </c>
      <c r="Q356" s="187">
        <v>0.5</v>
      </c>
      <c r="R356" s="23" t="b">
        <v>1</v>
      </c>
      <c r="S356" s="23" t="b">
        <v>0</v>
      </c>
      <c r="T356" s="23" t="b">
        <v>0</v>
      </c>
      <c r="U356" s="23" t="b">
        <v>0</v>
      </c>
      <c r="V356" s="23" t="b">
        <v>0</v>
      </c>
      <c r="W356" s="9">
        <f>_xlfn.XLOOKUP(Courses[[#This Row],[Enrollment Cap]],RoomSizes[Max Capacity],RoomSizes[Max Capacity],0,1,1)</f>
        <v>90</v>
      </c>
      <c r="X356" s="9">
        <v>35</v>
      </c>
    </row>
    <row r="357" spans="2:24" ht="17" hidden="1" x14ac:dyDescent="0.2">
      <c r="B357" s="9" t="s">
        <v>557</v>
      </c>
      <c r="C357" s="22" t="s">
        <v>115</v>
      </c>
      <c r="D357" s="10">
        <v>72</v>
      </c>
      <c r="E357" s="9"/>
      <c r="F357" s="23" t="b">
        <v>0</v>
      </c>
      <c r="G357" s="23" t="b">
        <v>1</v>
      </c>
      <c r="H357" s="23" t="b">
        <v>0</v>
      </c>
      <c r="I357" s="127"/>
      <c r="J357" s="9" t="s">
        <v>776</v>
      </c>
      <c r="K357" s="12"/>
      <c r="L357" s="9" t="s">
        <v>475</v>
      </c>
      <c r="M357" s="9" t="s">
        <v>332</v>
      </c>
      <c r="N357" s="9" t="s">
        <v>327</v>
      </c>
      <c r="O357" s="12" t="s">
        <v>331</v>
      </c>
      <c r="P357" s="184">
        <v>5</v>
      </c>
      <c r="Q357" s="187">
        <v>0.5</v>
      </c>
      <c r="R357" s="23" t="b">
        <v>1</v>
      </c>
      <c r="S357" s="23" t="b">
        <v>0</v>
      </c>
      <c r="T357" s="23" t="b">
        <v>0</v>
      </c>
      <c r="U357" s="23" t="b">
        <v>0</v>
      </c>
      <c r="V357" s="23" t="b">
        <v>0</v>
      </c>
      <c r="W357" s="9">
        <f>_xlfn.XLOOKUP(Courses[[#This Row],[Enrollment Cap]],RoomSizes[Max Capacity],RoomSizes[Max Capacity],0,1,1)</f>
        <v>90</v>
      </c>
      <c r="X357" s="9">
        <v>35</v>
      </c>
    </row>
    <row r="358" spans="2:24" ht="17" hidden="1" x14ac:dyDescent="0.2">
      <c r="B358" s="9" t="s">
        <v>568</v>
      </c>
      <c r="C358" s="9" t="s">
        <v>293</v>
      </c>
      <c r="D358" s="10">
        <v>24</v>
      </c>
      <c r="E358" s="9"/>
      <c r="F358" s="23" t="b">
        <v>0</v>
      </c>
      <c r="G358" s="23" t="b">
        <v>1</v>
      </c>
      <c r="H358" s="23" t="b">
        <v>0</v>
      </c>
      <c r="I358" s="127"/>
      <c r="J358" s="9"/>
      <c r="K358" s="12"/>
      <c r="L358" s="9" t="s">
        <v>330</v>
      </c>
      <c r="M358" s="9"/>
      <c r="N358" s="9" t="s">
        <v>335</v>
      </c>
      <c r="O358" s="12" t="s">
        <v>576</v>
      </c>
      <c r="P358" s="9">
        <v>0</v>
      </c>
      <c r="Q358" s="187">
        <v>0.5</v>
      </c>
      <c r="R358" s="23" t="b">
        <v>0</v>
      </c>
      <c r="S358" s="23" t="b">
        <v>0</v>
      </c>
      <c r="T358" s="23" t="b">
        <v>0</v>
      </c>
      <c r="U358" s="23" t="b">
        <v>0</v>
      </c>
      <c r="V358" s="23" t="b">
        <v>1</v>
      </c>
      <c r="W358" s="9">
        <f>_xlfn.XLOOKUP(Courses[[#This Row],[Enrollment Cap]],RoomSizes[Max Capacity],RoomSizes[Max Capacity],0,1,1)</f>
        <v>24</v>
      </c>
      <c r="X358" s="9">
        <v>0</v>
      </c>
    </row>
    <row r="359" spans="2:24" ht="17" hidden="1" x14ac:dyDescent="0.2">
      <c r="B359" s="9" t="s">
        <v>568</v>
      </c>
      <c r="C359" s="9" t="s">
        <v>294</v>
      </c>
      <c r="D359" s="10">
        <v>24</v>
      </c>
      <c r="E359" s="9"/>
      <c r="F359" s="23" t="b">
        <v>0</v>
      </c>
      <c r="G359" s="23" t="b">
        <v>1</v>
      </c>
      <c r="H359" s="23" t="b">
        <v>0</v>
      </c>
      <c r="I359" s="127"/>
      <c r="J359" s="9"/>
      <c r="K359" s="12"/>
      <c r="L359" s="9" t="s">
        <v>330</v>
      </c>
      <c r="M359" s="9"/>
      <c r="N359" s="9" t="s">
        <v>335</v>
      </c>
      <c r="O359" s="12" t="s">
        <v>576</v>
      </c>
      <c r="P359" s="9">
        <v>0</v>
      </c>
      <c r="Q359" s="187">
        <v>0.5</v>
      </c>
      <c r="R359" s="23" t="b">
        <v>0</v>
      </c>
      <c r="S359" s="23" t="b">
        <v>0</v>
      </c>
      <c r="T359" s="23" t="b">
        <v>0</v>
      </c>
      <c r="U359" s="23" t="b">
        <v>0</v>
      </c>
      <c r="V359" s="23" t="b">
        <v>1</v>
      </c>
      <c r="W359" s="9">
        <f>_xlfn.XLOOKUP(Courses[[#This Row],[Enrollment Cap]],RoomSizes[Max Capacity],RoomSizes[Max Capacity],0,1,1)</f>
        <v>24</v>
      </c>
      <c r="X359" s="9">
        <v>0</v>
      </c>
    </row>
    <row r="360" spans="2:24" ht="17" hidden="1" x14ac:dyDescent="0.2">
      <c r="B360" s="9" t="s">
        <v>568</v>
      </c>
      <c r="C360" s="9" t="s">
        <v>295</v>
      </c>
      <c r="D360" s="10">
        <v>24</v>
      </c>
      <c r="E360" s="9"/>
      <c r="F360" s="23" t="b">
        <v>0</v>
      </c>
      <c r="G360" s="23" t="b">
        <v>1</v>
      </c>
      <c r="H360" s="23" t="b">
        <v>0</v>
      </c>
      <c r="I360" s="127"/>
      <c r="J360" s="9"/>
      <c r="K360" s="12"/>
      <c r="L360" s="9" t="s">
        <v>330</v>
      </c>
      <c r="M360" s="9"/>
      <c r="N360" s="9" t="s">
        <v>335</v>
      </c>
      <c r="O360" s="12" t="s">
        <v>576</v>
      </c>
      <c r="P360" s="9">
        <v>0</v>
      </c>
      <c r="Q360" s="187">
        <v>0.5</v>
      </c>
      <c r="R360" s="23" t="b">
        <v>0</v>
      </c>
      <c r="S360" s="23" t="b">
        <v>0</v>
      </c>
      <c r="T360" s="23" t="b">
        <v>0</v>
      </c>
      <c r="U360" s="23" t="b">
        <v>0</v>
      </c>
      <c r="V360" s="23" t="b">
        <v>1</v>
      </c>
      <c r="W360" s="9">
        <f>_xlfn.XLOOKUP(Courses[[#This Row],[Enrollment Cap]],RoomSizes[Max Capacity],RoomSizes[Max Capacity],0,1,1)</f>
        <v>24</v>
      </c>
      <c r="X360" s="9">
        <v>0</v>
      </c>
    </row>
    <row r="361" spans="2:24" ht="17" hidden="1" x14ac:dyDescent="0.2">
      <c r="B361" s="9" t="s">
        <v>568</v>
      </c>
      <c r="C361" s="9" t="s">
        <v>296</v>
      </c>
      <c r="D361" s="10">
        <v>24</v>
      </c>
      <c r="E361" s="9"/>
      <c r="F361" s="23" t="b">
        <v>0</v>
      </c>
      <c r="G361" s="23" t="b">
        <v>1</v>
      </c>
      <c r="H361" s="23" t="b">
        <v>0</v>
      </c>
      <c r="I361" s="127"/>
      <c r="J361" s="9"/>
      <c r="K361" s="12"/>
      <c r="L361" s="9" t="s">
        <v>330</v>
      </c>
      <c r="M361" s="9"/>
      <c r="N361" s="9" t="s">
        <v>335</v>
      </c>
      <c r="O361" s="12" t="s">
        <v>576</v>
      </c>
      <c r="P361" s="9">
        <v>0</v>
      </c>
      <c r="Q361" s="187">
        <v>0.5</v>
      </c>
      <c r="R361" s="23" t="b">
        <v>0</v>
      </c>
      <c r="S361" s="23" t="b">
        <v>0</v>
      </c>
      <c r="T361" s="23" t="b">
        <v>0</v>
      </c>
      <c r="U361" s="23" t="b">
        <v>0</v>
      </c>
      <c r="V361" s="23" t="b">
        <v>1</v>
      </c>
      <c r="W361" s="9">
        <f>_xlfn.XLOOKUP(Courses[[#This Row],[Enrollment Cap]],RoomSizes[Max Capacity],RoomSizes[Max Capacity],0,1,1)</f>
        <v>24</v>
      </c>
      <c r="X361" s="9">
        <v>0</v>
      </c>
    </row>
    <row r="362" spans="2:24" ht="17" hidden="1" x14ac:dyDescent="0.2">
      <c r="B362" s="9" t="s">
        <v>568</v>
      </c>
      <c r="C362" s="9" t="s">
        <v>297</v>
      </c>
      <c r="D362" s="10">
        <v>24</v>
      </c>
      <c r="E362" s="9"/>
      <c r="F362" s="23" t="b">
        <v>0</v>
      </c>
      <c r="G362" s="23" t="b">
        <v>1</v>
      </c>
      <c r="H362" s="23" t="b">
        <v>0</v>
      </c>
      <c r="I362" s="127"/>
      <c r="J362" s="9"/>
      <c r="K362" s="12"/>
      <c r="L362" s="9" t="s">
        <v>330</v>
      </c>
      <c r="M362" s="9"/>
      <c r="N362" s="9" t="s">
        <v>335</v>
      </c>
      <c r="O362" s="12" t="s">
        <v>576</v>
      </c>
      <c r="P362" s="9">
        <v>0</v>
      </c>
      <c r="Q362" s="187">
        <v>0.5</v>
      </c>
      <c r="R362" s="23" t="b">
        <v>0</v>
      </c>
      <c r="S362" s="23" t="b">
        <v>0</v>
      </c>
      <c r="T362" s="23" t="b">
        <v>0</v>
      </c>
      <c r="U362" s="23" t="b">
        <v>0</v>
      </c>
      <c r="V362" s="23" t="b">
        <v>1</v>
      </c>
      <c r="W362" s="9">
        <f>_xlfn.XLOOKUP(Courses[[#This Row],[Enrollment Cap]],RoomSizes[Max Capacity],RoomSizes[Max Capacity],0,1,1)</f>
        <v>24</v>
      </c>
      <c r="X362" s="9">
        <v>0</v>
      </c>
    </row>
    <row r="363" spans="2:24" ht="17" hidden="1" x14ac:dyDescent="0.2">
      <c r="B363" s="9" t="s">
        <v>568</v>
      </c>
      <c r="C363" s="9" t="s">
        <v>298</v>
      </c>
      <c r="D363" s="10">
        <v>24</v>
      </c>
      <c r="E363" s="9"/>
      <c r="F363" s="23" t="b">
        <v>0</v>
      </c>
      <c r="G363" s="23" t="b">
        <v>1</v>
      </c>
      <c r="H363" s="23" t="b">
        <v>0</v>
      </c>
      <c r="I363" s="127"/>
      <c r="J363" s="9"/>
      <c r="K363" s="12"/>
      <c r="L363" s="9" t="s">
        <v>330</v>
      </c>
      <c r="M363" s="9"/>
      <c r="N363" s="9" t="s">
        <v>335</v>
      </c>
      <c r="O363" s="12" t="s">
        <v>576</v>
      </c>
      <c r="P363" s="9">
        <v>0</v>
      </c>
      <c r="Q363" s="185">
        <v>0.5</v>
      </c>
      <c r="R363" s="23" t="b">
        <v>0</v>
      </c>
      <c r="S363" s="23" t="b">
        <v>0</v>
      </c>
      <c r="T363" s="23" t="b">
        <v>0</v>
      </c>
      <c r="U363" s="23" t="b">
        <v>0</v>
      </c>
      <c r="V363" s="23" t="b">
        <v>1</v>
      </c>
      <c r="W363" s="9">
        <f>_xlfn.XLOOKUP(Courses[[#This Row],[Enrollment Cap]],RoomSizes[Max Capacity],RoomSizes[Max Capacity],0,1,1)</f>
        <v>24</v>
      </c>
      <c r="X363" s="9">
        <v>0</v>
      </c>
    </row>
    <row r="364" spans="2:24" ht="17" hidden="1" x14ac:dyDescent="0.2">
      <c r="B364" s="9" t="s">
        <v>568</v>
      </c>
      <c r="C364" s="9" t="s">
        <v>299</v>
      </c>
      <c r="D364" s="10">
        <v>24</v>
      </c>
      <c r="E364" s="9"/>
      <c r="F364" s="23" t="b">
        <v>0</v>
      </c>
      <c r="G364" s="23" t="b">
        <v>1</v>
      </c>
      <c r="H364" s="23" t="b">
        <v>0</v>
      </c>
      <c r="I364" s="127"/>
      <c r="J364" s="9"/>
      <c r="K364" s="12"/>
      <c r="L364" s="9" t="s">
        <v>330</v>
      </c>
      <c r="M364" s="9"/>
      <c r="N364" s="9" t="s">
        <v>335</v>
      </c>
      <c r="O364" s="12" t="s">
        <v>576</v>
      </c>
      <c r="P364" s="9">
        <v>0</v>
      </c>
      <c r="Q364" s="185">
        <v>0.5</v>
      </c>
      <c r="R364" s="116" t="b">
        <v>0</v>
      </c>
      <c r="S364" s="23" t="b">
        <v>0</v>
      </c>
      <c r="T364" s="23" t="b">
        <v>0</v>
      </c>
      <c r="U364" s="23" t="b">
        <v>0</v>
      </c>
      <c r="V364" s="23" t="b">
        <v>1</v>
      </c>
      <c r="W364" s="9">
        <f>_xlfn.XLOOKUP(Courses[[#This Row],[Enrollment Cap]],RoomSizes[Max Capacity],RoomSizes[Max Capacity],0,1,1)</f>
        <v>24</v>
      </c>
      <c r="X364" s="9">
        <v>0</v>
      </c>
    </row>
    <row r="365" spans="2:24" ht="17" hidden="1" x14ac:dyDescent="0.2">
      <c r="B365" s="9" t="s">
        <v>568</v>
      </c>
      <c r="C365" s="9" t="s">
        <v>300</v>
      </c>
      <c r="D365" s="10">
        <v>24</v>
      </c>
      <c r="E365" s="9"/>
      <c r="F365" s="23" t="b">
        <v>0</v>
      </c>
      <c r="G365" s="23" t="b">
        <v>1</v>
      </c>
      <c r="H365" s="23" t="b">
        <v>0</v>
      </c>
      <c r="I365" s="127"/>
      <c r="J365" s="9" t="s">
        <v>566</v>
      </c>
      <c r="K365" s="12"/>
      <c r="L365" s="9" t="s">
        <v>330</v>
      </c>
      <c r="M365" s="9"/>
      <c r="N365" s="9" t="s">
        <v>335</v>
      </c>
      <c r="O365" s="12" t="s">
        <v>576</v>
      </c>
      <c r="P365" s="9">
        <v>0</v>
      </c>
      <c r="Q365" s="187">
        <v>0.5</v>
      </c>
      <c r="R365" s="116" t="b">
        <v>0</v>
      </c>
      <c r="S365" s="23" t="b">
        <v>0</v>
      </c>
      <c r="T365" s="23" t="b">
        <v>0</v>
      </c>
      <c r="U365" s="23" t="b">
        <v>0</v>
      </c>
      <c r="V365" s="23" t="b">
        <v>1</v>
      </c>
      <c r="W365" s="9">
        <f>_xlfn.XLOOKUP(Courses[[#This Row],[Enrollment Cap]],RoomSizes[Max Capacity],RoomSizes[Max Capacity],0,1,1)</f>
        <v>24</v>
      </c>
      <c r="X365" s="9">
        <v>0</v>
      </c>
    </row>
    <row r="366" spans="2:24" ht="17" hidden="1" x14ac:dyDescent="0.2">
      <c r="B366" s="9" t="s">
        <v>568</v>
      </c>
      <c r="C366" s="9" t="s">
        <v>301</v>
      </c>
      <c r="D366" s="10">
        <v>24</v>
      </c>
      <c r="E366" s="9"/>
      <c r="F366" s="23" t="b">
        <v>0</v>
      </c>
      <c r="G366" s="23" t="b">
        <v>1</v>
      </c>
      <c r="H366" s="23" t="b">
        <v>0</v>
      </c>
      <c r="I366" s="127"/>
      <c r="J366" s="9" t="s">
        <v>566</v>
      </c>
      <c r="K366" s="12"/>
      <c r="L366" s="9" t="s">
        <v>330</v>
      </c>
      <c r="M366" s="9"/>
      <c r="N366" s="9" t="s">
        <v>335</v>
      </c>
      <c r="O366" s="12" t="s">
        <v>576</v>
      </c>
      <c r="P366" s="9">
        <v>0</v>
      </c>
      <c r="Q366" s="187">
        <v>0.5</v>
      </c>
      <c r="R366" s="116" t="b">
        <v>0</v>
      </c>
      <c r="S366" s="23" t="b">
        <v>0</v>
      </c>
      <c r="T366" s="23" t="b">
        <v>0</v>
      </c>
      <c r="U366" s="23" t="b">
        <v>0</v>
      </c>
      <c r="V366" s="23" t="b">
        <v>1</v>
      </c>
      <c r="W366" s="9">
        <f>_xlfn.XLOOKUP(Courses[[#This Row],[Enrollment Cap]],RoomSizes[Max Capacity],RoomSizes[Max Capacity],0,1,1)</f>
        <v>24</v>
      </c>
      <c r="X366" s="9">
        <v>0</v>
      </c>
    </row>
    <row r="367" spans="2:24" ht="17" hidden="1" x14ac:dyDescent="0.25">
      <c r="B367" s="9" t="s">
        <v>557</v>
      </c>
      <c r="C367" s="9" t="s">
        <v>777</v>
      </c>
      <c r="D367" s="10">
        <v>216</v>
      </c>
      <c r="E367" s="9"/>
      <c r="F367" s="23"/>
      <c r="G367" s="23"/>
      <c r="H367" s="23" t="b">
        <v>1</v>
      </c>
      <c r="I367" s="127"/>
      <c r="J367" s="56" t="s">
        <v>778</v>
      </c>
      <c r="K367" s="12"/>
      <c r="L367" s="9" t="s">
        <v>475</v>
      </c>
      <c r="M367" s="9"/>
      <c r="N367" s="9" t="s">
        <v>327</v>
      </c>
      <c r="O367" s="12"/>
      <c r="P367" s="9">
        <v>5</v>
      </c>
      <c r="Q367" s="89">
        <v>0.5</v>
      </c>
      <c r="R367" s="116" t="b">
        <v>1</v>
      </c>
      <c r="S367" s="23" t="b">
        <v>0</v>
      </c>
      <c r="T367" s="23" t="b">
        <v>0</v>
      </c>
      <c r="U367" s="23" t="b">
        <v>0</v>
      </c>
      <c r="V367" s="23" t="b">
        <v>1</v>
      </c>
      <c r="W367" s="9">
        <f>_xlfn.XLOOKUP(Courses[[#This Row],[Enrollment Cap]],RoomSizes[Max Capacity],RoomSizes[Max Capacity],0,1,1)</f>
        <v>0</v>
      </c>
      <c r="X367" s="9">
        <v>35</v>
      </c>
    </row>
    <row r="368" spans="2:24" ht="18" hidden="1" x14ac:dyDescent="0.25">
      <c r="B368" s="9" t="s">
        <v>557</v>
      </c>
      <c r="C368" s="9" t="s">
        <v>779</v>
      </c>
      <c r="D368" s="10">
        <v>72</v>
      </c>
      <c r="E368" s="9"/>
      <c r="F368" s="23"/>
      <c r="G368" s="23"/>
      <c r="H368" s="23" t="b">
        <v>1</v>
      </c>
      <c r="I368" s="127"/>
      <c r="J368" s="56"/>
      <c r="K368" s="12"/>
      <c r="L368" s="9" t="s">
        <v>475</v>
      </c>
      <c r="M368" s="9" t="s">
        <v>332</v>
      </c>
      <c r="N368" s="9" t="s">
        <v>327</v>
      </c>
      <c r="O368" s="12" t="s">
        <v>331</v>
      </c>
      <c r="P368" s="9">
        <v>5</v>
      </c>
      <c r="Q368" s="89">
        <v>0.5</v>
      </c>
      <c r="R368" s="23" t="b">
        <v>1</v>
      </c>
      <c r="S368" s="23" t="b">
        <v>0</v>
      </c>
      <c r="T368" s="23" t="b">
        <v>0</v>
      </c>
      <c r="U368" s="23" t="b">
        <v>0</v>
      </c>
      <c r="V368" s="23" t="b">
        <v>1</v>
      </c>
      <c r="W368" s="9">
        <f>_xlfn.XLOOKUP(Courses[[#This Row],[Enrollment Cap]],RoomSizes[Max Capacity],RoomSizes[Max Capacity],0,1,1)</f>
        <v>90</v>
      </c>
      <c r="X368" s="9">
        <v>0</v>
      </c>
    </row>
    <row r="369" spans="2:24" ht="16" hidden="1" customHeight="1" x14ac:dyDescent="0.2">
      <c r="B369" s="9" t="s">
        <v>557</v>
      </c>
      <c r="C369" s="9" t="s">
        <v>780</v>
      </c>
      <c r="D369" s="10">
        <v>72</v>
      </c>
      <c r="E369" s="9"/>
      <c r="F369" s="23"/>
      <c r="G369" s="23"/>
      <c r="H369" s="23" t="b">
        <v>1</v>
      </c>
      <c r="I369" s="127"/>
      <c r="J369" s="9"/>
      <c r="K369" s="12"/>
      <c r="L369" s="9" t="s">
        <v>475</v>
      </c>
      <c r="M369" s="9" t="s">
        <v>332</v>
      </c>
      <c r="N369" s="9" t="s">
        <v>327</v>
      </c>
      <c r="O369" s="12" t="s">
        <v>331</v>
      </c>
      <c r="P369" s="9">
        <v>5</v>
      </c>
      <c r="Q369" s="89">
        <v>0.5</v>
      </c>
      <c r="R369" s="23" t="b">
        <v>1</v>
      </c>
      <c r="S369" s="23" t="b">
        <v>0</v>
      </c>
      <c r="T369" s="23" t="b">
        <v>0</v>
      </c>
      <c r="U369" s="23" t="b">
        <v>0</v>
      </c>
      <c r="V369" s="23" t="b">
        <v>1</v>
      </c>
      <c r="W369" s="9">
        <f>_xlfn.XLOOKUP(Courses[[#This Row],[Enrollment Cap]],RoomSizes[Max Capacity],RoomSizes[Max Capacity],0,1,1)</f>
        <v>90</v>
      </c>
      <c r="X369" s="9">
        <v>0</v>
      </c>
    </row>
    <row r="370" spans="2:24" ht="17" hidden="1" x14ac:dyDescent="0.2">
      <c r="B370" s="9" t="s">
        <v>557</v>
      </c>
      <c r="C370" s="9" t="s">
        <v>781</v>
      </c>
      <c r="D370" s="10">
        <v>72</v>
      </c>
      <c r="E370" s="9"/>
      <c r="F370" s="23"/>
      <c r="G370" s="23"/>
      <c r="H370" s="23" t="b">
        <v>1</v>
      </c>
      <c r="I370" s="127"/>
      <c r="J370" s="9"/>
      <c r="K370" s="12"/>
      <c r="L370" s="9" t="s">
        <v>475</v>
      </c>
      <c r="M370" s="9" t="s">
        <v>332</v>
      </c>
      <c r="N370" s="9" t="s">
        <v>327</v>
      </c>
      <c r="O370" s="12" t="s">
        <v>331</v>
      </c>
      <c r="P370" s="9">
        <v>5</v>
      </c>
      <c r="Q370" s="89">
        <v>0.5</v>
      </c>
      <c r="R370" s="23" t="b">
        <v>1</v>
      </c>
      <c r="S370" s="23" t="b">
        <v>0</v>
      </c>
      <c r="T370" s="23" t="b">
        <v>0</v>
      </c>
      <c r="U370" s="23" t="b">
        <v>0</v>
      </c>
      <c r="V370" s="23" t="b">
        <v>1</v>
      </c>
      <c r="W370" s="9">
        <f>_xlfn.XLOOKUP(Courses[[#This Row],[Enrollment Cap]],RoomSizes[Max Capacity],RoomSizes[Max Capacity],0,1,1)</f>
        <v>90</v>
      </c>
      <c r="X370" s="9">
        <v>0</v>
      </c>
    </row>
    <row r="371" spans="2:24" hidden="1" x14ac:dyDescent="0.2">
      <c r="B371" s="9" t="s">
        <v>557</v>
      </c>
      <c r="C371" s="22" t="s">
        <v>116</v>
      </c>
      <c r="D371" s="10">
        <v>72</v>
      </c>
      <c r="E371" s="9"/>
      <c r="F371" s="23"/>
      <c r="G371" s="23" t="b">
        <v>1</v>
      </c>
      <c r="H371" s="23" t="b">
        <v>0</v>
      </c>
      <c r="I371" s="127"/>
      <c r="J371" s="9"/>
      <c r="K371" s="12"/>
      <c r="L371" s="9" t="s">
        <v>330</v>
      </c>
      <c r="M371" s="9"/>
      <c r="N371" s="9" t="s">
        <v>327</v>
      </c>
      <c r="O371" s="9"/>
      <c r="P371" s="185">
        <v>5</v>
      </c>
      <c r="Q371" s="187">
        <v>1</v>
      </c>
      <c r="R371" s="23" t="b">
        <v>0</v>
      </c>
      <c r="S371" s="23" t="b">
        <v>0</v>
      </c>
      <c r="T371" s="23" t="b">
        <v>0</v>
      </c>
      <c r="U371" s="23" t="b">
        <v>0</v>
      </c>
      <c r="V371" s="23" t="b">
        <v>0</v>
      </c>
      <c r="W371" s="9">
        <f>_xlfn.XLOOKUP(Courses[[#This Row],[Enrollment Cap]],RoomSizes[Max Capacity],RoomSizes[Max Capacity],0,1,1)</f>
        <v>90</v>
      </c>
      <c r="X371" s="9">
        <v>0</v>
      </c>
    </row>
    <row r="372" spans="2:24" hidden="1" x14ac:dyDescent="0.2">
      <c r="B372" s="9" t="s">
        <v>557</v>
      </c>
      <c r="C372" s="22" t="s">
        <v>782</v>
      </c>
      <c r="D372" s="10">
        <v>24</v>
      </c>
      <c r="E372" s="9" t="s">
        <v>783</v>
      </c>
      <c r="F372" s="23"/>
      <c r="G372" s="23"/>
      <c r="H372" s="23" t="b">
        <v>1</v>
      </c>
      <c r="I372" s="127"/>
      <c r="J372" s="9"/>
      <c r="K372" s="12"/>
      <c r="L372" s="9" t="s">
        <v>330</v>
      </c>
      <c r="M372" s="9"/>
      <c r="N372" s="9" t="s">
        <v>327</v>
      </c>
      <c r="O372" s="9"/>
      <c r="P372" s="58">
        <v>5</v>
      </c>
      <c r="Q372" s="58">
        <v>1</v>
      </c>
      <c r="R372" s="23" t="b">
        <v>0</v>
      </c>
      <c r="S372" s="23" t="b">
        <v>0</v>
      </c>
      <c r="T372" s="23" t="b">
        <v>0</v>
      </c>
      <c r="U372" s="23" t="b">
        <v>0</v>
      </c>
      <c r="V372" s="23" t="b">
        <v>0</v>
      </c>
      <c r="W372" s="9">
        <f>_xlfn.XLOOKUP(Courses[[#This Row],[Enrollment Cap]],RoomSizes[Max Capacity],RoomSizes[Max Capacity],0,1,1)</f>
        <v>24</v>
      </c>
      <c r="X372" s="9">
        <v>0</v>
      </c>
    </row>
    <row r="373" spans="2:24" hidden="1" x14ac:dyDescent="0.2">
      <c r="B373" s="9" t="s">
        <v>557</v>
      </c>
      <c r="C373" s="22" t="s">
        <v>784</v>
      </c>
      <c r="D373" s="10">
        <v>30</v>
      </c>
      <c r="E373" s="9" t="s">
        <v>783</v>
      </c>
      <c r="F373" s="23" t="b">
        <v>1</v>
      </c>
      <c r="G373" s="23"/>
      <c r="H373" s="23" t="b">
        <v>0</v>
      </c>
      <c r="I373" s="127"/>
      <c r="J373" s="9"/>
      <c r="K373" s="12"/>
      <c r="L373" s="9" t="s">
        <v>330</v>
      </c>
      <c r="M373" s="9"/>
      <c r="N373" s="9" t="s">
        <v>327</v>
      </c>
      <c r="O373" s="9"/>
      <c r="P373" s="58">
        <v>5</v>
      </c>
      <c r="Q373" s="89">
        <v>1</v>
      </c>
      <c r="R373" s="23" t="b">
        <v>0</v>
      </c>
      <c r="S373" s="23" t="b">
        <v>0</v>
      </c>
      <c r="T373" s="23" t="b">
        <v>0</v>
      </c>
      <c r="U373" s="23" t="b">
        <v>0</v>
      </c>
      <c r="V373" s="23" t="b">
        <v>0</v>
      </c>
      <c r="W373" s="9">
        <f>_xlfn.XLOOKUP(Courses[[#This Row],[Enrollment Cap]],RoomSizes[Max Capacity],RoomSizes[Max Capacity],0,1,1)</f>
        <v>30</v>
      </c>
      <c r="X373" s="9">
        <v>0</v>
      </c>
    </row>
    <row r="374" spans="2:24" hidden="1" x14ac:dyDescent="0.2">
      <c r="B374" s="9" t="s">
        <v>557</v>
      </c>
      <c r="C374" s="22" t="s">
        <v>117</v>
      </c>
      <c r="D374" s="10">
        <v>24</v>
      </c>
      <c r="E374" s="9" t="s">
        <v>785</v>
      </c>
      <c r="F374" s="23"/>
      <c r="G374" s="23" t="b">
        <v>1</v>
      </c>
      <c r="H374" s="23" t="b">
        <v>0</v>
      </c>
      <c r="I374" s="127"/>
      <c r="J374" s="9"/>
      <c r="K374" s="12"/>
      <c r="L374" s="9" t="s">
        <v>330</v>
      </c>
      <c r="M374" s="9"/>
      <c r="N374" s="9" t="s">
        <v>327</v>
      </c>
      <c r="O374" s="9"/>
      <c r="P374" s="185">
        <v>5</v>
      </c>
      <c r="Q374" s="187">
        <v>1</v>
      </c>
      <c r="R374" s="23" t="b">
        <v>0</v>
      </c>
      <c r="S374" s="23" t="b">
        <v>0</v>
      </c>
      <c r="T374" s="23" t="b">
        <v>0</v>
      </c>
      <c r="U374" s="23" t="b">
        <v>0</v>
      </c>
      <c r="V374" s="23" t="b">
        <v>0</v>
      </c>
      <c r="W374" s="9">
        <f>_xlfn.XLOOKUP(Courses[[#This Row],[Enrollment Cap]],RoomSizes[Max Capacity],RoomSizes[Max Capacity],0,1,1)</f>
        <v>24</v>
      </c>
      <c r="X374" s="9">
        <v>0</v>
      </c>
    </row>
    <row r="375" spans="2:24" hidden="1" x14ac:dyDescent="0.2">
      <c r="B375" s="9" t="s">
        <v>673</v>
      </c>
      <c r="C375" s="106" t="s">
        <v>786</v>
      </c>
      <c r="D375" s="10">
        <v>24</v>
      </c>
      <c r="E375" s="9" t="s">
        <v>683</v>
      </c>
      <c r="F375" s="23" t="b">
        <v>1</v>
      </c>
      <c r="G375" s="23" t="b">
        <v>0</v>
      </c>
      <c r="H375" s="23" t="b">
        <v>0</v>
      </c>
      <c r="I375" s="127"/>
      <c r="J375" s="9"/>
      <c r="K375" s="55" t="b">
        <v>0</v>
      </c>
      <c r="L375" s="9"/>
      <c r="M375" s="9"/>
      <c r="N375" s="9"/>
      <c r="O375" s="12"/>
      <c r="P375" s="9"/>
      <c r="R375" s="23" t="b">
        <v>0</v>
      </c>
      <c r="S375" s="23" t="b">
        <v>0</v>
      </c>
      <c r="T375" s="23" t="b">
        <v>0</v>
      </c>
      <c r="U375" s="23" t="b">
        <v>0</v>
      </c>
      <c r="V375" s="23" t="b">
        <v>0</v>
      </c>
      <c r="W375" s="9">
        <f>_xlfn.XLOOKUP(Courses[[#This Row],[Enrollment Cap]],RoomSizes[Max Capacity],RoomSizes[Max Capacity],0,1,1)</f>
        <v>24</v>
      </c>
      <c r="X375" s="9">
        <v>0</v>
      </c>
    </row>
    <row r="376" spans="2:24" hidden="1" x14ac:dyDescent="0.2">
      <c r="B376" s="9" t="s">
        <v>673</v>
      </c>
      <c r="C376" s="107" t="s">
        <v>787</v>
      </c>
      <c r="D376" s="10">
        <v>24</v>
      </c>
      <c r="E376" s="9" t="s">
        <v>788</v>
      </c>
      <c r="F376" s="23" t="b">
        <v>1</v>
      </c>
      <c r="G376" s="23" t="b">
        <v>0</v>
      </c>
      <c r="H376" s="23" t="b">
        <v>0</v>
      </c>
      <c r="I376" s="127"/>
      <c r="J376" s="9"/>
      <c r="K376" s="55" t="b">
        <v>0</v>
      </c>
      <c r="L376" s="9"/>
      <c r="M376" s="9"/>
      <c r="N376" s="9"/>
      <c r="O376" s="12"/>
      <c r="P376" s="9"/>
      <c r="R376" s="23" t="b">
        <v>0</v>
      </c>
      <c r="S376" s="23" t="b">
        <v>0</v>
      </c>
      <c r="T376" s="23" t="b">
        <v>0</v>
      </c>
      <c r="U376" s="23" t="b">
        <v>0</v>
      </c>
      <c r="V376" s="23" t="b">
        <v>0</v>
      </c>
      <c r="W376" s="9">
        <f>_xlfn.XLOOKUP(Courses[[#This Row],[Enrollment Cap]],RoomSizes[Max Capacity],RoomSizes[Max Capacity],0,1,1)</f>
        <v>24</v>
      </c>
      <c r="X376" s="9">
        <v>0</v>
      </c>
    </row>
    <row r="377" spans="2:24" hidden="1" x14ac:dyDescent="0.2">
      <c r="B377" s="9" t="s">
        <v>789</v>
      </c>
      <c r="C377" s="9" t="s">
        <v>265</v>
      </c>
      <c r="D377" s="10">
        <v>48</v>
      </c>
      <c r="E377" s="9"/>
      <c r="F377" s="23" t="b">
        <v>0</v>
      </c>
      <c r="G377" s="23" t="b">
        <v>0</v>
      </c>
      <c r="H377" s="23" t="b">
        <v>0</v>
      </c>
      <c r="I377" s="127"/>
      <c r="J377" s="9"/>
      <c r="K377" s="109"/>
      <c r="L377" s="9"/>
      <c r="M377" s="9"/>
      <c r="N377" s="9"/>
      <c r="P377" s="9"/>
      <c r="Q377" s="9"/>
      <c r="R377" s="23" t="b">
        <v>0</v>
      </c>
      <c r="S377" s="23" t="b">
        <v>0</v>
      </c>
      <c r="T377" s="23" t="b">
        <v>0</v>
      </c>
      <c r="U377" s="23" t="b">
        <v>0</v>
      </c>
      <c r="V377" s="23" t="b">
        <v>0</v>
      </c>
      <c r="W377" s="9">
        <f>_xlfn.XLOOKUP(Courses[[#This Row],[Enrollment Cap]],RoomSizes[Max Capacity],RoomSizes[Max Capacity],0,1,1)</f>
        <v>48</v>
      </c>
      <c r="X377" s="9">
        <v>30</v>
      </c>
    </row>
    <row r="378" spans="2:24" hidden="1" x14ac:dyDescent="0.2">
      <c r="B378" s="9" t="s">
        <v>789</v>
      </c>
      <c r="C378" s="9" t="s">
        <v>213</v>
      </c>
      <c r="D378" s="10">
        <v>48</v>
      </c>
      <c r="E378" s="9"/>
      <c r="F378" s="23" t="b">
        <v>0</v>
      </c>
      <c r="G378" s="23" t="b">
        <v>0</v>
      </c>
      <c r="H378" s="23" t="b">
        <v>0</v>
      </c>
      <c r="I378" s="127"/>
      <c r="J378" s="9"/>
      <c r="K378" s="109"/>
      <c r="L378" s="9"/>
      <c r="M378" s="9"/>
      <c r="N378" s="9"/>
      <c r="P378" s="9"/>
      <c r="Q378" s="9"/>
      <c r="R378" s="23" t="b">
        <v>0</v>
      </c>
      <c r="S378" s="23" t="b">
        <v>0</v>
      </c>
      <c r="T378" s="23" t="b">
        <v>0</v>
      </c>
      <c r="U378" s="23" t="b">
        <v>0</v>
      </c>
      <c r="V378" s="23" t="b">
        <v>0</v>
      </c>
      <c r="W378" s="9">
        <f>_xlfn.XLOOKUP(Courses[[#This Row],[Enrollment Cap]],RoomSizes[Max Capacity],RoomSizes[Max Capacity],0,1,1)</f>
        <v>48</v>
      </c>
      <c r="X378" s="9">
        <v>30</v>
      </c>
    </row>
    <row r="379" spans="2:24" hidden="1" x14ac:dyDescent="0.2">
      <c r="B379" s="9" t="s">
        <v>789</v>
      </c>
      <c r="C379" s="9" t="s">
        <v>790</v>
      </c>
      <c r="D379" s="10">
        <v>30</v>
      </c>
      <c r="E379" s="9"/>
      <c r="F379" s="23" t="b">
        <v>0</v>
      </c>
      <c r="G379" s="23" t="b">
        <v>0</v>
      </c>
      <c r="H379" s="23" t="b">
        <v>0</v>
      </c>
      <c r="I379" s="127"/>
      <c r="J379" s="9"/>
      <c r="K379" s="109"/>
      <c r="L379" s="9"/>
      <c r="M379" s="9"/>
      <c r="N379" s="9"/>
      <c r="P379" s="9"/>
      <c r="Q379" s="9"/>
      <c r="R379" s="23" t="b">
        <v>0</v>
      </c>
      <c r="S379" s="23" t="b">
        <v>0</v>
      </c>
      <c r="T379" s="23" t="b">
        <v>0</v>
      </c>
      <c r="U379" s="23" t="b">
        <v>0</v>
      </c>
      <c r="V379" s="23" t="b">
        <v>0</v>
      </c>
      <c r="W379" s="9">
        <f>_xlfn.XLOOKUP(Courses[[#This Row],[Enrollment Cap]],RoomSizes[Max Capacity],RoomSizes[Max Capacity],0,1,1)</f>
        <v>30</v>
      </c>
      <c r="X379" s="9">
        <v>12</v>
      </c>
    </row>
    <row r="380" spans="2:24" hidden="1" x14ac:dyDescent="0.2">
      <c r="B380" s="9" t="s">
        <v>789</v>
      </c>
      <c r="C380" s="9" t="s">
        <v>255</v>
      </c>
      <c r="D380" s="10">
        <v>40</v>
      </c>
      <c r="E380" s="9"/>
      <c r="F380" s="23" t="b">
        <v>0</v>
      </c>
      <c r="G380" s="23" t="b">
        <v>0</v>
      </c>
      <c r="H380" s="23" t="b">
        <v>0</v>
      </c>
      <c r="I380" s="127"/>
      <c r="J380" s="9"/>
      <c r="K380" s="109"/>
      <c r="L380" s="9"/>
      <c r="M380" s="9"/>
      <c r="N380" s="9"/>
      <c r="P380" s="9"/>
      <c r="Q380" s="9"/>
      <c r="R380" s="23" t="b">
        <v>0</v>
      </c>
      <c r="S380" s="23" t="b">
        <v>0</v>
      </c>
      <c r="T380" s="23" t="b">
        <v>0</v>
      </c>
      <c r="U380" s="23" t="b">
        <v>0</v>
      </c>
      <c r="V380" s="23" t="b">
        <v>0</v>
      </c>
      <c r="W380" s="9">
        <f>_xlfn.XLOOKUP(Courses[[#This Row],[Enrollment Cap]],RoomSizes[Max Capacity],RoomSizes[Max Capacity],0,1,1)</f>
        <v>40</v>
      </c>
      <c r="X380" s="9">
        <v>30</v>
      </c>
    </row>
    <row r="381" spans="2:24" hidden="1" x14ac:dyDescent="0.2">
      <c r="B381" s="9" t="s">
        <v>789</v>
      </c>
      <c r="C381" s="9" t="s">
        <v>242</v>
      </c>
      <c r="D381" s="10">
        <v>40</v>
      </c>
      <c r="E381" s="9"/>
      <c r="F381" s="23" t="b">
        <v>0</v>
      </c>
      <c r="G381" s="23" t="b">
        <v>0</v>
      </c>
      <c r="H381" s="23" t="b">
        <v>0</v>
      </c>
      <c r="I381" s="127"/>
      <c r="J381" s="9"/>
      <c r="K381" s="109"/>
      <c r="L381" s="9"/>
      <c r="M381" s="9"/>
      <c r="N381" s="9"/>
      <c r="P381" s="9"/>
      <c r="Q381" s="9"/>
      <c r="R381" s="23" t="b">
        <v>0</v>
      </c>
      <c r="S381" s="23" t="b">
        <v>0</v>
      </c>
      <c r="T381" s="23" t="b">
        <v>0</v>
      </c>
      <c r="U381" s="23" t="b">
        <v>0</v>
      </c>
      <c r="V381" s="23" t="b">
        <v>0</v>
      </c>
      <c r="W381" s="9">
        <f>_xlfn.XLOOKUP(Courses[[#This Row],[Enrollment Cap]],RoomSizes[Max Capacity],RoomSizes[Max Capacity],0,1,1)</f>
        <v>40</v>
      </c>
      <c r="X381" s="9">
        <v>30</v>
      </c>
    </row>
    <row r="382" spans="2:24" hidden="1" x14ac:dyDescent="0.2">
      <c r="B382" s="9" t="s">
        <v>789</v>
      </c>
      <c r="C382" s="9" t="s">
        <v>791</v>
      </c>
      <c r="D382" s="10">
        <v>30</v>
      </c>
      <c r="E382" s="9"/>
      <c r="F382" s="23" t="b">
        <v>0</v>
      </c>
      <c r="G382" s="23" t="b">
        <v>0</v>
      </c>
      <c r="H382" s="23" t="b">
        <v>0</v>
      </c>
      <c r="I382" s="127"/>
      <c r="J382" s="9"/>
      <c r="K382" s="109"/>
      <c r="L382" s="9"/>
      <c r="M382" s="9"/>
      <c r="N382" s="9"/>
      <c r="P382" s="9"/>
      <c r="Q382" s="9"/>
      <c r="R382" s="23" t="b">
        <v>0</v>
      </c>
      <c r="S382" s="23" t="b">
        <v>0</v>
      </c>
      <c r="T382" s="23" t="b">
        <v>0</v>
      </c>
      <c r="U382" s="23" t="b">
        <v>0</v>
      </c>
      <c r="V382" s="23" t="b">
        <v>0</v>
      </c>
      <c r="W382" s="9">
        <f>_xlfn.XLOOKUP(Courses[[#This Row],[Enrollment Cap]],RoomSizes[Max Capacity],RoomSizes[Max Capacity],0,1,1)</f>
        <v>30</v>
      </c>
      <c r="X382" s="9">
        <v>0</v>
      </c>
    </row>
    <row r="383" spans="2:24" hidden="1" x14ac:dyDescent="0.2">
      <c r="B383" s="9" t="s">
        <v>789</v>
      </c>
      <c r="C383" s="9" t="s">
        <v>261</v>
      </c>
      <c r="D383" s="10">
        <v>48</v>
      </c>
      <c r="E383" s="9"/>
      <c r="F383" s="23" t="b">
        <v>0</v>
      </c>
      <c r="G383" s="23" t="b">
        <v>0</v>
      </c>
      <c r="H383" s="23" t="b">
        <v>0</v>
      </c>
      <c r="I383" s="127"/>
      <c r="J383" s="9"/>
      <c r="K383" s="109"/>
      <c r="L383" s="9"/>
      <c r="M383" s="9"/>
      <c r="N383" s="9"/>
      <c r="P383" s="9"/>
      <c r="Q383" s="9"/>
      <c r="R383" s="23" t="b">
        <v>0</v>
      </c>
      <c r="S383" s="23" t="b">
        <v>0</v>
      </c>
      <c r="T383" s="23" t="b">
        <v>0</v>
      </c>
      <c r="U383" s="23" t="b">
        <v>0</v>
      </c>
      <c r="V383" s="23" t="b">
        <v>0</v>
      </c>
      <c r="W383" s="9">
        <f>_xlfn.XLOOKUP(Courses[[#This Row],[Enrollment Cap]],RoomSizes[Max Capacity],RoomSizes[Max Capacity],0,1,1)</f>
        <v>48</v>
      </c>
      <c r="X383" s="9">
        <v>12</v>
      </c>
    </row>
    <row r="384" spans="2:24" hidden="1" x14ac:dyDescent="0.2">
      <c r="B384" s="9" t="s">
        <v>789</v>
      </c>
      <c r="C384" s="9" t="s">
        <v>209</v>
      </c>
      <c r="D384" s="10">
        <v>48</v>
      </c>
      <c r="E384" s="9"/>
      <c r="F384" s="23" t="b">
        <v>0</v>
      </c>
      <c r="G384" s="23" t="b">
        <v>0</v>
      </c>
      <c r="H384" s="23" t="b">
        <v>0</v>
      </c>
      <c r="I384" s="127"/>
      <c r="J384" s="9"/>
      <c r="K384" s="109"/>
      <c r="L384" s="9"/>
      <c r="M384" s="9"/>
      <c r="N384" s="9"/>
      <c r="P384" s="9"/>
      <c r="Q384" s="9"/>
      <c r="R384" s="23" t="b">
        <v>0</v>
      </c>
      <c r="S384" s="23" t="b">
        <v>0</v>
      </c>
      <c r="T384" s="23" t="b">
        <v>0</v>
      </c>
      <c r="U384" s="23" t="b">
        <v>0</v>
      </c>
      <c r="V384" s="23" t="b">
        <v>0</v>
      </c>
      <c r="W384" s="9">
        <f>_xlfn.XLOOKUP(Courses[[#This Row],[Enrollment Cap]],RoomSizes[Max Capacity],RoomSizes[Max Capacity],0,1,1)</f>
        <v>48</v>
      </c>
      <c r="X384" s="9">
        <v>0</v>
      </c>
    </row>
    <row r="385" spans="2:24" hidden="1" x14ac:dyDescent="0.2">
      <c r="B385" s="9" t="s">
        <v>789</v>
      </c>
      <c r="C385" s="9" t="s">
        <v>792</v>
      </c>
      <c r="D385" s="10">
        <v>40</v>
      </c>
      <c r="E385" s="9"/>
      <c r="F385" s="23" t="b">
        <v>0</v>
      </c>
      <c r="G385" s="23" t="b">
        <v>0</v>
      </c>
      <c r="H385" s="23" t="b">
        <v>0</v>
      </c>
      <c r="I385" s="127"/>
      <c r="J385" s="9"/>
      <c r="K385" s="109"/>
      <c r="L385" s="9"/>
      <c r="M385" s="9"/>
      <c r="N385" s="9"/>
      <c r="P385" s="9"/>
      <c r="Q385" s="9"/>
      <c r="R385" s="23" t="b">
        <v>0</v>
      </c>
      <c r="S385" s="23" t="b">
        <v>0</v>
      </c>
      <c r="T385" s="23" t="b">
        <v>0</v>
      </c>
      <c r="U385" s="23" t="b">
        <v>0</v>
      </c>
      <c r="V385" s="23" t="b">
        <v>0</v>
      </c>
      <c r="W385" s="9">
        <f>_xlfn.XLOOKUP(Courses[[#This Row],[Enrollment Cap]],RoomSizes[Max Capacity],RoomSizes[Max Capacity],0,1,1)</f>
        <v>40</v>
      </c>
      <c r="X385" s="9">
        <v>0</v>
      </c>
    </row>
    <row r="386" spans="2:24" hidden="1" x14ac:dyDescent="0.2">
      <c r="B386" s="9" t="s">
        <v>789</v>
      </c>
      <c r="C386" s="9" t="s">
        <v>793</v>
      </c>
      <c r="D386" s="10">
        <v>9</v>
      </c>
      <c r="E386" s="9"/>
      <c r="F386" s="23" t="b">
        <v>0</v>
      </c>
      <c r="G386" s="23" t="b">
        <v>0</v>
      </c>
      <c r="H386" s="23" t="b">
        <v>0</v>
      </c>
      <c r="I386" s="127"/>
      <c r="J386" s="9"/>
      <c r="K386" s="109"/>
      <c r="L386" s="9"/>
      <c r="M386" s="9"/>
      <c r="N386" s="9"/>
      <c r="P386" s="9"/>
      <c r="Q386" s="9"/>
      <c r="R386" s="23" t="b">
        <v>0</v>
      </c>
      <c r="S386" s="23" t="b">
        <v>0</v>
      </c>
      <c r="T386" s="23" t="b">
        <v>0</v>
      </c>
      <c r="U386" s="23" t="b">
        <v>0</v>
      </c>
      <c r="V386" s="23" t="b">
        <v>0</v>
      </c>
      <c r="W386" s="9">
        <f>_xlfn.XLOOKUP(Courses[[#This Row],[Enrollment Cap]],RoomSizes[Max Capacity],RoomSizes[Max Capacity],0,1,1)</f>
        <v>18</v>
      </c>
      <c r="X386" s="9">
        <v>47</v>
      </c>
    </row>
    <row r="387" spans="2:24" hidden="1" x14ac:dyDescent="0.2">
      <c r="B387" s="9" t="s">
        <v>789</v>
      </c>
      <c r="C387" s="9" t="s">
        <v>191</v>
      </c>
      <c r="D387" s="10">
        <v>48</v>
      </c>
      <c r="E387" s="9"/>
      <c r="F387" s="23" t="b">
        <v>0</v>
      </c>
      <c r="G387" s="23" t="b">
        <v>0</v>
      </c>
      <c r="H387" s="23" t="b">
        <v>0</v>
      </c>
      <c r="I387" s="127"/>
      <c r="J387" s="9"/>
      <c r="K387" s="109"/>
      <c r="L387" s="9"/>
      <c r="M387" s="9"/>
      <c r="N387" s="9"/>
      <c r="P387" s="9"/>
      <c r="Q387" s="9"/>
      <c r="R387" s="23" t="b">
        <v>0</v>
      </c>
      <c r="S387" s="23" t="b">
        <v>0</v>
      </c>
      <c r="T387" s="23" t="b">
        <v>0</v>
      </c>
      <c r="U387" s="23" t="b">
        <v>0</v>
      </c>
      <c r="V387" s="23" t="b">
        <v>0</v>
      </c>
      <c r="W387" s="9">
        <f>_xlfn.XLOOKUP(Courses[[#This Row],[Enrollment Cap]],RoomSizes[Max Capacity],RoomSizes[Max Capacity],0,1,1)</f>
        <v>48</v>
      </c>
      <c r="X387" s="9">
        <v>30</v>
      </c>
    </row>
    <row r="388" spans="2:24" hidden="1" x14ac:dyDescent="0.2">
      <c r="B388" s="9" t="s">
        <v>789</v>
      </c>
      <c r="C388" s="9" t="s">
        <v>794</v>
      </c>
      <c r="D388" s="10">
        <v>48</v>
      </c>
      <c r="E388" s="9"/>
      <c r="F388" s="23" t="b">
        <v>0</v>
      </c>
      <c r="G388" s="23" t="b">
        <v>0</v>
      </c>
      <c r="H388" s="23" t="b">
        <v>0</v>
      </c>
      <c r="I388" s="127"/>
      <c r="J388" s="9"/>
      <c r="K388" s="109"/>
      <c r="L388" s="9"/>
      <c r="M388" s="9"/>
      <c r="N388" s="9"/>
      <c r="P388" s="9"/>
      <c r="Q388" s="9"/>
      <c r="R388" s="23" t="b">
        <v>0</v>
      </c>
      <c r="S388" s="23" t="b">
        <v>0</v>
      </c>
      <c r="T388" s="23" t="b">
        <v>0</v>
      </c>
      <c r="U388" s="23" t="b">
        <v>0</v>
      </c>
      <c r="V388" s="23" t="b">
        <v>0</v>
      </c>
      <c r="W388" s="9">
        <f>_xlfn.XLOOKUP(Courses[[#This Row],[Enrollment Cap]],RoomSizes[Max Capacity],RoomSizes[Max Capacity],0,1,1)</f>
        <v>48</v>
      </c>
      <c r="X388" s="9">
        <v>30</v>
      </c>
    </row>
    <row r="389" spans="2:24" hidden="1" x14ac:dyDescent="0.2">
      <c r="B389" s="9" t="s">
        <v>789</v>
      </c>
      <c r="C389" s="9" t="s">
        <v>270</v>
      </c>
      <c r="D389" s="10">
        <v>48</v>
      </c>
      <c r="E389" s="9"/>
      <c r="F389" s="23" t="b">
        <v>0</v>
      </c>
      <c r="G389" s="23" t="b">
        <v>0</v>
      </c>
      <c r="H389" s="23" t="b">
        <v>0</v>
      </c>
      <c r="I389" s="127"/>
      <c r="J389" s="9"/>
      <c r="K389" s="109"/>
      <c r="L389" s="9"/>
      <c r="M389" s="9"/>
      <c r="N389" s="9"/>
      <c r="P389" s="9"/>
      <c r="Q389" s="9"/>
      <c r="R389" s="23" t="b">
        <v>0</v>
      </c>
      <c r="S389" s="23" t="b">
        <v>0</v>
      </c>
      <c r="T389" s="23" t="b">
        <v>0</v>
      </c>
      <c r="U389" s="23" t="b">
        <v>0</v>
      </c>
      <c r="V389" s="23" t="b">
        <v>0</v>
      </c>
      <c r="W389" s="9">
        <f>_xlfn.XLOOKUP(Courses[[#This Row],[Enrollment Cap]],RoomSizes[Max Capacity],RoomSizes[Max Capacity],0,1,1)</f>
        <v>48</v>
      </c>
      <c r="X389" s="9">
        <v>30</v>
      </c>
    </row>
    <row r="390" spans="2:24" hidden="1" x14ac:dyDescent="0.2">
      <c r="B390" s="9" t="s">
        <v>789</v>
      </c>
      <c r="C390" s="9" t="s">
        <v>212</v>
      </c>
      <c r="D390" s="10">
        <v>48</v>
      </c>
      <c r="E390" s="9"/>
      <c r="F390" s="23" t="b">
        <v>0</v>
      </c>
      <c r="G390" s="23" t="b">
        <v>0</v>
      </c>
      <c r="H390" s="23" t="b">
        <v>0</v>
      </c>
      <c r="I390" s="127"/>
      <c r="J390" s="9"/>
      <c r="K390" s="109"/>
      <c r="L390" s="9"/>
      <c r="M390" s="9"/>
      <c r="N390" s="9"/>
      <c r="P390" s="9"/>
      <c r="Q390" s="9"/>
      <c r="R390" s="23" t="b">
        <v>0</v>
      </c>
      <c r="S390" s="23" t="b">
        <v>0</v>
      </c>
      <c r="T390" s="23" t="b">
        <v>0</v>
      </c>
      <c r="U390" s="23" t="b">
        <v>0</v>
      </c>
      <c r="V390" s="23" t="b">
        <v>0</v>
      </c>
      <c r="W390" s="9">
        <f>_xlfn.XLOOKUP(Courses[[#This Row],[Enrollment Cap]],RoomSizes[Max Capacity],RoomSizes[Max Capacity],0,1,1)</f>
        <v>48</v>
      </c>
      <c r="X390" s="9">
        <v>0</v>
      </c>
    </row>
    <row r="391" spans="2:24" hidden="1" x14ac:dyDescent="0.2">
      <c r="B391" s="9" t="s">
        <v>789</v>
      </c>
      <c r="C391" s="9" t="s">
        <v>795</v>
      </c>
      <c r="D391" s="10">
        <v>30</v>
      </c>
      <c r="E391" s="9"/>
      <c r="F391" s="23" t="b">
        <v>0</v>
      </c>
      <c r="G391" s="23" t="b">
        <v>0</v>
      </c>
      <c r="H391" s="23" t="b">
        <v>0</v>
      </c>
      <c r="I391" s="127"/>
      <c r="J391" s="9"/>
      <c r="K391" s="109"/>
      <c r="L391" s="9"/>
      <c r="M391" s="9"/>
      <c r="N391" s="9"/>
      <c r="P391" s="9"/>
      <c r="Q391" s="9"/>
      <c r="R391" s="23" t="b">
        <v>0</v>
      </c>
      <c r="S391" s="23" t="b">
        <v>0</v>
      </c>
      <c r="T391" s="23" t="b">
        <v>0</v>
      </c>
      <c r="U391" s="23" t="b">
        <v>0</v>
      </c>
      <c r="V391" s="23" t="b">
        <v>0</v>
      </c>
      <c r="W391" s="9">
        <f>_xlfn.XLOOKUP(Courses[[#This Row],[Enrollment Cap]],RoomSizes[Max Capacity],RoomSizes[Max Capacity],0,1,1)</f>
        <v>30</v>
      </c>
      <c r="X391" s="9">
        <v>0</v>
      </c>
    </row>
    <row r="392" spans="2:24" hidden="1" x14ac:dyDescent="0.2">
      <c r="B392" s="9" t="s">
        <v>789</v>
      </c>
      <c r="C392" s="9" t="s">
        <v>214</v>
      </c>
      <c r="D392" s="10">
        <v>48</v>
      </c>
      <c r="E392" s="9"/>
      <c r="F392" s="23" t="b">
        <v>0</v>
      </c>
      <c r="G392" s="23" t="b">
        <v>0</v>
      </c>
      <c r="H392" s="23" t="b">
        <v>0</v>
      </c>
      <c r="I392" s="127"/>
      <c r="J392" s="9"/>
      <c r="K392" s="109"/>
      <c r="L392" s="9"/>
      <c r="M392" s="9"/>
      <c r="N392" s="9"/>
      <c r="P392" s="9"/>
      <c r="Q392" s="9"/>
      <c r="R392" s="23" t="b">
        <v>0</v>
      </c>
      <c r="S392" s="23" t="b">
        <v>0</v>
      </c>
      <c r="T392" s="23" t="b">
        <v>0</v>
      </c>
      <c r="U392" s="23" t="b">
        <v>0</v>
      </c>
      <c r="V392" s="23" t="b">
        <v>0</v>
      </c>
      <c r="W392" s="9">
        <f>_xlfn.XLOOKUP(Courses[[#This Row],[Enrollment Cap]],RoomSizes[Max Capacity],RoomSizes[Max Capacity],0,1,1)</f>
        <v>48</v>
      </c>
      <c r="X392" s="9">
        <v>30</v>
      </c>
    </row>
    <row r="393" spans="2:24" hidden="1" x14ac:dyDescent="0.2">
      <c r="B393" s="9" t="s">
        <v>789</v>
      </c>
      <c r="C393" s="9" t="s">
        <v>210</v>
      </c>
      <c r="D393" s="10">
        <v>30</v>
      </c>
      <c r="E393" s="9"/>
      <c r="F393" s="23" t="b">
        <v>0</v>
      </c>
      <c r="G393" s="23" t="b">
        <v>0</v>
      </c>
      <c r="H393" s="23" t="b">
        <v>0</v>
      </c>
      <c r="I393" s="127"/>
      <c r="J393" s="9"/>
      <c r="K393" s="109"/>
      <c r="L393" s="9"/>
      <c r="M393" s="9"/>
      <c r="N393" s="9"/>
      <c r="P393" s="9"/>
      <c r="Q393" s="9"/>
      <c r="R393" s="23" t="b">
        <v>0</v>
      </c>
      <c r="S393" s="23" t="b">
        <v>0</v>
      </c>
      <c r="T393" s="23" t="b">
        <v>0</v>
      </c>
      <c r="U393" s="23" t="b">
        <v>0</v>
      </c>
      <c r="V393" s="23" t="b">
        <v>0</v>
      </c>
      <c r="W393" s="9">
        <f>_xlfn.XLOOKUP(Courses[[#This Row],[Enrollment Cap]],RoomSizes[Max Capacity],RoomSizes[Max Capacity],0,1,1)</f>
        <v>30</v>
      </c>
      <c r="X393" s="9">
        <v>12</v>
      </c>
    </row>
    <row r="394" spans="2:24" hidden="1" x14ac:dyDescent="0.2">
      <c r="B394" s="9" t="s">
        <v>789</v>
      </c>
      <c r="C394" s="9" t="s">
        <v>796</v>
      </c>
      <c r="D394" s="10">
        <v>30</v>
      </c>
      <c r="E394" s="9"/>
      <c r="F394" s="23" t="b">
        <v>0</v>
      </c>
      <c r="G394" s="23" t="b">
        <v>0</v>
      </c>
      <c r="H394" s="23" t="b">
        <v>0</v>
      </c>
      <c r="I394" s="127"/>
      <c r="J394" s="9"/>
      <c r="K394" s="109"/>
      <c r="L394" s="9"/>
      <c r="M394" s="9"/>
      <c r="N394" s="9"/>
      <c r="P394" s="9"/>
      <c r="Q394" s="9"/>
      <c r="R394" s="23" t="b">
        <v>0</v>
      </c>
      <c r="S394" s="23" t="b">
        <v>0</v>
      </c>
      <c r="T394" s="23" t="b">
        <v>0</v>
      </c>
      <c r="U394" s="23" t="b">
        <v>0</v>
      </c>
      <c r="V394" s="23" t="b">
        <v>0</v>
      </c>
      <c r="W394" s="9">
        <f>_xlfn.XLOOKUP(Courses[[#This Row],[Enrollment Cap]],RoomSizes[Max Capacity],RoomSizes[Max Capacity],0,1,1)</f>
        <v>30</v>
      </c>
      <c r="X394" s="9">
        <v>12</v>
      </c>
    </row>
    <row r="395" spans="2:24" hidden="1" x14ac:dyDescent="0.2">
      <c r="B395" s="9" t="s">
        <v>789</v>
      </c>
      <c r="C395" s="9" t="s">
        <v>252</v>
      </c>
      <c r="D395" s="10">
        <v>40</v>
      </c>
      <c r="E395" s="9"/>
      <c r="F395" s="23" t="b">
        <v>0</v>
      </c>
      <c r="G395" s="23" t="b">
        <v>0</v>
      </c>
      <c r="H395" s="23" t="b">
        <v>0</v>
      </c>
      <c r="I395" s="127"/>
      <c r="J395" s="9"/>
      <c r="K395" s="109"/>
      <c r="L395" s="9"/>
      <c r="M395" s="9"/>
      <c r="N395" s="9"/>
      <c r="P395" s="9"/>
      <c r="Q395" s="9"/>
      <c r="R395" s="23" t="b">
        <v>0</v>
      </c>
      <c r="S395" s="23" t="b">
        <v>0</v>
      </c>
      <c r="T395" s="23" t="b">
        <v>0</v>
      </c>
      <c r="U395" s="23" t="b">
        <v>0</v>
      </c>
      <c r="V395" s="23" t="b">
        <v>0</v>
      </c>
      <c r="W395" s="9">
        <f>_xlfn.XLOOKUP(Courses[[#This Row],[Enrollment Cap]],RoomSizes[Max Capacity],RoomSizes[Max Capacity],0,1,1)</f>
        <v>40</v>
      </c>
      <c r="X395" s="9">
        <v>30</v>
      </c>
    </row>
    <row r="396" spans="2:24" hidden="1" x14ac:dyDescent="0.2">
      <c r="B396" s="9" t="s">
        <v>789</v>
      </c>
      <c r="C396" s="9" t="s">
        <v>190</v>
      </c>
      <c r="D396" s="10">
        <v>40</v>
      </c>
      <c r="E396" s="9"/>
      <c r="F396" s="23" t="b">
        <v>0</v>
      </c>
      <c r="G396" s="23" t="b">
        <v>0</v>
      </c>
      <c r="H396" s="23" t="b">
        <v>0</v>
      </c>
      <c r="I396" s="127"/>
      <c r="J396" s="9"/>
      <c r="K396" s="109"/>
      <c r="L396" s="9"/>
      <c r="M396" s="9"/>
      <c r="N396" s="9"/>
      <c r="P396" s="9"/>
      <c r="Q396" s="9"/>
      <c r="R396" s="23" t="b">
        <v>0</v>
      </c>
      <c r="S396" s="23" t="b">
        <v>0</v>
      </c>
      <c r="T396" s="23" t="b">
        <v>0</v>
      </c>
      <c r="U396" s="23" t="b">
        <v>0</v>
      </c>
      <c r="V396" s="23" t="b">
        <v>0</v>
      </c>
      <c r="W396" s="9">
        <f>_xlfn.XLOOKUP(Courses[[#This Row],[Enrollment Cap]],RoomSizes[Max Capacity],RoomSizes[Max Capacity],0,1,1)</f>
        <v>40</v>
      </c>
      <c r="X396" s="9">
        <v>30</v>
      </c>
    </row>
    <row r="397" spans="2:24" hidden="1" x14ac:dyDescent="0.2">
      <c r="B397" s="9" t="s">
        <v>789</v>
      </c>
      <c r="C397" s="9" t="s">
        <v>243</v>
      </c>
      <c r="D397" s="10">
        <v>30</v>
      </c>
      <c r="E397" s="9"/>
      <c r="F397" s="23" t="b">
        <v>0</v>
      </c>
      <c r="G397" s="23" t="b">
        <v>0</v>
      </c>
      <c r="H397" s="23" t="b">
        <v>0</v>
      </c>
      <c r="I397" s="127"/>
      <c r="J397" s="9"/>
      <c r="K397" s="109"/>
      <c r="L397" s="9"/>
      <c r="M397" s="9"/>
      <c r="N397" s="9"/>
      <c r="P397" s="9"/>
      <c r="Q397" s="9"/>
      <c r="R397" s="23" t="b">
        <v>0</v>
      </c>
      <c r="S397" s="23" t="b">
        <v>0</v>
      </c>
      <c r="T397" s="23" t="b">
        <v>0</v>
      </c>
      <c r="U397" s="23" t="b">
        <v>0</v>
      </c>
      <c r="V397" s="23" t="b">
        <v>0</v>
      </c>
      <c r="W397" s="9">
        <f>_xlfn.XLOOKUP(Courses[[#This Row],[Enrollment Cap]],RoomSizes[Max Capacity],RoomSizes[Max Capacity],0,1,1)</f>
        <v>30</v>
      </c>
      <c r="X397" s="9">
        <v>0</v>
      </c>
    </row>
    <row r="398" spans="2:24" hidden="1" x14ac:dyDescent="0.2">
      <c r="B398" s="9" t="s">
        <v>789</v>
      </c>
      <c r="C398" s="9" t="s">
        <v>256</v>
      </c>
      <c r="D398" s="10">
        <v>30</v>
      </c>
      <c r="E398" s="9"/>
      <c r="F398" s="23" t="b">
        <v>0</v>
      </c>
      <c r="G398" s="23" t="b">
        <v>0</v>
      </c>
      <c r="H398" s="23" t="b">
        <v>0</v>
      </c>
      <c r="I398" s="127"/>
      <c r="J398" s="9"/>
      <c r="K398" s="109"/>
      <c r="L398" s="9"/>
      <c r="M398" s="9"/>
      <c r="N398" s="9"/>
      <c r="P398" s="9"/>
      <c r="Q398" s="9"/>
      <c r="R398" s="23" t="b">
        <v>0</v>
      </c>
      <c r="S398" s="23" t="b">
        <v>0</v>
      </c>
      <c r="T398" s="23" t="b">
        <v>0</v>
      </c>
      <c r="U398" s="23" t="b">
        <v>0</v>
      </c>
      <c r="V398" s="23" t="b">
        <v>0</v>
      </c>
      <c r="W398" s="9">
        <f>_xlfn.XLOOKUP(Courses[[#This Row],[Enrollment Cap]],RoomSizes[Max Capacity],RoomSizes[Max Capacity],0,1,1)</f>
        <v>30</v>
      </c>
      <c r="X398" s="9">
        <v>0</v>
      </c>
    </row>
    <row r="399" spans="2:24" hidden="1" x14ac:dyDescent="0.2">
      <c r="B399" s="9" t="s">
        <v>789</v>
      </c>
      <c r="C399" s="9" t="s">
        <v>269</v>
      </c>
      <c r="D399" s="10">
        <v>48</v>
      </c>
      <c r="E399" s="9"/>
      <c r="F399" s="23" t="b">
        <v>0</v>
      </c>
      <c r="G399" s="23" t="b">
        <v>0</v>
      </c>
      <c r="H399" s="23" t="b">
        <v>0</v>
      </c>
      <c r="I399" s="127"/>
      <c r="J399" s="9"/>
      <c r="K399" s="109"/>
      <c r="L399" s="9"/>
      <c r="M399" s="9"/>
      <c r="N399" s="9"/>
      <c r="P399" s="9"/>
      <c r="Q399" s="9"/>
      <c r="R399" s="23" t="b">
        <v>0</v>
      </c>
      <c r="S399" s="23" t="b">
        <v>0</v>
      </c>
      <c r="T399" s="23" t="b">
        <v>0</v>
      </c>
      <c r="U399" s="23" t="b">
        <v>0</v>
      </c>
      <c r="V399" s="23" t="b">
        <v>0</v>
      </c>
      <c r="W399" s="9">
        <f>_xlfn.XLOOKUP(Courses[[#This Row],[Enrollment Cap]],RoomSizes[Max Capacity],RoomSizes[Max Capacity],0,1,1)</f>
        <v>48</v>
      </c>
      <c r="X399" s="9">
        <v>0</v>
      </c>
    </row>
    <row r="400" spans="2:24" hidden="1" x14ac:dyDescent="0.2">
      <c r="B400" s="9" t="s">
        <v>789</v>
      </c>
      <c r="C400" s="9" t="s">
        <v>263</v>
      </c>
      <c r="D400" s="10">
        <v>48</v>
      </c>
      <c r="E400" s="9"/>
      <c r="F400" s="23" t="b">
        <v>0</v>
      </c>
      <c r="G400" s="23" t="b">
        <v>0</v>
      </c>
      <c r="H400" s="23" t="b">
        <v>0</v>
      </c>
      <c r="I400" s="127"/>
      <c r="J400" s="9"/>
      <c r="K400" s="109"/>
      <c r="L400" s="9"/>
      <c r="M400" s="9"/>
      <c r="N400" s="9"/>
      <c r="P400" s="9"/>
      <c r="Q400" s="9"/>
      <c r="R400" s="23" t="b">
        <v>0</v>
      </c>
      <c r="S400" s="23" t="b">
        <v>0</v>
      </c>
      <c r="T400" s="23" t="b">
        <v>0</v>
      </c>
      <c r="U400" s="23" t="b">
        <v>0</v>
      </c>
      <c r="V400" s="23" t="b">
        <v>0</v>
      </c>
      <c r="W400" s="9">
        <f>_xlfn.XLOOKUP(Courses[[#This Row],[Enrollment Cap]],RoomSizes[Max Capacity],RoomSizes[Max Capacity],0,1,1)</f>
        <v>48</v>
      </c>
      <c r="X400" s="9">
        <v>30</v>
      </c>
    </row>
    <row r="401" spans="2:24" hidden="1" x14ac:dyDescent="0.2">
      <c r="B401" s="9" t="s">
        <v>789</v>
      </c>
      <c r="C401" s="9" t="s">
        <v>246</v>
      </c>
      <c r="D401" s="10">
        <v>20</v>
      </c>
      <c r="E401" s="9"/>
      <c r="F401" s="23" t="b">
        <v>0</v>
      </c>
      <c r="G401" s="23" t="b">
        <v>0</v>
      </c>
      <c r="H401" s="23" t="b">
        <v>0</v>
      </c>
      <c r="I401" s="127"/>
      <c r="J401" s="9"/>
      <c r="K401" s="109"/>
      <c r="L401" s="9"/>
      <c r="M401" s="9"/>
      <c r="N401" s="9"/>
      <c r="P401" s="9"/>
      <c r="Q401" s="9"/>
      <c r="R401" s="23" t="b">
        <v>0</v>
      </c>
      <c r="S401" s="23" t="b">
        <v>0</v>
      </c>
      <c r="T401" s="23" t="b">
        <v>0</v>
      </c>
      <c r="U401" s="23" t="b">
        <v>0</v>
      </c>
      <c r="V401" s="23" t="b">
        <v>0</v>
      </c>
      <c r="W401" s="9">
        <f>_xlfn.XLOOKUP(Courses[[#This Row],[Enrollment Cap]],RoomSizes[Max Capacity],RoomSizes[Max Capacity],0,1,1)</f>
        <v>24</v>
      </c>
      <c r="X401" s="9">
        <v>0</v>
      </c>
    </row>
    <row r="402" spans="2:24" hidden="1" x14ac:dyDescent="0.2">
      <c r="B402" s="9" t="s">
        <v>789</v>
      </c>
      <c r="C402" s="9" t="s">
        <v>199</v>
      </c>
      <c r="D402" s="10">
        <v>15</v>
      </c>
      <c r="E402" s="9"/>
      <c r="F402" s="23" t="b">
        <v>0</v>
      </c>
      <c r="G402" s="23" t="b">
        <v>0</v>
      </c>
      <c r="H402" s="23" t="b">
        <v>0</v>
      </c>
      <c r="I402" s="127"/>
      <c r="J402" s="9"/>
      <c r="K402" s="109"/>
      <c r="L402" s="9"/>
      <c r="M402" s="9"/>
      <c r="N402" s="9"/>
      <c r="P402" s="9"/>
      <c r="Q402" s="9"/>
      <c r="R402" s="23" t="b">
        <v>0</v>
      </c>
      <c r="S402" s="23" t="b">
        <v>0</v>
      </c>
      <c r="T402" s="23" t="b">
        <v>0</v>
      </c>
      <c r="U402" s="23" t="b">
        <v>0</v>
      </c>
      <c r="V402" s="23" t="b">
        <v>0</v>
      </c>
      <c r="W402" s="9">
        <f>_xlfn.XLOOKUP(Courses[[#This Row],[Enrollment Cap]],RoomSizes[Max Capacity],RoomSizes[Max Capacity],0,1,1)</f>
        <v>18</v>
      </c>
      <c r="X402" s="9">
        <v>0</v>
      </c>
    </row>
    <row r="403" spans="2:24" hidden="1" x14ac:dyDescent="0.2">
      <c r="B403" s="9" t="s">
        <v>789</v>
      </c>
      <c r="C403" s="9" t="s">
        <v>797</v>
      </c>
      <c r="D403" s="10">
        <v>40</v>
      </c>
      <c r="E403" s="9"/>
      <c r="F403" s="23" t="b">
        <v>0</v>
      </c>
      <c r="G403" s="23" t="b">
        <v>0</v>
      </c>
      <c r="H403" s="23" t="b">
        <v>0</v>
      </c>
      <c r="I403" s="127"/>
      <c r="J403" s="9"/>
      <c r="K403" s="109"/>
      <c r="L403" s="9"/>
      <c r="M403" s="9"/>
      <c r="N403" s="9"/>
      <c r="P403" s="9"/>
      <c r="Q403" s="9"/>
      <c r="R403" s="23" t="b">
        <v>0</v>
      </c>
      <c r="S403" s="23" t="b">
        <v>0</v>
      </c>
      <c r="T403" s="23" t="b">
        <v>0</v>
      </c>
      <c r="U403" s="23" t="b">
        <v>0</v>
      </c>
      <c r="V403" s="23" t="b">
        <v>0</v>
      </c>
      <c r="W403" s="9">
        <f>_xlfn.XLOOKUP(Courses[[#This Row],[Enrollment Cap]],RoomSizes[Max Capacity],RoomSizes[Max Capacity],0,1,1)</f>
        <v>40</v>
      </c>
      <c r="X403" s="9">
        <v>0</v>
      </c>
    </row>
    <row r="404" spans="2:24" hidden="1" x14ac:dyDescent="0.2">
      <c r="B404" s="9" t="s">
        <v>789</v>
      </c>
      <c r="C404" s="9" t="s">
        <v>204</v>
      </c>
      <c r="D404" s="10">
        <v>12</v>
      </c>
      <c r="E404" s="9"/>
      <c r="F404" s="23" t="b">
        <v>0</v>
      </c>
      <c r="G404" s="23" t="b">
        <v>0</v>
      </c>
      <c r="H404" s="23" t="b">
        <v>0</v>
      </c>
      <c r="I404" s="127"/>
      <c r="J404" s="9"/>
      <c r="K404" s="109"/>
      <c r="L404" s="9"/>
      <c r="M404" s="9"/>
      <c r="N404" s="9"/>
      <c r="P404" s="9"/>
      <c r="Q404" s="9"/>
      <c r="R404" s="23" t="b">
        <v>0</v>
      </c>
      <c r="S404" s="23" t="b">
        <v>0</v>
      </c>
      <c r="T404" s="23" t="b">
        <v>0</v>
      </c>
      <c r="U404" s="23" t="b">
        <v>0</v>
      </c>
      <c r="V404" s="23" t="b">
        <v>0</v>
      </c>
      <c r="W404" s="9">
        <f>_xlfn.XLOOKUP(Courses[[#This Row],[Enrollment Cap]],RoomSizes[Max Capacity],RoomSizes[Max Capacity],0,1,1)</f>
        <v>18</v>
      </c>
      <c r="X404" s="9">
        <v>0</v>
      </c>
    </row>
    <row r="405" spans="2:24" hidden="1" x14ac:dyDescent="0.2">
      <c r="B405" s="9" t="s">
        <v>789</v>
      </c>
      <c r="C405" s="9" t="s">
        <v>798</v>
      </c>
      <c r="D405" s="10">
        <v>48</v>
      </c>
      <c r="E405" s="9"/>
      <c r="F405" s="23" t="b">
        <v>0</v>
      </c>
      <c r="G405" s="23" t="b">
        <v>0</v>
      </c>
      <c r="H405" s="23" t="b">
        <v>0</v>
      </c>
      <c r="I405" s="127"/>
      <c r="J405" s="9"/>
      <c r="K405" s="109"/>
      <c r="L405" s="9"/>
      <c r="M405" s="9"/>
      <c r="N405" s="9"/>
      <c r="P405" s="9"/>
      <c r="Q405" s="9"/>
      <c r="R405" s="23" t="b">
        <v>0</v>
      </c>
      <c r="S405" s="23" t="b">
        <v>0</v>
      </c>
      <c r="T405" s="23" t="b">
        <v>0</v>
      </c>
      <c r="U405" s="23" t="b">
        <v>0</v>
      </c>
      <c r="V405" s="23" t="b">
        <v>0</v>
      </c>
      <c r="W405" s="9">
        <f>_xlfn.XLOOKUP(Courses[[#This Row],[Enrollment Cap]],RoomSizes[Max Capacity],RoomSizes[Max Capacity],0,1,1)</f>
        <v>48</v>
      </c>
      <c r="X405" s="9">
        <v>30</v>
      </c>
    </row>
    <row r="406" spans="2:24" hidden="1" x14ac:dyDescent="0.2">
      <c r="B406" s="9" t="s">
        <v>789</v>
      </c>
      <c r="C406" s="9" t="s">
        <v>799</v>
      </c>
      <c r="D406" s="10">
        <v>48</v>
      </c>
      <c r="E406" s="9"/>
      <c r="F406" s="23" t="b">
        <v>0</v>
      </c>
      <c r="G406" s="23" t="b">
        <v>0</v>
      </c>
      <c r="H406" s="23" t="b">
        <v>0</v>
      </c>
      <c r="I406" s="127"/>
      <c r="J406" s="9"/>
      <c r="K406" s="109"/>
      <c r="L406" s="9"/>
      <c r="M406" s="9"/>
      <c r="N406" s="9"/>
      <c r="P406" s="9"/>
      <c r="Q406" s="9"/>
      <c r="R406" s="23" t="b">
        <v>0</v>
      </c>
      <c r="S406" s="23" t="b">
        <v>0</v>
      </c>
      <c r="T406" s="23" t="b">
        <v>0</v>
      </c>
      <c r="U406" s="23" t="b">
        <v>0</v>
      </c>
      <c r="V406" s="23" t="b">
        <v>0</v>
      </c>
      <c r="W406" s="9">
        <f>_xlfn.XLOOKUP(Courses[[#This Row],[Enrollment Cap]],RoomSizes[Max Capacity],RoomSizes[Max Capacity],0,1,1)</f>
        <v>48</v>
      </c>
      <c r="X406" s="9">
        <v>30</v>
      </c>
    </row>
    <row r="407" spans="2:24" hidden="1" x14ac:dyDescent="0.2">
      <c r="B407" s="9" t="s">
        <v>789</v>
      </c>
      <c r="C407" s="9" t="s">
        <v>221</v>
      </c>
      <c r="D407" s="10">
        <v>48</v>
      </c>
      <c r="E407" s="9"/>
      <c r="F407" s="23" t="b">
        <v>0</v>
      </c>
      <c r="G407" s="23" t="b">
        <v>0</v>
      </c>
      <c r="H407" s="23" t="b">
        <v>0</v>
      </c>
      <c r="I407" s="127"/>
      <c r="J407" s="9"/>
      <c r="K407" s="109"/>
      <c r="L407" s="9"/>
      <c r="M407" s="9"/>
      <c r="N407" s="9"/>
      <c r="P407" s="9"/>
      <c r="Q407" s="9"/>
      <c r="R407" s="23" t="b">
        <v>0</v>
      </c>
      <c r="S407" s="23" t="b">
        <v>0</v>
      </c>
      <c r="T407" s="23" t="b">
        <v>0</v>
      </c>
      <c r="U407" s="23" t="b">
        <v>0</v>
      </c>
      <c r="V407" s="23" t="b">
        <v>0</v>
      </c>
      <c r="W407" s="9">
        <f>_xlfn.XLOOKUP(Courses[[#This Row],[Enrollment Cap]],RoomSizes[Max Capacity],RoomSizes[Max Capacity],0,1,1)</f>
        <v>48</v>
      </c>
      <c r="X407" s="9">
        <v>30</v>
      </c>
    </row>
    <row r="408" spans="2:24" hidden="1" x14ac:dyDescent="0.2">
      <c r="B408" s="9" t="s">
        <v>789</v>
      </c>
      <c r="C408" s="9" t="s">
        <v>197</v>
      </c>
      <c r="D408" s="10">
        <v>30</v>
      </c>
      <c r="E408" s="9"/>
      <c r="F408" s="23" t="b">
        <v>0</v>
      </c>
      <c r="G408" s="23" t="b">
        <v>0</v>
      </c>
      <c r="H408" s="23" t="b">
        <v>0</v>
      </c>
      <c r="I408" s="127"/>
      <c r="J408" s="9"/>
      <c r="K408" s="109"/>
      <c r="L408" s="9"/>
      <c r="M408" s="9"/>
      <c r="N408" s="9"/>
      <c r="P408" s="9"/>
      <c r="Q408" s="9"/>
      <c r="R408" s="23" t="b">
        <v>0</v>
      </c>
      <c r="S408" s="23" t="b">
        <v>0</v>
      </c>
      <c r="T408" s="23" t="b">
        <v>0</v>
      </c>
      <c r="U408" s="23" t="b">
        <v>0</v>
      </c>
      <c r="V408" s="23" t="b">
        <v>0</v>
      </c>
      <c r="W408" s="9">
        <f>_xlfn.XLOOKUP(Courses[[#This Row],[Enrollment Cap]],RoomSizes[Max Capacity],RoomSizes[Max Capacity],0,1,1)</f>
        <v>30</v>
      </c>
      <c r="X408" s="9">
        <v>12</v>
      </c>
    </row>
    <row r="409" spans="2:24" hidden="1" x14ac:dyDescent="0.2">
      <c r="B409" s="9" t="s">
        <v>789</v>
      </c>
      <c r="C409" s="9" t="s">
        <v>800</v>
      </c>
      <c r="D409" s="10">
        <v>40</v>
      </c>
      <c r="E409" s="9"/>
      <c r="F409" s="23" t="b">
        <v>0</v>
      </c>
      <c r="G409" s="23" t="b">
        <v>0</v>
      </c>
      <c r="H409" s="23" t="b">
        <v>0</v>
      </c>
      <c r="I409" s="127"/>
      <c r="J409" s="9"/>
      <c r="K409" s="109"/>
      <c r="L409" s="9"/>
      <c r="M409" s="9"/>
      <c r="N409" s="9"/>
      <c r="P409" s="9"/>
      <c r="Q409" s="9"/>
      <c r="R409" s="23" t="b">
        <v>0</v>
      </c>
      <c r="S409" s="23" t="b">
        <v>0</v>
      </c>
      <c r="T409" s="23" t="b">
        <v>0</v>
      </c>
      <c r="U409" s="23" t="b">
        <v>0</v>
      </c>
      <c r="V409" s="23" t="b">
        <v>0</v>
      </c>
      <c r="W409" s="9">
        <f>_xlfn.XLOOKUP(Courses[[#This Row],[Enrollment Cap]],RoomSizes[Max Capacity],RoomSizes[Max Capacity],0,1,1)</f>
        <v>40</v>
      </c>
      <c r="X409" s="9">
        <v>30</v>
      </c>
    </row>
    <row r="410" spans="2:24" hidden="1" x14ac:dyDescent="0.2">
      <c r="B410" s="9" t="s">
        <v>789</v>
      </c>
      <c r="C410" s="9" t="s">
        <v>233</v>
      </c>
      <c r="D410" s="10">
        <v>40</v>
      </c>
      <c r="E410" s="9"/>
      <c r="F410" s="23" t="b">
        <v>0</v>
      </c>
      <c r="G410" s="23" t="b">
        <v>0</v>
      </c>
      <c r="H410" s="23" t="b">
        <v>0</v>
      </c>
      <c r="I410" s="127"/>
      <c r="J410" s="9"/>
      <c r="K410" s="109"/>
      <c r="L410" s="9"/>
      <c r="M410" s="9"/>
      <c r="N410" s="9"/>
      <c r="P410" s="9"/>
      <c r="Q410" s="9"/>
      <c r="R410" s="23" t="b">
        <v>0</v>
      </c>
      <c r="S410" s="23" t="b">
        <v>0</v>
      </c>
      <c r="T410" s="23" t="b">
        <v>0</v>
      </c>
      <c r="U410" s="23" t="b">
        <v>0</v>
      </c>
      <c r="V410" s="23" t="b">
        <v>0</v>
      </c>
      <c r="W410" s="9">
        <f>_xlfn.XLOOKUP(Courses[[#This Row],[Enrollment Cap]],RoomSizes[Max Capacity],RoomSizes[Max Capacity],0,1,1)</f>
        <v>40</v>
      </c>
      <c r="X410" s="9">
        <v>30</v>
      </c>
    </row>
    <row r="411" spans="2:24" hidden="1" x14ac:dyDescent="0.2">
      <c r="B411" s="9" t="s">
        <v>789</v>
      </c>
      <c r="C411" s="9" t="s">
        <v>222</v>
      </c>
      <c r="D411" s="10">
        <v>48</v>
      </c>
      <c r="E411" s="9"/>
      <c r="F411" s="23" t="b">
        <v>0</v>
      </c>
      <c r="G411" s="23" t="b">
        <v>0</v>
      </c>
      <c r="H411" s="23" t="b">
        <v>0</v>
      </c>
      <c r="I411" s="127"/>
      <c r="J411" s="9"/>
      <c r="K411" s="109"/>
      <c r="L411" s="9"/>
      <c r="M411" s="9"/>
      <c r="N411" s="9"/>
      <c r="P411" s="9"/>
      <c r="Q411" s="9"/>
      <c r="R411" s="23" t="b">
        <v>0</v>
      </c>
      <c r="S411" s="23" t="b">
        <v>0</v>
      </c>
      <c r="T411" s="23" t="b">
        <v>0</v>
      </c>
      <c r="U411" s="23" t="b">
        <v>0</v>
      </c>
      <c r="V411" s="23" t="b">
        <v>0</v>
      </c>
      <c r="W411" s="9">
        <f>_xlfn.XLOOKUP(Courses[[#This Row],[Enrollment Cap]],RoomSizes[Max Capacity],RoomSizes[Max Capacity],0,1,1)</f>
        <v>48</v>
      </c>
      <c r="X411" s="9">
        <v>0</v>
      </c>
    </row>
    <row r="412" spans="2:24" hidden="1" x14ac:dyDescent="0.2">
      <c r="B412" s="9" t="s">
        <v>789</v>
      </c>
      <c r="C412" s="9" t="s">
        <v>202</v>
      </c>
      <c r="D412" s="10">
        <v>30</v>
      </c>
      <c r="E412" s="9"/>
      <c r="F412" s="23" t="b">
        <v>0</v>
      </c>
      <c r="G412" s="23" t="b">
        <v>0</v>
      </c>
      <c r="H412" s="23" t="b">
        <v>0</v>
      </c>
      <c r="I412" s="127"/>
      <c r="J412" s="9"/>
      <c r="K412" s="109"/>
      <c r="L412" s="9"/>
      <c r="M412" s="9"/>
      <c r="N412" s="9"/>
      <c r="P412" s="9"/>
      <c r="Q412" s="9"/>
      <c r="R412" s="23" t="b">
        <v>0</v>
      </c>
      <c r="S412" s="23" t="b">
        <v>0</v>
      </c>
      <c r="T412" s="23" t="b">
        <v>0</v>
      </c>
      <c r="U412" s="23" t="b">
        <v>0</v>
      </c>
      <c r="V412" s="23" t="b">
        <v>0</v>
      </c>
      <c r="W412" s="9">
        <f>_xlfn.XLOOKUP(Courses[[#This Row],[Enrollment Cap]],RoomSizes[Max Capacity],RoomSizes[Max Capacity],0,1,1)</f>
        <v>30</v>
      </c>
      <c r="X412" s="9">
        <v>0</v>
      </c>
    </row>
    <row r="413" spans="2:24" hidden="1" x14ac:dyDescent="0.2">
      <c r="B413" s="9" t="s">
        <v>789</v>
      </c>
      <c r="C413" s="9" t="s">
        <v>234</v>
      </c>
      <c r="D413" s="10">
        <v>48</v>
      </c>
      <c r="E413" s="9"/>
      <c r="F413" s="23" t="b">
        <v>0</v>
      </c>
      <c r="G413" s="23" t="b">
        <v>0</v>
      </c>
      <c r="H413" s="23" t="b">
        <v>0</v>
      </c>
      <c r="I413" s="127"/>
      <c r="J413" s="9"/>
      <c r="K413" s="109"/>
      <c r="L413" s="9"/>
      <c r="M413" s="9"/>
      <c r="N413" s="9"/>
      <c r="P413" s="9"/>
      <c r="Q413" s="9"/>
      <c r="R413" s="23" t="b">
        <v>0</v>
      </c>
      <c r="S413" s="23" t="b">
        <v>0</v>
      </c>
      <c r="T413" s="23" t="b">
        <v>0</v>
      </c>
      <c r="U413" s="23" t="b">
        <v>0</v>
      </c>
      <c r="V413" s="23" t="b">
        <v>0</v>
      </c>
      <c r="W413" s="9">
        <f>_xlfn.XLOOKUP(Courses[[#This Row],[Enrollment Cap]],RoomSizes[Max Capacity],RoomSizes[Max Capacity],0,1,1)</f>
        <v>48</v>
      </c>
      <c r="X413" s="9">
        <v>0</v>
      </c>
    </row>
    <row r="414" spans="2:24" hidden="1" x14ac:dyDescent="0.2">
      <c r="B414" s="9" t="s">
        <v>789</v>
      </c>
      <c r="C414" s="9" t="s">
        <v>260</v>
      </c>
      <c r="D414" s="10">
        <v>20</v>
      </c>
      <c r="E414" s="9"/>
      <c r="F414" s="23" t="b">
        <v>0</v>
      </c>
      <c r="G414" s="23" t="b">
        <v>0</v>
      </c>
      <c r="H414" s="23" t="b">
        <v>0</v>
      </c>
      <c r="I414" s="127"/>
      <c r="J414" s="9"/>
      <c r="K414" s="109"/>
      <c r="L414" s="9"/>
      <c r="M414" s="9"/>
      <c r="N414" s="9"/>
      <c r="P414" s="9"/>
      <c r="Q414" s="9"/>
      <c r="R414" s="23" t="b">
        <v>0</v>
      </c>
      <c r="S414" s="23" t="b">
        <v>0</v>
      </c>
      <c r="T414" s="23" t="b">
        <v>0</v>
      </c>
      <c r="U414" s="23" t="b">
        <v>0</v>
      </c>
      <c r="V414" s="23" t="b">
        <v>0</v>
      </c>
      <c r="W414" s="9">
        <f>_xlfn.XLOOKUP(Courses[[#This Row],[Enrollment Cap]],RoomSizes[Max Capacity],RoomSizes[Max Capacity],0,1,1)</f>
        <v>24</v>
      </c>
      <c r="X414" s="9">
        <v>0</v>
      </c>
    </row>
    <row r="415" spans="2:24" hidden="1" x14ac:dyDescent="0.2">
      <c r="B415" s="9" t="s">
        <v>789</v>
      </c>
      <c r="C415" s="9" t="s">
        <v>801</v>
      </c>
      <c r="D415" s="10">
        <v>40</v>
      </c>
      <c r="E415" s="9"/>
      <c r="F415" s="23" t="b">
        <v>0</v>
      </c>
      <c r="G415" s="23" t="b">
        <v>0</v>
      </c>
      <c r="H415" s="23" t="b">
        <v>0</v>
      </c>
      <c r="I415" s="127"/>
      <c r="J415" s="9"/>
      <c r="K415" s="109"/>
      <c r="L415" s="9"/>
      <c r="M415" s="9"/>
      <c r="N415" s="9"/>
      <c r="P415" s="9"/>
      <c r="Q415" s="9"/>
      <c r="R415" s="23" t="b">
        <v>0</v>
      </c>
      <c r="S415" s="23" t="b">
        <v>0</v>
      </c>
      <c r="T415" s="23" t="b">
        <v>0</v>
      </c>
      <c r="U415" s="23" t="b">
        <v>0</v>
      </c>
      <c r="V415" s="23" t="b">
        <v>0</v>
      </c>
      <c r="W415" s="9">
        <f>_xlfn.XLOOKUP(Courses[[#This Row],[Enrollment Cap]],RoomSizes[Max Capacity],RoomSizes[Max Capacity],0,1,1)</f>
        <v>40</v>
      </c>
      <c r="X415" s="9">
        <v>0</v>
      </c>
    </row>
    <row r="416" spans="2:24" hidden="1" x14ac:dyDescent="0.2">
      <c r="B416" s="9" t="s">
        <v>789</v>
      </c>
      <c r="C416" s="9" t="s">
        <v>802</v>
      </c>
      <c r="D416" s="10">
        <v>40</v>
      </c>
      <c r="E416" s="9"/>
      <c r="F416" s="23" t="b">
        <v>0</v>
      </c>
      <c r="G416" s="23" t="b">
        <v>0</v>
      </c>
      <c r="H416" s="23" t="b">
        <v>0</v>
      </c>
      <c r="I416" s="127"/>
      <c r="J416" s="9"/>
      <c r="K416" s="109"/>
      <c r="L416" s="9"/>
      <c r="M416" s="9"/>
      <c r="N416" s="9"/>
      <c r="P416" s="9"/>
      <c r="Q416" s="9"/>
      <c r="R416" s="23" t="b">
        <v>0</v>
      </c>
      <c r="S416" s="23" t="b">
        <v>0</v>
      </c>
      <c r="T416" s="23" t="b">
        <v>0</v>
      </c>
      <c r="U416" s="23" t="b">
        <v>0</v>
      </c>
      <c r="V416" s="23" t="b">
        <v>0</v>
      </c>
      <c r="W416" s="9">
        <f>_xlfn.XLOOKUP(Courses[[#This Row],[Enrollment Cap]],RoomSizes[Max Capacity],RoomSizes[Max Capacity],0,1,1)</f>
        <v>40</v>
      </c>
      <c r="X416" s="9">
        <v>0</v>
      </c>
    </row>
    <row r="417" spans="2:24" hidden="1" x14ac:dyDescent="0.2">
      <c r="B417" s="9" t="s">
        <v>789</v>
      </c>
      <c r="C417" s="9" t="s">
        <v>803</v>
      </c>
      <c r="D417" s="10">
        <v>40</v>
      </c>
      <c r="E417" s="9"/>
      <c r="F417" s="23" t="b">
        <v>0</v>
      </c>
      <c r="G417" s="23" t="b">
        <v>0</v>
      </c>
      <c r="H417" s="23" t="b">
        <v>0</v>
      </c>
      <c r="I417" s="127"/>
      <c r="J417" s="9"/>
      <c r="K417" s="109"/>
      <c r="L417" s="9"/>
      <c r="M417" s="9"/>
      <c r="N417" s="9"/>
      <c r="P417" s="9"/>
      <c r="Q417" s="9"/>
      <c r="R417" s="23" t="b">
        <v>0</v>
      </c>
      <c r="S417" s="23" t="b">
        <v>0</v>
      </c>
      <c r="T417" s="23" t="b">
        <v>0</v>
      </c>
      <c r="U417" s="23" t="b">
        <v>0</v>
      </c>
      <c r="V417" s="23" t="b">
        <v>0</v>
      </c>
      <c r="W417" s="9">
        <f>_xlfn.XLOOKUP(Courses[[#This Row],[Enrollment Cap]],RoomSizes[Max Capacity],RoomSizes[Max Capacity],0,1,1)</f>
        <v>40</v>
      </c>
      <c r="X417" s="9">
        <v>0</v>
      </c>
    </row>
    <row r="418" spans="2:24" hidden="1" x14ac:dyDescent="0.2">
      <c r="B418" s="9" t="s">
        <v>789</v>
      </c>
      <c r="C418" s="9" t="s">
        <v>804</v>
      </c>
      <c r="D418" s="10">
        <v>40</v>
      </c>
      <c r="E418" s="9"/>
      <c r="F418" s="23" t="b">
        <v>0</v>
      </c>
      <c r="G418" s="23" t="b">
        <v>0</v>
      </c>
      <c r="H418" s="23" t="b">
        <v>0</v>
      </c>
      <c r="I418" s="127"/>
      <c r="J418" s="9"/>
      <c r="K418" s="109"/>
      <c r="L418" s="9"/>
      <c r="M418" s="9"/>
      <c r="N418" s="9"/>
      <c r="P418" s="9"/>
      <c r="Q418" s="9"/>
      <c r="R418" s="23" t="b">
        <v>0</v>
      </c>
      <c r="S418" s="23" t="b">
        <v>0</v>
      </c>
      <c r="T418" s="23" t="b">
        <v>0</v>
      </c>
      <c r="U418" s="23" t="b">
        <v>0</v>
      </c>
      <c r="V418" s="23" t="b">
        <v>0</v>
      </c>
      <c r="W418" s="9">
        <f>_xlfn.XLOOKUP(Courses[[#This Row],[Enrollment Cap]],RoomSizes[Max Capacity],RoomSizes[Max Capacity],0,1,1)</f>
        <v>40</v>
      </c>
      <c r="X418" s="9">
        <v>0</v>
      </c>
    </row>
    <row r="419" spans="2:24" hidden="1" x14ac:dyDescent="0.2">
      <c r="B419" s="9" t="s">
        <v>789</v>
      </c>
      <c r="C419" s="9" t="s">
        <v>805</v>
      </c>
      <c r="D419" s="10">
        <v>40</v>
      </c>
      <c r="E419" s="9"/>
      <c r="F419" s="23" t="b">
        <v>0</v>
      </c>
      <c r="G419" s="23" t="b">
        <v>0</v>
      </c>
      <c r="H419" s="23" t="b">
        <v>0</v>
      </c>
      <c r="I419" s="127"/>
      <c r="J419" s="9"/>
      <c r="K419" s="109"/>
      <c r="L419" s="9"/>
      <c r="M419" s="9"/>
      <c r="N419" s="9"/>
      <c r="P419" s="9"/>
      <c r="Q419" s="9"/>
      <c r="R419" s="23" t="b">
        <v>0</v>
      </c>
      <c r="S419" s="23" t="b">
        <v>0</v>
      </c>
      <c r="T419" s="23" t="b">
        <v>0</v>
      </c>
      <c r="U419" s="23" t="b">
        <v>0</v>
      </c>
      <c r="V419" s="23" t="b">
        <v>0</v>
      </c>
      <c r="W419" s="9">
        <f>_xlfn.XLOOKUP(Courses[[#This Row],[Enrollment Cap]],RoomSizes[Max Capacity],RoomSizes[Max Capacity],0,1,1)</f>
        <v>40</v>
      </c>
      <c r="X419" s="9">
        <v>0</v>
      </c>
    </row>
    <row r="420" spans="2:24" hidden="1" x14ac:dyDescent="0.2">
      <c r="B420" s="9" t="s">
        <v>789</v>
      </c>
      <c r="C420" s="9" t="s">
        <v>251</v>
      </c>
      <c r="D420" s="10">
        <v>48</v>
      </c>
      <c r="E420" s="9"/>
      <c r="F420" s="23" t="b">
        <v>0</v>
      </c>
      <c r="G420" s="23" t="b">
        <v>0</v>
      </c>
      <c r="H420" s="23" t="b">
        <v>0</v>
      </c>
      <c r="I420" s="127"/>
      <c r="J420" s="9"/>
      <c r="K420" s="109"/>
      <c r="L420" s="9"/>
      <c r="M420" s="9"/>
      <c r="N420" s="9"/>
      <c r="P420" s="9"/>
      <c r="Q420" s="9"/>
      <c r="R420" s="23" t="b">
        <v>0</v>
      </c>
      <c r="S420" s="23" t="b">
        <v>0</v>
      </c>
      <c r="T420" s="23" t="b">
        <v>0</v>
      </c>
      <c r="U420" s="23" t="b">
        <v>0</v>
      </c>
      <c r="V420" s="23" t="b">
        <v>0</v>
      </c>
      <c r="W420" s="9">
        <f>_xlfn.XLOOKUP(Courses[[#This Row],[Enrollment Cap]],RoomSizes[Max Capacity],RoomSizes[Max Capacity],0,1,1)</f>
        <v>48</v>
      </c>
      <c r="X420" s="9">
        <v>10</v>
      </c>
    </row>
    <row r="421" spans="2:24" hidden="1" x14ac:dyDescent="0.2">
      <c r="B421" s="9" t="s">
        <v>789</v>
      </c>
      <c r="C421" s="9" t="s">
        <v>806</v>
      </c>
      <c r="D421" s="10">
        <v>48</v>
      </c>
      <c r="E421" s="9"/>
      <c r="F421" s="23" t="b">
        <v>0</v>
      </c>
      <c r="G421" s="23" t="b">
        <v>0</v>
      </c>
      <c r="H421" s="23" t="b">
        <v>0</v>
      </c>
      <c r="I421" s="127"/>
      <c r="J421" s="9"/>
      <c r="K421" s="109"/>
      <c r="L421" s="9"/>
      <c r="M421" s="9"/>
      <c r="N421" s="9"/>
      <c r="P421" s="9"/>
      <c r="Q421" s="9"/>
      <c r="R421" s="23" t="b">
        <v>0</v>
      </c>
      <c r="S421" s="23" t="b">
        <v>0</v>
      </c>
      <c r="T421" s="23" t="b">
        <v>0</v>
      </c>
      <c r="U421" s="23" t="b">
        <v>0</v>
      </c>
      <c r="V421" s="23" t="b">
        <v>0</v>
      </c>
      <c r="W421" s="9">
        <f>_xlfn.XLOOKUP(Courses[[#This Row],[Enrollment Cap]],RoomSizes[Max Capacity],RoomSizes[Max Capacity],0,1,1)</f>
        <v>48</v>
      </c>
      <c r="X421" s="9">
        <v>30</v>
      </c>
    </row>
    <row r="422" spans="2:24" hidden="1" x14ac:dyDescent="0.2">
      <c r="B422" s="9" t="s">
        <v>789</v>
      </c>
      <c r="C422" s="9" t="s">
        <v>235</v>
      </c>
      <c r="D422" s="10">
        <v>30</v>
      </c>
      <c r="E422" s="9"/>
      <c r="F422" s="23" t="b">
        <v>0</v>
      </c>
      <c r="G422" s="23" t="b">
        <v>0</v>
      </c>
      <c r="H422" s="23" t="b">
        <v>0</v>
      </c>
      <c r="I422" s="127"/>
      <c r="J422" s="9"/>
      <c r="K422" s="109"/>
      <c r="L422" s="9"/>
      <c r="M422" s="9"/>
      <c r="N422" s="9"/>
      <c r="P422" s="9"/>
      <c r="Q422" s="9"/>
      <c r="R422" s="23" t="b">
        <v>0</v>
      </c>
      <c r="S422" s="23" t="b">
        <v>0</v>
      </c>
      <c r="T422" s="23" t="b">
        <v>0</v>
      </c>
      <c r="U422" s="23" t="b">
        <v>0</v>
      </c>
      <c r="V422" s="23" t="b">
        <v>0</v>
      </c>
      <c r="W422" s="9">
        <f>_xlfn.XLOOKUP(Courses[[#This Row],[Enrollment Cap]],RoomSizes[Max Capacity],RoomSizes[Max Capacity],0,1,1)</f>
        <v>30</v>
      </c>
      <c r="X422" s="9">
        <v>0</v>
      </c>
    </row>
    <row r="423" spans="2:24" hidden="1" x14ac:dyDescent="0.2">
      <c r="B423" s="9" t="s">
        <v>789</v>
      </c>
      <c r="C423" s="9" t="s">
        <v>257</v>
      </c>
      <c r="D423" s="10">
        <v>40</v>
      </c>
      <c r="E423" s="9"/>
      <c r="F423" s="23" t="b">
        <v>0</v>
      </c>
      <c r="G423" s="23" t="b">
        <v>0</v>
      </c>
      <c r="H423" s="23" t="b">
        <v>0</v>
      </c>
      <c r="I423" s="127"/>
      <c r="J423" s="9"/>
      <c r="K423" s="109"/>
      <c r="L423" s="9"/>
      <c r="M423" s="9"/>
      <c r="N423" s="9"/>
      <c r="P423" s="9"/>
      <c r="Q423" s="9"/>
      <c r="R423" s="23" t="b">
        <v>0</v>
      </c>
      <c r="S423" s="23" t="b">
        <v>0</v>
      </c>
      <c r="T423" s="23" t="b">
        <v>0</v>
      </c>
      <c r="U423" s="23" t="b">
        <v>0</v>
      </c>
      <c r="V423" s="23" t="b">
        <v>0</v>
      </c>
      <c r="W423" s="9">
        <f>_xlfn.XLOOKUP(Courses[[#This Row],[Enrollment Cap]],RoomSizes[Max Capacity],RoomSizes[Max Capacity],0,1,1)</f>
        <v>40</v>
      </c>
      <c r="X423" s="9">
        <v>30</v>
      </c>
    </row>
    <row r="424" spans="2:24" hidden="1" x14ac:dyDescent="0.2">
      <c r="B424" s="9" t="s">
        <v>789</v>
      </c>
      <c r="C424" s="9" t="s">
        <v>258</v>
      </c>
      <c r="D424" s="10">
        <v>48</v>
      </c>
      <c r="E424" s="9"/>
      <c r="F424" s="23" t="b">
        <v>0</v>
      </c>
      <c r="G424" s="23" t="b">
        <v>0</v>
      </c>
      <c r="H424" s="23" t="b">
        <v>0</v>
      </c>
      <c r="I424" s="127"/>
      <c r="J424" s="9"/>
      <c r="K424" s="109"/>
      <c r="L424" s="9"/>
      <c r="M424" s="9"/>
      <c r="N424" s="9"/>
      <c r="P424" s="9"/>
      <c r="Q424" s="9"/>
      <c r="R424" s="23" t="b">
        <v>0</v>
      </c>
      <c r="S424" s="23" t="b">
        <v>0</v>
      </c>
      <c r="T424" s="23" t="b">
        <v>0</v>
      </c>
      <c r="U424" s="23" t="b">
        <v>0</v>
      </c>
      <c r="V424" s="23" t="b">
        <v>0</v>
      </c>
      <c r="W424" s="9">
        <f>_xlfn.XLOOKUP(Courses[[#This Row],[Enrollment Cap]],RoomSizes[Max Capacity],RoomSizes[Max Capacity],0,1,1)</f>
        <v>48</v>
      </c>
      <c r="X424" s="9">
        <v>0</v>
      </c>
    </row>
    <row r="425" spans="2:24" hidden="1" x14ac:dyDescent="0.2">
      <c r="B425" s="9" t="s">
        <v>789</v>
      </c>
      <c r="C425" s="9" t="s">
        <v>229</v>
      </c>
      <c r="D425" s="10">
        <v>48</v>
      </c>
      <c r="E425" s="9"/>
      <c r="F425" s="23" t="b">
        <v>0</v>
      </c>
      <c r="G425" s="23" t="b">
        <v>0</v>
      </c>
      <c r="H425" s="23" t="b">
        <v>0</v>
      </c>
      <c r="I425" s="127"/>
      <c r="J425" s="9"/>
      <c r="K425" s="109"/>
      <c r="L425" s="9"/>
      <c r="M425" s="9"/>
      <c r="N425" s="9"/>
      <c r="P425" s="9"/>
      <c r="Q425" s="9"/>
      <c r="R425" s="23" t="b">
        <v>0</v>
      </c>
      <c r="S425" s="23" t="b">
        <v>0</v>
      </c>
      <c r="T425" s="23" t="b">
        <v>0</v>
      </c>
      <c r="U425" s="23" t="b">
        <v>0</v>
      </c>
      <c r="V425" s="23" t="b">
        <v>0</v>
      </c>
      <c r="W425" s="9">
        <f>_xlfn.XLOOKUP(Courses[[#This Row],[Enrollment Cap]],RoomSizes[Max Capacity],RoomSizes[Max Capacity],0,1,1)</f>
        <v>48</v>
      </c>
      <c r="X425" s="9">
        <v>0</v>
      </c>
    </row>
    <row r="426" spans="2:24" hidden="1" x14ac:dyDescent="0.2">
      <c r="B426" s="9" t="s">
        <v>789</v>
      </c>
      <c r="C426" s="9" t="s">
        <v>807</v>
      </c>
      <c r="D426" s="10">
        <v>30</v>
      </c>
      <c r="E426" s="9"/>
      <c r="F426" s="23" t="b">
        <v>0</v>
      </c>
      <c r="G426" s="23" t="b">
        <v>0</v>
      </c>
      <c r="H426" s="23" t="b">
        <v>0</v>
      </c>
      <c r="I426" s="127"/>
      <c r="J426" s="9"/>
      <c r="K426" s="109"/>
      <c r="L426" s="9"/>
      <c r="M426" s="9"/>
      <c r="N426" s="9"/>
      <c r="P426" s="9"/>
      <c r="Q426" s="9"/>
      <c r="R426" s="23" t="b">
        <v>0</v>
      </c>
      <c r="S426" s="23" t="b">
        <v>0</v>
      </c>
      <c r="T426" s="23" t="b">
        <v>0</v>
      </c>
      <c r="U426" s="23" t="b">
        <v>0</v>
      </c>
      <c r="V426" s="23" t="b">
        <v>0</v>
      </c>
      <c r="W426" s="9">
        <f>_xlfn.XLOOKUP(Courses[[#This Row],[Enrollment Cap]],RoomSizes[Max Capacity],RoomSizes[Max Capacity],0,1,1)</f>
        <v>30</v>
      </c>
      <c r="X426" s="9">
        <v>0</v>
      </c>
    </row>
    <row r="427" spans="2:24" hidden="1" x14ac:dyDescent="0.2">
      <c r="B427" s="9" t="s">
        <v>789</v>
      </c>
      <c r="C427" s="9" t="s">
        <v>217</v>
      </c>
      <c r="D427" s="10">
        <v>40</v>
      </c>
      <c r="E427" s="9"/>
      <c r="F427" s="23" t="b">
        <v>0</v>
      </c>
      <c r="G427" s="23" t="b">
        <v>0</v>
      </c>
      <c r="H427" s="23" t="b">
        <v>0</v>
      </c>
      <c r="I427" s="127"/>
      <c r="J427" s="9"/>
      <c r="K427" s="109"/>
      <c r="L427" s="9"/>
      <c r="M427" s="9"/>
      <c r="N427" s="9"/>
      <c r="P427" s="9"/>
      <c r="Q427" s="9"/>
      <c r="R427" s="23" t="b">
        <v>0</v>
      </c>
      <c r="S427" s="23" t="b">
        <v>0</v>
      </c>
      <c r="T427" s="23" t="b">
        <v>0</v>
      </c>
      <c r="U427" s="23" t="b">
        <v>0</v>
      </c>
      <c r="V427" s="23" t="b">
        <v>0</v>
      </c>
      <c r="W427" s="9">
        <f>_xlfn.XLOOKUP(Courses[[#This Row],[Enrollment Cap]],RoomSizes[Max Capacity],RoomSizes[Max Capacity],0,1,1)</f>
        <v>40</v>
      </c>
      <c r="X427" s="9">
        <v>30</v>
      </c>
    </row>
    <row r="428" spans="2:24" hidden="1" x14ac:dyDescent="0.2">
      <c r="B428" s="9" t="s">
        <v>789</v>
      </c>
      <c r="C428" s="9" t="s">
        <v>187</v>
      </c>
      <c r="D428" s="10">
        <v>30</v>
      </c>
      <c r="E428" s="9"/>
      <c r="F428" s="23" t="b">
        <v>0</v>
      </c>
      <c r="G428" s="23" t="b">
        <v>0</v>
      </c>
      <c r="H428" s="23" t="b">
        <v>0</v>
      </c>
      <c r="I428" s="127"/>
      <c r="J428" s="9"/>
      <c r="K428" s="109"/>
      <c r="L428" s="9"/>
      <c r="M428" s="9"/>
      <c r="N428" s="9"/>
      <c r="P428" s="9"/>
      <c r="Q428" s="9"/>
      <c r="R428" s="23" t="b">
        <v>0</v>
      </c>
      <c r="S428" s="23" t="b">
        <v>0</v>
      </c>
      <c r="T428" s="23" t="b">
        <v>0</v>
      </c>
      <c r="U428" s="23" t="b">
        <v>0</v>
      </c>
      <c r="V428" s="23" t="b">
        <v>0</v>
      </c>
      <c r="W428" s="9">
        <f>_xlfn.XLOOKUP(Courses[[#This Row],[Enrollment Cap]],RoomSizes[Max Capacity],RoomSizes[Max Capacity],0,1,1)</f>
        <v>30</v>
      </c>
      <c r="X428" s="9">
        <v>0</v>
      </c>
    </row>
    <row r="429" spans="2:24" hidden="1" x14ac:dyDescent="0.2">
      <c r="B429" s="9" t="s">
        <v>789</v>
      </c>
      <c r="C429" s="9" t="s">
        <v>188</v>
      </c>
      <c r="D429" s="10">
        <v>48</v>
      </c>
      <c r="E429" s="9"/>
      <c r="F429" s="23" t="b">
        <v>0</v>
      </c>
      <c r="G429" s="23" t="b">
        <v>0</v>
      </c>
      <c r="H429" s="23" t="b">
        <v>0</v>
      </c>
      <c r="I429" s="127"/>
      <c r="J429" s="9"/>
      <c r="K429" s="109"/>
      <c r="L429" s="9"/>
      <c r="M429" s="9"/>
      <c r="N429" s="9"/>
      <c r="P429" s="9"/>
      <c r="Q429" s="9"/>
      <c r="R429" s="23" t="b">
        <v>0</v>
      </c>
      <c r="S429" s="23" t="b">
        <v>0</v>
      </c>
      <c r="T429" s="23" t="b">
        <v>0</v>
      </c>
      <c r="U429" s="23" t="b">
        <v>0</v>
      </c>
      <c r="V429" s="23" t="b">
        <v>0</v>
      </c>
      <c r="W429" s="9">
        <f>_xlfn.XLOOKUP(Courses[[#This Row],[Enrollment Cap]],RoomSizes[Max Capacity],RoomSizes[Max Capacity],0,1,1)</f>
        <v>48</v>
      </c>
      <c r="X429" s="9">
        <v>30</v>
      </c>
    </row>
    <row r="430" spans="2:24" hidden="1" x14ac:dyDescent="0.2">
      <c r="B430" s="9" t="s">
        <v>789</v>
      </c>
      <c r="C430" s="9" t="s">
        <v>808</v>
      </c>
      <c r="D430" s="10">
        <v>45</v>
      </c>
      <c r="E430" s="9"/>
      <c r="F430" s="23" t="b">
        <v>0</v>
      </c>
      <c r="G430" s="23" t="b">
        <v>0</v>
      </c>
      <c r="H430" s="23" t="b">
        <v>0</v>
      </c>
      <c r="I430" s="127"/>
      <c r="J430" s="9"/>
      <c r="K430" s="109"/>
      <c r="L430" s="9"/>
      <c r="M430" s="9"/>
      <c r="N430" s="9"/>
      <c r="P430" s="9"/>
      <c r="Q430" s="9"/>
      <c r="R430" s="23" t="b">
        <v>0</v>
      </c>
      <c r="S430" s="23" t="b">
        <v>0</v>
      </c>
      <c r="T430" s="23" t="b">
        <v>0</v>
      </c>
      <c r="U430" s="23" t="b">
        <v>0</v>
      </c>
      <c r="V430" s="23" t="b">
        <v>0</v>
      </c>
      <c r="W430" s="9">
        <f>_xlfn.XLOOKUP(Courses[[#This Row],[Enrollment Cap]],RoomSizes[Max Capacity],RoomSizes[Max Capacity],0,1,1)</f>
        <v>48</v>
      </c>
      <c r="X430" s="9">
        <v>0</v>
      </c>
    </row>
    <row r="431" spans="2:24" hidden="1" x14ac:dyDescent="0.2">
      <c r="B431" s="9" t="s">
        <v>789</v>
      </c>
      <c r="C431" s="9" t="s">
        <v>809</v>
      </c>
      <c r="D431" s="10">
        <v>40</v>
      </c>
      <c r="E431" s="9"/>
      <c r="F431" s="23" t="b">
        <v>0</v>
      </c>
      <c r="G431" s="23" t="b">
        <v>0</v>
      </c>
      <c r="H431" s="23" t="b">
        <v>0</v>
      </c>
      <c r="I431" s="127"/>
      <c r="J431" s="9"/>
      <c r="K431" s="109"/>
      <c r="L431" s="9"/>
      <c r="M431" s="9"/>
      <c r="N431" s="9"/>
      <c r="P431" s="9"/>
      <c r="Q431" s="9"/>
      <c r="R431" s="23" t="b">
        <v>0</v>
      </c>
      <c r="S431" s="23" t="b">
        <v>0</v>
      </c>
      <c r="T431" s="23" t="b">
        <v>0</v>
      </c>
      <c r="U431" s="23" t="b">
        <v>0</v>
      </c>
      <c r="V431" s="23" t="b">
        <v>0</v>
      </c>
      <c r="W431" s="9">
        <f>_xlfn.XLOOKUP(Courses[[#This Row],[Enrollment Cap]],RoomSizes[Max Capacity],RoomSizes[Max Capacity],0,1,1)</f>
        <v>40</v>
      </c>
      <c r="X431" s="9">
        <v>0</v>
      </c>
    </row>
    <row r="432" spans="2:24" hidden="1" x14ac:dyDescent="0.2">
      <c r="B432" s="9" t="s">
        <v>789</v>
      </c>
      <c r="C432" s="9" t="s">
        <v>810</v>
      </c>
      <c r="D432" s="10">
        <v>40</v>
      </c>
      <c r="E432" s="9"/>
      <c r="F432" s="23" t="b">
        <v>0</v>
      </c>
      <c r="G432" s="23" t="b">
        <v>0</v>
      </c>
      <c r="H432" s="23" t="b">
        <v>0</v>
      </c>
      <c r="I432" s="127"/>
      <c r="J432" s="9"/>
      <c r="K432" s="109"/>
      <c r="L432" s="9"/>
      <c r="M432" s="9"/>
      <c r="N432" s="9"/>
      <c r="P432" s="9"/>
      <c r="Q432" s="9"/>
      <c r="R432" s="23" t="b">
        <v>0</v>
      </c>
      <c r="S432" s="23" t="b">
        <v>0</v>
      </c>
      <c r="T432" s="23" t="b">
        <v>0</v>
      </c>
      <c r="U432" s="23" t="b">
        <v>0</v>
      </c>
      <c r="V432" s="23" t="b">
        <v>0</v>
      </c>
      <c r="W432" s="9">
        <f>_xlfn.XLOOKUP(Courses[[#This Row],[Enrollment Cap]],RoomSizes[Max Capacity],RoomSizes[Max Capacity],0,1,1)</f>
        <v>40</v>
      </c>
      <c r="X432" s="9">
        <v>0</v>
      </c>
    </row>
    <row r="433" spans="2:24" hidden="1" x14ac:dyDescent="0.2">
      <c r="B433" s="9" t="s">
        <v>789</v>
      </c>
      <c r="C433" s="9" t="s">
        <v>200</v>
      </c>
      <c r="D433" s="10">
        <v>40</v>
      </c>
      <c r="E433" s="9"/>
      <c r="F433" s="23" t="b">
        <v>0</v>
      </c>
      <c r="G433" s="23" t="b">
        <v>0</v>
      </c>
      <c r="H433" s="23" t="b">
        <v>0</v>
      </c>
      <c r="I433" s="127"/>
      <c r="J433" s="9"/>
      <c r="K433" s="109"/>
      <c r="L433" s="9"/>
      <c r="M433" s="9"/>
      <c r="N433" s="9"/>
      <c r="P433" s="9"/>
      <c r="Q433" s="9"/>
      <c r="R433" s="23" t="b">
        <v>0</v>
      </c>
      <c r="S433" s="23" t="b">
        <v>0</v>
      </c>
      <c r="T433" s="23" t="b">
        <v>0</v>
      </c>
      <c r="U433" s="23" t="b">
        <v>0</v>
      </c>
      <c r="V433" s="23" t="b">
        <v>0</v>
      </c>
      <c r="W433" s="9">
        <f>_xlfn.XLOOKUP(Courses[[#This Row],[Enrollment Cap]],RoomSizes[Max Capacity],RoomSizes[Max Capacity],0,1,1)</f>
        <v>40</v>
      </c>
      <c r="X433" s="9">
        <v>0</v>
      </c>
    </row>
    <row r="434" spans="2:24" hidden="1" x14ac:dyDescent="0.2">
      <c r="B434" s="9" t="s">
        <v>789</v>
      </c>
      <c r="C434" s="9" t="s">
        <v>267</v>
      </c>
      <c r="D434" s="10">
        <v>30</v>
      </c>
      <c r="E434" s="9"/>
      <c r="F434" s="23" t="b">
        <v>0</v>
      </c>
      <c r="G434" s="23" t="b">
        <v>0</v>
      </c>
      <c r="H434" s="23" t="b">
        <v>0</v>
      </c>
      <c r="I434" s="127"/>
      <c r="J434" s="9"/>
      <c r="K434" s="109"/>
      <c r="L434" s="9"/>
      <c r="M434" s="9"/>
      <c r="N434" s="9"/>
      <c r="P434" s="9"/>
      <c r="Q434" s="9"/>
      <c r="R434" s="23" t="b">
        <v>0</v>
      </c>
      <c r="S434" s="23" t="b">
        <v>0</v>
      </c>
      <c r="T434" s="23" t="b">
        <v>0</v>
      </c>
      <c r="U434" s="23" t="b">
        <v>0</v>
      </c>
      <c r="V434" s="23" t="b">
        <v>0</v>
      </c>
      <c r="W434" s="9">
        <f>_xlfn.XLOOKUP(Courses[[#This Row],[Enrollment Cap]],RoomSizes[Max Capacity],RoomSizes[Max Capacity],0,1,1)</f>
        <v>30</v>
      </c>
      <c r="X434" s="9">
        <v>12</v>
      </c>
    </row>
    <row r="435" spans="2:24" hidden="1" x14ac:dyDescent="0.2">
      <c r="B435" s="9" t="s">
        <v>789</v>
      </c>
      <c r="C435" s="9" t="s">
        <v>811</v>
      </c>
      <c r="D435" s="10">
        <v>40</v>
      </c>
      <c r="E435" s="9"/>
      <c r="F435" s="23" t="b">
        <v>0</v>
      </c>
      <c r="G435" s="23" t="b">
        <v>0</v>
      </c>
      <c r="H435" s="23" t="b">
        <v>0</v>
      </c>
      <c r="I435" s="127"/>
      <c r="J435" s="9"/>
      <c r="K435" s="109"/>
      <c r="L435" s="9"/>
      <c r="M435" s="9"/>
      <c r="N435" s="9"/>
      <c r="P435" s="9"/>
      <c r="Q435" s="9"/>
      <c r="R435" s="23" t="b">
        <v>0</v>
      </c>
      <c r="S435" s="23" t="b">
        <v>0</v>
      </c>
      <c r="T435" s="23" t="b">
        <v>0</v>
      </c>
      <c r="U435" s="23" t="b">
        <v>0</v>
      </c>
      <c r="V435" s="23" t="b">
        <v>0</v>
      </c>
      <c r="W435" s="9">
        <f>_xlfn.XLOOKUP(Courses[[#This Row],[Enrollment Cap]],RoomSizes[Max Capacity],RoomSizes[Max Capacity],0,1,1)</f>
        <v>40</v>
      </c>
      <c r="X435" s="9">
        <v>30</v>
      </c>
    </row>
    <row r="436" spans="2:24" hidden="1" x14ac:dyDescent="0.2">
      <c r="B436" s="9" t="s">
        <v>789</v>
      </c>
      <c r="C436" s="9" t="s">
        <v>208</v>
      </c>
      <c r="D436" s="10">
        <v>48</v>
      </c>
      <c r="E436" s="9"/>
      <c r="F436" s="23" t="b">
        <v>0</v>
      </c>
      <c r="G436" s="23" t="b">
        <v>0</v>
      </c>
      <c r="H436" s="23" t="b">
        <v>0</v>
      </c>
      <c r="I436" s="127"/>
      <c r="J436" s="9"/>
      <c r="K436" s="109"/>
      <c r="L436" s="9"/>
      <c r="M436" s="9"/>
      <c r="N436" s="9"/>
      <c r="P436" s="9"/>
      <c r="Q436" s="9"/>
      <c r="R436" s="23" t="b">
        <v>0</v>
      </c>
      <c r="S436" s="23" t="b">
        <v>0</v>
      </c>
      <c r="T436" s="23" t="b">
        <v>0</v>
      </c>
      <c r="U436" s="23" t="b">
        <v>0</v>
      </c>
      <c r="V436" s="23" t="b">
        <v>0</v>
      </c>
      <c r="W436" s="9">
        <f>_xlfn.XLOOKUP(Courses[[#This Row],[Enrollment Cap]],RoomSizes[Max Capacity],RoomSizes[Max Capacity],0,1,1)</f>
        <v>48</v>
      </c>
      <c r="X436" s="9">
        <v>30</v>
      </c>
    </row>
    <row r="437" spans="2:24" hidden="1" x14ac:dyDescent="0.2">
      <c r="B437" s="9" t="s">
        <v>789</v>
      </c>
      <c r="C437" s="9" t="s">
        <v>241</v>
      </c>
      <c r="D437" s="10">
        <v>48</v>
      </c>
      <c r="E437" s="9"/>
      <c r="F437" s="23" t="b">
        <v>0</v>
      </c>
      <c r="G437" s="23" t="b">
        <v>0</v>
      </c>
      <c r="H437" s="23" t="b">
        <v>0</v>
      </c>
      <c r="I437" s="127"/>
      <c r="J437" s="9"/>
      <c r="K437" s="109"/>
      <c r="L437" s="9"/>
      <c r="M437" s="9"/>
      <c r="N437" s="9"/>
      <c r="P437" s="9"/>
      <c r="Q437" s="9"/>
      <c r="R437" s="23" t="b">
        <v>0</v>
      </c>
      <c r="S437" s="23" t="b">
        <v>0</v>
      </c>
      <c r="T437" s="23" t="b">
        <v>0</v>
      </c>
      <c r="U437" s="23" t="b">
        <v>0</v>
      </c>
      <c r="V437" s="23" t="b">
        <v>0</v>
      </c>
      <c r="W437" s="9">
        <f>_xlfn.XLOOKUP(Courses[[#This Row],[Enrollment Cap]],RoomSizes[Max Capacity],RoomSizes[Max Capacity],0,1,1)</f>
        <v>48</v>
      </c>
      <c r="X437" s="9">
        <v>0</v>
      </c>
    </row>
    <row r="438" spans="2:24" hidden="1" x14ac:dyDescent="0.2">
      <c r="B438" s="9" t="s">
        <v>789</v>
      </c>
      <c r="C438" s="9" t="s">
        <v>206</v>
      </c>
      <c r="D438" s="10">
        <v>48</v>
      </c>
      <c r="E438" s="9"/>
      <c r="F438" s="23" t="b">
        <v>0</v>
      </c>
      <c r="G438" s="23" t="b">
        <v>0</v>
      </c>
      <c r="H438" s="23" t="b">
        <v>0</v>
      </c>
      <c r="I438" s="127"/>
      <c r="J438" s="9"/>
      <c r="K438" s="109"/>
      <c r="L438" s="9"/>
      <c r="M438" s="9"/>
      <c r="N438" s="9"/>
      <c r="P438" s="9"/>
      <c r="Q438" s="9"/>
      <c r="R438" s="23" t="b">
        <v>0</v>
      </c>
      <c r="S438" s="23" t="b">
        <v>0</v>
      </c>
      <c r="T438" s="23" t="b">
        <v>0</v>
      </c>
      <c r="U438" s="23" t="b">
        <v>0</v>
      </c>
      <c r="V438" s="23" t="b">
        <v>0</v>
      </c>
      <c r="W438" s="9">
        <f>_xlfn.XLOOKUP(Courses[[#This Row],[Enrollment Cap]],RoomSizes[Max Capacity],RoomSizes[Max Capacity],0,1,1)</f>
        <v>48</v>
      </c>
      <c r="X438" s="9">
        <v>0</v>
      </c>
    </row>
    <row r="439" spans="2:24" hidden="1" x14ac:dyDescent="0.2">
      <c r="B439" s="9" t="s">
        <v>789</v>
      </c>
      <c r="C439" s="9" t="s">
        <v>262</v>
      </c>
      <c r="D439" s="10">
        <v>48</v>
      </c>
      <c r="E439" s="9"/>
      <c r="F439" s="23" t="b">
        <v>0</v>
      </c>
      <c r="G439" s="23" t="b">
        <v>0</v>
      </c>
      <c r="H439" s="23" t="b">
        <v>0</v>
      </c>
      <c r="I439" s="127"/>
      <c r="J439" s="9"/>
      <c r="K439" s="109"/>
      <c r="L439" s="9"/>
      <c r="M439" s="9"/>
      <c r="N439" s="9"/>
      <c r="P439" s="9"/>
      <c r="Q439" s="9"/>
      <c r="R439" s="23" t="b">
        <v>0</v>
      </c>
      <c r="S439" s="23" t="b">
        <v>0</v>
      </c>
      <c r="T439" s="23" t="b">
        <v>0</v>
      </c>
      <c r="U439" s="23" t="b">
        <v>0</v>
      </c>
      <c r="V439" s="23" t="b">
        <v>0</v>
      </c>
      <c r="W439" s="9">
        <f>_xlfn.XLOOKUP(Courses[[#This Row],[Enrollment Cap]],RoomSizes[Max Capacity],RoomSizes[Max Capacity],0,1,1)</f>
        <v>48</v>
      </c>
      <c r="X439" s="9">
        <v>30</v>
      </c>
    </row>
    <row r="440" spans="2:24" hidden="1" x14ac:dyDescent="0.2">
      <c r="B440" s="9" t="s">
        <v>789</v>
      </c>
      <c r="C440" s="9" t="s">
        <v>230</v>
      </c>
      <c r="D440" s="10">
        <v>48</v>
      </c>
      <c r="E440" s="9"/>
      <c r="F440" s="23" t="b">
        <v>0</v>
      </c>
      <c r="G440" s="23" t="b">
        <v>0</v>
      </c>
      <c r="H440" s="23" t="b">
        <v>0</v>
      </c>
      <c r="I440" s="127"/>
      <c r="J440" s="9"/>
      <c r="K440" s="109"/>
      <c r="L440" s="9"/>
      <c r="M440" s="9"/>
      <c r="N440" s="9"/>
      <c r="P440" s="9"/>
      <c r="Q440" s="9"/>
      <c r="R440" s="23" t="b">
        <v>0</v>
      </c>
      <c r="S440" s="23" t="b">
        <v>0</v>
      </c>
      <c r="T440" s="23" t="b">
        <v>0</v>
      </c>
      <c r="U440" s="23" t="b">
        <v>0</v>
      </c>
      <c r="V440" s="23" t="b">
        <v>0</v>
      </c>
      <c r="W440" s="9">
        <f>_xlfn.XLOOKUP(Courses[[#This Row],[Enrollment Cap]],RoomSizes[Max Capacity],RoomSizes[Max Capacity],0,1,1)</f>
        <v>48</v>
      </c>
      <c r="X440" s="9">
        <v>30</v>
      </c>
    </row>
    <row r="441" spans="2:24" hidden="1" x14ac:dyDescent="0.2">
      <c r="B441" s="9" t="s">
        <v>789</v>
      </c>
      <c r="C441" s="9" t="s">
        <v>264</v>
      </c>
      <c r="D441" s="10">
        <v>48</v>
      </c>
      <c r="E441" s="9"/>
      <c r="F441" s="23" t="b">
        <v>0</v>
      </c>
      <c r="G441" s="23" t="b">
        <v>0</v>
      </c>
      <c r="H441" s="23" t="b">
        <v>0</v>
      </c>
      <c r="I441" s="127"/>
      <c r="J441" s="9"/>
      <c r="K441" s="109"/>
      <c r="L441" s="9"/>
      <c r="M441" s="9"/>
      <c r="N441" s="9"/>
      <c r="P441" s="9"/>
      <c r="Q441" s="9"/>
      <c r="R441" s="23" t="b">
        <v>0</v>
      </c>
      <c r="S441" s="23" t="b">
        <v>0</v>
      </c>
      <c r="T441" s="23" t="b">
        <v>0</v>
      </c>
      <c r="U441" s="23" t="b">
        <v>0</v>
      </c>
      <c r="V441" s="23" t="b">
        <v>0</v>
      </c>
      <c r="W441" s="9">
        <f>_xlfn.XLOOKUP(Courses[[#This Row],[Enrollment Cap]],RoomSizes[Max Capacity],RoomSizes[Max Capacity],0,1,1)</f>
        <v>48</v>
      </c>
      <c r="X441" s="9">
        <v>30</v>
      </c>
    </row>
    <row r="442" spans="2:24" hidden="1" x14ac:dyDescent="0.2">
      <c r="B442" s="9" t="s">
        <v>789</v>
      </c>
      <c r="C442" s="9" t="s">
        <v>812</v>
      </c>
      <c r="D442" s="10">
        <v>30</v>
      </c>
      <c r="E442" s="9"/>
      <c r="F442" s="23" t="b">
        <v>0</v>
      </c>
      <c r="G442" s="23" t="b">
        <v>0</v>
      </c>
      <c r="H442" s="23" t="b">
        <v>0</v>
      </c>
      <c r="I442" s="127"/>
      <c r="J442" s="9"/>
      <c r="K442" s="109"/>
      <c r="L442" s="9"/>
      <c r="M442" s="9"/>
      <c r="N442" s="9"/>
      <c r="P442" s="9"/>
      <c r="Q442" s="9"/>
      <c r="R442" s="23" t="b">
        <v>0</v>
      </c>
      <c r="S442" s="23" t="b">
        <v>0</v>
      </c>
      <c r="T442" s="23" t="b">
        <v>0</v>
      </c>
      <c r="U442" s="23" t="b">
        <v>0</v>
      </c>
      <c r="V442" s="23" t="b">
        <v>0</v>
      </c>
      <c r="W442" s="9">
        <f>_xlfn.XLOOKUP(Courses[[#This Row],[Enrollment Cap]],RoomSizes[Max Capacity],RoomSizes[Max Capacity],0,1,1)</f>
        <v>30</v>
      </c>
      <c r="X442" s="9">
        <v>30</v>
      </c>
    </row>
    <row r="443" spans="2:24" hidden="1" x14ac:dyDescent="0.2">
      <c r="B443" s="9" t="s">
        <v>789</v>
      </c>
      <c r="C443" s="9" t="s">
        <v>189</v>
      </c>
      <c r="D443" s="10">
        <v>30</v>
      </c>
      <c r="E443" s="9"/>
      <c r="F443" s="23" t="b">
        <v>0</v>
      </c>
      <c r="G443" s="23" t="b">
        <v>0</v>
      </c>
      <c r="H443" s="23" t="b">
        <v>0</v>
      </c>
      <c r="I443" s="127"/>
      <c r="J443" s="9"/>
      <c r="K443" s="109"/>
      <c r="L443" s="9"/>
      <c r="M443" s="9"/>
      <c r="N443" s="9"/>
      <c r="P443" s="9"/>
      <c r="Q443" s="9"/>
      <c r="R443" s="23" t="b">
        <v>0</v>
      </c>
      <c r="S443" s="23" t="b">
        <v>0</v>
      </c>
      <c r="T443" s="23" t="b">
        <v>0</v>
      </c>
      <c r="U443" s="23" t="b">
        <v>0</v>
      </c>
      <c r="V443" s="23" t="b">
        <v>0</v>
      </c>
      <c r="W443" s="9">
        <f>_xlfn.XLOOKUP(Courses[[#This Row],[Enrollment Cap]],RoomSizes[Max Capacity],RoomSizes[Max Capacity],0,1,1)</f>
        <v>30</v>
      </c>
      <c r="X443" s="9">
        <v>12</v>
      </c>
    </row>
    <row r="444" spans="2:24" hidden="1" x14ac:dyDescent="0.2">
      <c r="B444" s="9" t="s">
        <v>789</v>
      </c>
      <c r="C444" s="9" t="s">
        <v>813</v>
      </c>
      <c r="D444" s="10">
        <v>30</v>
      </c>
      <c r="E444" s="9"/>
      <c r="F444" s="23" t="b">
        <v>0</v>
      </c>
      <c r="G444" s="23" t="b">
        <v>0</v>
      </c>
      <c r="H444" s="23" t="b">
        <v>0</v>
      </c>
      <c r="I444" s="127"/>
      <c r="J444" s="9"/>
      <c r="K444" s="109"/>
      <c r="L444" s="9"/>
      <c r="M444" s="9"/>
      <c r="N444" s="9"/>
      <c r="P444" s="9"/>
      <c r="Q444" s="9"/>
      <c r="R444" s="23" t="b">
        <v>0</v>
      </c>
      <c r="S444" s="23" t="b">
        <v>0</v>
      </c>
      <c r="T444" s="23" t="b">
        <v>0</v>
      </c>
      <c r="U444" s="23" t="b">
        <v>0</v>
      </c>
      <c r="V444" s="23" t="b">
        <v>0</v>
      </c>
      <c r="W444" s="9">
        <f>_xlfn.XLOOKUP(Courses[[#This Row],[Enrollment Cap]],RoomSizes[Max Capacity],RoomSizes[Max Capacity],0,1,1)</f>
        <v>30</v>
      </c>
      <c r="X444" s="9">
        <v>12</v>
      </c>
    </row>
    <row r="445" spans="2:24" hidden="1" x14ac:dyDescent="0.2">
      <c r="B445" s="9" t="s">
        <v>789</v>
      </c>
      <c r="C445" s="9" t="s">
        <v>186</v>
      </c>
      <c r="D445" s="10">
        <v>48</v>
      </c>
      <c r="E445" s="9"/>
      <c r="F445" s="23" t="b">
        <v>0</v>
      </c>
      <c r="G445" s="23" t="b">
        <v>0</v>
      </c>
      <c r="H445" s="23" t="b">
        <v>0</v>
      </c>
      <c r="I445" s="127"/>
      <c r="J445" s="9"/>
      <c r="K445" s="109"/>
      <c r="L445" s="9"/>
      <c r="M445" s="9"/>
      <c r="N445" s="9"/>
      <c r="P445" s="9"/>
      <c r="Q445" s="9"/>
      <c r="R445" s="23" t="b">
        <v>0</v>
      </c>
      <c r="S445" s="23" t="b">
        <v>0</v>
      </c>
      <c r="T445" s="23" t="b">
        <v>0</v>
      </c>
      <c r="U445" s="23" t="b">
        <v>0</v>
      </c>
      <c r="V445" s="23" t="b">
        <v>0</v>
      </c>
      <c r="W445" s="9">
        <f>_xlfn.XLOOKUP(Courses[[#This Row],[Enrollment Cap]],RoomSizes[Max Capacity],RoomSizes[Max Capacity],0,1,1)</f>
        <v>48</v>
      </c>
      <c r="X445" s="9">
        <v>0</v>
      </c>
    </row>
    <row r="446" spans="2:24" hidden="1" x14ac:dyDescent="0.2">
      <c r="B446" s="9" t="s">
        <v>789</v>
      </c>
      <c r="C446" s="9" t="s">
        <v>814</v>
      </c>
      <c r="D446" s="10">
        <v>30</v>
      </c>
      <c r="E446" s="9"/>
      <c r="F446" s="23" t="b">
        <v>0</v>
      </c>
      <c r="G446" s="23" t="b">
        <v>0</v>
      </c>
      <c r="H446" s="23" t="b">
        <v>0</v>
      </c>
      <c r="I446" s="127"/>
      <c r="J446" s="9"/>
      <c r="K446" s="109"/>
      <c r="L446" s="9"/>
      <c r="M446" s="9"/>
      <c r="N446" s="9"/>
      <c r="P446" s="9"/>
      <c r="Q446" s="9"/>
      <c r="R446" s="23" t="b">
        <v>0</v>
      </c>
      <c r="S446" s="23" t="b">
        <v>0</v>
      </c>
      <c r="T446" s="23" t="b">
        <v>0</v>
      </c>
      <c r="U446" s="23" t="b">
        <v>0</v>
      </c>
      <c r="V446" s="23" t="b">
        <v>0</v>
      </c>
      <c r="W446" s="9">
        <f>_xlfn.XLOOKUP(Courses[[#This Row],[Enrollment Cap]],RoomSizes[Max Capacity],RoomSizes[Max Capacity],0,1,1)</f>
        <v>30</v>
      </c>
      <c r="X446" s="9">
        <v>0</v>
      </c>
    </row>
    <row r="447" spans="2:24" hidden="1" x14ac:dyDescent="0.2">
      <c r="B447" s="9" t="s">
        <v>789</v>
      </c>
      <c r="C447" s="9" t="s">
        <v>244</v>
      </c>
      <c r="D447" s="10">
        <v>48</v>
      </c>
      <c r="E447" s="9"/>
      <c r="F447" s="23" t="b">
        <v>0</v>
      </c>
      <c r="G447" s="23" t="b">
        <v>0</v>
      </c>
      <c r="H447" s="23" t="b">
        <v>0</v>
      </c>
      <c r="I447" s="127"/>
      <c r="J447" s="9"/>
      <c r="K447" s="109"/>
      <c r="L447" s="9"/>
      <c r="M447" s="9"/>
      <c r="N447" s="9"/>
      <c r="P447" s="9"/>
      <c r="Q447" s="9"/>
      <c r="R447" s="23" t="b">
        <v>0</v>
      </c>
      <c r="S447" s="23" t="b">
        <v>0</v>
      </c>
      <c r="T447" s="23" t="b">
        <v>0</v>
      </c>
      <c r="U447" s="23" t="b">
        <v>0</v>
      </c>
      <c r="V447" s="23" t="b">
        <v>0</v>
      </c>
      <c r="W447" s="9">
        <f>_xlfn.XLOOKUP(Courses[[#This Row],[Enrollment Cap]],RoomSizes[Max Capacity],RoomSizes[Max Capacity],0,1,1)</f>
        <v>48</v>
      </c>
      <c r="X447" s="9">
        <v>30</v>
      </c>
    </row>
    <row r="448" spans="2:24" hidden="1" x14ac:dyDescent="0.2">
      <c r="B448" s="9" t="s">
        <v>789</v>
      </c>
      <c r="C448" s="9" t="s">
        <v>815</v>
      </c>
      <c r="D448" s="10">
        <v>20</v>
      </c>
      <c r="E448" s="9"/>
      <c r="F448" s="23" t="b">
        <v>0</v>
      </c>
      <c r="G448" s="23" t="b">
        <v>0</v>
      </c>
      <c r="H448" s="23" t="b">
        <v>0</v>
      </c>
      <c r="I448" s="127"/>
      <c r="J448" s="9"/>
      <c r="K448" s="109"/>
      <c r="L448" s="9"/>
      <c r="M448" s="9"/>
      <c r="N448" s="9"/>
      <c r="P448" s="9"/>
      <c r="Q448" s="9"/>
      <c r="R448" s="23" t="b">
        <v>0</v>
      </c>
      <c r="S448" s="23" t="b">
        <v>0</v>
      </c>
      <c r="T448" s="23" t="b">
        <v>0</v>
      </c>
      <c r="U448" s="23" t="b">
        <v>0</v>
      </c>
      <c r="V448" s="23" t="b">
        <v>0</v>
      </c>
      <c r="W448" s="9">
        <f>_xlfn.XLOOKUP(Courses[[#This Row],[Enrollment Cap]],RoomSizes[Max Capacity],RoomSizes[Max Capacity],0,1,1)</f>
        <v>24</v>
      </c>
      <c r="X448" s="9">
        <v>0</v>
      </c>
    </row>
    <row r="449" spans="2:24" hidden="1" x14ac:dyDescent="0.2">
      <c r="B449" s="9" t="s">
        <v>789</v>
      </c>
      <c r="C449" s="9" t="s">
        <v>253</v>
      </c>
      <c r="D449" s="10">
        <v>20</v>
      </c>
      <c r="E449" s="9"/>
      <c r="F449" s="23" t="b">
        <v>0</v>
      </c>
      <c r="G449" s="23" t="b">
        <v>0</v>
      </c>
      <c r="H449" s="23" t="b">
        <v>0</v>
      </c>
      <c r="I449" s="127"/>
      <c r="J449" s="9"/>
      <c r="K449" s="109"/>
      <c r="L449" s="9"/>
      <c r="M449" s="9"/>
      <c r="N449" s="9"/>
      <c r="P449" s="9"/>
      <c r="Q449" s="9"/>
      <c r="R449" s="23" t="b">
        <v>0</v>
      </c>
      <c r="S449" s="23" t="b">
        <v>0</v>
      </c>
      <c r="T449" s="23" t="b">
        <v>0</v>
      </c>
      <c r="U449" s="23" t="b">
        <v>0</v>
      </c>
      <c r="V449" s="23" t="b">
        <v>0</v>
      </c>
      <c r="W449" s="9">
        <f>_xlfn.XLOOKUP(Courses[[#This Row],[Enrollment Cap]],RoomSizes[Max Capacity],RoomSizes[Max Capacity],0,1,1)</f>
        <v>24</v>
      </c>
      <c r="X449" s="9">
        <v>0</v>
      </c>
    </row>
    <row r="450" spans="2:24" hidden="1" x14ac:dyDescent="0.2">
      <c r="B450" s="9" t="s">
        <v>789</v>
      </c>
      <c r="C450" s="9" t="s">
        <v>216</v>
      </c>
      <c r="D450" s="10">
        <v>48</v>
      </c>
      <c r="E450" s="9"/>
      <c r="F450" s="23" t="b">
        <v>0</v>
      </c>
      <c r="G450" s="23" t="b">
        <v>0</v>
      </c>
      <c r="H450" s="23" t="b">
        <v>0</v>
      </c>
      <c r="I450" s="127"/>
      <c r="J450" s="9"/>
      <c r="K450" s="109"/>
      <c r="L450" s="9"/>
      <c r="M450" s="9"/>
      <c r="N450" s="9"/>
      <c r="P450" s="9"/>
      <c r="Q450" s="9"/>
      <c r="R450" s="23" t="b">
        <v>0</v>
      </c>
      <c r="S450" s="23" t="b">
        <v>0</v>
      </c>
      <c r="T450" s="23" t="b">
        <v>0</v>
      </c>
      <c r="U450" s="23" t="b">
        <v>0</v>
      </c>
      <c r="V450" s="23" t="b">
        <v>0</v>
      </c>
      <c r="W450" s="9">
        <f>_xlfn.XLOOKUP(Courses[[#This Row],[Enrollment Cap]],RoomSizes[Max Capacity],RoomSizes[Max Capacity],0,1,1)</f>
        <v>48</v>
      </c>
      <c r="X450" s="9">
        <v>0</v>
      </c>
    </row>
    <row r="451" spans="2:24" hidden="1" x14ac:dyDescent="0.2">
      <c r="B451" s="9" t="s">
        <v>789</v>
      </c>
      <c r="C451" s="9" t="s">
        <v>816</v>
      </c>
      <c r="D451" s="10">
        <v>30</v>
      </c>
      <c r="E451" s="9"/>
      <c r="F451" s="23" t="b">
        <v>0</v>
      </c>
      <c r="G451" s="23" t="b">
        <v>0</v>
      </c>
      <c r="H451" s="23" t="b">
        <v>0</v>
      </c>
      <c r="I451" s="127"/>
      <c r="J451" s="9"/>
      <c r="K451" s="109"/>
      <c r="L451" s="9"/>
      <c r="M451" s="9"/>
      <c r="N451" s="9"/>
      <c r="P451" s="9"/>
      <c r="Q451" s="9"/>
      <c r="R451" s="23" t="b">
        <v>0</v>
      </c>
      <c r="S451" s="23" t="b">
        <v>0</v>
      </c>
      <c r="T451" s="23" t="b">
        <v>0</v>
      </c>
      <c r="U451" s="23" t="b">
        <v>0</v>
      </c>
      <c r="V451" s="23" t="b">
        <v>0</v>
      </c>
      <c r="W451" s="9">
        <f>_xlfn.XLOOKUP(Courses[[#This Row],[Enrollment Cap]],RoomSizes[Max Capacity],RoomSizes[Max Capacity],0,1,1)</f>
        <v>30</v>
      </c>
      <c r="X451" s="9">
        <v>0</v>
      </c>
    </row>
    <row r="452" spans="2:24" hidden="1" x14ac:dyDescent="0.2">
      <c r="B452" s="9" t="s">
        <v>789</v>
      </c>
      <c r="C452" s="9" t="s">
        <v>250</v>
      </c>
      <c r="D452" s="10">
        <v>48</v>
      </c>
      <c r="E452" s="9"/>
      <c r="F452" s="23" t="b">
        <v>0</v>
      </c>
      <c r="G452" s="23" t="b">
        <v>0</v>
      </c>
      <c r="H452" s="23" t="b">
        <v>0</v>
      </c>
      <c r="I452" s="127"/>
      <c r="J452" s="9"/>
      <c r="K452" s="109"/>
      <c r="L452" s="9"/>
      <c r="M452" s="9"/>
      <c r="N452" s="9"/>
      <c r="P452" s="9"/>
      <c r="Q452" s="9"/>
      <c r="R452" s="23" t="b">
        <v>0</v>
      </c>
      <c r="S452" s="23" t="b">
        <v>0</v>
      </c>
      <c r="T452" s="23" t="b">
        <v>0</v>
      </c>
      <c r="U452" s="23" t="b">
        <v>0</v>
      </c>
      <c r="V452" s="23" t="b">
        <v>0</v>
      </c>
      <c r="W452" s="9">
        <f>_xlfn.XLOOKUP(Courses[[#This Row],[Enrollment Cap]],RoomSizes[Max Capacity],RoomSizes[Max Capacity],0,1,1)</f>
        <v>48</v>
      </c>
      <c r="X452" s="9">
        <v>0</v>
      </c>
    </row>
    <row r="453" spans="2:24" hidden="1" x14ac:dyDescent="0.2">
      <c r="B453" s="9" t="s">
        <v>789</v>
      </c>
      <c r="C453" s="9" t="s">
        <v>817</v>
      </c>
      <c r="D453" s="10">
        <v>48</v>
      </c>
      <c r="E453" s="9"/>
      <c r="F453" s="23" t="b">
        <v>0</v>
      </c>
      <c r="G453" s="23" t="b">
        <v>0</v>
      </c>
      <c r="H453" s="23" t="b">
        <v>0</v>
      </c>
      <c r="I453" s="127"/>
      <c r="J453" s="9"/>
      <c r="K453" s="109"/>
      <c r="L453" s="9"/>
      <c r="M453" s="9"/>
      <c r="N453" s="9"/>
      <c r="P453" s="9"/>
      <c r="Q453" s="9"/>
      <c r="R453" s="23" t="b">
        <v>0</v>
      </c>
      <c r="S453" s="23" t="b">
        <v>0</v>
      </c>
      <c r="T453" s="23" t="b">
        <v>0</v>
      </c>
      <c r="U453" s="23" t="b">
        <v>0</v>
      </c>
      <c r="V453" s="23" t="b">
        <v>0</v>
      </c>
      <c r="W453" s="9">
        <f>_xlfn.XLOOKUP(Courses[[#This Row],[Enrollment Cap]],RoomSizes[Max Capacity],RoomSizes[Max Capacity],0,1,1)</f>
        <v>48</v>
      </c>
      <c r="X453" s="9">
        <v>0</v>
      </c>
    </row>
    <row r="454" spans="2:24" hidden="1" x14ac:dyDescent="0.2">
      <c r="B454" s="9" t="s">
        <v>789</v>
      </c>
      <c r="C454" s="9" t="s">
        <v>818</v>
      </c>
      <c r="D454" s="10"/>
      <c r="E454" s="9"/>
      <c r="F454" s="23" t="b">
        <v>0</v>
      </c>
      <c r="G454" s="23" t="b">
        <v>0</v>
      </c>
      <c r="H454" s="23" t="b">
        <v>0</v>
      </c>
      <c r="I454" s="127"/>
      <c r="J454" s="9"/>
      <c r="K454" s="109"/>
      <c r="L454" s="9"/>
      <c r="M454" s="9"/>
      <c r="N454" s="9"/>
      <c r="P454" s="9"/>
      <c r="Q454" s="9"/>
      <c r="R454" s="23" t="b">
        <v>0</v>
      </c>
      <c r="S454" s="23" t="b">
        <v>0</v>
      </c>
      <c r="T454" s="23" t="b">
        <v>0</v>
      </c>
      <c r="U454" s="23" t="b">
        <v>0</v>
      </c>
      <c r="V454" s="23" t="b">
        <v>0</v>
      </c>
      <c r="W454" s="9">
        <f>_xlfn.XLOOKUP(Courses[[#This Row],[Enrollment Cap]],RoomSizes[Max Capacity],RoomSizes[Max Capacity],0,1,1)</f>
        <v>0</v>
      </c>
      <c r="X454" s="9">
        <v>0</v>
      </c>
    </row>
    <row r="455" spans="2:24" hidden="1" x14ac:dyDescent="0.2">
      <c r="B455" s="9" t="s">
        <v>789</v>
      </c>
      <c r="C455" s="9" t="s">
        <v>819</v>
      </c>
      <c r="D455" s="10"/>
      <c r="E455" s="9"/>
      <c r="F455" s="23" t="b">
        <v>0</v>
      </c>
      <c r="G455" s="23" t="b">
        <v>0</v>
      </c>
      <c r="H455" s="23" t="b">
        <v>0</v>
      </c>
      <c r="I455" s="127"/>
      <c r="J455" s="9"/>
      <c r="K455" s="109"/>
      <c r="L455" s="9"/>
      <c r="M455" s="9"/>
      <c r="N455" s="9"/>
      <c r="P455" s="9"/>
      <c r="Q455" s="9"/>
      <c r="R455" s="23" t="b">
        <v>0</v>
      </c>
      <c r="S455" s="23" t="b">
        <v>0</v>
      </c>
      <c r="T455" s="23" t="b">
        <v>0</v>
      </c>
      <c r="U455" s="23" t="b">
        <v>0</v>
      </c>
      <c r="V455" s="23" t="b">
        <v>0</v>
      </c>
      <c r="W455" s="9">
        <f>_xlfn.XLOOKUP(Courses[[#This Row],[Enrollment Cap]],RoomSizes[Max Capacity],RoomSizes[Max Capacity],0,1,1)</f>
        <v>0</v>
      </c>
      <c r="X455" s="9">
        <v>0</v>
      </c>
    </row>
    <row r="456" spans="2:24" hidden="1" x14ac:dyDescent="0.2">
      <c r="B456" s="9" t="s">
        <v>789</v>
      </c>
      <c r="C456" s="9" t="s">
        <v>820</v>
      </c>
      <c r="D456" s="10"/>
      <c r="E456" s="9"/>
      <c r="F456" s="23" t="b">
        <v>0</v>
      </c>
      <c r="G456" s="23" t="b">
        <v>0</v>
      </c>
      <c r="H456" s="23" t="b">
        <v>0</v>
      </c>
      <c r="I456" s="127"/>
      <c r="J456" s="9"/>
      <c r="K456" s="109"/>
      <c r="L456" s="9"/>
      <c r="M456" s="9"/>
      <c r="N456" s="9"/>
      <c r="P456" s="9"/>
      <c r="Q456" s="9"/>
      <c r="R456" s="23" t="b">
        <v>0</v>
      </c>
      <c r="S456" s="23" t="b">
        <v>0</v>
      </c>
      <c r="T456" s="23" t="b">
        <v>0</v>
      </c>
      <c r="U456" s="23" t="b">
        <v>0</v>
      </c>
      <c r="V456" s="23" t="b">
        <v>0</v>
      </c>
      <c r="W456" s="9">
        <f>_xlfn.XLOOKUP(Courses[[#This Row],[Enrollment Cap]],RoomSizes[Max Capacity],RoomSizes[Max Capacity],0,1,1)</f>
        <v>0</v>
      </c>
      <c r="X456" s="9">
        <v>0</v>
      </c>
    </row>
    <row r="457" spans="2:24" hidden="1" x14ac:dyDescent="0.2">
      <c r="B457" s="9" t="s">
        <v>789</v>
      </c>
      <c r="C457" s="9" t="s">
        <v>821</v>
      </c>
      <c r="D457" s="10"/>
      <c r="E457" s="9"/>
      <c r="F457" s="23" t="b">
        <v>0</v>
      </c>
      <c r="G457" s="23" t="b">
        <v>0</v>
      </c>
      <c r="H457" s="23" t="b">
        <v>0</v>
      </c>
      <c r="I457" s="127"/>
      <c r="J457" s="9"/>
      <c r="K457" s="109"/>
      <c r="L457" s="9"/>
      <c r="M457" s="9"/>
      <c r="N457" s="9"/>
      <c r="P457" s="9"/>
      <c r="Q457" s="9"/>
      <c r="R457" s="23" t="b">
        <v>0</v>
      </c>
      <c r="S457" s="23" t="b">
        <v>0</v>
      </c>
      <c r="T457" s="23" t="b">
        <v>0</v>
      </c>
      <c r="U457" s="23" t="b">
        <v>0</v>
      </c>
      <c r="V457" s="23" t="b">
        <v>0</v>
      </c>
      <c r="W457" s="9">
        <f>_xlfn.XLOOKUP(Courses[[#This Row],[Enrollment Cap]],RoomSizes[Max Capacity],RoomSizes[Max Capacity],0,1,1)</f>
        <v>0</v>
      </c>
      <c r="X457" s="9">
        <v>0</v>
      </c>
    </row>
    <row r="458" spans="2:24" hidden="1" x14ac:dyDescent="0.2">
      <c r="B458" s="9" t="s">
        <v>789</v>
      </c>
      <c r="C458" s="9" t="s">
        <v>822</v>
      </c>
      <c r="D458" s="10"/>
      <c r="E458" s="9"/>
      <c r="F458" s="23" t="b">
        <v>0</v>
      </c>
      <c r="G458" s="23" t="b">
        <v>0</v>
      </c>
      <c r="H458" s="23" t="b">
        <v>0</v>
      </c>
      <c r="I458" s="127"/>
      <c r="J458" s="9"/>
      <c r="K458" s="109"/>
      <c r="L458" s="9"/>
      <c r="M458" s="9"/>
      <c r="N458" s="9"/>
      <c r="P458" s="9"/>
      <c r="Q458" s="9"/>
      <c r="R458" s="23" t="b">
        <v>0</v>
      </c>
      <c r="S458" s="23" t="b">
        <v>0</v>
      </c>
      <c r="T458" s="23" t="b">
        <v>0</v>
      </c>
      <c r="U458" s="23" t="b">
        <v>0</v>
      </c>
      <c r="V458" s="23" t="b">
        <v>0</v>
      </c>
      <c r="W458" s="9">
        <f>_xlfn.XLOOKUP(Courses[[#This Row],[Enrollment Cap]],RoomSizes[Max Capacity],RoomSizes[Max Capacity],0,1,1)</f>
        <v>0</v>
      </c>
      <c r="X458" s="9">
        <v>0</v>
      </c>
    </row>
    <row r="459" spans="2:24" hidden="1" x14ac:dyDescent="0.2">
      <c r="B459" s="9" t="s">
        <v>789</v>
      </c>
      <c r="C459" s="9" t="s">
        <v>823</v>
      </c>
      <c r="D459" s="10"/>
      <c r="E459" s="9"/>
      <c r="F459" s="23" t="b">
        <v>0</v>
      </c>
      <c r="G459" s="23" t="b">
        <v>0</v>
      </c>
      <c r="H459" s="23" t="b">
        <v>0</v>
      </c>
      <c r="I459" s="127"/>
      <c r="J459" s="9"/>
      <c r="K459" s="109"/>
      <c r="L459" s="9"/>
      <c r="M459" s="9"/>
      <c r="N459" s="9"/>
      <c r="P459" s="9"/>
      <c r="Q459" s="9"/>
      <c r="R459" s="23" t="b">
        <v>0</v>
      </c>
      <c r="S459" s="23" t="b">
        <v>0</v>
      </c>
      <c r="T459" s="23" t="b">
        <v>0</v>
      </c>
      <c r="U459" s="23" t="b">
        <v>0</v>
      </c>
      <c r="V459" s="23" t="b">
        <v>0</v>
      </c>
      <c r="W459" s="9">
        <f>_xlfn.XLOOKUP(Courses[[#This Row],[Enrollment Cap]],RoomSizes[Max Capacity],RoomSizes[Max Capacity],0,1,1)</f>
        <v>0</v>
      </c>
      <c r="X459" s="9">
        <v>0</v>
      </c>
    </row>
    <row r="460" spans="2:24" hidden="1" x14ac:dyDescent="0.2">
      <c r="B460" s="9" t="s">
        <v>789</v>
      </c>
      <c r="C460" s="9" t="s">
        <v>824</v>
      </c>
      <c r="D460" s="10"/>
      <c r="E460" s="9"/>
      <c r="F460" s="23" t="b">
        <v>0</v>
      </c>
      <c r="G460" s="23" t="b">
        <v>0</v>
      </c>
      <c r="H460" s="23" t="b">
        <v>0</v>
      </c>
      <c r="I460" s="127"/>
      <c r="J460" s="9"/>
      <c r="K460" s="109"/>
      <c r="L460" s="9"/>
      <c r="M460" s="9"/>
      <c r="N460" s="9"/>
      <c r="P460" s="9"/>
      <c r="Q460" s="9"/>
      <c r="R460" s="23" t="b">
        <v>0</v>
      </c>
      <c r="S460" s="23" t="b">
        <v>0</v>
      </c>
      <c r="T460" s="23" t="b">
        <v>0</v>
      </c>
      <c r="U460" s="23" t="b">
        <v>0</v>
      </c>
      <c r="V460" s="23" t="b">
        <v>0</v>
      </c>
      <c r="W460" s="9">
        <f>_xlfn.XLOOKUP(Courses[[#This Row],[Enrollment Cap]],RoomSizes[Max Capacity],RoomSizes[Max Capacity],0,1,1)</f>
        <v>0</v>
      </c>
      <c r="X460" s="9">
        <v>0</v>
      </c>
    </row>
    <row r="461" spans="2:24" hidden="1" x14ac:dyDescent="0.2">
      <c r="B461" s="9" t="s">
        <v>789</v>
      </c>
      <c r="C461" s="9" t="s">
        <v>825</v>
      </c>
      <c r="D461" s="10"/>
      <c r="E461" s="9"/>
      <c r="F461" s="23" t="b">
        <v>0</v>
      </c>
      <c r="G461" s="23" t="b">
        <v>0</v>
      </c>
      <c r="H461" s="23" t="b">
        <v>0</v>
      </c>
      <c r="I461" s="127"/>
      <c r="J461" s="9"/>
      <c r="K461" s="109"/>
      <c r="L461" s="9"/>
      <c r="M461" s="9"/>
      <c r="N461" s="9"/>
      <c r="P461" s="9"/>
      <c r="Q461" s="9"/>
      <c r="R461" s="23" t="b">
        <v>0</v>
      </c>
      <c r="S461" s="23" t="b">
        <v>0</v>
      </c>
      <c r="T461" s="23" t="b">
        <v>0</v>
      </c>
      <c r="U461" s="23" t="b">
        <v>0</v>
      </c>
      <c r="V461" s="23" t="b">
        <v>0</v>
      </c>
      <c r="W461" s="9">
        <f>_xlfn.XLOOKUP(Courses[[#This Row],[Enrollment Cap]],RoomSizes[Max Capacity],RoomSizes[Max Capacity],0,1,1)</f>
        <v>0</v>
      </c>
      <c r="X461" s="9">
        <v>0</v>
      </c>
    </row>
    <row r="462" spans="2:24" hidden="1" x14ac:dyDescent="0.2">
      <c r="B462" s="9" t="s">
        <v>789</v>
      </c>
      <c r="C462" s="9" t="s">
        <v>826</v>
      </c>
      <c r="D462" s="10"/>
      <c r="E462" s="9"/>
      <c r="F462" s="23" t="b">
        <v>0</v>
      </c>
      <c r="G462" s="23" t="b">
        <v>0</v>
      </c>
      <c r="H462" s="23" t="b">
        <v>0</v>
      </c>
      <c r="I462" s="127"/>
      <c r="J462" s="9"/>
      <c r="K462" s="109"/>
      <c r="L462" s="9"/>
      <c r="M462" s="9"/>
      <c r="N462" s="9"/>
      <c r="P462" s="9"/>
      <c r="Q462" s="9"/>
      <c r="R462" s="23" t="b">
        <v>0</v>
      </c>
      <c r="S462" s="23" t="b">
        <v>0</v>
      </c>
      <c r="T462" s="23" t="b">
        <v>0</v>
      </c>
      <c r="U462" s="23" t="b">
        <v>0</v>
      </c>
      <c r="V462" s="23" t="b">
        <v>0</v>
      </c>
      <c r="W462" s="9">
        <f>_xlfn.XLOOKUP(Courses[[#This Row],[Enrollment Cap]],RoomSizes[Max Capacity],RoomSizes[Max Capacity],0,1,1)</f>
        <v>0</v>
      </c>
      <c r="X462" s="9">
        <v>0</v>
      </c>
    </row>
    <row r="463" spans="2:24" hidden="1" x14ac:dyDescent="0.2">
      <c r="B463" s="9" t="s">
        <v>789</v>
      </c>
      <c r="C463" s="9" t="s">
        <v>271</v>
      </c>
      <c r="D463" s="10">
        <v>90</v>
      </c>
      <c r="E463" s="9"/>
      <c r="F463" s="23" t="b">
        <v>0</v>
      </c>
      <c r="G463" s="23" t="b">
        <v>0</v>
      </c>
      <c r="H463" s="23" t="b">
        <v>0</v>
      </c>
      <c r="I463" s="127"/>
      <c r="J463" s="9"/>
      <c r="K463" s="113" t="s">
        <v>272</v>
      </c>
      <c r="L463" s="9"/>
      <c r="M463" s="9"/>
      <c r="N463" s="9"/>
      <c r="P463" s="9"/>
      <c r="Q463" s="9"/>
      <c r="R463" s="23" t="b">
        <v>0</v>
      </c>
      <c r="S463" s="23" t="b">
        <v>0</v>
      </c>
      <c r="T463" s="23" t="b">
        <v>0</v>
      </c>
      <c r="U463" s="23" t="b">
        <v>0</v>
      </c>
      <c r="V463" s="23" t="b">
        <v>0</v>
      </c>
      <c r="W463" s="9">
        <f>_xlfn.XLOOKUP(Courses[[#This Row],[Enrollment Cap]],RoomSizes[Max Capacity],RoomSizes[Max Capacity],0,1,1)</f>
        <v>90</v>
      </c>
      <c r="X463" s="9">
        <v>0</v>
      </c>
    </row>
    <row r="464" spans="2:24" hidden="1" x14ac:dyDescent="0.2">
      <c r="B464" s="9" t="s">
        <v>789</v>
      </c>
      <c r="C464" s="9" t="s">
        <v>275</v>
      </c>
      <c r="D464" s="10">
        <v>48</v>
      </c>
      <c r="E464" s="9"/>
      <c r="F464" s="23" t="b">
        <v>0</v>
      </c>
      <c r="G464" s="23" t="b">
        <v>0</v>
      </c>
      <c r="H464" s="23" t="b">
        <v>0</v>
      </c>
      <c r="I464" s="127"/>
      <c r="J464" s="9"/>
      <c r="K464" s="113" t="s">
        <v>274</v>
      </c>
      <c r="L464" s="9"/>
      <c r="M464" s="9"/>
      <c r="N464" s="9"/>
      <c r="P464" s="9"/>
      <c r="Q464" s="9"/>
      <c r="R464" s="23" t="b">
        <v>0</v>
      </c>
      <c r="S464" s="23" t="b">
        <v>0</v>
      </c>
      <c r="T464" s="23" t="b">
        <v>0</v>
      </c>
      <c r="U464" s="23" t="b">
        <v>0</v>
      </c>
      <c r="V464" s="23" t="b">
        <v>0</v>
      </c>
      <c r="W464" s="9">
        <f>_xlfn.XLOOKUP(Courses[[#This Row],[Enrollment Cap]],RoomSizes[Max Capacity],RoomSizes[Max Capacity],0,1,1)</f>
        <v>48</v>
      </c>
      <c r="X464" s="9">
        <v>0</v>
      </c>
    </row>
    <row r="465" spans="2:24" hidden="1" x14ac:dyDescent="0.2">
      <c r="B465" s="9" t="s">
        <v>789</v>
      </c>
      <c r="C465" s="9" t="s">
        <v>276</v>
      </c>
      <c r="D465" s="10">
        <v>48</v>
      </c>
      <c r="E465" s="9"/>
      <c r="F465" s="23" t="b">
        <v>0</v>
      </c>
      <c r="G465" s="23" t="b">
        <v>0</v>
      </c>
      <c r="H465" s="23" t="b">
        <v>0</v>
      </c>
      <c r="I465" s="127"/>
      <c r="J465" s="9"/>
      <c r="K465" s="114" t="s">
        <v>274</v>
      </c>
      <c r="L465" s="9"/>
      <c r="M465" s="9"/>
      <c r="N465" s="9"/>
      <c r="P465" s="9"/>
      <c r="Q465" s="9"/>
      <c r="R465" s="23" t="b">
        <v>0</v>
      </c>
      <c r="S465" s="23" t="b">
        <v>0</v>
      </c>
      <c r="T465" s="23" t="b">
        <v>0</v>
      </c>
      <c r="U465" s="23" t="b">
        <v>0</v>
      </c>
      <c r="V465" s="23" t="b">
        <v>0</v>
      </c>
      <c r="W465" s="9">
        <f>_xlfn.XLOOKUP(Courses[[#This Row],[Enrollment Cap]],RoomSizes[Max Capacity],RoomSizes[Max Capacity],0,1,1)</f>
        <v>48</v>
      </c>
      <c r="X465" s="9">
        <v>0</v>
      </c>
    </row>
    <row r="466" spans="2:24" hidden="1" x14ac:dyDescent="0.2">
      <c r="B466" s="9" t="s">
        <v>789</v>
      </c>
      <c r="C466" s="9" t="s">
        <v>827</v>
      </c>
      <c r="D466" s="10">
        <v>30</v>
      </c>
      <c r="E466" s="9"/>
      <c r="F466" s="23" t="b">
        <v>0</v>
      </c>
      <c r="G466" s="23" t="b">
        <v>0</v>
      </c>
      <c r="H466" s="23" t="b">
        <v>0</v>
      </c>
      <c r="I466" s="127"/>
      <c r="J466" s="9"/>
      <c r="K466" s="113" t="s">
        <v>274</v>
      </c>
      <c r="L466" s="9"/>
      <c r="M466" s="9"/>
      <c r="N466" s="9"/>
      <c r="P466" s="9"/>
      <c r="Q466" s="9"/>
      <c r="R466" s="23" t="b">
        <v>0</v>
      </c>
      <c r="S466" s="23" t="b">
        <v>0</v>
      </c>
      <c r="T466" s="23" t="b">
        <v>0</v>
      </c>
      <c r="U466" s="23" t="b">
        <v>0</v>
      </c>
      <c r="V466" s="23" t="b">
        <v>0</v>
      </c>
      <c r="W466" s="9">
        <f>_xlfn.XLOOKUP(Courses[[#This Row],[Enrollment Cap]],RoomSizes[Max Capacity],RoomSizes[Max Capacity],0,1,1)</f>
        <v>30</v>
      </c>
      <c r="X466" s="9">
        <v>0</v>
      </c>
    </row>
    <row r="467" spans="2:24" hidden="1" x14ac:dyDescent="0.2">
      <c r="B467" s="9" t="s">
        <v>789</v>
      </c>
      <c r="C467" s="9" t="s">
        <v>277</v>
      </c>
      <c r="D467" s="10">
        <v>48</v>
      </c>
      <c r="E467" s="9"/>
      <c r="F467" s="23" t="b">
        <v>0</v>
      </c>
      <c r="G467" s="23" t="b">
        <v>0</v>
      </c>
      <c r="H467" s="23" t="b">
        <v>0</v>
      </c>
      <c r="I467" s="127"/>
      <c r="J467" s="9"/>
      <c r="K467" s="114" t="s">
        <v>278</v>
      </c>
      <c r="L467" s="9"/>
      <c r="M467" s="9"/>
      <c r="N467" s="9"/>
      <c r="P467" s="9"/>
      <c r="Q467" s="9"/>
      <c r="R467" s="23" t="b">
        <v>0</v>
      </c>
      <c r="S467" s="23" t="b">
        <v>0</v>
      </c>
      <c r="T467" s="23" t="b">
        <v>0</v>
      </c>
      <c r="U467" s="23" t="b">
        <v>0</v>
      </c>
      <c r="V467" s="23" t="b">
        <v>0</v>
      </c>
      <c r="W467" s="9">
        <f>_xlfn.XLOOKUP(Courses[[#This Row],[Enrollment Cap]],RoomSizes[Max Capacity],RoomSizes[Max Capacity],0,1,1)</f>
        <v>48</v>
      </c>
      <c r="X467" s="9">
        <v>0</v>
      </c>
    </row>
    <row r="468" spans="2:24" hidden="1" x14ac:dyDescent="0.2">
      <c r="B468" s="9" t="s">
        <v>789</v>
      </c>
      <c r="C468" s="9" t="s">
        <v>279</v>
      </c>
      <c r="D468" s="10">
        <v>48</v>
      </c>
      <c r="E468" s="9"/>
      <c r="F468" s="23" t="b">
        <v>0</v>
      </c>
      <c r="G468" s="23" t="b">
        <v>0</v>
      </c>
      <c r="H468" s="23" t="b">
        <v>0</v>
      </c>
      <c r="I468" s="127"/>
      <c r="J468" s="9"/>
      <c r="K468" s="113" t="s">
        <v>278</v>
      </c>
      <c r="L468" s="9"/>
      <c r="M468" s="9"/>
      <c r="N468" s="9"/>
      <c r="P468" s="9"/>
      <c r="Q468" s="9"/>
      <c r="R468" s="23" t="b">
        <v>0</v>
      </c>
      <c r="S468" s="23" t="b">
        <v>0</v>
      </c>
      <c r="T468" s="23" t="b">
        <v>0</v>
      </c>
      <c r="U468" s="23" t="b">
        <v>0</v>
      </c>
      <c r="V468" s="23" t="b">
        <v>0</v>
      </c>
      <c r="W468" s="9">
        <f>_xlfn.XLOOKUP(Courses[[#This Row],[Enrollment Cap]],RoomSizes[Max Capacity],RoomSizes[Max Capacity],0,1,1)</f>
        <v>48</v>
      </c>
      <c r="X468" s="9">
        <v>0</v>
      </c>
    </row>
    <row r="469" spans="2:24" hidden="1" x14ac:dyDescent="0.2">
      <c r="B469" s="9" t="s">
        <v>789</v>
      </c>
      <c r="C469" s="9" t="s">
        <v>285</v>
      </c>
      <c r="D469" s="10">
        <v>60</v>
      </c>
      <c r="E469" s="9"/>
      <c r="F469" s="23" t="b">
        <v>0</v>
      </c>
      <c r="G469" s="23" t="b">
        <v>0</v>
      </c>
      <c r="H469" s="23" t="b">
        <v>0</v>
      </c>
      <c r="I469" s="127"/>
      <c r="J469" s="9"/>
      <c r="K469" s="114" t="s">
        <v>828</v>
      </c>
      <c r="L469" s="9"/>
      <c r="M469" s="9"/>
      <c r="N469" s="9"/>
      <c r="P469" s="9"/>
      <c r="Q469" s="9"/>
      <c r="R469" s="23" t="b">
        <v>0</v>
      </c>
      <c r="S469" s="23" t="b">
        <v>0</v>
      </c>
      <c r="T469" s="23" t="b">
        <v>0</v>
      </c>
      <c r="U469" s="23" t="b">
        <v>0</v>
      </c>
      <c r="V469" s="23" t="b">
        <v>0</v>
      </c>
      <c r="W469" s="9">
        <f>_xlfn.XLOOKUP(Courses[[#This Row],[Enrollment Cap]],RoomSizes[Max Capacity],RoomSizes[Max Capacity],0,1,1)</f>
        <v>60</v>
      </c>
      <c r="X469" s="9">
        <v>0</v>
      </c>
    </row>
    <row r="470" spans="2:24" hidden="1" x14ac:dyDescent="0.2">
      <c r="B470" s="9" t="s">
        <v>789</v>
      </c>
      <c r="C470" s="9" t="s">
        <v>829</v>
      </c>
      <c r="D470" s="10">
        <v>48</v>
      </c>
      <c r="E470" s="9"/>
      <c r="F470" s="23" t="b">
        <v>0</v>
      </c>
      <c r="G470" s="23" t="b">
        <v>0</v>
      </c>
      <c r="H470" s="23" t="b">
        <v>0</v>
      </c>
      <c r="I470" s="127"/>
      <c r="J470" s="9"/>
      <c r="K470" s="114" t="s">
        <v>281</v>
      </c>
      <c r="L470" s="9"/>
      <c r="M470" s="9"/>
      <c r="N470" s="9"/>
      <c r="P470" s="9"/>
      <c r="Q470" s="9"/>
      <c r="R470" s="23" t="b">
        <v>0</v>
      </c>
      <c r="S470" s="23" t="b">
        <v>0</v>
      </c>
      <c r="T470" s="23" t="b">
        <v>0</v>
      </c>
      <c r="U470" s="23" t="b">
        <v>0</v>
      </c>
      <c r="V470" s="23" t="b">
        <v>0</v>
      </c>
      <c r="W470" s="9">
        <f>_xlfn.XLOOKUP(Courses[[#This Row],[Enrollment Cap]],RoomSizes[Max Capacity],RoomSizes[Max Capacity],0,1,1)</f>
        <v>48</v>
      </c>
      <c r="X470" s="9">
        <v>0</v>
      </c>
    </row>
    <row r="471" spans="2:24" hidden="1" x14ac:dyDescent="0.2">
      <c r="B471" s="9" t="s">
        <v>789</v>
      </c>
      <c r="C471" s="9" t="s">
        <v>830</v>
      </c>
      <c r="D471" s="10">
        <v>48</v>
      </c>
      <c r="E471" s="9"/>
      <c r="F471" s="23" t="b">
        <v>0</v>
      </c>
      <c r="G471" s="23" t="b">
        <v>0</v>
      </c>
      <c r="H471" s="23" t="b">
        <v>0</v>
      </c>
      <c r="I471" s="127"/>
      <c r="J471" s="9"/>
      <c r="K471" s="113" t="s">
        <v>288</v>
      </c>
      <c r="L471" s="9"/>
      <c r="M471" s="9"/>
      <c r="N471" s="9"/>
      <c r="P471" s="9"/>
      <c r="Q471" s="9"/>
      <c r="R471" s="23" t="b">
        <v>0</v>
      </c>
      <c r="S471" s="23" t="b">
        <v>0</v>
      </c>
      <c r="T471" s="23" t="b">
        <v>0</v>
      </c>
      <c r="U471" s="23" t="b">
        <v>0</v>
      </c>
      <c r="V471" s="23" t="b">
        <v>0</v>
      </c>
      <c r="W471" s="9">
        <f>_xlfn.XLOOKUP(Courses[[#This Row],[Enrollment Cap]],RoomSizes[Max Capacity],RoomSizes[Max Capacity],0,1,1)</f>
        <v>48</v>
      </c>
      <c r="X471" s="9">
        <v>0</v>
      </c>
    </row>
    <row r="472" spans="2:24" hidden="1" x14ac:dyDescent="0.2">
      <c r="B472" s="9" t="s">
        <v>789</v>
      </c>
      <c r="C472" s="9" t="s">
        <v>831</v>
      </c>
      <c r="D472" s="10">
        <v>9</v>
      </c>
      <c r="E472" s="9"/>
      <c r="F472" s="23" t="b">
        <v>0</v>
      </c>
      <c r="G472" s="23" t="b">
        <v>0</v>
      </c>
      <c r="H472" s="23" t="b">
        <v>0</v>
      </c>
      <c r="I472" s="127"/>
      <c r="J472" s="9"/>
      <c r="K472" s="114" t="s">
        <v>832</v>
      </c>
      <c r="L472" s="9"/>
      <c r="M472" s="9"/>
      <c r="N472" s="9"/>
      <c r="P472" s="9"/>
      <c r="Q472" s="9"/>
      <c r="R472" s="23" t="b">
        <v>0</v>
      </c>
      <c r="S472" s="23" t="b">
        <v>0</v>
      </c>
      <c r="T472" s="23" t="b">
        <v>0</v>
      </c>
      <c r="U472" s="23" t="b">
        <v>0</v>
      </c>
      <c r="V472" s="23" t="b">
        <v>0</v>
      </c>
      <c r="W472" s="9">
        <f>_xlfn.XLOOKUP(Courses[[#This Row],[Enrollment Cap]],RoomSizes[Max Capacity],RoomSizes[Max Capacity],0,1,1)</f>
        <v>18</v>
      </c>
      <c r="X472" s="9">
        <v>47</v>
      </c>
    </row>
    <row r="473" spans="2:24" hidden="1" x14ac:dyDescent="0.2">
      <c r="B473" s="9" t="s">
        <v>789</v>
      </c>
      <c r="C473" s="9" t="s">
        <v>833</v>
      </c>
      <c r="D473" s="10">
        <v>90</v>
      </c>
      <c r="E473" s="9"/>
      <c r="F473" s="23" t="b">
        <v>0</v>
      </c>
      <c r="G473" s="23" t="b">
        <v>0</v>
      </c>
      <c r="H473" s="23" t="b">
        <v>0</v>
      </c>
      <c r="I473" s="127"/>
      <c r="J473" s="9"/>
      <c r="K473" s="114" t="s">
        <v>291</v>
      </c>
      <c r="L473" s="9"/>
      <c r="M473" s="9"/>
      <c r="N473" s="9"/>
      <c r="P473" s="9"/>
      <c r="Q473" s="9"/>
      <c r="R473" s="23" t="b">
        <v>0</v>
      </c>
      <c r="S473" s="23" t="b">
        <v>0</v>
      </c>
      <c r="T473" s="23" t="b">
        <v>0</v>
      </c>
      <c r="U473" s="23" t="b">
        <v>0</v>
      </c>
      <c r="V473" s="23" t="b">
        <v>0</v>
      </c>
      <c r="W473" s="9">
        <f>_xlfn.XLOOKUP(Courses[[#This Row],[Enrollment Cap]],RoomSizes[Max Capacity],RoomSizes[Max Capacity],0,1,1)</f>
        <v>90</v>
      </c>
      <c r="X473" s="9">
        <v>0</v>
      </c>
    </row>
    <row r="474" spans="2:24" hidden="1" x14ac:dyDescent="0.2">
      <c r="B474" s="9" t="s">
        <v>789</v>
      </c>
      <c r="C474" s="9" t="s">
        <v>834</v>
      </c>
      <c r="D474" s="10">
        <v>60</v>
      </c>
      <c r="E474" s="9"/>
      <c r="F474" s="23" t="b">
        <v>0</v>
      </c>
      <c r="G474" s="23" t="b">
        <v>0</v>
      </c>
      <c r="H474" s="23" t="b">
        <v>0</v>
      </c>
      <c r="I474" s="127"/>
      <c r="J474" s="9"/>
      <c r="K474" s="114" t="s">
        <v>291</v>
      </c>
      <c r="L474" s="9"/>
      <c r="M474" s="9"/>
      <c r="N474" s="9"/>
      <c r="P474" s="9"/>
      <c r="Q474" s="9"/>
      <c r="R474" s="23" t="b">
        <v>0</v>
      </c>
      <c r="S474" s="23" t="b">
        <v>0</v>
      </c>
      <c r="T474" s="23" t="b">
        <v>0</v>
      </c>
      <c r="U474" s="23" t="b">
        <v>0</v>
      </c>
      <c r="V474" s="23" t="b">
        <v>0</v>
      </c>
      <c r="W474" s="9">
        <f>_xlfn.XLOOKUP(Courses[[#This Row],[Enrollment Cap]],RoomSizes[Max Capacity],RoomSizes[Max Capacity],0,1,1)</f>
        <v>60</v>
      </c>
      <c r="X474" s="9">
        <v>0</v>
      </c>
    </row>
    <row r="475" spans="2:24" hidden="1" x14ac:dyDescent="0.2">
      <c r="B475" s="9" t="s">
        <v>584</v>
      </c>
      <c r="C475" s="95" t="s">
        <v>835</v>
      </c>
      <c r="D475" s="117">
        <v>48</v>
      </c>
      <c r="E475" s="9"/>
      <c r="F475" s="118" t="b">
        <v>1</v>
      </c>
      <c r="G475" s="118" t="b">
        <v>0</v>
      </c>
      <c r="H475" s="23" t="b">
        <v>0</v>
      </c>
      <c r="I475" s="127"/>
      <c r="J475" s="9"/>
      <c r="K475" s="111" t="b">
        <v>0</v>
      </c>
      <c r="L475" s="9"/>
      <c r="M475" s="9"/>
      <c r="N475" s="9"/>
      <c r="O475" s="12"/>
      <c r="P475" s="9"/>
      <c r="R475" s="23" t="b">
        <v>0</v>
      </c>
      <c r="S475" s="23" t="b">
        <v>0</v>
      </c>
      <c r="T475" s="23" t="b">
        <v>0</v>
      </c>
      <c r="U475" s="23" t="b">
        <v>0</v>
      </c>
      <c r="V475" s="23" t="b">
        <v>0</v>
      </c>
      <c r="W475" s="9">
        <f>_xlfn.XLOOKUP(Courses[[#This Row],[Enrollment Cap]],RoomSizes[Max Capacity],RoomSizes[Max Capacity],0,1,1)</f>
        <v>48</v>
      </c>
      <c r="X475" s="9">
        <v>0</v>
      </c>
    </row>
    <row r="476" spans="2:24" hidden="1" x14ac:dyDescent="0.2">
      <c r="B476" s="9" t="s">
        <v>584</v>
      </c>
      <c r="C476" s="104" t="s">
        <v>836</v>
      </c>
      <c r="D476" s="117">
        <v>48</v>
      </c>
      <c r="E476" s="9"/>
      <c r="F476" s="118" t="b">
        <v>1</v>
      </c>
      <c r="G476" s="118" t="b">
        <v>0</v>
      </c>
      <c r="H476" s="23" t="b">
        <v>0</v>
      </c>
      <c r="I476" s="127"/>
      <c r="J476" s="9"/>
      <c r="K476" s="111" t="b">
        <v>0</v>
      </c>
      <c r="L476" s="9"/>
      <c r="M476" s="9"/>
      <c r="N476" s="9"/>
      <c r="O476" s="12"/>
      <c r="P476" s="9"/>
      <c r="R476" s="23" t="b">
        <v>0</v>
      </c>
      <c r="S476" s="23" t="b">
        <v>0</v>
      </c>
      <c r="T476" s="23" t="b">
        <v>0</v>
      </c>
      <c r="U476" s="23" t="b">
        <v>0</v>
      </c>
      <c r="V476" s="23" t="b">
        <v>0</v>
      </c>
      <c r="W476" s="9">
        <f>_xlfn.XLOOKUP(Courses[[#This Row],[Enrollment Cap]],RoomSizes[Max Capacity],RoomSizes[Max Capacity],0,1,1)</f>
        <v>48</v>
      </c>
      <c r="X476" s="9">
        <v>0</v>
      </c>
    </row>
    <row r="477" spans="2:24" hidden="1" x14ac:dyDescent="0.2">
      <c r="B477" s="9" t="s">
        <v>584</v>
      </c>
      <c r="C477" s="104" t="s">
        <v>837</v>
      </c>
      <c r="D477" s="117">
        <v>48</v>
      </c>
      <c r="E477" s="9"/>
      <c r="F477" s="118" t="b">
        <v>1</v>
      </c>
      <c r="G477" s="118" t="b">
        <v>0</v>
      </c>
      <c r="H477" s="23" t="b">
        <v>0</v>
      </c>
      <c r="I477" s="127"/>
      <c r="J477" s="9"/>
      <c r="K477" s="111" t="b">
        <v>0</v>
      </c>
      <c r="L477" s="9"/>
      <c r="M477" s="9"/>
      <c r="N477" s="9"/>
      <c r="O477" s="12"/>
      <c r="P477" s="9"/>
      <c r="R477" s="23" t="b">
        <v>0</v>
      </c>
      <c r="S477" s="23" t="b">
        <v>0</v>
      </c>
      <c r="T477" s="23" t="b">
        <v>0</v>
      </c>
      <c r="U477" s="23" t="b">
        <v>0</v>
      </c>
      <c r="V477" s="23" t="b">
        <v>0</v>
      </c>
      <c r="W477" s="9">
        <f>_xlfn.XLOOKUP(Courses[[#This Row],[Enrollment Cap]],RoomSizes[Max Capacity],RoomSizes[Max Capacity],0,1,1)</f>
        <v>48</v>
      </c>
      <c r="X477" s="9">
        <v>0</v>
      </c>
    </row>
    <row r="478" spans="2:24" hidden="1" x14ac:dyDescent="0.2">
      <c r="B478" s="9" t="s">
        <v>584</v>
      </c>
      <c r="C478" s="104" t="s">
        <v>838</v>
      </c>
      <c r="D478" s="117">
        <v>48</v>
      </c>
      <c r="E478" s="9"/>
      <c r="F478" s="118" t="b">
        <v>1</v>
      </c>
      <c r="G478" s="118" t="b">
        <v>0</v>
      </c>
      <c r="H478" s="23" t="b">
        <v>0</v>
      </c>
      <c r="I478" s="127"/>
      <c r="J478" s="9"/>
      <c r="K478" s="111" t="b">
        <v>0</v>
      </c>
      <c r="L478" s="9"/>
      <c r="M478" s="9"/>
      <c r="N478" s="9"/>
      <c r="O478" s="12"/>
      <c r="P478" s="9"/>
      <c r="R478" s="23" t="b">
        <v>0</v>
      </c>
      <c r="S478" s="23" t="b">
        <v>0</v>
      </c>
      <c r="T478" s="23" t="b">
        <v>0</v>
      </c>
      <c r="U478" s="23" t="b">
        <v>0</v>
      </c>
      <c r="V478" s="23" t="b">
        <v>0</v>
      </c>
      <c r="W478" s="9">
        <f>_xlfn.XLOOKUP(Courses[[#This Row],[Enrollment Cap]],RoomSizes[Max Capacity],RoomSizes[Max Capacity],0,1,1)</f>
        <v>48</v>
      </c>
      <c r="X478" s="9">
        <v>0</v>
      </c>
    </row>
    <row r="479" spans="2:24" ht="17" hidden="1" x14ac:dyDescent="0.2">
      <c r="B479" s="9" t="s">
        <v>557</v>
      </c>
      <c r="C479" s="22" t="s">
        <v>839</v>
      </c>
      <c r="D479" s="10">
        <v>24</v>
      </c>
      <c r="E479" s="9" t="s">
        <v>580</v>
      </c>
      <c r="F479" s="23" t="b">
        <v>1</v>
      </c>
      <c r="G479" s="23"/>
      <c r="H479" s="23" t="b">
        <v>0</v>
      </c>
      <c r="I479" s="127"/>
      <c r="J479" s="9"/>
      <c r="K479" s="12" t="s">
        <v>840</v>
      </c>
      <c r="L479" s="9" t="s">
        <v>330</v>
      </c>
      <c r="M479" s="9"/>
      <c r="N479" s="9" t="s">
        <v>335</v>
      </c>
      <c r="O479" s="9" t="s">
        <v>574</v>
      </c>
      <c r="P479" s="58">
        <v>3</v>
      </c>
      <c r="Q479" s="89">
        <v>1</v>
      </c>
      <c r="R479" s="23" t="b">
        <v>0</v>
      </c>
      <c r="S479" s="23" t="b">
        <v>0</v>
      </c>
      <c r="T479" s="23" t="b">
        <v>0</v>
      </c>
      <c r="U479" s="23" t="b">
        <v>0</v>
      </c>
      <c r="V479" s="23" t="b">
        <v>1</v>
      </c>
      <c r="W479" s="9">
        <f>_xlfn.XLOOKUP(Courses[[#This Row],[Enrollment Cap]],RoomSizes[Max Capacity],RoomSizes[Max Capacity],0,1,1)</f>
        <v>24</v>
      </c>
      <c r="X479" s="9">
        <v>50</v>
      </c>
    </row>
    <row r="480" spans="2:24" hidden="1" x14ac:dyDescent="0.2">
      <c r="B480" s="9" t="s">
        <v>557</v>
      </c>
      <c r="C480" s="22" t="s">
        <v>841</v>
      </c>
      <c r="D480" s="10">
        <v>24</v>
      </c>
      <c r="E480" s="9" t="s">
        <v>560</v>
      </c>
      <c r="F480" s="23" t="b">
        <v>1</v>
      </c>
      <c r="G480" s="23" t="b">
        <v>1</v>
      </c>
      <c r="H480" s="23" t="b">
        <v>1</v>
      </c>
      <c r="I480" s="127"/>
      <c r="J480" s="9"/>
      <c r="K480" s="12"/>
      <c r="L480" s="9"/>
      <c r="M480" s="9"/>
      <c r="N480" s="9" t="s">
        <v>327</v>
      </c>
      <c r="O480" s="9"/>
      <c r="P480" s="9">
        <v>2</v>
      </c>
      <c r="Q480" s="187">
        <v>1</v>
      </c>
      <c r="R480" s="23" t="b">
        <v>0</v>
      </c>
      <c r="S480" s="23" t="b">
        <v>0</v>
      </c>
      <c r="T480" s="23" t="b">
        <v>0</v>
      </c>
      <c r="U480" s="23" t="b">
        <v>0</v>
      </c>
      <c r="V480" s="23" t="b">
        <v>0</v>
      </c>
      <c r="W480" s="9">
        <f>_xlfn.XLOOKUP(Courses[[#This Row],[Enrollment Cap]],RoomSizes[Max Capacity],RoomSizes[Max Capacity],0,1,1)</f>
        <v>24</v>
      </c>
      <c r="X480" s="9">
        <v>0</v>
      </c>
    </row>
    <row r="481" spans="2:24" hidden="1" x14ac:dyDescent="0.2">
      <c r="B481" s="9" t="s">
        <v>723</v>
      </c>
      <c r="C481" s="9" t="s">
        <v>128</v>
      </c>
      <c r="D481" s="10">
        <v>48</v>
      </c>
      <c r="E481" s="9" t="s">
        <v>764</v>
      </c>
      <c r="F481" s="100" t="b">
        <v>0</v>
      </c>
      <c r="G481" s="100" t="b">
        <v>1</v>
      </c>
      <c r="H481" s="23" t="b">
        <v>0</v>
      </c>
      <c r="I481" s="23" t="b">
        <v>0</v>
      </c>
      <c r="J481" s="110"/>
      <c r="K481" s="55" t="b">
        <v>0</v>
      </c>
      <c r="L481" s="9" t="s">
        <v>330</v>
      </c>
      <c r="M481" s="9"/>
      <c r="N481" s="9" t="s">
        <v>327</v>
      </c>
      <c r="O481" s="12"/>
      <c r="P481" s="9">
        <v>4</v>
      </c>
      <c r="R481" s="23" t="b">
        <v>0</v>
      </c>
      <c r="S481" s="23" t="b">
        <v>0</v>
      </c>
      <c r="T481" s="23" t="b">
        <v>0</v>
      </c>
      <c r="U481" s="23" t="b">
        <v>0</v>
      </c>
      <c r="V481" s="23" t="b">
        <v>0</v>
      </c>
      <c r="W481" s="9">
        <f>_xlfn.XLOOKUP(Courses[[#This Row],[Enrollment Cap]],RoomSizes[Max Capacity],RoomSizes[Max Capacity],0,1,1)</f>
        <v>48</v>
      </c>
      <c r="X481" s="9"/>
    </row>
    <row r="482" spans="2:24" hidden="1" x14ac:dyDescent="0.2">
      <c r="B482" s="9" t="s">
        <v>584</v>
      </c>
      <c r="C482" s="9" t="s">
        <v>588</v>
      </c>
      <c r="D482" s="10">
        <v>12</v>
      </c>
      <c r="E482" s="9" t="s">
        <v>764</v>
      </c>
      <c r="F482" s="100" t="b">
        <v>0</v>
      </c>
      <c r="G482" s="100" t="b">
        <v>1</v>
      </c>
      <c r="H482" s="23" t="b">
        <v>0</v>
      </c>
      <c r="I482" s="23" t="b">
        <v>0</v>
      </c>
      <c r="J482" s="110"/>
      <c r="K482" s="55" t="b">
        <v>0</v>
      </c>
      <c r="L482" s="9" t="s">
        <v>330</v>
      </c>
      <c r="M482" s="9" t="s">
        <v>842</v>
      </c>
      <c r="N482" s="9" t="s">
        <v>335</v>
      </c>
      <c r="O482" s="12"/>
      <c r="P482" s="9"/>
      <c r="R482" s="23" t="b">
        <v>0</v>
      </c>
      <c r="S482" s="23" t="b">
        <v>0</v>
      </c>
      <c r="T482" s="23" t="b">
        <v>0</v>
      </c>
      <c r="U482" s="23" t="b">
        <v>0</v>
      </c>
      <c r="V482" s="23" t="b">
        <v>0</v>
      </c>
      <c r="W482" s="9">
        <f>_xlfn.XLOOKUP(Courses[[#This Row],[Enrollment Cap]],RoomSizes[Max Capacity],RoomSizes[Max Capacity],0,1,1)</f>
        <v>18</v>
      </c>
      <c r="X482" s="9"/>
    </row>
    <row r="483" spans="2:24" hidden="1" x14ac:dyDescent="0.2">
      <c r="B483" s="9" t="s">
        <v>723</v>
      </c>
      <c r="C483" s="9" t="s">
        <v>129</v>
      </c>
      <c r="D483" s="10">
        <v>36</v>
      </c>
      <c r="E483" s="9" t="s">
        <v>771</v>
      </c>
      <c r="F483" s="100" t="b">
        <v>0</v>
      </c>
      <c r="G483" s="100" t="b">
        <v>1</v>
      </c>
      <c r="H483" s="23" t="b">
        <v>0</v>
      </c>
      <c r="I483" s="23" t="b">
        <v>0</v>
      </c>
      <c r="J483" s="110"/>
      <c r="K483" s="55" t="b">
        <v>0</v>
      </c>
      <c r="L483" s="9" t="s">
        <v>330</v>
      </c>
      <c r="M483" s="9"/>
      <c r="N483" s="9" t="s">
        <v>327</v>
      </c>
      <c r="O483" s="12"/>
      <c r="P483" s="9">
        <v>4</v>
      </c>
      <c r="R483" s="23" t="b">
        <v>0</v>
      </c>
      <c r="S483" s="23" t="b">
        <v>0</v>
      </c>
      <c r="T483" s="23" t="b">
        <v>0</v>
      </c>
      <c r="U483" s="23" t="b">
        <v>0</v>
      </c>
      <c r="V483" s="23" t="b">
        <v>0</v>
      </c>
      <c r="W483" s="9">
        <f>_xlfn.XLOOKUP(Courses[[#This Row],[Enrollment Cap]],RoomSizes[Max Capacity],RoomSizes[Max Capacity],0,1,1)</f>
        <v>40</v>
      </c>
      <c r="X483" s="9"/>
    </row>
    <row r="484" spans="2:24" hidden="1" x14ac:dyDescent="0.2">
      <c r="B484" s="9" t="s">
        <v>723</v>
      </c>
      <c r="C484" s="9" t="s">
        <v>130</v>
      </c>
      <c r="D484" s="10">
        <v>36</v>
      </c>
      <c r="E484" s="9" t="s">
        <v>843</v>
      </c>
      <c r="F484" s="100" t="b">
        <v>0</v>
      </c>
      <c r="G484" s="100" t="b">
        <v>1</v>
      </c>
      <c r="H484" s="23" t="b">
        <v>0</v>
      </c>
      <c r="I484" s="23" t="b">
        <v>0</v>
      </c>
      <c r="J484" s="110"/>
      <c r="K484" s="55" t="b">
        <v>0</v>
      </c>
      <c r="L484" s="9" t="s">
        <v>330</v>
      </c>
      <c r="M484" s="9"/>
      <c r="N484" s="9" t="s">
        <v>327</v>
      </c>
      <c r="O484" s="12"/>
      <c r="P484" s="9">
        <v>4</v>
      </c>
      <c r="R484" s="23" t="b">
        <v>0</v>
      </c>
      <c r="S484" s="23" t="b">
        <v>0</v>
      </c>
      <c r="T484" s="23" t="b">
        <v>0</v>
      </c>
      <c r="U484" s="23" t="b">
        <v>0</v>
      </c>
      <c r="V484" s="23" t="b">
        <v>0</v>
      </c>
      <c r="W484" s="9">
        <f>_xlfn.XLOOKUP(Courses[[#This Row],[Enrollment Cap]],RoomSizes[Max Capacity],RoomSizes[Max Capacity],0,1,1)</f>
        <v>40</v>
      </c>
      <c r="X484" s="9"/>
    </row>
    <row r="485" spans="2:24" ht="45" hidden="1" x14ac:dyDescent="0.2">
      <c r="B485" s="9" t="s">
        <v>723</v>
      </c>
      <c r="C485" s="9" t="s">
        <v>130</v>
      </c>
      <c r="D485" s="10">
        <v>36</v>
      </c>
      <c r="E485" s="9" t="s">
        <v>844</v>
      </c>
      <c r="F485" s="100" t="b">
        <v>0</v>
      </c>
      <c r="G485" s="100" t="b">
        <v>1</v>
      </c>
      <c r="H485" s="23" t="b">
        <v>0</v>
      </c>
      <c r="I485" s="23" t="b">
        <v>0</v>
      </c>
      <c r="J485" s="109" t="s">
        <v>761</v>
      </c>
      <c r="K485" s="55" t="b">
        <v>0</v>
      </c>
      <c r="L485" s="9" t="s">
        <v>330</v>
      </c>
      <c r="M485" s="9"/>
      <c r="N485" s="9" t="s">
        <v>327</v>
      </c>
      <c r="O485" s="12"/>
      <c r="P485" s="9">
        <v>4</v>
      </c>
      <c r="R485" s="23" t="b">
        <v>0</v>
      </c>
      <c r="S485" s="23" t="b">
        <v>0</v>
      </c>
      <c r="T485" s="23" t="b">
        <v>0</v>
      </c>
      <c r="U485" s="23" t="b">
        <v>0</v>
      </c>
      <c r="V485" s="23" t="b">
        <v>0</v>
      </c>
      <c r="W485" s="9">
        <f>_xlfn.XLOOKUP(Courses[[#This Row],[Enrollment Cap]],RoomSizes[Max Capacity],RoomSizes[Max Capacity],0,1,1)</f>
        <v>40</v>
      </c>
      <c r="X485" s="9"/>
    </row>
    <row r="486" spans="2:24" hidden="1" x14ac:dyDescent="0.2">
      <c r="B486" s="9" t="s">
        <v>557</v>
      </c>
      <c r="C486" s="22" t="s">
        <v>118</v>
      </c>
      <c r="D486" s="10">
        <v>24</v>
      </c>
      <c r="E486" s="9" t="s">
        <v>559</v>
      </c>
      <c r="F486" s="23"/>
      <c r="G486" s="23" t="b">
        <v>1</v>
      </c>
      <c r="H486" s="23" t="b">
        <v>0</v>
      </c>
      <c r="I486" s="127"/>
      <c r="J486" s="9"/>
      <c r="K486" s="12"/>
      <c r="L486" s="9" t="s">
        <v>330</v>
      </c>
      <c r="M486" s="9"/>
      <c r="N486" s="9" t="s">
        <v>327</v>
      </c>
      <c r="O486" s="9"/>
      <c r="P486" s="185">
        <v>5</v>
      </c>
      <c r="Q486" s="185">
        <v>1</v>
      </c>
      <c r="R486" s="23" t="b">
        <v>0</v>
      </c>
      <c r="S486" s="23" t="b">
        <v>0</v>
      </c>
      <c r="T486" s="23" t="b">
        <v>0</v>
      </c>
      <c r="U486" s="23" t="b">
        <v>0</v>
      </c>
      <c r="V486" s="23" t="b">
        <v>0</v>
      </c>
      <c r="W486" s="9">
        <f>_xlfn.XLOOKUP(Courses[[#This Row],[Enrollment Cap]],RoomSizes[Max Capacity],RoomSizes[Max Capacity],0,1,1)</f>
        <v>24</v>
      </c>
      <c r="X486" s="9">
        <v>0</v>
      </c>
    </row>
    <row r="487" spans="2:24" hidden="1" x14ac:dyDescent="0.2">
      <c r="B487" s="9" t="s">
        <v>557</v>
      </c>
      <c r="C487" s="22" t="s">
        <v>845</v>
      </c>
      <c r="D487" s="10">
        <v>24</v>
      </c>
      <c r="E487" s="9" t="s">
        <v>559</v>
      </c>
      <c r="F487" s="23"/>
      <c r="G487" s="23"/>
      <c r="H487" s="23" t="b">
        <v>0</v>
      </c>
      <c r="I487" s="127"/>
      <c r="J487" s="9"/>
      <c r="K487" s="12"/>
      <c r="L487" s="9" t="s">
        <v>330</v>
      </c>
      <c r="M487" s="9"/>
      <c r="N487" s="9" t="s">
        <v>327</v>
      </c>
      <c r="O487" s="9"/>
      <c r="P487" s="58">
        <v>5</v>
      </c>
      <c r="Q487" s="58">
        <v>1</v>
      </c>
      <c r="R487" s="23" t="b">
        <v>0</v>
      </c>
      <c r="S487" s="23" t="b">
        <v>0</v>
      </c>
      <c r="T487" s="23" t="b">
        <v>0</v>
      </c>
      <c r="U487" s="23" t="b">
        <v>0</v>
      </c>
      <c r="V487" s="23" t="b">
        <v>0</v>
      </c>
      <c r="W487" s="9">
        <f>_xlfn.XLOOKUP(Courses[[#This Row],[Enrollment Cap]],RoomSizes[Max Capacity],RoomSizes[Max Capacity],0,1,1)</f>
        <v>24</v>
      </c>
      <c r="X487" s="9">
        <v>0</v>
      </c>
    </row>
    <row r="488" spans="2:24" hidden="1" x14ac:dyDescent="0.2">
      <c r="B488" s="9" t="s">
        <v>557</v>
      </c>
      <c r="C488" s="22" t="s">
        <v>846</v>
      </c>
      <c r="D488" s="10">
        <v>24</v>
      </c>
      <c r="E488" s="9" t="s">
        <v>785</v>
      </c>
      <c r="F488" s="23"/>
      <c r="G488" s="23"/>
      <c r="H488" s="23" t="b">
        <v>0</v>
      </c>
      <c r="I488" s="127"/>
      <c r="J488" s="9"/>
      <c r="K488" s="12"/>
      <c r="L488" s="9" t="s">
        <v>330</v>
      </c>
      <c r="M488" s="9"/>
      <c r="N488" s="9" t="s">
        <v>327</v>
      </c>
      <c r="O488" s="9"/>
      <c r="P488" s="58">
        <v>5</v>
      </c>
      <c r="Q488" s="58">
        <v>1</v>
      </c>
      <c r="R488" s="23" t="b">
        <v>0</v>
      </c>
      <c r="S488" s="23" t="b">
        <v>0</v>
      </c>
      <c r="T488" s="23" t="b">
        <v>0</v>
      </c>
      <c r="U488" s="23" t="b">
        <v>0</v>
      </c>
      <c r="V488" s="23" t="b">
        <v>0</v>
      </c>
      <c r="W488" s="9">
        <f>_xlfn.XLOOKUP(Courses[[#This Row],[Enrollment Cap]],RoomSizes[Max Capacity],RoomSizes[Max Capacity],0,1,1)</f>
        <v>24</v>
      </c>
      <c r="X488" s="9">
        <v>0</v>
      </c>
    </row>
    <row r="489" spans="2:24" hidden="1" x14ac:dyDescent="0.2">
      <c r="B489" s="9" t="s">
        <v>557</v>
      </c>
      <c r="C489" s="22" t="s">
        <v>847</v>
      </c>
      <c r="D489" s="10">
        <v>24</v>
      </c>
      <c r="E489" s="9" t="s">
        <v>785</v>
      </c>
      <c r="F489" s="23"/>
      <c r="G489" s="23"/>
      <c r="H489" s="23" t="b">
        <v>0</v>
      </c>
      <c r="I489" s="127"/>
      <c r="J489" s="9"/>
      <c r="K489" s="12"/>
      <c r="L489" s="9" t="s">
        <v>330</v>
      </c>
      <c r="M489" s="9"/>
      <c r="N489" s="9" t="s">
        <v>327</v>
      </c>
      <c r="O489" s="9"/>
      <c r="P489" s="58">
        <v>5</v>
      </c>
      <c r="Q489" s="58">
        <v>1</v>
      </c>
      <c r="R489" s="23" t="b">
        <v>0</v>
      </c>
      <c r="S489" s="23" t="b">
        <v>0</v>
      </c>
      <c r="T489" s="23" t="b">
        <v>0</v>
      </c>
      <c r="U489" s="23" t="b">
        <v>0</v>
      </c>
      <c r="V489" s="23" t="b">
        <v>0</v>
      </c>
      <c r="W489" s="9">
        <f>_xlfn.XLOOKUP(Courses[[#This Row],[Enrollment Cap]],RoomSizes[Max Capacity],RoomSizes[Max Capacity],0,1,1)</f>
        <v>24</v>
      </c>
      <c r="X489" s="9">
        <v>0</v>
      </c>
    </row>
    <row r="490" spans="2:24" hidden="1" x14ac:dyDescent="0.2">
      <c r="B490" s="9" t="s">
        <v>557</v>
      </c>
      <c r="C490" s="22" t="s">
        <v>848</v>
      </c>
      <c r="D490" s="10">
        <v>24</v>
      </c>
      <c r="E490" s="9" t="s">
        <v>849</v>
      </c>
      <c r="F490" s="23" t="b">
        <v>1</v>
      </c>
      <c r="G490" s="23"/>
      <c r="H490" s="23" t="b">
        <v>0</v>
      </c>
      <c r="I490" s="127"/>
      <c r="J490" s="9"/>
      <c r="K490" s="12"/>
      <c r="L490" s="9" t="s">
        <v>330</v>
      </c>
      <c r="M490" s="9"/>
      <c r="N490" s="9" t="s">
        <v>327</v>
      </c>
      <c r="O490" s="9"/>
      <c r="P490" s="58">
        <v>5</v>
      </c>
      <c r="Q490" s="58">
        <v>1</v>
      </c>
      <c r="R490" s="23" t="b">
        <v>0</v>
      </c>
      <c r="S490" s="23" t="b">
        <v>0</v>
      </c>
      <c r="T490" s="23" t="b">
        <v>0</v>
      </c>
      <c r="U490" s="23" t="b">
        <v>0</v>
      </c>
      <c r="V490" s="23" t="b">
        <v>0</v>
      </c>
      <c r="W490" s="9">
        <f>_xlfn.XLOOKUP(Courses[[#This Row],[Enrollment Cap]],RoomSizes[Max Capacity],RoomSizes[Max Capacity],0,1,1)</f>
        <v>24</v>
      </c>
      <c r="X490" s="9">
        <v>0</v>
      </c>
    </row>
    <row r="491" spans="2:24" hidden="1" x14ac:dyDescent="0.2">
      <c r="B491" s="9" t="s">
        <v>557</v>
      </c>
      <c r="C491" s="22" t="s">
        <v>119</v>
      </c>
      <c r="D491" s="10">
        <v>24</v>
      </c>
      <c r="E491" s="9" t="s">
        <v>849</v>
      </c>
      <c r="F491" s="23"/>
      <c r="G491" s="23" t="b">
        <v>1</v>
      </c>
      <c r="H491" s="23" t="b">
        <v>0</v>
      </c>
      <c r="I491" s="127"/>
      <c r="J491" s="9"/>
      <c r="K491" s="12"/>
      <c r="L491" s="9" t="s">
        <v>330</v>
      </c>
      <c r="M491" s="9"/>
      <c r="N491" s="9" t="s">
        <v>327</v>
      </c>
      <c r="O491" s="9"/>
      <c r="P491" s="185">
        <v>5</v>
      </c>
      <c r="Q491" s="185">
        <v>1</v>
      </c>
      <c r="R491" s="23" t="b">
        <v>0</v>
      </c>
      <c r="S491" s="23" t="b">
        <v>0</v>
      </c>
      <c r="T491" s="23" t="b">
        <v>0</v>
      </c>
      <c r="U491" s="23" t="b">
        <v>0</v>
      </c>
      <c r="V491" s="23" t="b">
        <v>0</v>
      </c>
      <c r="W491" s="9">
        <f>_xlfn.XLOOKUP(Courses[[#This Row],[Enrollment Cap]],RoomSizes[Max Capacity],RoomSizes[Max Capacity],0,1,1)</f>
        <v>24</v>
      </c>
      <c r="X491" s="9">
        <v>0</v>
      </c>
    </row>
    <row r="492" spans="2:24" hidden="1" x14ac:dyDescent="0.2">
      <c r="B492" s="9" t="s">
        <v>557</v>
      </c>
      <c r="C492" s="22" t="s">
        <v>850</v>
      </c>
      <c r="D492" s="10">
        <v>24</v>
      </c>
      <c r="E492" s="9" t="s">
        <v>849</v>
      </c>
      <c r="F492" s="23"/>
      <c r="G492" s="23"/>
      <c r="H492" s="23" t="b">
        <v>1</v>
      </c>
      <c r="I492" s="127"/>
      <c r="J492" s="9"/>
      <c r="K492" s="12"/>
      <c r="L492" s="9" t="s">
        <v>330</v>
      </c>
      <c r="M492" s="9"/>
      <c r="N492" s="9" t="s">
        <v>327</v>
      </c>
      <c r="O492" s="9"/>
      <c r="P492" s="58">
        <v>5</v>
      </c>
      <c r="Q492" s="58">
        <v>1</v>
      </c>
      <c r="R492" s="23" t="b">
        <v>0</v>
      </c>
      <c r="S492" s="23" t="b">
        <v>0</v>
      </c>
      <c r="T492" s="23" t="b">
        <v>0</v>
      </c>
      <c r="U492" s="23" t="b">
        <v>0</v>
      </c>
      <c r="V492" s="23" t="b">
        <v>0</v>
      </c>
      <c r="W492" s="9">
        <f>_xlfn.XLOOKUP(Courses[[#This Row],[Enrollment Cap]],RoomSizes[Max Capacity],RoomSizes[Max Capacity],0,1,1)</f>
        <v>24</v>
      </c>
      <c r="X492" s="9">
        <v>0</v>
      </c>
    </row>
    <row r="493" spans="2:24" hidden="1" x14ac:dyDescent="0.2">
      <c r="B493" s="9" t="s">
        <v>557</v>
      </c>
      <c r="C493" s="22" t="s">
        <v>120</v>
      </c>
      <c r="D493" s="10">
        <v>24</v>
      </c>
      <c r="E493" s="9" t="s">
        <v>716</v>
      </c>
      <c r="F493" s="23"/>
      <c r="G493" s="23" t="b">
        <v>1</v>
      </c>
      <c r="H493" s="23" t="b">
        <v>0</v>
      </c>
      <c r="I493" s="127"/>
      <c r="J493" s="9"/>
      <c r="K493" s="12"/>
      <c r="L493" s="9" t="s">
        <v>330</v>
      </c>
      <c r="M493" s="9"/>
      <c r="N493" s="9" t="s">
        <v>327</v>
      </c>
      <c r="O493" s="9"/>
      <c r="P493" s="185">
        <v>5</v>
      </c>
      <c r="Q493" s="185">
        <v>1</v>
      </c>
      <c r="R493" s="23" t="b">
        <v>0</v>
      </c>
      <c r="S493" s="23" t="b">
        <v>0</v>
      </c>
      <c r="T493" s="23" t="b">
        <v>0</v>
      </c>
      <c r="U493" s="23" t="b">
        <v>0</v>
      </c>
      <c r="V493" s="23" t="b">
        <v>0</v>
      </c>
      <c r="W493" s="9">
        <f>_xlfn.XLOOKUP(Courses[[#This Row],[Enrollment Cap]],RoomSizes[Max Capacity],RoomSizes[Max Capacity],0,1,1)</f>
        <v>24</v>
      </c>
      <c r="X493" s="9">
        <v>0</v>
      </c>
    </row>
    <row r="494" spans="2:24" hidden="1" x14ac:dyDescent="0.2">
      <c r="B494" s="9" t="s">
        <v>557</v>
      </c>
      <c r="C494" s="22" t="s">
        <v>851</v>
      </c>
      <c r="D494" s="10">
        <v>24</v>
      </c>
      <c r="E494" s="9"/>
      <c r="F494" s="23"/>
      <c r="G494" s="23"/>
      <c r="H494" s="23" t="b">
        <v>1</v>
      </c>
      <c r="I494" s="127"/>
      <c r="J494" s="9"/>
      <c r="K494" s="12"/>
      <c r="L494" s="9" t="s">
        <v>330</v>
      </c>
      <c r="M494" s="9"/>
      <c r="N494" s="9" t="s">
        <v>327</v>
      </c>
      <c r="O494" s="9"/>
      <c r="P494" s="58">
        <v>5</v>
      </c>
      <c r="Q494" s="58">
        <v>1</v>
      </c>
      <c r="R494" s="23" t="b">
        <v>0</v>
      </c>
      <c r="S494" s="23" t="b">
        <v>0</v>
      </c>
      <c r="T494" s="23" t="b">
        <v>0</v>
      </c>
      <c r="U494" s="23" t="b">
        <v>0</v>
      </c>
      <c r="V494" s="23" t="b">
        <v>0</v>
      </c>
      <c r="W494" s="9">
        <f>_xlfn.XLOOKUP(Courses[[#This Row],[Enrollment Cap]],RoomSizes[Max Capacity],RoomSizes[Max Capacity],0,1,1)</f>
        <v>24</v>
      </c>
      <c r="X494" s="9">
        <v>0</v>
      </c>
    </row>
    <row r="495" spans="2:24" hidden="1" x14ac:dyDescent="0.2">
      <c r="B495" s="9" t="s">
        <v>557</v>
      </c>
      <c r="C495" s="22" t="s">
        <v>852</v>
      </c>
      <c r="D495" s="10">
        <v>18</v>
      </c>
      <c r="E495" s="9"/>
      <c r="F495" s="23"/>
      <c r="G495" s="23"/>
      <c r="H495" s="23" t="b">
        <v>0</v>
      </c>
      <c r="I495" s="127"/>
      <c r="J495" s="9"/>
      <c r="K495" s="12"/>
      <c r="L495" s="9" t="s">
        <v>330</v>
      </c>
      <c r="M495" s="9"/>
      <c r="N495" s="9" t="s">
        <v>327</v>
      </c>
      <c r="O495" s="9"/>
      <c r="P495" s="58">
        <v>5</v>
      </c>
      <c r="Q495" s="58">
        <v>1</v>
      </c>
      <c r="R495" s="23" t="b">
        <v>0</v>
      </c>
      <c r="S495" s="23" t="b">
        <v>0</v>
      </c>
      <c r="T495" s="23" t="b">
        <v>0</v>
      </c>
      <c r="U495" s="23" t="b">
        <v>0</v>
      </c>
      <c r="V495" s="23" t="b">
        <v>0</v>
      </c>
      <c r="W495" s="9">
        <f>_xlfn.XLOOKUP(Courses[[#This Row],[Enrollment Cap]],RoomSizes[Max Capacity],RoomSizes[Max Capacity],0,1,1)</f>
        <v>18</v>
      </c>
      <c r="X495" s="9">
        <v>0</v>
      </c>
    </row>
    <row r="496" spans="2:24" hidden="1" x14ac:dyDescent="0.2">
      <c r="B496" s="9" t="s">
        <v>557</v>
      </c>
      <c r="C496" s="22" t="s">
        <v>853</v>
      </c>
      <c r="D496" s="10">
        <v>24</v>
      </c>
      <c r="E496" s="9" t="s">
        <v>716</v>
      </c>
      <c r="F496" s="23"/>
      <c r="G496" s="23"/>
      <c r="H496" s="23" t="b">
        <v>1</v>
      </c>
      <c r="I496" s="127"/>
      <c r="J496" s="9"/>
      <c r="K496" s="12"/>
      <c r="L496" s="9" t="s">
        <v>330</v>
      </c>
      <c r="M496" s="9"/>
      <c r="N496" s="9" t="s">
        <v>327</v>
      </c>
      <c r="O496" s="9"/>
      <c r="P496" s="58">
        <v>5</v>
      </c>
      <c r="Q496" s="58">
        <v>1</v>
      </c>
      <c r="R496" s="23" t="b">
        <v>0</v>
      </c>
      <c r="S496" s="23" t="b">
        <v>0</v>
      </c>
      <c r="T496" s="23" t="b">
        <v>0</v>
      </c>
      <c r="U496" s="23" t="b">
        <v>0</v>
      </c>
      <c r="V496" s="23" t="b">
        <v>0</v>
      </c>
      <c r="W496" s="9">
        <f>_xlfn.XLOOKUP(Courses[[#This Row],[Enrollment Cap]],RoomSizes[Max Capacity],RoomSizes[Max Capacity],0,1,1)</f>
        <v>24</v>
      </c>
      <c r="X496" s="9">
        <v>0</v>
      </c>
    </row>
    <row r="497" spans="2:24" ht="17" hidden="1" x14ac:dyDescent="0.2">
      <c r="B497" s="9" t="s">
        <v>557</v>
      </c>
      <c r="C497" s="22" t="s">
        <v>121</v>
      </c>
      <c r="D497" s="10">
        <v>24</v>
      </c>
      <c r="E497" s="119" t="s">
        <v>580</v>
      </c>
      <c r="F497" s="23"/>
      <c r="G497" s="23" t="b">
        <v>1</v>
      </c>
      <c r="H497" s="23" t="b">
        <v>0</v>
      </c>
      <c r="I497" s="127"/>
      <c r="J497" s="9"/>
      <c r="K497" s="12" t="s">
        <v>840</v>
      </c>
      <c r="L497" s="9" t="s">
        <v>330</v>
      </c>
      <c r="M497" s="9"/>
      <c r="N497" s="9" t="s">
        <v>335</v>
      </c>
      <c r="O497" s="9" t="s">
        <v>574</v>
      </c>
      <c r="P497" s="185">
        <v>5</v>
      </c>
      <c r="Q497" s="185">
        <v>1</v>
      </c>
      <c r="R497" s="23" t="b">
        <v>0</v>
      </c>
      <c r="S497" s="23" t="b">
        <v>0</v>
      </c>
      <c r="T497" s="23" t="b">
        <v>0</v>
      </c>
      <c r="U497" s="23" t="b">
        <v>0</v>
      </c>
      <c r="V497" s="23" t="b">
        <v>1</v>
      </c>
      <c r="W497" s="9">
        <f>_xlfn.XLOOKUP(Courses[[#This Row],[Enrollment Cap]],RoomSizes[Max Capacity],RoomSizes[Max Capacity],0,1,1)</f>
        <v>24</v>
      </c>
      <c r="X497" s="9">
        <v>45</v>
      </c>
    </row>
    <row r="498" spans="2:24" hidden="1" x14ac:dyDescent="0.2">
      <c r="B498" s="9" t="s">
        <v>557</v>
      </c>
      <c r="C498" s="22" t="s">
        <v>854</v>
      </c>
      <c r="D498" s="10">
        <v>24</v>
      </c>
      <c r="E498" s="119" t="s">
        <v>580</v>
      </c>
      <c r="F498" s="23"/>
      <c r="G498" s="23"/>
      <c r="H498" s="23" t="b">
        <v>0</v>
      </c>
      <c r="I498" s="127"/>
      <c r="J498" s="9"/>
      <c r="K498" s="12"/>
      <c r="L498" s="9" t="s">
        <v>330</v>
      </c>
      <c r="M498" s="9"/>
      <c r="N498" s="9" t="s">
        <v>335</v>
      </c>
      <c r="O498" s="9" t="s">
        <v>574</v>
      </c>
      <c r="P498" s="58">
        <v>5</v>
      </c>
      <c r="Q498" s="58">
        <v>1</v>
      </c>
      <c r="R498" s="23" t="b">
        <v>0</v>
      </c>
      <c r="S498" s="23" t="b">
        <v>0</v>
      </c>
      <c r="T498" s="23" t="b">
        <v>0</v>
      </c>
      <c r="U498" s="23" t="b">
        <v>0</v>
      </c>
      <c r="V498" s="23" t="b">
        <v>1</v>
      </c>
      <c r="W498" s="9">
        <f>_xlfn.XLOOKUP(Courses[[#This Row],[Enrollment Cap]],RoomSizes[Max Capacity],RoomSizes[Max Capacity],0,1,1)</f>
        <v>24</v>
      </c>
      <c r="X498" s="9">
        <v>45</v>
      </c>
    </row>
    <row r="499" spans="2:24" ht="17" hidden="1" x14ac:dyDescent="0.2">
      <c r="B499" s="9" t="s">
        <v>557</v>
      </c>
      <c r="C499" s="22" t="s">
        <v>855</v>
      </c>
      <c r="D499" s="10">
        <v>12</v>
      </c>
      <c r="E499" s="9" t="s">
        <v>580</v>
      </c>
      <c r="F499" s="23"/>
      <c r="G499" s="23"/>
      <c r="H499" s="23" t="b">
        <v>1</v>
      </c>
      <c r="I499" s="127"/>
      <c r="J499" s="9"/>
      <c r="K499" s="12" t="s">
        <v>840</v>
      </c>
      <c r="L499" s="9" t="s">
        <v>330</v>
      </c>
      <c r="M499" s="9"/>
      <c r="N499" s="9" t="s">
        <v>335</v>
      </c>
      <c r="O499" s="9" t="s">
        <v>574</v>
      </c>
      <c r="P499" s="58">
        <v>5</v>
      </c>
      <c r="Q499" s="58">
        <v>0.5</v>
      </c>
      <c r="R499" s="23" t="b">
        <v>0</v>
      </c>
      <c r="S499" s="23" t="b">
        <v>0</v>
      </c>
      <c r="T499" s="23" t="b">
        <v>0</v>
      </c>
      <c r="U499" s="23" t="b">
        <v>0</v>
      </c>
      <c r="V499" s="23" t="b">
        <v>1</v>
      </c>
      <c r="W499" s="9">
        <f>_xlfn.XLOOKUP(Courses[[#This Row],[Enrollment Cap]],RoomSizes[Max Capacity],RoomSizes[Max Capacity],0,1,1)</f>
        <v>18</v>
      </c>
      <c r="X499" s="9">
        <v>45</v>
      </c>
    </row>
    <row r="500" spans="2:24" hidden="1" x14ac:dyDescent="0.2">
      <c r="B500" s="9" t="s">
        <v>557</v>
      </c>
      <c r="C500" s="22" t="s">
        <v>856</v>
      </c>
      <c r="D500" s="10">
        <v>12</v>
      </c>
      <c r="E500" s="9" t="s">
        <v>785</v>
      </c>
      <c r="F500" s="23" t="b">
        <v>0</v>
      </c>
      <c r="G500" s="23" t="b">
        <v>0</v>
      </c>
      <c r="H500" s="23" t="b">
        <v>1</v>
      </c>
      <c r="I500" s="127"/>
      <c r="J500" s="9"/>
      <c r="K500" s="12"/>
      <c r="L500" s="9" t="s">
        <v>330</v>
      </c>
      <c r="M500" s="9"/>
      <c r="N500" s="9" t="s">
        <v>327</v>
      </c>
      <c r="O500" s="9" t="s">
        <v>574</v>
      </c>
      <c r="P500" s="58">
        <v>5</v>
      </c>
      <c r="Q500" s="58">
        <v>0.5</v>
      </c>
      <c r="R500" s="23" t="b">
        <v>0</v>
      </c>
      <c r="S500" s="23" t="b">
        <v>0</v>
      </c>
      <c r="T500" s="23" t="b">
        <v>0</v>
      </c>
      <c r="U500" s="23" t="b">
        <v>0</v>
      </c>
      <c r="V500" s="23" t="b">
        <v>0</v>
      </c>
      <c r="W500" s="9">
        <f>_xlfn.XLOOKUP(Courses[[#This Row],[Enrollment Cap]],RoomSizes[Max Capacity],RoomSizes[Max Capacity],0,1,1)</f>
        <v>18</v>
      </c>
      <c r="X500" s="9">
        <v>0</v>
      </c>
    </row>
    <row r="501" spans="2:24" hidden="1" x14ac:dyDescent="0.2">
      <c r="B501" s="9" t="s">
        <v>557</v>
      </c>
      <c r="C501" s="22" t="s">
        <v>857</v>
      </c>
      <c r="D501" s="10">
        <v>24</v>
      </c>
      <c r="E501" s="9"/>
      <c r="F501" s="23"/>
      <c r="G501" s="23"/>
      <c r="H501" s="23" t="b">
        <v>0</v>
      </c>
      <c r="I501" s="127"/>
      <c r="J501" s="9"/>
      <c r="K501" s="12"/>
      <c r="L501" s="9" t="s">
        <v>330</v>
      </c>
      <c r="M501" s="9"/>
      <c r="N501" s="9" t="s">
        <v>327</v>
      </c>
      <c r="O501" s="9"/>
      <c r="P501" s="58">
        <v>5</v>
      </c>
      <c r="Q501" s="58">
        <v>1</v>
      </c>
      <c r="R501" s="23" t="b">
        <v>0</v>
      </c>
      <c r="S501" s="23" t="b">
        <v>0</v>
      </c>
      <c r="T501" s="23" t="b">
        <v>0</v>
      </c>
      <c r="U501" s="23" t="b">
        <v>0</v>
      </c>
      <c r="V501" s="23" t="b">
        <v>0</v>
      </c>
      <c r="W501" s="9">
        <f>_xlfn.XLOOKUP(Courses[[#This Row],[Enrollment Cap]],RoomSizes[Max Capacity],RoomSizes[Max Capacity],0,1,1)</f>
        <v>24</v>
      </c>
      <c r="X501" s="9">
        <v>0</v>
      </c>
    </row>
    <row r="502" spans="2:24" hidden="1" x14ac:dyDescent="0.2">
      <c r="B502" s="9" t="s">
        <v>557</v>
      </c>
      <c r="C502" s="22" t="s">
        <v>858</v>
      </c>
      <c r="D502" s="10">
        <v>24</v>
      </c>
      <c r="E502" s="9"/>
      <c r="F502" s="23"/>
      <c r="G502" s="23"/>
      <c r="H502" s="23" t="b">
        <v>0</v>
      </c>
      <c r="I502" s="127"/>
      <c r="J502" s="9"/>
      <c r="K502" s="12"/>
      <c r="L502" s="9" t="s">
        <v>330</v>
      </c>
      <c r="M502" s="9"/>
      <c r="N502" s="9" t="s">
        <v>327</v>
      </c>
      <c r="O502" s="9"/>
      <c r="P502" s="58">
        <v>5</v>
      </c>
      <c r="Q502" s="58">
        <v>1</v>
      </c>
      <c r="R502" s="23" t="b">
        <v>0</v>
      </c>
      <c r="S502" s="23" t="b">
        <v>0</v>
      </c>
      <c r="T502" s="23" t="b">
        <v>0</v>
      </c>
      <c r="U502" s="23" t="b">
        <v>0</v>
      </c>
      <c r="V502" s="23" t="b">
        <v>0</v>
      </c>
      <c r="W502" s="9">
        <f>_xlfn.XLOOKUP(Courses[[#This Row],[Enrollment Cap]],RoomSizes[Max Capacity],RoomSizes[Max Capacity],0,1,1)</f>
        <v>24</v>
      </c>
      <c r="X502" s="9">
        <v>0</v>
      </c>
    </row>
    <row r="503" spans="2:24" hidden="1" x14ac:dyDescent="0.2">
      <c r="B503" s="9" t="s">
        <v>557</v>
      </c>
      <c r="C503" s="22" t="s">
        <v>126</v>
      </c>
      <c r="D503" s="10">
        <v>24</v>
      </c>
      <c r="E503" s="9" t="s">
        <v>785</v>
      </c>
      <c r="F503" s="23"/>
      <c r="G503" s="23"/>
      <c r="H503" s="23" t="b">
        <v>0</v>
      </c>
      <c r="I503" s="127"/>
      <c r="J503" s="9"/>
      <c r="K503" s="12"/>
      <c r="L503" s="9" t="s">
        <v>330</v>
      </c>
      <c r="M503" s="9" t="s">
        <v>586</v>
      </c>
      <c r="N503" s="9" t="s">
        <v>327</v>
      </c>
      <c r="O503" s="9"/>
      <c r="P503" s="58">
        <v>5</v>
      </c>
      <c r="Q503" s="58">
        <v>1</v>
      </c>
      <c r="R503" s="23" t="b">
        <v>0</v>
      </c>
      <c r="S503" s="23" t="b">
        <v>0</v>
      </c>
      <c r="T503" s="23" t="b">
        <v>0</v>
      </c>
      <c r="U503" s="23" t="b">
        <v>0</v>
      </c>
      <c r="V503" s="23" t="b">
        <v>0</v>
      </c>
      <c r="W503" s="9">
        <f>_xlfn.XLOOKUP(Courses[[#This Row],[Enrollment Cap]],RoomSizes[Max Capacity],RoomSizes[Max Capacity],0,1,1)</f>
        <v>24</v>
      </c>
      <c r="X503" s="9">
        <v>0</v>
      </c>
    </row>
    <row r="504" spans="2:24" hidden="1" x14ac:dyDescent="0.2">
      <c r="B504" s="9" t="s">
        <v>568</v>
      </c>
      <c r="C504" s="9" t="s">
        <v>126</v>
      </c>
      <c r="D504" s="10">
        <v>24</v>
      </c>
      <c r="E504" s="9" t="s">
        <v>859</v>
      </c>
      <c r="F504" s="23" t="b">
        <v>0</v>
      </c>
      <c r="G504" s="23" t="b">
        <v>1</v>
      </c>
      <c r="H504" s="23" t="b">
        <v>0</v>
      </c>
      <c r="I504" s="127"/>
      <c r="J504" s="110"/>
      <c r="K504" s="12"/>
      <c r="L504" s="9" t="s">
        <v>330</v>
      </c>
      <c r="M504" s="9" t="s">
        <v>586</v>
      </c>
      <c r="N504" s="9" t="s">
        <v>327</v>
      </c>
      <c r="O504" s="12"/>
      <c r="P504" s="9">
        <v>5</v>
      </c>
      <c r="Q504">
        <v>1</v>
      </c>
      <c r="R504" s="23" t="b">
        <v>0</v>
      </c>
      <c r="S504" s="23" t="b">
        <v>0</v>
      </c>
      <c r="T504" s="23" t="b">
        <v>0</v>
      </c>
      <c r="U504" s="23" t="b">
        <v>0</v>
      </c>
      <c r="V504" s="23" t="b">
        <v>0</v>
      </c>
      <c r="W504" s="9">
        <f>_xlfn.XLOOKUP(Courses[[#This Row],[Enrollment Cap]],RoomSizes[Max Capacity],RoomSizes[Max Capacity],0,1,1)</f>
        <v>24</v>
      </c>
      <c r="X504" s="9"/>
    </row>
    <row r="505" spans="2:24" hidden="1" x14ac:dyDescent="0.2">
      <c r="B505" s="9" t="s">
        <v>557</v>
      </c>
      <c r="C505" s="22" t="s">
        <v>860</v>
      </c>
      <c r="D505" s="10">
        <v>24</v>
      </c>
      <c r="E505" s="9" t="s">
        <v>783</v>
      </c>
      <c r="F505" s="23" t="b">
        <v>1</v>
      </c>
      <c r="G505" s="23"/>
      <c r="H505" s="23" t="b">
        <v>0</v>
      </c>
      <c r="I505" s="127"/>
      <c r="J505" s="9"/>
      <c r="K505" s="12"/>
      <c r="L505" s="9" t="s">
        <v>330</v>
      </c>
      <c r="M505" s="9"/>
      <c r="N505" s="9" t="s">
        <v>327</v>
      </c>
      <c r="O505" s="9"/>
      <c r="P505" s="58">
        <v>5</v>
      </c>
      <c r="Q505" s="58">
        <v>1</v>
      </c>
      <c r="R505" s="23" t="b">
        <v>0</v>
      </c>
      <c r="S505" s="23" t="b">
        <v>0</v>
      </c>
      <c r="T505" s="23" t="b">
        <v>1</v>
      </c>
      <c r="U505" s="23" t="b">
        <v>0</v>
      </c>
      <c r="V505" s="23" t="b">
        <v>0</v>
      </c>
      <c r="W505" s="9">
        <f>_xlfn.XLOOKUP(Courses[[#This Row],[Enrollment Cap]],RoomSizes[Max Capacity],RoomSizes[Max Capacity],0,1,1)</f>
        <v>24</v>
      </c>
      <c r="X505" s="9">
        <v>0</v>
      </c>
    </row>
    <row r="506" spans="2:24" hidden="1" x14ac:dyDescent="0.2">
      <c r="B506" s="9" t="s">
        <v>557</v>
      </c>
      <c r="C506" s="22" t="s">
        <v>861</v>
      </c>
      <c r="D506" s="10">
        <v>24</v>
      </c>
      <c r="E506" s="9" t="s">
        <v>559</v>
      </c>
      <c r="F506" s="23"/>
      <c r="G506" s="23"/>
      <c r="H506" s="23" t="b">
        <v>1</v>
      </c>
      <c r="I506" s="127"/>
      <c r="J506" s="9"/>
      <c r="K506" s="12"/>
      <c r="L506" s="9"/>
      <c r="M506" s="9"/>
      <c r="N506" s="9" t="s">
        <v>327</v>
      </c>
      <c r="O506" s="9"/>
      <c r="P506" s="9">
        <v>5</v>
      </c>
      <c r="Q506" s="58">
        <v>1</v>
      </c>
      <c r="R506" s="23" t="b">
        <v>0</v>
      </c>
      <c r="S506" s="23" t="b">
        <v>0</v>
      </c>
      <c r="T506" s="23" t="b">
        <v>0</v>
      </c>
      <c r="U506" s="23" t="b">
        <v>0</v>
      </c>
      <c r="V506" s="23" t="b">
        <v>0</v>
      </c>
      <c r="W506" s="9">
        <f>_xlfn.XLOOKUP(Courses[[#This Row],[Enrollment Cap]],RoomSizes[Max Capacity],RoomSizes[Max Capacity],0,1,1)</f>
        <v>24</v>
      </c>
      <c r="X506" s="9">
        <v>0</v>
      </c>
    </row>
    <row r="507" spans="2:24" ht="17" hidden="1" x14ac:dyDescent="0.25">
      <c r="B507" s="9" t="s">
        <v>557</v>
      </c>
      <c r="C507" s="22" t="s">
        <v>862</v>
      </c>
      <c r="D507" s="10">
        <v>30</v>
      </c>
      <c r="E507" s="9" t="s">
        <v>783</v>
      </c>
      <c r="F507" s="23" t="b">
        <v>1</v>
      </c>
      <c r="G507" s="23"/>
      <c r="H507" s="23" t="b">
        <v>0</v>
      </c>
      <c r="I507" s="127"/>
      <c r="J507" s="56" t="s">
        <v>863</v>
      </c>
      <c r="K507" s="12"/>
      <c r="L507" s="9" t="s">
        <v>330</v>
      </c>
      <c r="M507" s="9"/>
      <c r="N507" s="9" t="s">
        <v>327</v>
      </c>
      <c r="O507" s="9"/>
      <c r="P507" s="58">
        <v>1</v>
      </c>
      <c r="Q507" s="58">
        <v>0.5</v>
      </c>
      <c r="R507" s="23" t="b">
        <v>0</v>
      </c>
      <c r="S507" s="23" t="b">
        <v>0</v>
      </c>
      <c r="T507" s="23" t="b">
        <v>0</v>
      </c>
      <c r="U507" s="23" t="b">
        <v>0</v>
      </c>
      <c r="V507" s="23" t="b">
        <v>0</v>
      </c>
      <c r="W507" s="9">
        <f>_xlfn.XLOOKUP(Courses[[#This Row],[Enrollment Cap]],RoomSizes[Max Capacity],RoomSizes[Max Capacity],0,1,1)</f>
        <v>30</v>
      </c>
      <c r="X507" s="9">
        <v>0</v>
      </c>
    </row>
    <row r="508" spans="2:24" ht="17" hidden="1" x14ac:dyDescent="0.25">
      <c r="B508" s="9" t="s">
        <v>557</v>
      </c>
      <c r="C508" s="22" t="s">
        <v>122</v>
      </c>
      <c r="D508" s="10"/>
      <c r="E508" s="9"/>
      <c r="F508" s="23" t="b">
        <v>1</v>
      </c>
      <c r="G508" s="23" t="b">
        <v>1</v>
      </c>
      <c r="H508" s="23" t="b">
        <v>1</v>
      </c>
      <c r="I508" s="127"/>
      <c r="J508" s="186" t="s">
        <v>538</v>
      </c>
      <c r="K508" s="9" t="s">
        <v>864</v>
      </c>
      <c r="L508" s="9"/>
      <c r="M508" s="9"/>
      <c r="N508" s="9" t="s">
        <v>539</v>
      </c>
      <c r="O508" s="9"/>
      <c r="P508" s="9" t="s">
        <v>14</v>
      </c>
      <c r="Q508" s="188">
        <v>0</v>
      </c>
      <c r="R508" s="23" t="b">
        <v>0</v>
      </c>
      <c r="S508" s="23" t="b">
        <v>0</v>
      </c>
      <c r="T508" s="23" t="b">
        <v>0</v>
      </c>
      <c r="U508" s="23" t="b">
        <v>0</v>
      </c>
      <c r="V508" s="23" t="b">
        <v>0</v>
      </c>
      <c r="W508" s="9">
        <f>_xlfn.XLOOKUP(Courses[[#This Row],[Enrollment Cap]],RoomSizes[Max Capacity],RoomSizes[Max Capacity],0,1,1)</f>
        <v>0</v>
      </c>
      <c r="X508" s="9">
        <v>0</v>
      </c>
    </row>
    <row r="509" spans="2:24" ht="17" hidden="1" x14ac:dyDescent="0.25">
      <c r="B509" s="9" t="s">
        <v>568</v>
      </c>
      <c r="C509" s="9" t="s">
        <v>123</v>
      </c>
      <c r="D509" s="10"/>
      <c r="E509" s="9"/>
      <c r="F509" s="23" t="b">
        <v>1</v>
      </c>
      <c r="G509" s="23" t="b">
        <v>1</v>
      </c>
      <c r="H509" s="23" t="b">
        <v>1</v>
      </c>
      <c r="I509" s="127"/>
      <c r="J509" s="186" t="s">
        <v>538</v>
      </c>
      <c r="K509" s="9" t="s">
        <v>864</v>
      </c>
      <c r="L509" s="9"/>
      <c r="M509" s="9"/>
      <c r="N509" s="9" t="s">
        <v>539</v>
      </c>
      <c r="O509" s="12"/>
      <c r="P509" s="9" t="s">
        <v>14</v>
      </c>
      <c r="Q509" s="188">
        <v>0</v>
      </c>
      <c r="R509" s="23" t="b">
        <v>0</v>
      </c>
      <c r="S509" s="23" t="b">
        <v>0</v>
      </c>
      <c r="T509" s="23" t="b">
        <v>0</v>
      </c>
      <c r="U509" s="23" t="b">
        <v>0</v>
      </c>
      <c r="V509" s="23" t="b">
        <v>0</v>
      </c>
      <c r="W509" s="9">
        <f>_xlfn.XLOOKUP(Courses[[#This Row],[Enrollment Cap]],RoomSizes[Max Capacity],RoomSizes[Max Capacity],0,1,1)</f>
        <v>0</v>
      </c>
      <c r="X509" s="9">
        <v>0</v>
      </c>
    </row>
    <row r="510" spans="2:24" hidden="1" x14ac:dyDescent="0.2">
      <c r="B510" s="9" t="s">
        <v>723</v>
      </c>
      <c r="C510" s="9" t="s">
        <v>131</v>
      </c>
      <c r="D510" s="10">
        <v>36</v>
      </c>
      <c r="E510" s="9" t="s">
        <v>865</v>
      </c>
      <c r="F510" s="100" t="b">
        <v>0</v>
      </c>
      <c r="G510" s="100" t="b">
        <v>1</v>
      </c>
      <c r="H510" s="23" t="b">
        <v>0</v>
      </c>
      <c r="I510" s="23" t="b">
        <v>0</v>
      </c>
      <c r="J510" s="110"/>
      <c r="K510" s="55" t="b">
        <v>0</v>
      </c>
      <c r="L510" s="9" t="s">
        <v>330</v>
      </c>
      <c r="M510" s="9" t="s">
        <v>400</v>
      </c>
      <c r="N510" s="9" t="s">
        <v>327</v>
      </c>
      <c r="O510" s="12"/>
      <c r="P510" s="9">
        <v>4</v>
      </c>
      <c r="R510" s="23" t="b">
        <v>0</v>
      </c>
      <c r="S510" s="23" t="b">
        <v>0</v>
      </c>
      <c r="T510" s="23" t="b">
        <v>0</v>
      </c>
      <c r="U510" s="23" t="b">
        <v>0</v>
      </c>
      <c r="V510" s="23" t="b">
        <v>0</v>
      </c>
      <c r="W510" s="9">
        <f>_xlfn.XLOOKUP(Courses[[#This Row],[Enrollment Cap]],RoomSizes[Max Capacity],RoomSizes[Max Capacity],0,1,1)</f>
        <v>40</v>
      </c>
      <c r="X510" s="9"/>
    </row>
    <row r="511" spans="2:24" ht="45" hidden="1" x14ac:dyDescent="0.2">
      <c r="B511" s="9" t="s">
        <v>723</v>
      </c>
      <c r="C511" s="9" t="s">
        <v>132</v>
      </c>
      <c r="D511" s="10">
        <v>36</v>
      </c>
      <c r="E511" s="9" t="s">
        <v>866</v>
      </c>
      <c r="F511" s="137" t="b">
        <v>0</v>
      </c>
      <c r="G511" s="100" t="b">
        <v>1</v>
      </c>
      <c r="H511" s="23" t="b">
        <v>0</v>
      </c>
      <c r="I511" s="23" t="b">
        <v>0</v>
      </c>
      <c r="J511" s="109" t="s">
        <v>761</v>
      </c>
      <c r="K511" s="55" t="b">
        <v>0</v>
      </c>
      <c r="L511" s="9" t="s">
        <v>330</v>
      </c>
      <c r="M511" s="9" t="s">
        <v>400</v>
      </c>
      <c r="N511" s="9" t="s">
        <v>327</v>
      </c>
      <c r="O511" s="12"/>
      <c r="P511" s="9">
        <v>4</v>
      </c>
      <c r="R511" s="23" t="b">
        <v>0</v>
      </c>
      <c r="S511" s="23" t="b">
        <v>0</v>
      </c>
      <c r="T511" s="23" t="b">
        <v>0</v>
      </c>
      <c r="U511" s="23" t="b">
        <v>0</v>
      </c>
      <c r="V511" s="23" t="b">
        <v>0</v>
      </c>
      <c r="W511" s="9">
        <f>_xlfn.XLOOKUP(Courses[[#This Row],[Enrollment Cap]],RoomSizes[Max Capacity],RoomSizes[Max Capacity],0,1,1)</f>
        <v>40</v>
      </c>
      <c r="X511" s="9"/>
    </row>
    <row r="512" spans="2:24" hidden="1" x14ac:dyDescent="0.2">
      <c r="B512" s="9" t="s">
        <v>723</v>
      </c>
      <c r="C512" s="9" t="s">
        <v>133</v>
      </c>
      <c r="D512" s="10">
        <v>36</v>
      </c>
      <c r="E512" s="9" t="s">
        <v>867</v>
      </c>
      <c r="F512" s="137" t="b">
        <v>0</v>
      </c>
      <c r="G512" s="100" t="b">
        <v>1</v>
      </c>
      <c r="H512" s="23" t="b">
        <v>0</v>
      </c>
      <c r="I512" s="23" t="b">
        <v>0</v>
      </c>
      <c r="J512" s="110"/>
      <c r="K512" s="55" t="b">
        <v>0</v>
      </c>
      <c r="L512" s="9" t="s">
        <v>330</v>
      </c>
      <c r="M512" s="9" t="s">
        <v>400</v>
      </c>
      <c r="N512" s="9" t="s">
        <v>327</v>
      </c>
      <c r="O512" s="12"/>
      <c r="P512" s="9">
        <v>5</v>
      </c>
      <c r="R512" s="23" t="b">
        <v>0</v>
      </c>
      <c r="S512" s="23" t="b">
        <v>0</v>
      </c>
      <c r="T512" s="23" t="b">
        <v>0</v>
      </c>
      <c r="U512" s="23" t="b">
        <v>0</v>
      </c>
      <c r="V512" s="23" t="b">
        <v>0</v>
      </c>
      <c r="W512" s="9">
        <f>_xlfn.XLOOKUP(Courses[[#This Row],[Enrollment Cap]],RoomSizes[Max Capacity],RoomSizes[Max Capacity],0,1,1)</f>
        <v>40</v>
      </c>
      <c r="X512" s="9"/>
    </row>
    <row r="513" spans="2:24" hidden="1" x14ac:dyDescent="0.2">
      <c r="B513" s="9" t="s">
        <v>868</v>
      </c>
      <c r="C513" s="9" t="s">
        <v>134</v>
      </c>
      <c r="D513" s="10">
        <v>18</v>
      </c>
      <c r="E513" s="9" t="s">
        <v>867</v>
      </c>
      <c r="F513" s="137" t="b">
        <v>0</v>
      </c>
      <c r="G513" s="100" t="b">
        <v>1</v>
      </c>
      <c r="H513" s="23" t="b">
        <v>0</v>
      </c>
      <c r="I513" s="23" t="b">
        <v>0</v>
      </c>
      <c r="J513" s="110"/>
      <c r="K513" s="55" t="b">
        <v>0</v>
      </c>
      <c r="L513" s="9" t="s">
        <v>330</v>
      </c>
      <c r="M513" s="9" t="s">
        <v>869</v>
      </c>
      <c r="N513" s="9" t="s">
        <v>335</v>
      </c>
      <c r="O513" s="12"/>
      <c r="P513" s="9"/>
      <c r="R513" s="23" t="b">
        <v>0</v>
      </c>
      <c r="S513" s="23" t="b">
        <v>0</v>
      </c>
      <c r="T513" s="23" t="b">
        <v>0</v>
      </c>
      <c r="U513" s="23" t="b">
        <v>0</v>
      </c>
      <c r="V513" s="23" t="b">
        <v>0</v>
      </c>
      <c r="W513" s="9">
        <f>_xlfn.XLOOKUP(Courses[[#This Row],[Enrollment Cap]],RoomSizes[Max Capacity],RoomSizes[Max Capacity],0,1,1)</f>
        <v>18</v>
      </c>
      <c r="X513" s="9"/>
    </row>
    <row r="514" spans="2:24" hidden="1" x14ac:dyDescent="0.2">
      <c r="B514" s="9" t="s">
        <v>868</v>
      </c>
      <c r="C514" s="9" t="s">
        <v>135</v>
      </c>
      <c r="D514" s="10">
        <v>18</v>
      </c>
      <c r="E514" s="9" t="s">
        <v>867</v>
      </c>
      <c r="F514" s="137" t="b">
        <v>0</v>
      </c>
      <c r="G514" s="100" t="b">
        <v>1</v>
      </c>
      <c r="H514" s="23" t="b">
        <v>0</v>
      </c>
      <c r="I514" s="23" t="b">
        <v>0</v>
      </c>
      <c r="J514" s="110"/>
      <c r="K514" s="55" t="b">
        <v>0</v>
      </c>
      <c r="L514" s="9" t="s">
        <v>330</v>
      </c>
      <c r="M514" s="9" t="s">
        <v>869</v>
      </c>
      <c r="N514" s="9" t="s">
        <v>335</v>
      </c>
      <c r="O514" s="12"/>
      <c r="P514" s="9"/>
      <c r="R514" s="23" t="b">
        <v>0</v>
      </c>
      <c r="S514" s="23" t="b">
        <v>0</v>
      </c>
      <c r="T514" s="23" t="b">
        <v>0</v>
      </c>
      <c r="U514" s="23" t="b">
        <v>0</v>
      </c>
      <c r="V514" s="23" t="b">
        <v>0</v>
      </c>
      <c r="W514" s="9">
        <f>_xlfn.XLOOKUP(Courses[[#This Row],[Enrollment Cap]],RoomSizes[Max Capacity],RoomSizes[Max Capacity],0,1,1)</f>
        <v>18</v>
      </c>
      <c r="X514" s="9"/>
    </row>
    <row r="515" spans="2:24" hidden="1" x14ac:dyDescent="0.2">
      <c r="B515" s="9" t="s">
        <v>868</v>
      </c>
      <c r="C515" s="9" t="s">
        <v>136</v>
      </c>
      <c r="D515" s="10">
        <v>18</v>
      </c>
      <c r="E515" s="9" t="s">
        <v>865</v>
      </c>
      <c r="F515" s="137" t="b">
        <v>0</v>
      </c>
      <c r="G515" s="100" t="b">
        <v>1</v>
      </c>
      <c r="H515" s="23" t="b">
        <v>0</v>
      </c>
      <c r="I515" s="23" t="b">
        <v>0</v>
      </c>
      <c r="J515" s="110"/>
      <c r="K515" s="55" t="b">
        <v>0</v>
      </c>
      <c r="L515" s="9" t="s">
        <v>330</v>
      </c>
      <c r="M515" s="9"/>
      <c r="N515" s="9" t="s">
        <v>335</v>
      </c>
      <c r="O515" s="12"/>
      <c r="P515" s="9">
        <v>4</v>
      </c>
      <c r="R515" s="23" t="b">
        <v>0</v>
      </c>
      <c r="S515" s="23" t="b">
        <v>0</v>
      </c>
      <c r="T515" s="23" t="b">
        <v>0</v>
      </c>
      <c r="U515" s="23" t="b">
        <v>0</v>
      </c>
      <c r="V515" s="23" t="b">
        <v>0</v>
      </c>
      <c r="W515" s="9">
        <f>_xlfn.XLOOKUP(Courses[[#This Row],[Enrollment Cap]],RoomSizes[Max Capacity],RoomSizes[Max Capacity],0,1,1)</f>
        <v>18</v>
      </c>
      <c r="X515" s="9"/>
    </row>
    <row r="516" spans="2:24" hidden="1" x14ac:dyDescent="0.2">
      <c r="B516" s="9" t="s">
        <v>868</v>
      </c>
      <c r="C516" s="9" t="s">
        <v>137</v>
      </c>
      <c r="D516" s="10">
        <v>24</v>
      </c>
      <c r="E516" s="9" t="s">
        <v>771</v>
      </c>
      <c r="F516" s="137" t="b">
        <v>0</v>
      </c>
      <c r="G516" s="100" t="b">
        <v>1</v>
      </c>
      <c r="H516" s="23" t="b">
        <v>0</v>
      </c>
      <c r="I516" s="23" t="b">
        <v>0</v>
      </c>
      <c r="J516" s="110"/>
      <c r="K516" s="55" t="b">
        <v>0</v>
      </c>
      <c r="L516" s="9" t="s">
        <v>330</v>
      </c>
      <c r="M516" s="9"/>
      <c r="N516" s="9" t="s">
        <v>327</v>
      </c>
      <c r="O516" s="12"/>
      <c r="P516" s="9">
        <v>4</v>
      </c>
      <c r="R516" s="23" t="b">
        <v>0</v>
      </c>
      <c r="S516" s="23" t="b">
        <v>0</v>
      </c>
      <c r="T516" s="23" t="b">
        <v>0</v>
      </c>
      <c r="U516" s="23" t="b">
        <v>0</v>
      </c>
      <c r="V516" s="23" t="b">
        <v>0</v>
      </c>
      <c r="W516" s="9">
        <f>_xlfn.XLOOKUP(Courses[[#This Row],[Enrollment Cap]],RoomSizes[Max Capacity],RoomSizes[Max Capacity],0,1,1)</f>
        <v>24</v>
      </c>
      <c r="X516" s="9"/>
    </row>
    <row r="517" spans="2:24" hidden="1" x14ac:dyDescent="0.2">
      <c r="B517" s="9" t="s">
        <v>868</v>
      </c>
      <c r="C517" s="9" t="s">
        <v>138</v>
      </c>
      <c r="D517" s="10">
        <v>24</v>
      </c>
      <c r="E517" s="9" t="s">
        <v>870</v>
      </c>
      <c r="F517" s="137" t="b">
        <v>0</v>
      </c>
      <c r="G517" s="100" t="b">
        <v>1</v>
      </c>
      <c r="H517" s="23" t="b">
        <v>0</v>
      </c>
      <c r="I517" s="23" t="b">
        <v>0</v>
      </c>
      <c r="J517" s="110"/>
      <c r="K517" s="55" t="b">
        <v>0</v>
      </c>
      <c r="L517" s="9" t="s">
        <v>330</v>
      </c>
      <c r="M517" s="9"/>
      <c r="N517" s="9" t="s">
        <v>327</v>
      </c>
      <c r="O517" s="12"/>
      <c r="P517" s="9">
        <v>4</v>
      </c>
      <c r="R517" s="23" t="b">
        <v>0</v>
      </c>
      <c r="S517" s="23" t="b">
        <v>0</v>
      </c>
      <c r="T517" s="23" t="b">
        <v>0</v>
      </c>
      <c r="U517" s="23" t="b">
        <v>0</v>
      </c>
      <c r="V517" s="23" t="b">
        <v>0</v>
      </c>
      <c r="W517" s="9">
        <f>_xlfn.XLOOKUP(Courses[[#This Row],[Enrollment Cap]],RoomSizes[Max Capacity],RoomSizes[Max Capacity],0,1,1)</f>
        <v>24</v>
      </c>
      <c r="X517" s="9"/>
    </row>
    <row r="518" spans="2:24" hidden="1" x14ac:dyDescent="0.2">
      <c r="B518" s="9" t="s">
        <v>868</v>
      </c>
      <c r="C518" s="9" t="s">
        <v>139</v>
      </c>
      <c r="D518" s="10">
        <v>24</v>
      </c>
      <c r="E518" s="9" t="s">
        <v>871</v>
      </c>
      <c r="F518" s="137" t="b">
        <v>0</v>
      </c>
      <c r="G518" s="100" t="b">
        <v>1</v>
      </c>
      <c r="H518" s="23" t="b">
        <v>0</v>
      </c>
      <c r="I518" s="23" t="b">
        <v>0</v>
      </c>
      <c r="J518" s="110"/>
      <c r="K518" s="55" t="b">
        <v>0</v>
      </c>
      <c r="L518" s="9" t="s">
        <v>330</v>
      </c>
      <c r="M518" s="9"/>
      <c r="N518" s="9" t="s">
        <v>327</v>
      </c>
      <c r="O518" s="12"/>
      <c r="P518" s="9">
        <v>4</v>
      </c>
      <c r="R518" s="23" t="b">
        <v>0</v>
      </c>
      <c r="S518" s="23" t="b">
        <v>0</v>
      </c>
      <c r="T518" s="23" t="b">
        <v>0</v>
      </c>
      <c r="U518" s="23" t="b">
        <v>0</v>
      </c>
      <c r="V518" s="23" t="b">
        <v>0</v>
      </c>
      <c r="W518" s="9">
        <f>_xlfn.XLOOKUP(Courses[[#This Row],[Enrollment Cap]],RoomSizes[Max Capacity],RoomSizes[Max Capacity],0,1,1)</f>
        <v>24</v>
      </c>
      <c r="X518" s="9"/>
    </row>
    <row r="519" spans="2:24" hidden="1" x14ac:dyDescent="0.2">
      <c r="B519" s="9"/>
      <c r="C519" s="9"/>
      <c r="D519" s="10"/>
      <c r="E519" s="9"/>
      <c r="F519" s="9"/>
      <c r="G519" s="9"/>
      <c r="H519" s="23" t="b">
        <v>0</v>
      </c>
      <c r="I519" s="23" t="b">
        <v>0</v>
      </c>
      <c r="J519" s="110"/>
      <c r="K519" s="55" t="b">
        <v>0</v>
      </c>
      <c r="L519" s="9"/>
      <c r="M519" s="9"/>
      <c r="N519" s="9"/>
      <c r="O519" s="12"/>
      <c r="P519" s="9"/>
      <c r="R519" s="23" t="b">
        <v>0</v>
      </c>
      <c r="S519" s="23" t="b">
        <v>0</v>
      </c>
      <c r="T519" s="23" t="b">
        <v>0</v>
      </c>
      <c r="U519" s="23" t="b">
        <v>0</v>
      </c>
      <c r="V519" s="23" t="b">
        <v>0</v>
      </c>
      <c r="W519" s="9"/>
      <c r="X519" s="9"/>
    </row>
    <row r="520" spans="2:24" hidden="1" x14ac:dyDescent="0.2">
      <c r="B520" s="143" t="s">
        <v>789</v>
      </c>
      <c r="C520" s="145" t="s">
        <v>186</v>
      </c>
      <c r="D520" s="147">
        <v>48</v>
      </c>
      <c r="E520" s="149" t="s">
        <v>872</v>
      </c>
      <c r="F520" s="9"/>
      <c r="G520" s="23" t="b">
        <v>1</v>
      </c>
      <c r="H520" s="23" t="b">
        <v>0</v>
      </c>
      <c r="I520" s="23" t="b">
        <v>0</v>
      </c>
      <c r="J520" s="110"/>
      <c r="K520" s="138" t="s">
        <v>873</v>
      </c>
      <c r="L520" s="9"/>
      <c r="M520" s="9"/>
      <c r="N520" s="9"/>
      <c r="O520" s="12"/>
      <c r="P520" s="9"/>
      <c r="R520" s="23" t="b">
        <v>0</v>
      </c>
      <c r="S520" s="23" t="b">
        <v>0</v>
      </c>
      <c r="T520" s="23" t="b">
        <v>0</v>
      </c>
      <c r="U520" s="23" t="b">
        <v>0</v>
      </c>
      <c r="V520" s="23" t="b">
        <v>0</v>
      </c>
      <c r="W520" s="9">
        <f>_xlfn.XLOOKUP(Courses[[#This Row],[Enrollment Cap]],RoomSizes[Max Capacity],RoomSizes[Max Capacity],0,1,1)</f>
        <v>48</v>
      </c>
      <c r="X520" s="9"/>
    </row>
    <row r="521" spans="2:24" hidden="1" x14ac:dyDescent="0.2">
      <c r="B521" s="144" t="s">
        <v>789</v>
      </c>
      <c r="C521" s="146" t="s">
        <v>187</v>
      </c>
      <c r="D521" s="148">
        <v>30</v>
      </c>
      <c r="E521" s="150" t="s">
        <v>874</v>
      </c>
      <c r="F521" s="9"/>
      <c r="G521" s="23" t="b">
        <v>1</v>
      </c>
      <c r="H521" s="23" t="b">
        <v>0</v>
      </c>
      <c r="I521" s="23" t="b">
        <v>0</v>
      </c>
      <c r="J521" s="110"/>
      <c r="K521" s="140"/>
      <c r="L521" s="9"/>
      <c r="M521" s="9"/>
      <c r="N521" s="9"/>
      <c r="O521" s="12"/>
      <c r="P521" s="9"/>
      <c r="R521" s="23" t="b">
        <v>0</v>
      </c>
      <c r="S521" s="23" t="b">
        <v>0</v>
      </c>
      <c r="T521" s="23" t="b">
        <v>0</v>
      </c>
      <c r="U521" s="23" t="b">
        <v>0</v>
      </c>
      <c r="V521" s="23" t="b">
        <v>0</v>
      </c>
      <c r="W521" s="9">
        <f>_xlfn.XLOOKUP(Courses[[#This Row],[Enrollment Cap]],RoomSizes[Max Capacity],RoomSizes[Max Capacity],0,1,1)</f>
        <v>30</v>
      </c>
      <c r="X521" s="9"/>
    </row>
    <row r="522" spans="2:24" hidden="1" x14ac:dyDescent="0.2">
      <c r="B522" s="143" t="s">
        <v>789</v>
      </c>
      <c r="C522" s="145" t="s">
        <v>188</v>
      </c>
      <c r="D522" s="147">
        <v>48</v>
      </c>
      <c r="E522" s="151" t="s">
        <v>875</v>
      </c>
      <c r="F522" s="9"/>
      <c r="G522" s="23" t="b">
        <v>1</v>
      </c>
      <c r="H522" s="23" t="b">
        <v>0</v>
      </c>
      <c r="I522" s="23" t="b">
        <v>0</v>
      </c>
      <c r="J522" s="110"/>
      <c r="K522" s="141"/>
      <c r="L522" s="9"/>
      <c r="M522" s="9"/>
      <c r="N522" s="9"/>
      <c r="O522" s="12"/>
      <c r="P522" s="9"/>
      <c r="R522" s="23" t="b">
        <v>0</v>
      </c>
      <c r="S522" s="23" t="b">
        <v>0</v>
      </c>
      <c r="T522" s="23" t="b">
        <v>0</v>
      </c>
      <c r="U522" s="23" t="b">
        <v>0</v>
      </c>
      <c r="V522" s="23" t="b">
        <v>0</v>
      </c>
      <c r="W522" s="9">
        <f>_xlfn.XLOOKUP(Courses[[#This Row],[Enrollment Cap]],RoomSizes[Max Capacity],RoomSizes[Max Capacity],0,1,1)</f>
        <v>48</v>
      </c>
      <c r="X522" s="9"/>
    </row>
    <row r="523" spans="2:24" hidden="1" x14ac:dyDescent="0.2">
      <c r="B523" s="144" t="s">
        <v>789</v>
      </c>
      <c r="C523" s="146" t="s">
        <v>189</v>
      </c>
      <c r="D523" s="148">
        <v>30</v>
      </c>
      <c r="E523" s="150" t="s">
        <v>876</v>
      </c>
      <c r="F523" s="9"/>
      <c r="G523" s="23" t="b">
        <v>1</v>
      </c>
      <c r="H523" s="23" t="b">
        <v>0</v>
      </c>
      <c r="I523" s="23" t="b">
        <v>0</v>
      </c>
      <c r="J523" s="110"/>
      <c r="K523" s="140"/>
      <c r="L523" s="9"/>
      <c r="M523" s="9"/>
      <c r="N523" s="9"/>
      <c r="O523" s="12"/>
      <c r="P523" s="9"/>
      <c r="R523" s="23" t="b">
        <v>0</v>
      </c>
      <c r="S523" s="23" t="b">
        <v>0</v>
      </c>
      <c r="T523" s="23" t="b">
        <v>0</v>
      </c>
      <c r="U523" s="23" t="b">
        <v>0</v>
      </c>
      <c r="V523" s="23" t="b">
        <v>0</v>
      </c>
      <c r="W523" s="9">
        <f>_xlfn.XLOOKUP(Courses[[#This Row],[Enrollment Cap]],RoomSizes[Max Capacity],RoomSizes[Max Capacity],0,1,1)</f>
        <v>30</v>
      </c>
      <c r="X523" s="9"/>
    </row>
    <row r="524" spans="2:24" hidden="1" x14ac:dyDescent="0.2">
      <c r="B524" s="143" t="s">
        <v>789</v>
      </c>
      <c r="C524" s="145" t="s">
        <v>190</v>
      </c>
      <c r="D524" s="147">
        <v>40</v>
      </c>
      <c r="E524" s="151" t="s">
        <v>877</v>
      </c>
      <c r="F524" s="9"/>
      <c r="G524" s="23" t="b">
        <v>1</v>
      </c>
      <c r="H524" s="23" t="b">
        <v>0</v>
      </c>
      <c r="I524" s="23" t="b">
        <v>0</v>
      </c>
      <c r="J524" s="110"/>
      <c r="K524" s="138" t="s">
        <v>878</v>
      </c>
      <c r="L524" s="9"/>
      <c r="M524" s="9"/>
      <c r="N524" s="9"/>
      <c r="O524" s="12"/>
      <c r="P524" s="9"/>
      <c r="R524" s="23" t="b">
        <v>0</v>
      </c>
      <c r="S524" s="23" t="b">
        <v>0</v>
      </c>
      <c r="T524" s="23" t="b">
        <v>0</v>
      </c>
      <c r="U524" s="23" t="b">
        <v>0</v>
      </c>
      <c r="V524" s="23" t="b">
        <v>0</v>
      </c>
      <c r="W524" s="9">
        <f>_xlfn.XLOOKUP(Courses[[#This Row],[Enrollment Cap]],RoomSizes[Max Capacity],RoomSizes[Max Capacity],0,1,1)</f>
        <v>40</v>
      </c>
      <c r="X524" s="9"/>
    </row>
    <row r="525" spans="2:24" hidden="1" x14ac:dyDescent="0.2">
      <c r="B525" s="144" t="s">
        <v>789</v>
      </c>
      <c r="C525" s="146" t="s">
        <v>191</v>
      </c>
      <c r="D525" s="148">
        <v>48</v>
      </c>
      <c r="E525" s="152"/>
      <c r="F525" s="9"/>
      <c r="G525" s="23" t="b">
        <v>1</v>
      </c>
      <c r="H525" s="23" t="b">
        <v>0</v>
      </c>
      <c r="I525" s="23" t="b">
        <v>0</v>
      </c>
      <c r="J525" s="110"/>
      <c r="K525" s="140"/>
      <c r="L525" s="9"/>
      <c r="M525" s="9"/>
      <c r="N525" s="9"/>
      <c r="O525" s="12"/>
      <c r="P525" s="9"/>
      <c r="R525" s="23" t="b">
        <v>0</v>
      </c>
      <c r="S525" s="23" t="b">
        <v>0</v>
      </c>
      <c r="T525" s="23" t="b">
        <v>0</v>
      </c>
      <c r="U525" s="23" t="b">
        <v>0</v>
      </c>
      <c r="V525" s="23" t="b">
        <v>0</v>
      </c>
      <c r="W525" s="9">
        <f>_xlfn.XLOOKUP(Courses[[#This Row],[Enrollment Cap]],RoomSizes[Max Capacity],RoomSizes[Max Capacity],0,1,1)</f>
        <v>48</v>
      </c>
      <c r="X525" s="9"/>
    </row>
    <row r="526" spans="2:24" hidden="1" x14ac:dyDescent="0.2">
      <c r="B526" s="143" t="s">
        <v>789</v>
      </c>
      <c r="C526" s="145" t="s">
        <v>192</v>
      </c>
      <c r="D526" s="147">
        <v>48</v>
      </c>
      <c r="E526" s="151" t="s">
        <v>879</v>
      </c>
      <c r="F526" s="9"/>
      <c r="G526" s="23" t="b">
        <v>1</v>
      </c>
      <c r="H526" s="23" t="b">
        <v>0</v>
      </c>
      <c r="I526" s="23" t="b">
        <v>0</v>
      </c>
      <c r="J526" s="110"/>
      <c r="K526" s="138" t="s">
        <v>880</v>
      </c>
      <c r="L526" s="9"/>
      <c r="M526" s="9"/>
      <c r="N526" s="9"/>
      <c r="O526" s="12"/>
      <c r="P526" s="9"/>
      <c r="R526" s="23" t="b">
        <v>0</v>
      </c>
      <c r="S526" s="23" t="b">
        <v>0</v>
      </c>
      <c r="T526" s="23" t="b">
        <v>0</v>
      </c>
      <c r="U526" s="23" t="b">
        <v>0</v>
      </c>
      <c r="V526" s="23" t="b">
        <v>0</v>
      </c>
      <c r="W526" s="9">
        <f>_xlfn.XLOOKUP(Courses[[#This Row],[Enrollment Cap]],RoomSizes[Max Capacity],RoomSizes[Max Capacity],0,1,1)</f>
        <v>48</v>
      </c>
      <c r="X526" s="9"/>
    </row>
    <row r="527" spans="2:24" hidden="1" x14ac:dyDescent="0.2">
      <c r="B527" s="144" t="s">
        <v>789</v>
      </c>
      <c r="C527" s="146" t="s">
        <v>193</v>
      </c>
      <c r="D527" s="148">
        <v>48</v>
      </c>
      <c r="E527" s="150" t="s">
        <v>881</v>
      </c>
      <c r="F527" s="9"/>
      <c r="G527" s="23" t="b">
        <v>1</v>
      </c>
      <c r="H527" s="23" t="b">
        <v>0</v>
      </c>
      <c r="I527" s="23" t="b">
        <v>0</v>
      </c>
      <c r="J527" s="110"/>
      <c r="K527" s="140"/>
      <c r="L527" s="9"/>
      <c r="M527" s="9"/>
      <c r="N527" s="9"/>
      <c r="O527" s="12"/>
      <c r="P527" s="9"/>
      <c r="R527" s="23" t="b">
        <v>0</v>
      </c>
      <c r="S527" s="23" t="b">
        <v>0</v>
      </c>
      <c r="T527" s="23" t="b">
        <v>0</v>
      </c>
      <c r="U527" s="23" t="b">
        <v>0</v>
      </c>
      <c r="V527" s="23" t="b">
        <v>0</v>
      </c>
      <c r="W527" s="9">
        <f>_xlfn.XLOOKUP(Courses[[#This Row],[Enrollment Cap]],RoomSizes[Max Capacity],RoomSizes[Max Capacity],0,1,1)</f>
        <v>48</v>
      </c>
      <c r="X527" s="9"/>
    </row>
    <row r="528" spans="2:24" hidden="1" x14ac:dyDescent="0.2">
      <c r="B528" s="143" t="s">
        <v>789</v>
      </c>
      <c r="C528" s="145" t="s">
        <v>194</v>
      </c>
      <c r="D528" s="147">
        <v>48</v>
      </c>
      <c r="E528" s="151" t="s">
        <v>882</v>
      </c>
      <c r="F528" s="9"/>
      <c r="G528" s="23" t="b">
        <v>1</v>
      </c>
      <c r="H528" s="23" t="b">
        <v>0</v>
      </c>
      <c r="I528" s="23" t="b">
        <v>0</v>
      </c>
      <c r="J528" s="110"/>
      <c r="K528" s="141"/>
      <c r="L528" s="9"/>
      <c r="M528" s="9"/>
      <c r="N528" s="9"/>
      <c r="O528" s="12"/>
      <c r="P528" s="9"/>
      <c r="R528" s="23" t="b">
        <v>0</v>
      </c>
      <c r="S528" s="23" t="b">
        <v>0</v>
      </c>
      <c r="T528" s="23" t="b">
        <v>0</v>
      </c>
      <c r="U528" s="23" t="b">
        <v>0</v>
      </c>
      <c r="V528" s="23" t="b">
        <v>0</v>
      </c>
      <c r="W528" s="9">
        <f>_xlfn.XLOOKUP(Courses[[#This Row],[Enrollment Cap]],RoomSizes[Max Capacity],RoomSizes[Max Capacity],0,1,1)</f>
        <v>48</v>
      </c>
      <c r="X528" s="9"/>
    </row>
    <row r="529" spans="2:24" hidden="1" x14ac:dyDescent="0.2">
      <c r="B529" s="144" t="s">
        <v>789</v>
      </c>
      <c r="C529" s="146" t="s">
        <v>195</v>
      </c>
      <c r="D529" s="148">
        <v>48</v>
      </c>
      <c r="E529" s="153" t="s">
        <v>883</v>
      </c>
      <c r="F529" s="9"/>
      <c r="G529" s="23" t="b">
        <v>1</v>
      </c>
      <c r="H529" s="23" t="b">
        <v>0</v>
      </c>
      <c r="I529" s="23" t="b">
        <v>0</v>
      </c>
      <c r="J529" s="110"/>
      <c r="K529" s="140"/>
      <c r="L529" s="9"/>
      <c r="M529" s="9"/>
      <c r="N529" s="9"/>
      <c r="O529" s="12"/>
      <c r="P529" s="9"/>
      <c r="R529" s="23" t="b">
        <v>0</v>
      </c>
      <c r="S529" s="23" t="b">
        <v>0</v>
      </c>
      <c r="T529" s="23" t="b">
        <v>0</v>
      </c>
      <c r="U529" s="23" t="b">
        <v>0</v>
      </c>
      <c r="V529" s="23" t="b">
        <v>0</v>
      </c>
      <c r="W529" s="9">
        <f>_xlfn.XLOOKUP(Courses[[#This Row],[Enrollment Cap]],RoomSizes[Max Capacity],RoomSizes[Max Capacity],0,1,1)</f>
        <v>48</v>
      </c>
      <c r="X529" s="9"/>
    </row>
    <row r="530" spans="2:24" hidden="1" x14ac:dyDescent="0.2">
      <c r="B530" s="143" t="s">
        <v>789</v>
      </c>
      <c r="C530" s="145" t="s">
        <v>196</v>
      </c>
      <c r="D530" s="147">
        <v>30</v>
      </c>
      <c r="E530" s="154" t="s">
        <v>884</v>
      </c>
      <c r="F530" s="9"/>
      <c r="G530" s="23" t="b">
        <v>1</v>
      </c>
      <c r="H530" s="23" t="b">
        <v>0</v>
      </c>
      <c r="I530" s="23" t="b">
        <v>0</v>
      </c>
      <c r="J530" s="110"/>
      <c r="K530" s="141"/>
      <c r="L530" s="9"/>
      <c r="M530" s="9"/>
      <c r="N530" s="9"/>
      <c r="O530" s="12"/>
      <c r="P530" s="9"/>
      <c r="R530" s="23" t="b">
        <v>0</v>
      </c>
      <c r="S530" s="23" t="b">
        <v>0</v>
      </c>
      <c r="T530" s="23" t="b">
        <v>0</v>
      </c>
      <c r="U530" s="23" t="b">
        <v>0</v>
      </c>
      <c r="V530" s="23" t="b">
        <v>0</v>
      </c>
      <c r="W530" s="9">
        <f>_xlfn.XLOOKUP(Courses[[#This Row],[Enrollment Cap]],RoomSizes[Max Capacity],RoomSizes[Max Capacity],0,1,1)</f>
        <v>30</v>
      </c>
      <c r="X530" s="9"/>
    </row>
    <row r="531" spans="2:24" hidden="1" x14ac:dyDescent="0.2">
      <c r="B531" s="144" t="s">
        <v>789</v>
      </c>
      <c r="C531" s="146" t="s">
        <v>197</v>
      </c>
      <c r="D531" s="148">
        <v>30</v>
      </c>
      <c r="E531" s="155" t="s">
        <v>885</v>
      </c>
      <c r="F531" s="9"/>
      <c r="G531" s="23" t="b">
        <v>1</v>
      </c>
      <c r="H531" s="23" t="b">
        <v>0</v>
      </c>
      <c r="I531" s="23" t="b">
        <v>0</v>
      </c>
      <c r="J531" s="110"/>
      <c r="K531" s="140"/>
      <c r="L531" s="9"/>
      <c r="M531" s="9"/>
      <c r="N531" s="9"/>
      <c r="O531" s="12"/>
      <c r="P531" s="9"/>
      <c r="R531" s="23" t="b">
        <v>0</v>
      </c>
      <c r="S531" s="23" t="b">
        <v>0</v>
      </c>
      <c r="T531" s="23" t="b">
        <v>0</v>
      </c>
      <c r="U531" s="23" t="b">
        <v>0</v>
      </c>
      <c r="V531" s="23" t="b">
        <v>0</v>
      </c>
      <c r="W531" s="9">
        <f>_xlfn.XLOOKUP(Courses[[#This Row],[Enrollment Cap]],RoomSizes[Max Capacity],RoomSizes[Max Capacity],0,1,1)</f>
        <v>30</v>
      </c>
      <c r="X531" s="9"/>
    </row>
    <row r="532" spans="2:24" hidden="1" x14ac:dyDescent="0.2">
      <c r="B532" s="143" t="s">
        <v>789</v>
      </c>
      <c r="C532" s="145" t="s">
        <v>198</v>
      </c>
      <c r="D532" s="147">
        <v>20</v>
      </c>
      <c r="E532" s="151" t="s">
        <v>886</v>
      </c>
      <c r="F532" s="9"/>
      <c r="G532" s="23" t="b">
        <v>1</v>
      </c>
      <c r="H532" s="23" t="b">
        <v>0</v>
      </c>
      <c r="I532" s="23" t="b">
        <v>0</v>
      </c>
      <c r="J532" s="110"/>
      <c r="K532" s="138" t="s">
        <v>887</v>
      </c>
      <c r="L532" s="9"/>
      <c r="M532" s="9"/>
      <c r="N532" s="9"/>
      <c r="O532" s="12"/>
      <c r="P532" s="9"/>
      <c r="R532" s="23" t="b">
        <v>0</v>
      </c>
      <c r="S532" s="23" t="b">
        <v>0</v>
      </c>
      <c r="T532" s="23" t="b">
        <v>0</v>
      </c>
      <c r="U532" s="23" t="b">
        <v>0</v>
      </c>
      <c r="V532" s="23" t="b">
        <v>0</v>
      </c>
      <c r="W532" s="9">
        <f>_xlfn.XLOOKUP(Courses[[#This Row],[Enrollment Cap]],RoomSizes[Max Capacity],RoomSizes[Max Capacity],0,1,1)</f>
        <v>24</v>
      </c>
      <c r="X532" s="9"/>
    </row>
    <row r="533" spans="2:24" hidden="1" x14ac:dyDescent="0.2">
      <c r="B533" s="144" t="s">
        <v>789</v>
      </c>
      <c r="C533" s="146" t="s">
        <v>199</v>
      </c>
      <c r="D533" s="148">
        <v>15</v>
      </c>
      <c r="E533" s="150" t="s">
        <v>886</v>
      </c>
      <c r="F533" s="9"/>
      <c r="G533" s="23" t="b">
        <v>1</v>
      </c>
      <c r="H533" s="23" t="b">
        <v>0</v>
      </c>
      <c r="I533" s="23" t="b">
        <v>0</v>
      </c>
      <c r="J533" s="110"/>
      <c r="K533" s="139" t="s">
        <v>888</v>
      </c>
      <c r="L533" s="9"/>
      <c r="M533" s="9"/>
      <c r="N533" s="9"/>
      <c r="O533" s="12"/>
      <c r="P533" s="9"/>
      <c r="R533" s="23" t="b">
        <v>0</v>
      </c>
      <c r="S533" s="23" t="b">
        <v>0</v>
      </c>
      <c r="T533" s="23" t="b">
        <v>0</v>
      </c>
      <c r="U533" s="23" t="b">
        <v>0</v>
      </c>
      <c r="V533" s="23" t="b">
        <v>0</v>
      </c>
      <c r="W533" s="9">
        <f>_xlfn.XLOOKUP(Courses[[#This Row],[Enrollment Cap]],RoomSizes[Max Capacity],RoomSizes[Max Capacity],0,1,1)</f>
        <v>18</v>
      </c>
      <c r="X533" s="9"/>
    </row>
    <row r="534" spans="2:24" hidden="1" x14ac:dyDescent="0.2">
      <c r="B534" s="143" t="s">
        <v>789</v>
      </c>
      <c r="C534" s="145" t="s">
        <v>200</v>
      </c>
      <c r="D534" s="147">
        <v>40</v>
      </c>
      <c r="E534" s="149" t="s">
        <v>872</v>
      </c>
      <c r="F534" s="9"/>
      <c r="G534" s="23" t="b">
        <v>1</v>
      </c>
      <c r="H534" s="23" t="b">
        <v>0</v>
      </c>
      <c r="I534" s="23" t="b">
        <v>0</v>
      </c>
      <c r="J534" s="110"/>
      <c r="K534" s="141"/>
      <c r="L534" s="9"/>
      <c r="M534" s="9"/>
      <c r="N534" s="9"/>
      <c r="O534" s="12"/>
      <c r="P534" s="9"/>
      <c r="R534" s="23" t="b">
        <v>0</v>
      </c>
      <c r="S534" s="23" t="b">
        <v>0</v>
      </c>
      <c r="T534" s="23" t="b">
        <v>0</v>
      </c>
      <c r="U534" s="23" t="b">
        <v>0</v>
      </c>
      <c r="V534" s="23" t="b">
        <v>0</v>
      </c>
      <c r="W534" s="9">
        <f>_xlfn.XLOOKUP(Courses[[#This Row],[Enrollment Cap]],RoomSizes[Max Capacity],RoomSizes[Max Capacity],0,1,1)</f>
        <v>40</v>
      </c>
      <c r="X534" s="9"/>
    </row>
    <row r="535" spans="2:24" hidden="1" x14ac:dyDescent="0.2">
      <c r="B535" s="144" t="s">
        <v>789</v>
      </c>
      <c r="C535" s="146" t="s">
        <v>201</v>
      </c>
      <c r="D535" s="148">
        <v>48</v>
      </c>
      <c r="E535" s="150" t="s">
        <v>889</v>
      </c>
      <c r="F535" s="9"/>
      <c r="G535" s="23" t="b">
        <v>1</v>
      </c>
      <c r="H535" s="23" t="b">
        <v>0</v>
      </c>
      <c r="I535" s="23" t="b">
        <v>0</v>
      </c>
      <c r="J535" s="110"/>
      <c r="K535" s="140"/>
      <c r="L535" s="9"/>
      <c r="M535" s="9"/>
      <c r="N535" s="9"/>
      <c r="O535" s="12"/>
      <c r="P535" s="9"/>
      <c r="R535" s="23" t="b">
        <v>0</v>
      </c>
      <c r="S535" s="23" t="b">
        <v>0</v>
      </c>
      <c r="T535" s="23" t="b">
        <v>0</v>
      </c>
      <c r="U535" s="23" t="b">
        <v>0</v>
      </c>
      <c r="V535" s="23" t="b">
        <v>0</v>
      </c>
      <c r="W535" s="9">
        <f>_xlfn.XLOOKUP(Courses[[#This Row],[Enrollment Cap]],RoomSizes[Max Capacity],RoomSizes[Max Capacity],0,1,1)</f>
        <v>48</v>
      </c>
      <c r="X535" s="9"/>
    </row>
    <row r="536" spans="2:24" hidden="1" x14ac:dyDescent="0.2">
      <c r="B536" s="143" t="s">
        <v>789</v>
      </c>
      <c r="C536" s="145" t="s">
        <v>202</v>
      </c>
      <c r="D536" s="147">
        <v>30</v>
      </c>
      <c r="E536" s="151" t="s">
        <v>890</v>
      </c>
      <c r="F536" s="9"/>
      <c r="G536" s="23" t="b">
        <v>1</v>
      </c>
      <c r="H536" s="23" t="b">
        <v>0</v>
      </c>
      <c r="I536" s="23" t="b">
        <v>0</v>
      </c>
      <c r="J536" s="110"/>
      <c r="K536" s="141"/>
      <c r="L536" s="9"/>
      <c r="M536" s="9"/>
      <c r="N536" s="9"/>
      <c r="O536" s="12"/>
      <c r="P536" s="9"/>
      <c r="R536" s="23" t="b">
        <v>0</v>
      </c>
      <c r="S536" s="23" t="b">
        <v>0</v>
      </c>
      <c r="T536" s="23" t="b">
        <v>0</v>
      </c>
      <c r="U536" s="23" t="b">
        <v>0</v>
      </c>
      <c r="V536" s="23" t="b">
        <v>0</v>
      </c>
      <c r="W536" s="9">
        <f>_xlfn.XLOOKUP(Courses[[#This Row],[Enrollment Cap]],RoomSizes[Max Capacity],RoomSizes[Max Capacity],0,1,1)</f>
        <v>30</v>
      </c>
      <c r="X536" s="9"/>
    </row>
    <row r="537" spans="2:24" hidden="1" x14ac:dyDescent="0.2">
      <c r="B537" s="144" t="s">
        <v>789</v>
      </c>
      <c r="C537" s="146" t="s">
        <v>203</v>
      </c>
      <c r="D537" s="148">
        <v>30</v>
      </c>
      <c r="E537" s="150" t="s">
        <v>891</v>
      </c>
      <c r="F537" s="9"/>
      <c r="G537" s="23" t="b">
        <v>1</v>
      </c>
      <c r="H537" s="23" t="b">
        <v>0</v>
      </c>
      <c r="I537" s="23" t="b">
        <v>0</v>
      </c>
      <c r="J537" s="110"/>
      <c r="K537" s="140"/>
      <c r="L537" s="9"/>
      <c r="M537" s="9"/>
      <c r="N537" s="9"/>
      <c r="O537" s="12"/>
      <c r="P537" s="9"/>
      <c r="R537" s="23" t="b">
        <v>0</v>
      </c>
      <c r="S537" s="23" t="b">
        <v>0</v>
      </c>
      <c r="T537" s="23" t="b">
        <v>0</v>
      </c>
      <c r="U537" s="23" t="b">
        <v>0</v>
      </c>
      <c r="V537" s="23" t="b">
        <v>0</v>
      </c>
      <c r="W537" s="9">
        <f>_xlfn.XLOOKUP(Courses[[#This Row],[Enrollment Cap]],RoomSizes[Max Capacity],RoomSizes[Max Capacity],0,1,1)</f>
        <v>30</v>
      </c>
      <c r="X537" s="9"/>
    </row>
    <row r="538" spans="2:24" hidden="1" x14ac:dyDescent="0.2">
      <c r="B538" s="143" t="s">
        <v>789</v>
      </c>
      <c r="C538" s="145" t="s">
        <v>204</v>
      </c>
      <c r="D538" s="147">
        <v>12</v>
      </c>
      <c r="E538" s="151" t="s">
        <v>876</v>
      </c>
      <c r="F538" s="9"/>
      <c r="G538" s="23" t="b">
        <v>1</v>
      </c>
      <c r="H538" s="23" t="b">
        <v>0</v>
      </c>
      <c r="I538" s="23" t="b">
        <v>0</v>
      </c>
      <c r="J538" s="110"/>
      <c r="K538" s="138" t="s">
        <v>892</v>
      </c>
      <c r="L538" s="9"/>
      <c r="M538" s="9"/>
      <c r="N538" s="9"/>
      <c r="O538" s="12"/>
      <c r="P538" s="9"/>
      <c r="R538" s="23" t="b">
        <v>0</v>
      </c>
      <c r="S538" s="23" t="b">
        <v>0</v>
      </c>
      <c r="T538" s="23" t="b">
        <v>0</v>
      </c>
      <c r="U538" s="23" t="b">
        <v>0</v>
      </c>
      <c r="V538" s="23" t="b">
        <v>0</v>
      </c>
      <c r="W538" s="9">
        <f>_xlfn.XLOOKUP(Courses[[#This Row],[Enrollment Cap]],RoomSizes[Max Capacity],RoomSizes[Max Capacity],0,1,1)</f>
        <v>18</v>
      </c>
      <c r="X538" s="9"/>
    </row>
    <row r="539" spans="2:24" hidden="1" x14ac:dyDescent="0.2">
      <c r="B539" s="144" t="s">
        <v>789</v>
      </c>
      <c r="C539" s="146" t="s">
        <v>205</v>
      </c>
      <c r="D539" s="148">
        <v>25</v>
      </c>
      <c r="E539" s="150" t="s">
        <v>876</v>
      </c>
      <c r="F539" s="9"/>
      <c r="G539" s="23" t="b">
        <v>1</v>
      </c>
      <c r="H539" s="23" t="b">
        <v>0</v>
      </c>
      <c r="I539" s="23" t="b">
        <v>0</v>
      </c>
      <c r="J539" s="110"/>
      <c r="K539" s="139" t="s">
        <v>893</v>
      </c>
      <c r="L539" s="9"/>
      <c r="M539" s="9"/>
      <c r="N539" s="9"/>
      <c r="O539" s="12"/>
      <c r="P539" s="9"/>
      <c r="R539" s="23" t="b">
        <v>0</v>
      </c>
      <c r="S539" s="23" t="b">
        <v>0</v>
      </c>
      <c r="T539" s="23" t="b">
        <v>0</v>
      </c>
      <c r="U539" s="23" t="b">
        <v>0</v>
      </c>
      <c r="V539" s="23" t="b">
        <v>0</v>
      </c>
      <c r="W539" s="9">
        <f>_xlfn.XLOOKUP(Courses[[#This Row],[Enrollment Cap]],RoomSizes[Max Capacity],RoomSizes[Max Capacity],0,1,1)</f>
        <v>30</v>
      </c>
      <c r="X539" s="9"/>
    </row>
    <row r="540" spans="2:24" hidden="1" x14ac:dyDescent="0.2">
      <c r="B540" s="143" t="s">
        <v>789</v>
      </c>
      <c r="C540" s="145" t="s">
        <v>206</v>
      </c>
      <c r="D540" s="147">
        <v>48</v>
      </c>
      <c r="E540" s="151" t="s">
        <v>894</v>
      </c>
      <c r="F540" s="9"/>
      <c r="G540" s="23" t="b">
        <v>1</v>
      </c>
      <c r="H540" s="23" t="b">
        <v>0</v>
      </c>
      <c r="I540" s="23" t="b">
        <v>0</v>
      </c>
      <c r="J540" s="110"/>
      <c r="K540" s="138" t="s">
        <v>895</v>
      </c>
      <c r="L540" s="9"/>
      <c r="M540" s="9"/>
      <c r="N540" s="9"/>
      <c r="O540" s="12"/>
      <c r="P540" s="9"/>
      <c r="R540" s="23" t="b">
        <v>0</v>
      </c>
      <c r="S540" s="23" t="b">
        <v>0</v>
      </c>
      <c r="T540" s="23" t="b">
        <v>0</v>
      </c>
      <c r="U540" s="23" t="b">
        <v>0</v>
      </c>
      <c r="V540" s="23" t="b">
        <v>0</v>
      </c>
      <c r="W540" s="9">
        <f>_xlfn.XLOOKUP(Courses[[#This Row],[Enrollment Cap]],RoomSizes[Max Capacity],RoomSizes[Max Capacity],0,1,1)</f>
        <v>48</v>
      </c>
      <c r="X540" s="9"/>
    </row>
    <row r="541" spans="2:24" hidden="1" x14ac:dyDescent="0.2">
      <c r="B541" s="144" t="s">
        <v>789</v>
      </c>
      <c r="C541" s="146" t="s">
        <v>207</v>
      </c>
      <c r="D541" s="148">
        <v>48</v>
      </c>
      <c r="E541" s="152"/>
      <c r="F541" s="9"/>
      <c r="G541" s="23" t="b">
        <v>1</v>
      </c>
      <c r="H541" s="23" t="b">
        <v>0</v>
      </c>
      <c r="I541" s="23" t="b">
        <v>0</v>
      </c>
      <c r="J541" s="110"/>
      <c r="K541" s="139"/>
      <c r="L541" s="9"/>
      <c r="M541" s="9"/>
      <c r="N541" s="9"/>
      <c r="O541" s="12"/>
      <c r="P541" s="9"/>
      <c r="R541" s="23" t="b">
        <v>0</v>
      </c>
      <c r="S541" s="23" t="b">
        <v>0</v>
      </c>
      <c r="T541" s="23" t="b">
        <v>0</v>
      </c>
      <c r="U541" s="23" t="b">
        <v>0</v>
      </c>
      <c r="V541" s="23" t="b">
        <v>0</v>
      </c>
      <c r="W541" s="9">
        <f>_xlfn.XLOOKUP(Courses[[#This Row],[Enrollment Cap]],RoomSizes[Max Capacity],RoomSizes[Max Capacity],0,1,1)</f>
        <v>48</v>
      </c>
      <c r="X541" s="9"/>
    </row>
    <row r="542" spans="2:24" hidden="1" x14ac:dyDescent="0.2">
      <c r="B542" s="143" t="s">
        <v>789</v>
      </c>
      <c r="C542" s="145" t="s">
        <v>208</v>
      </c>
      <c r="D542" s="147">
        <v>48</v>
      </c>
      <c r="E542" s="151" t="s">
        <v>896</v>
      </c>
      <c r="F542" s="9"/>
      <c r="G542" s="23" t="b">
        <v>1</v>
      </c>
      <c r="H542" s="23" t="b">
        <v>0</v>
      </c>
      <c r="I542" s="23" t="b">
        <v>0</v>
      </c>
      <c r="J542" s="110"/>
      <c r="K542" s="141"/>
      <c r="L542" s="9"/>
      <c r="M542" s="9"/>
      <c r="N542" s="9"/>
      <c r="O542" s="12"/>
      <c r="P542" s="9"/>
      <c r="R542" s="23" t="b">
        <v>0</v>
      </c>
      <c r="S542" s="23" t="b">
        <v>0</v>
      </c>
      <c r="T542" s="23" t="b">
        <v>0</v>
      </c>
      <c r="U542" s="23" t="b">
        <v>0</v>
      </c>
      <c r="V542" s="23" t="b">
        <v>0</v>
      </c>
      <c r="W542" s="9">
        <f>_xlfn.XLOOKUP(Courses[[#This Row],[Enrollment Cap]],RoomSizes[Max Capacity],RoomSizes[Max Capacity],0,1,1)</f>
        <v>48</v>
      </c>
      <c r="X542" s="9"/>
    </row>
    <row r="543" spans="2:24" hidden="1" x14ac:dyDescent="0.2">
      <c r="B543" s="144" t="s">
        <v>789</v>
      </c>
      <c r="C543" s="146" t="s">
        <v>209</v>
      </c>
      <c r="D543" s="148">
        <v>48</v>
      </c>
      <c r="E543" s="150" t="s">
        <v>879</v>
      </c>
      <c r="F543" s="9"/>
      <c r="G543" s="23" t="b">
        <v>1</v>
      </c>
      <c r="H543" s="23" t="b">
        <v>0</v>
      </c>
      <c r="I543" s="23" t="b">
        <v>0</v>
      </c>
      <c r="J543" s="110"/>
      <c r="K543" s="139" t="s">
        <v>897</v>
      </c>
      <c r="L543" s="9"/>
      <c r="M543" s="9"/>
      <c r="N543" s="9"/>
      <c r="O543" s="12"/>
      <c r="P543" s="9"/>
      <c r="R543" s="23" t="b">
        <v>0</v>
      </c>
      <c r="S543" s="23" t="b">
        <v>0</v>
      </c>
      <c r="T543" s="23" t="b">
        <v>0</v>
      </c>
      <c r="U543" s="23" t="b">
        <v>0</v>
      </c>
      <c r="V543" s="23" t="b">
        <v>0</v>
      </c>
      <c r="W543" s="9">
        <f>_xlfn.XLOOKUP(Courses[[#This Row],[Enrollment Cap]],RoomSizes[Max Capacity],RoomSizes[Max Capacity],0,1,1)</f>
        <v>48</v>
      </c>
      <c r="X543" s="9"/>
    </row>
    <row r="544" spans="2:24" hidden="1" x14ac:dyDescent="0.2">
      <c r="B544" s="143" t="s">
        <v>789</v>
      </c>
      <c r="C544" s="145" t="s">
        <v>210</v>
      </c>
      <c r="D544" s="147">
        <v>30</v>
      </c>
      <c r="E544" s="151" t="s">
        <v>898</v>
      </c>
      <c r="F544" s="9"/>
      <c r="G544" s="23" t="b">
        <v>1</v>
      </c>
      <c r="H544" s="23" t="b">
        <v>0</v>
      </c>
      <c r="I544" s="23" t="b">
        <v>0</v>
      </c>
      <c r="J544" s="110"/>
      <c r="K544" s="141"/>
      <c r="L544" s="9"/>
      <c r="M544" s="9"/>
      <c r="N544" s="9"/>
      <c r="O544" s="12"/>
      <c r="P544" s="9"/>
      <c r="R544" s="23" t="b">
        <v>0</v>
      </c>
      <c r="S544" s="23" t="b">
        <v>0</v>
      </c>
      <c r="T544" s="23" t="b">
        <v>0</v>
      </c>
      <c r="U544" s="23" t="b">
        <v>0</v>
      </c>
      <c r="V544" s="23" t="b">
        <v>0</v>
      </c>
      <c r="W544" s="9">
        <f>_xlfn.XLOOKUP(Courses[[#This Row],[Enrollment Cap]],RoomSizes[Max Capacity],RoomSizes[Max Capacity],0,1,1)</f>
        <v>30</v>
      </c>
      <c r="X544" s="9"/>
    </row>
    <row r="545" spans="2:24" hidden="1" x14ac:dyDescent="0.2">
      <c r="B545" s="144" t="s">
        <v>789</v>
      </c>
      <c r="C545" s="146" t="s">
        <v>211</v>
      </c>
      <c r="D545" s="148">
        <v>40</v>
      </c>
      <c r="E545" s="150" t="s">
        <v>899</v>
      </c>
      <c r="F545" s="9"/>
      <c r="G545" s="23" t="b">
        <v>1</v>
      </c>
      <c r="H545" s="23" t="b">
        <v>0</v>
      </c>
      <c r="I545" s="23" t="b">
        <v>0</v>
      </c>
      <c r="J545" s="110"/>
      <c r="K545" s="140"/>
      <c r="L545" s="9"/>
      <c r="M545" s="9"/>
      <c r="N545" s="9"/>
      <c r="O545" s="12"/>
      <c r="P545" s="9"/>
      <c r="R545" s="23" t="b">
        <v>0</v>
      </c>
      <c r="S545" s="23" t="b">
        <v>0</v>
      </c>
      <c r="T545" s="23" t="b">
        <v>0</v>
      </c>
      <c r="U545" s="23" t="b">
        <v>0</v>
      </c>
      <c r="V545" s="23" t="b">
        <v>0</v>
      </c>
      <c r="W545" s="9">
        <f>_xlfn.XLOOKUP(Courses[[#This Row],[Enrollment Cap]],RoomSizes[Max Capacity],RoomSizes[Max Capacity],0,1,1)</f>
        <v>40</v>
      </c>
      <c r="X545" s="9"/>
    </row>
    <row r="546" spans="2:24" hidden="1" x14ac:dyDescent="0.2">
      <c r="B546" s="143" t="s">
        <v>789</v>
      </c>
      <c r="C546" s="145" t="s">
        <v>212</v>
      </c>
      <c r="D546" s="147">
        <v>48</v>
      </c>
      <c r="E546" s="154" t="s">
        <v>900</v>
      </c>
      <c r="F546" s="9"/>
      <c r="G546" s="23" t="b">
        <v>1</v>
      </c>
      <c r="H546" s="23" t="b">
        <v>0</v>
      </c>
      <c r="I546" s="23" t="b">
        <v>0</v>
      </c>
      <c r="J546" s="110"/>
      <c r="K546" s="138" t="s">
        <v>901</v>
      </c>
      <c r="L546" s="9"/>
      <c r="M546" s="9"/>
      <c r="N546" s="9"/>
      <c r="O546" s="12"/>
      <c r="P546" s="9"/>
      <c r="R546" s="23" t="b">
        <v>0</v>
      </c>
      <c r="S546" s="23" t="b">
        <v>0</v>
      </c>
      <c r="T546" s="23" t="b">
        <v>0</v>
      </c>
      <c r="U546" s="23" t="b">
        <v>0</v>
      </c>
      <c r="V546" s="23" t="b">
        <v>0</v>
      </c>
      <c r="W546" s="9">
        <f>_xlfn.XLOOKUP(Courses[[#This Row],[Enrollment Cap]],RoomSizes[Max Capacity],RoomSizes[Max Capacity],0,1,1)</f>
        <v>48</v>
      </c>
      <c r="X546" s="9"/>
    </row>
    <row r="547" spans="2:24" hidden="1" x14ac:dyDescent="0.2">
      <c r="B547" s="144" t="s">
        <v>789</v>
      </c>
      <c r="C547" s="146" t="s">
        <v>213</v>
      </c>
      <c r="D547" s="148">
        <v>48</v>
      </c>
      <c r="E547" s="156" t="s">
        <v>902</v>
      </c>
      <c r="F547" s="9"/>
      <c r="G547" s="23" t="b">
        <v>1</v>
      </c>
      <c r="H547" s="23" t="b">
        <v>0</v>
      </c>
      <c r="I547" s="23" t="b">
        <v>0</v>
      </c>
      <c r="J547" s="110"/>
      <c r="K547" s="142" t="s">
        <v>903</v>
      </c>
      <c r="L547" s="9"/>
      <c r="M547" s="9"/>
      <c r="N547" s="9"/>
      <c r="O547" s="12"/>
      <c r="P547" s="9"/>
      <c r="R547" s="23" t="b">
        <v>0</v>
      </c>
      <c r="S547" s="23" t="b">
        <v>0</v>
      </c>
      <c r="T547" s="23" t="b">
        <v>0</v>
      </c>
      <c r="U547" s="23" t="b">
        <v>0</v>
      </c>
      <c r="V547" s="23" t="b">
        <v>0</v>
      </c>
      <c r="W547" s="9">
        <f>_xlfn.XLOOKUP(Courses[[#This Row],[Enrollment Cap]],RoomSizes[Max Capacity],RoomSizes[Max Capacity],0,1,1)</f>
        <v>48</v>
      </c>
      <c r="X547" s="9"/>
    </row>
    <row r="548" spans="2:24" hidden="1" x14ac:dyDescent="0.2">
      <c r="B548" s="143" t="s">
        <v>789</v>
      </c>
      <c r="C548" s="145" t="s">
        <v>214</v>
      </c>
      <c r="D548" s="147">
        <v>48</v>
      </c>
      <c r="E548" s="157" t="s">
        <v>904</v>
      </c>
      <c r="F548" s="9"/>
      <c r="G548" s="23" t="b">
        <v>1</v>
      </c>
      <c r="H548" s="23" t="b">
        <v>0</v>
      </c>
      <c r="I548" s="23" t="b">
        <v>0</v>
      </c>
      <c r="J548" s="110"/>
      <c r="K548" s="141"/>
      <c r="L548" s="9"/>
      <c r="M548" s="9"/>
      <c r="N548" s="9"/>
      <c r="O548" s="12"/>
      <c r="P548" s="9"/>
      <c r="R548" s="23" t="b">
        <v>0</v>
      </c>
      <c r="S548" s="23" t="b">
        <v>0</v>
      </c>
      <c r="T548" s="23" t="b">
        <v>0</v>
      </c>
      <c r="U548" s="23" t="b">
        <v>0</v>
      </c>
      <c r="V548" s="23" t="b">
        <v>0</v>
      </c>
      <c r="W548" s="9">
        <f>_xlfn.XLOOKUP(Courses[[#This Row],[Enrollment Cap]],RoomSizes[Max Capacity],RoomSizes[Max Capacity],0,1,1)</f>
        <v>48</v>
      </c>
      <c r="X548" s="9"/>
    </row>
    <row r="549" spans="2:24" hidden="1" x14ac:dyDescent="0.2">
      <c r="B549" s="144" t="s">
        <v>789</v>
      </c>
      <c r="C549" s="146" t="s">
        <v>215</v>
      </c>
      <c r="D549" s="148">
        <v>48</v>
      </c>
      <c r="E549" s="152"/>
      <c r="F549" s="9"/>
      <c r="G549" s="23" t="b">
        <v>1</v>
      </c>
      <c r="H549" s="23" t="b">
        <v>0</v>
      </c>
      <c r="I549" s="23" t="b">
        <v>0</v>
      </c>
      <c r="J549" s="110"/>
      <c r="K549" s="139" t="s">
        <v>905</v>
      </c>
      <c r="L549" s="9"/>
      <c r="M549" s="9"/>
      <c r="N549" s="9"/>
      <c r="O549" s="12"/>
      <c r="P549" s="9"/>
      <c r="R549" s="23" t="b">
        <v>0</v>
      </c>
      <c r="S549" s="23" t="b">
        <v>0</v>
      </c>
      <c r="T549" s="23" t="b">
        <v>0</v>
      </c>
      <c r="U549" s="23" t="b">
        <v>0</v>
      </c>
      <c r="V549" s="23" t="b">
        <v>0</v>
      </c>
      <c r="W549" s="9">
        <f>_xlfn.XLOOKUP(Courses[[#This Row],[Enrollment Cap]],RoomSizes[Max Capacity],RoomSizes[Max Capacity],0,1,1)</f>
        <v>48</v>
      </c>
      <c r="X549" s="9"/>
    </row>
    <row r="550" spans="2:24" hidden="1" x14ac:dyDescent="0.2">
      <c r="B550" s="143" t="s">
        <v>789</v>
      </c>
      <c r="C550" s="145" t="s">
        <v>216</v>
      </c>
      <c r="D550" s="147">
        <v>48</v>
      </c>
      <c r="E550" s="158"/>
      <c r="F550" s="9"/>
      <c r="G550" s="23" t="b">
        <v>1</v>
      </c>
      <c r="H550" s="23" t="b">
        <v>0</v>
      </c>
      <c r="I550" s="23" t="b">
        <v>0</v>
      </c>
      <c r="J550" s="110"/>
      <c r="K550" s="141"/>
      <c r="L550" s="9"/>
      <c r="M550" s="9"/>
      <c r="N550" s="9"/>
      <c r="O550" s="12"/>
      <c r="P550" s="9"/>
      <c r="R550" s="23" t="b">
        <v>0</v>
      </c>
      <c r="S550" s="23" t="b">
        <v>0</v>
      </c>
      <c r="T550" s="23" t="b">
        <v>0</v>
      </c>
      <c r="U550" s="23" t="b">
        <v>0</v>
      </c>
      <c r="V550" s="23" t="b">
        <v>0</v>
      </c>
      <c r="W550" s="9">
        <f>_xlfn.XLOOKUP(Courses[[#This Row],[Enrollment Cap]],RoomSizes[Max Capacity],RoomSizes[Max Capacity],0,1,1)</f>
        <v>48</v>
      </c>
      <c r="X550" s="9"/>
    </row>
    <row r="551" spans="2:24" hidden="1" x14ac:dyDescent="0.2">
      <c r="B551" s="144" t="s">
        <v>789</v>
      </c>
      <c r="C551" s="146" t="s">
        <v>217</v>
      </c>
      <c r="D551" s="148">
        <v>40</v>
      </c>
      <c r="E551" s="153" t="s">
        <v>906</v>
      </c>
      <c r="F551" s="9"/>
      <c r="G551" s="23" t="b">
        <v>1</v>
      </c>
      <c r="H551" s="23" t="b">
        <v>0</v>
      </c>
      <c r="I551" s="23" t="b">
        <v>0</v>
      </c>
      <c r="J551" s="110"/>
      <c r="K551" s="139" t="s">
        <v>878</v>
      </c>
      <c r="L551" s="9"/>
      <c r="M551" s="9"/>
      <c r="N551" s="9"/>
      <c r="O551" s="12"/>
      <c r="P551" s="9"/>
      <c r="R551" s="23" t="b">
        <v>0</v>
      </c>
      <c r="S551" s="23" t="b">
        <v>0</v>
      </c>
      <c r="T551" s="23" t="b">
        <v>0</v>
      </c>
      <c r="U551" s="23" t="b">
        <v>0</v>
      </c>
      <c r="V551" s="23" t="b">
        <v>0</v>
      </c>
      <c r="W551" s="9">
        <f>_xlfn.XLOOKUP(Courses[[#This Row],[Enrollment Cap]],RoomSizes[Max Capacity],RoomSizes[Max Capacity],0,1,1)</f>
        <v>40</v>
      </c>
      <c r="X551" s="9"/>
    </row>
    <row r="552" spans="2:24" hidden="1" x14ac:dyDescent="0.2">
      <c r="B552" s="143" t="s">
        <v>789</v>
      </c>
      <c r="C552" s="145" t="s">
        <v>218</v>
      </c>
      <c r="D552" s="147">
        <v>40</v>
      </c>
      <c r="E552" s="157" t="s">
        <v>907</v>
      </c>
      <c r="F552" s="9"/>
      <c r="G552" s="23" t="b">
        <v>1</v>
      </c>
      <c r="H552" s="23" t="b">
        <v>0</v>
      </c>
      <c r="I552" s="23" t="b">
        <v>0</v>
      </c>
      <c r="J552" s="110"/>
      <c r="K552" s="141"/>
      <c r="L552" s="9"/>
      <c r="M552" s="9"/>
      <c r="N552" s="9"/>
      <c r="O552" s="12"/>
      <c r="P552" s="9"/>
      <c r="R552" s="23" t="b">
        <v>0</v>
      </c>
      <c r="S552" s="23" t="b">
        <v>0</v>
      </c>
      <c r="T552" s="23" t="b">
        <v>0</v>
      </c>
      <c r="U552" s="23" t="b">
        <v>0</v>
      </c>
      <c r="V552" s="23" t="b">
        <v>0</v>
      </c>
      <c r="W552" s="9">
        <f>_xlfn.XLOOKUP(Courses[[#This Row],[Enrollment Cap]],RoomSizes[Max Capacity],RoomSizes[Max Capacity],0,1,1)</f>
        <v>40</v>
      </c>
      <c r="X552" s="9"/>
    </row>
    <row r="553" spans="2:24" hidden="1" x14ac:dyDescent="0.2">
      <c r="B553" s="144" t="s">
        <v>789</v>
      </c>
      <c r="C553" s="146" t="s">
        <v>219</v>
      </c>
      <c r="D553" s="148">
        <v>48</v>
      </c>
      <c r="E553" s="156" t="s">
        <v>908</v>
      </c>
      <c r="F553" s="9"/>
      <c r="G553" s="23" t="b">
        <v>1</v>
      </c>
      <c r="H553" s="23" t="b">
        <v>0</v>
      </c>
      <c r="I553" s="23" t="b">
        <v>0</v>
      </c>
      <c r="J553" s="110"/>
      <c r="K553" s="140"/>
      <c r="L553" s="9"/>
      <c r="M553" s="9"/>
      <c r="N553" s="9"/>
      <c r="O553" s="12"/>
      <c r="P553" s="9"/>
      <c r="R553" s="23" t="b">
        <v>0</v>
      </c>
      <c r="S553" s="23" t="b">
        <v>0</v>
      </c>
      <c r="T553" s="23" t="b">
        <v>0</v>
      </c>
      <c r="U553" s="23" t="b">
        <v>0</v>
      </c>
      <c r="V553" s="23" t="b">
        <v>0</v>
      </c>
      <c r="W553" s="9">
        <f>_xlfn.XLOOKUP(Courses[[#This Row],[Enrollment Cap]],RoomSizes[Max Capacity],RoomSizes[Max Capacity],0,1,1)</f>
        <v>48</v>
      </c>
      <c r="X553" s="9"/>
    </row>
    <row r="554" spans="2:24" hidden="1" x14ac:dyDescent="0.2">
      <c r="B554" s="143" t="s">
        <v>789</v>
      </c>
      <c r="C554" s="145" t="s">
        <v>220</v>
      </c>
      <c r="D554" s="147">
        <v>48</v>
      </c>
      <c r="E554" s="154" t="s">
        <v>909</v>
      </c>
      <c r="F554" s="9"/>
      <c r="G554" s="23" t="b">
        <v>1</v>
      </c>
      <c r="H554" s="23" t="b">
        <v>0</v>
      </c>
      <c r="I554" s="23" t="b">
        <v>0</v>
      </c>
      <c r="J554" s="110"/>
      <c r="K554" s="141"/>
      <c r="L554" s="9"/>
      <c r="M554" s="9"/>
      <c r="N554" s="9"/>
      <c r="O554" s="12"/>
      <c r="P554" s="9"/>
      <c r="R554" s="23" t="b">
        <v>0</v>
      </c>
      <c r="S554" s="23" t="b">
        <v>0</v>
      </c>
      <c r="T554" s="23" t="b">
        <v>0</v>
      </c>
      <c r="U554" s="23" t="b">
        <v>0</v>
      </c>
      <c r="V554" s="23" t="b">
        <v>0</v>
      </c>
      <c r="W554" s="9">
        <f>_xlfn.XLOOKUP(Courses[[#This Row],[Enrollment Cap]],RoomSizes[Max Capacity],RoomSizes[Max Capacity],0,1,1)</f>
        <v>48</v>
      </c>
      <c r="X554" s="9"/>
    </row>
    <row r="555" spans="2:24" hidden="1" x14ac:dyDescent="0.2">
      <c r="B555" s="144" t="s">
        <v>789</v>
      </c>
      <c r="C555" s="146" t="s">
        <v>221</v>
      </c>
      <c r="D555" s="148">
        <v>48</v>
      </c>
      <c r="E555" s="155" t="s">
        <v>910</v>
      </c>
      <c r="F555" s="9"/>
      <c r="G555" s="23" t="b">
        <v>1</v>
      </c>
      <c r="H555" s="23" t="b">
        <v>0</v>
      </c>
      <c r="I555" s="23" t="b">
        <v>0</v>
      </c>
      <c r="J555" s="110"/>
      <c r="K555" s="140"/>
      <c r="L555" s="9"/>
      <c r="M555" s="9"/>
      <c r="N555" s="9"/>
      <c r="O555" s="12"/>
      <c r="P555" s="9"/>
      <c r="R555" s="23" t="b">
        <v>0</v>
      </c>
      <c r="S555" s="23" t="b">
        <v>0</v>
      </c>
      <c r="T555" s="23" t="b">
        <v>0</v>
      </c>
      <c r="U555" s="23" t="b">
        <v>0</v>
      </c>
      <c r="V555" s="23" t="b">
        <v>0</v>
      </c>
      <c r="W555" s="9">
        <f>_xlfn.XLOOKUP(Courses[[#This Row],[Enrollment Cap]],RoomSizes[Max Capacity],RoomSizes[Max Capacity],0,1,1)</f>
        <v>48</v>
      </c>
      <c r="X555" s="9"/>
    </row>
    <row r="556" spans="2:24" hidden="1" x14ac:dyDescent="0.2">
      <c r="B556" s="143" t="s">
        <v>789</v>
      </c>
      <c r="C556" s="145" t="s">
        <v>222</v>
      </c>
      <c r="D556" s="147">
        <v>48</v>
      </c>
      <c r="E556" s="151" t="s">
        <v>911</v>
      </c>
      <c r="F556" s="9"/>
      <c r="G556" s="23" t="b">
        <v>1</v>
      </c>
      <c r="H556" s="23" t="b">
        <v>0</v>
      </c>
      <c r="I556" s="23" t="b">
        <v>0</v>
      </c>
      <c r="J556" s="110"/>
      <c r="K556" s="138" t="s">
        <v>873</v>
      </c>
      <c r="L556" s="9"/>
      <c r="M556" s="9"/>
      <c r="N556" s="9"/>
      <c r="O556" s="12"/>
      <c r="P556" s="9"/>
      <c r="R556" s="23" t="b">
        <v>0</v>
      </c>
      <c r="S556" s="23" t="b">
        <v>0</v>
      </c>
      <c r="T556" s="23" t="b">
        <v>0</v>
      </c>
      <c r="U556" s="23" t="b">
        <v>0</v>
      </c>
      <c r="V556" s="23" t="b">
        <v>0</v>
      </c>
      <c r="W556" s="9">
        <f>_xlfn.XLOOKUP(Courses[[#This Row],[Enrollment Cap]],RoomSizes[Max Capacity],RoomSizes[Max Capacity],0,1,1)</f>
        <v>48</v>
      </c>
      <c r="X556" s="9"/>
    </row>
    <row r="557" spans="2:24" hidden="1" x14ac:dyDescent="0.2">
      <c r="B557" s="144" t="s">
        <v>789</v>
      </c>
      <c r="C557" s="146" t="s">
        <v>223</v>
      </c>
      <c r="D557" s="148">
        <v>40</v>
      </c>
      <c r="E557" s="150" t="s">
        <v>874</v>
      </c>
      <c r="F557" s="9"/>
      <c r="G557" s="23" t="b">
        <v>1</v>
      </c>
      <c r="H557" s="23" t="b">
        <v>0</v>
      </c>
      <c r="I557" s="23" t="b">
        <v>0</v>
      </c>
      <c r="J557" s="110"/>
      <c r="K557" s="140"/>
      <c r="L557" s="9"/>
      <c r="M557" s="9"/>
      <c r="N557" s="9"/>
      <c r="O557" s="12"/>
      <c r="P557" s="9"/>
      <c r="R557" s="23" t="b">
        <v>0</v>
      </c>
      <c r="S557" s="23" t="b">
        <v>0</v>
      </c>
      <c r="T557" s="23" t="b">
        <v>0</v>
      </c>
      <c r="U557" s="23" t="b">
        <v>0</v>
      </c>
      <c r="V557" s="23" t="b">
        <v>0</v>
      </c>
      <c r="W557" s="9">
        <f>_xlfn.XLOOKUP(Courses[[#This Row],[Enrollment Cap]],RoomSizes[Max Capacity],RoomSizes[Max Capacity],0,1,1)</f>
        <v>40</v>
      </c>
      <c r="X557" s="9"/>
    </row>
    <row r="558" spans="2:24" hidden="1" x14ac:dyDescent="0.2">
      <c r="B558" s="143" t="s">
        <v>789</v>
      </c>
      <c r="C558" s="145" t="s">
        <v>224</v>
      </c>
      <c r="D558" s="147">
        <v>40</v>
      </c>
      <c r="E558" s="151" t="s">
        <v>912</v>
      </c>
      <c r="F558" s="9"/>
      <c r="G558" s="23" t="b">
        <v>1</v>
      </c>
      <c r="H558" s="23" t="b">
        <v>0</v>
      </c>
      <c r="I558" s="23" t="b">
        <v>0</v>
      </c>
      <c r="J558" s="110"/>
      <c r="K558" s="141"/>
      <c r="L558" s="9"/>
      <c r="M558" s="9"/>
      <c r="N558" s="9"/>
      <c r="O558" s="12"/>
      <c r="P558" s="9"/>
      <c r="R558" s="23" t="b">
        <v>0</v>
      </c>
      <c r="S558" s="23" t="b">
        <v>0</v>
      </c>
      <c r="T558" s="23" t="b">
        <v>0</v>
      </c>
      <c r="U558" s="23" t="b">
        <v>0</v>
      </c>
      <c r="V558" s="23" t="b">
        <v>0</v>
      </c>
      <c r="W558" s="9">
        <f>_xlfn.XLOOKUP(Courses[[#This Row],[Enrollment Cap]],RoomSizes[Max Capacity],RoomSizes[Max Capacity],0,1,1)</f>
        <v>40</v>
      </c>
      <c r="X558" s="9"/>
    </row>
    <row r="559" spans="2:24" hidden="1" x14ac:dyDescent="0.2">
      <c r="B559" s="144" t="s">
        <v>789</v>
      </c>
      <c r="C559" s="146" t="s">
        <v>225</v>
      </c>
      <c r="D559" s="148">
        <v>40</v>
      </c>
      <c r="E559" s="150" t="s">
        <v>896</v>
      </c>
      <c r="F559" s="9"/>
      <c r="G559" s="23" t="b">
        <v>1</v>
      </c>
      <c r="H559" s="23" t="b">
        <v>0</v>
      </c>
      <c r="I559" s="23" t="b">
        <v>0</v>
      </c>
      <c r="J559" s="110"/>
      <c r="K559" s="140"/>
      <c r="L559" s="9"/>
      <c r="M559" s="9"/>
      <c r="N559" s="9"/>
      <c r="O559" s="12"/>
      <c r="P559" s="9"/>
      <c r="R559" s="23" t="b">
        <v>0</v>
      </c>
      <c r="S559" s="23" t="b">
        <v>0</v>
      </c>
      <c r="T559" s="23" t="b">
        <v>0</v>
      </c>
      <c r="U559" s="23" t="b">
        <v>0</v>
      </c>
      <c r="V559" s="23" t="b">
        <v>0</v>
      </c>
      <c r="W559" s="9">
        <f>_xlfn.XLOOKUP(Courses[[#This Row],[Enrollment Cap]],RoomSizes[Max Capacity],RoomSizes[Max Capacity],0,1,1)</f>
        <v>40</v>
      </c>
      <c r="X559" s="9"/>
    </row>
    <row r="560" spans="2:24" hidden="1" x14ac:dyDescent="0.2">
      <c r="B560" s="143" t="s">
        <v>789</v>
      </c>
      <c r="C560" s="145" t="s">
        <v>226</v>
      </c>
      <c r="D560" s="147">
        <v>48</v>
      </c>
      <c r="E560" s="151" t="s">
        <v>898</v>
      </c>
      <c r="F560" s="9"/>
      <c r="G560" s="23" t="b">
        <v>1</v>
      </c>
      <c r="H560" s="23" t="b">
        <v>0</v>
      </c>
      <c r="I560" s="23" t="b">
        <v>0</v>
      </c>
      <c r="J560" s="110"/>
      <c r="K560" s="138" t="s">
        <v>873</v>
      </c>
      <c r="L560" s="9"/>
      <c r="M560" s="9"/>
      <c r="N560" s="9"/>
      <c r="O560" s="12"/>
      <c r="P560" s="9"/>
      <c r="R560" s="23" t="b">
        <v>0</v>
      </c>
      <c r="S560" s="23" t="b">
        <v>0</v>
      </c>
      <c r="T560" s="23" t="b">
        <v>0</v>
      </c>
      <c r="U560" s="23" t="b">
        <v>0</v>
      </c>
      <c r="V560" s="23" t="b">
        <v>0</v>
      </c>
      <c r="W560" s="9">
        <f>_xlfn.XLOOKUP(Courses[[#This Row],[Enrollment Cap]],RoomSizes[Max Capacity],RoomSizes[Max Capacity],0,1,1)</f>
        <v>48</v>
      </c>
      <c r="X560" s="9"/>
    </row>
    <row r="561" spans="2:24" hidden="1" x14ac:dyDescent="0.2">
      <c r="B561" s="144" t="s">
        <v>789</v>
      </c>
      <c r="C561" s="146" t="s">
        <v>227</v>
      </c>
      <c r="D561" s="148">
        <v>40</v>
      </c>
      <c r="E561" s="150" t="s">
        <v>913</v>
      </c>
      <c r="F561" s="9"/>
      <c r="G561" s="23" t="b">
        <v>1</v>
      </c>
      <c r="H561" s="23" t="b">
        <v>0</v>
      </c>
      <c r="I561" s="23" t="b">
        <v>0</v>
      </c>
      <c r="J561" s="110"/>
      <c r="K561" s="140"/>
      <c r="L561" s="9"/>
      <c r="M561" s="9"/>
      <c r="N561" s="9"/>
      <c r="O561" s="12"/>
      <c r="P561" s="9"/>
      <c r="R561" s="23" t="b">
        <v>0</v>
      </c>
      <c r="S561" s="23" t="b">
        <v>0</v>
      </c>
      <c r="T561" s="23" t="b">
        <v>0</v>
      </c>
      <c r="U561" s="23" t="b">
        <v>0</v>
      </c>
      <c r="V561" s="23" t="b">
        <v>0</v>
      </c>
      <c r="W561" s="9">
        <f>_xlfn.XLOOKUP(Courses[[#This Row],[Enrollment Cap]],RoomSizes[Max Capacity],RoomSizes[Max Capacity],0,1,1)</f>
        <v>40</v>
      </c>
      <c r="X561" s="9"/>
    </row>
    <row r="562" spans="2:24" hidden="1" x14ac:dyDescent="0.2">
      <c r="B562" s="143" t="s">
        <v>789</v>
      </c>
      <c r="C562" s="145" t="s">
        <v>228</v>
      </c>
      <c r="D562" s="147">
        <v>40</v>
      </c>
      <c r="E562" s="151" t="s">
        <v>882</v>
      </c>
      <c r="F562" s="9"/>
      <c r="G562" s="23" t="b">
        <v>1</v>
      </c>
      <c r="H562" s="23" t="b">
        <v>0</v>
      </c>
      <c r="I562" s="23" t="b">
        <v>0</v>
      </c>
      <c r="J562" s="110"/>
      <c r="K562" s="138" t="s">
        <v>914</v>
      </c>
      <c r="L562" s="9"/>
      <c r="M562" s="9"/>
      <c r="N562" s="9"/>
      <c r="O562" s="12"/>
      <c r="P562" s="9"/>
      <c r="R562" s="23" t="b">
        <v>0</v>
      </c>
      <c r="S562" s="23" t="b">
        <v>0</v>
      </c>
      <c r="T562" s="23" t="b">
        <v>0</v>
      </c>
      <c r="U562" s="23" t="b">
        <v>0</v>
      </c>
      <c r="V562" s="23" t="b">
        <v>0</v>
      </c>
      <c r="W562" s="9">
        <f>_xlfn.XLOOKUP(Courses[[#This Row],[Enrollment Cap]],RoomSizes[Max Capacity],RoomSizes[Max Capacity],0,1,1)</f>
        <v>40</v>
      </c>
      <c r="X562" s="9"/>
    </row>
    <row r="563" spans="2:24" hidden="1" x14ac:dyDescent="0.2">
      <c r="B563" s="144" t="s">
        <v>789</v>
      </c>
      <c r="C563" s="146" t="s">
        <v>229</v>
      </c>
      <c r="D563" s="148">
        <v>48</v>
      </c>
      <c r="E563" s="156" t="s">
        <v>902</v>
      </c>
      <c r="F563" s="9"/>
      <c r="G563" s="23" t="b">
        <v>1</v>
      </c>
      <c r="H563" s="23" t="b">
        <v>0</v>
      </c>
      <c r="I563" s="23" t="b">
        <v>0</v>
      </c>
      <c r="J563" s="110"/>
      <c r="K563" s="139" t="s">
        <v>915</v>
      </c>
      <c r="L563" s="9"/>
      <c r="M563" s="9"/>
      <c r="N563" s="9"/>
      <c r="O563" s="12"/>
      <c r="P563" s="9"/>
      <c r="R563" s="23" t="b">
        <v>0</v>
      </c>
      <c r="S563" s="23" t="b">
        <v>0</v>
      </c>
      <c r="T563" s="23" t="b">
        <v>0</v>
      </c>
      <c r="U563" s="23" t="b">
        <v>0</v>
      </c>
      <c r="V563" s="23" t="b">
        <v>0</v>
      </c>
      <c r="W563" s="9">
        <f>_xlfn.XLOOKUP(Courses[[#This Row],[Enrollment Cap]],RoomSizes[Max Capacity],RoomSizes[Max Capacity],0,1,1)</f>
        <v>48</v>
      </c>
      <c r="X563" s="9"/>
    </row>
    <row r="564" spans="2:24" hidden="1" x14ac:dyDescent="0.2">
      <c r="B564" s="143" t="s">
        <v>789</v>
      </c>
      <c r="C564" s="145" t="s">
        <v>230</v>
      </c>
      <c r="D564" s="147">
        <v>48</v>
      </c>
      <c r="E564" s="157" t="s">
        <v>916</v>
      </c>
      <c r="F564" s="9"/>
      <c r="G564" s="23" t="b">
        <v>1</v>
      </c>
      <c r="H564" s="23" t="b">
        <v>0</v>
      </c>
      <c r="I564" s="23" t="b">
        <v>0</v>
      </c>
      <c r="J564" s="110"/>
      <c r="K564" s="141"/>
      <c r="L564" s="9"/>
      <c r="M564" s="9"/>
      <c r="N564" s="9"/>
      <c r="O564" s="12"/>
      <c r="P564" s="9"/>
      <c r="R564" s="23" t="b">
        <v>0</v>
      </c>
      <c r="S564" s="23" t="b">
        <v>0</v>
      </c>
      <c r="T564" s="23" t="b">
        <v>0</v>
      </c>
      <c r="U564" s="23" t="b">
        <v>0</v>
      </c>
      <c r="V564" s="23" t="b">
        <v>0</v>
      </c>
      <c r="W564" s="9">
        <f>_xlfn.XLOOKUP(Courses[[#This Row],[Enrollment Cap]],RoomSizes[Max Capacity],RoomSizes[Max Capacity],0,1,1)</f>
        <v>48</v>
      </c>
      <c r="X564" s="9"/>
    </row>
    <row r="565" spans="2:24" hidden="1" x14ac:dyDescent="0.2">
      <c r="B565" s="144" t="s">
        <v>789</v>
      </c>
      <c r="C565" s="146" t="s">
        <v>231</v>
      </c>
      <c r="D565" s="148">
        <v>48</v>
      </c>
      <c r="E565" s="155" t="s">
        <v>904</v>
      </c>
      <c r="F565" s="9"/>
      <c r="G565" s="23" t="b">
        <v>1</v>
      </c>
      <c r="H565" s="23" t="b">
        <v>0</v>
      </c>
      <c r="I565" s="23" t="b">
        <v>0</v>
      </c>
      <c r="J565" s="110"/>
      <c r="K565" s="140"/>
      <c r="L565" s="9"/>
      <c r="M565" s="9"/>
      <c r="N565" s="9"/>
      <c r="O565" s="12"/>
      <c r="P565" s="9"/>
      <c r="R565" s="23" t="b">
        <v>0</v>
      </c>
      <c r="S565" s="23" t="b">
        <v>0</v>
      </c>
      <c r="T565" s="23" t="b">
        <v>0</v>
      </c>
      <c r="U565" s="23" t="b">
        <v>0</v>
      </c>
      <c r="V565" s="23" t="b">
        <v>0</v>
      </c>
      <c r="W565" s="9">
        <f>_xlfn.XLOOKUP(Courses[[#This Row],[Enrollment Cap]],RoomSizes[Max Capacity],RoomSizes[Max Capacity],0,1,1)</f>
        <v>48</v>
      </c>
      <c r="X565" s="9"/>
    </row>
    <row r="566" spans="2:24" hidden="1" x14ac:dyDescent="0.2">
      <c r="B566" s="143" t="s">
        <v>789</v>
      </c>
      <c r="C566" s="145" t="s">
        <v>232</v>
      </c>
      <c r="D566" s="147">
        <v>48</v>
      </c>
      <c r="E566" s="157" t="s">
        <v>917</v>
      </c>
      <c r="F566" s="9"/>
      <c r="G566" s="23" t="b">
        <v>1</v>
      </c>
      <c r="H566" s="23" t="b">
        <v>0</v>
      </c>
      <c r="I566" s="23" t="b">
        <v>0</v>
      </c>
      <c r="J566" s="110"/>
      <c r="K566" s="141"/>
      <c r="L566" s="9"/>
      <c r="M566" s="9"/>
      <c r="N566" s="9"/>
      <c r="O566" s="12"/>
      <c r="P566" s="9"/>
      <c r="R566" s="23" t="b">
        <v>0</v>
      </c>
      <c r="S566" s="23" t="b">
        <v>0</v>
      </c>
      <c r="T566" s="23" t="b">
        <v>0</v>
      </c>
      <c r="U566" s="23" t="b">
        <v>0</v>
      </c>
      <c r="V566" s="23" t="b">
        <v>0</v>
      </c>
      <c r="W566" s="9">
        <f>_xlfn.XLOOKUP(Courses[[#This Row],[Enrollment Cap]],RoomSizes[Max Capacity],RoomSizes[Max Capacity],0,1,1)</f>
        <v>48</v>
      </c>
      <c r="X566" s="9"/>
    </row>
    <row r="567" spans="2:24" hidden="1" x14ac:dyDescent="0.2">
      <c r="B567" s="144" t="s">
        <v>789</v>
      </c>
      <c r="C567" s="146" t="s">
        <v>233</v>
      </c>
      <c r="D567" s="148">
        <v>40</v>
      </c>
      <c r="E567" s="152"/>
      <c r="F567" s="9"/>
      <c r="G567" s="23" t="b">
        <v>1</v>
      </c>
      <c r="H567" s="23" t="b">
        <v>0</v>
      </c>
      <c r="I567" s="23" t="b">
        <v>0</v>
      </c>
      <c r="J567" s="110"/>
      <c r="K567" s="140"/>
      <c r="L567" s="9"/>
      <c r="M567" s="9"/>
      <c r="N567" s="9"/>
      <c r="O567" s="12"/>
      <c r="P567" s="9"/>
      <c r="R567" s="23" t="b">
        <v>0</v>
      </c>
      <c r="S567" s="23" t="b">
        <v>0</v>
      </c>
      <c r="T567" s="23" t="b">
        <v>0</v>
      </c>
      <c r="U567" s="23" t="b">
        <v>0</v>
      </c>
      <c r="V567" s="23" t="b">
        <v>0</v>
      </c>
      <c r="W567" s="9">
        <f>_xlfn.XLOOKUP(Courses[[#This Row],[Enrollment Cap]],RoomSizes[Max Capacity],RoomSizes[Max Capacity],0,1,1)</f>
        <v>40</v>
      </c>
      <c r="X567" s="9"/>
    </row>
    <row r="568" spans="2:24" hidden="1" x14ac:dyDescent="0.2">
      <c r="B568" s="143" t="s">
        <v>789</v>
      </c>
      <c r="C568" s="145" t="s">
        <v>234</v>
      </c>
      <c r="D568" s="147">
        <v>48</v>
      </c>
      <c r="E568" s="154" t="s">
        <v>909</v>
      </c>
      <c r="F568" s="9"/>
      <c r="G568" s="23" t="b">
        <v>1</v>
      </c>
      <c r="H568" s="23" t="b">
        <v>0</v>
      </c>
      <c r="I568" s="23" t="b">
        <v>0</v>
      </c>
      <c r="J568" s="110"/>
      <c r="K568" s="141"/>
      <c r="L568" s="9"/>
      <c r="M568" s="9"/>
      <c r="N568" s="9"/>
      <c r="O568" s="12"/>
      <c r="P568" s="9"/>
      <c r="R568" s="23" t="b">
        <v>0</v>
      </c>
      <c r="S568" s="23" t="b">
        <v>0</v>
      </c>
      <c r="T568" s="23" t="b">
        <v>0</v>
      </c>
      <c r="U568" s="23" t="b">
        <v>0</v>
      </c>
      <c r="V568" s="23" t="b">
        <v>0</v>
      </c>
      <c r="W568" s="9">
        <f>_xlfn.XLOOKUP(Courses[[#This Row],[Enrollment Cap]],RoomSizes[Max Capacity],RoomSizes[Max Capacity],0,1,1)</f>
        <v>48</v>
      </c>
      <c r="X568" s="9"/>
    </row>
    <row r="569" spans="2:24" hidden="1" x14ac:dyDescent="0.2">
      <c r="B569" s="144" t="s">
        <v>789</v>
      </c>
      <c r="C569" s="146" t="s">
        <v>235</v>
      </c>
      <c r="D569" s="148">
        <v>48</v>
      </c>
      <c r="E569" s="152"/>
      <c r="F569" s="9"/>
      <c r="G569" s="23" t="b">
        <v>1</v>
      </c>
      <c r="H569" s="23" t="b">
        <v>0</v>
      </c>
      <c r="I569" s="23" t="b">
        <v>0</v>
      </c>
      <c r="J569" s="110"/>
      <c r="K569" s="140"/>
      <c r="L569" s="9"/>
      <c r="M569" s="9"/>
      <c r="N569" s="9"/>
      <c r="O569" s="12"/>
      <c r="P569" s="9"/>
      <c r="R569" s="23" t="b">
        <v>0</v>
      </c>
      <c r="S569" s="23" t="b">
        <v>0</v>
      </c>
      <c r="T569" s="23" t="b">
        <v>0</v>
      </c>
      <c r="U569" s="23" t="b">
        <v>0</v>
      </c>
      <c r="V569" s="23" t="b">
        <v>0</v>
      </c>
      <c r="W569" s="9">
        <f>_xlfn.XLOOKUP(Courses[[#This Row],[Enrollment Cap]],RoomSizes[Max Capacity],RoomSizes[Max Capacity],0,1,1)</f>
        <v>48</v>
      </c>
      <c r="X569" s="9"/>
    </row>
    <row r="570" spans="2:24" hidden="1" x14ac:dyDescent="0.2">
      <c r="B570" s="143" t="s">
        <v>789</v>
      </c>
      <c r="C570" s="145" t="s">
        <v>236</v>
      </c>
      <c r="D570" s="147">
        <v>48</v>
      </c>
      <c r="E570" s="154" t="s">
        <v>918</v>
      </c>
      <c r="F570" s="9"/>
      <c r="G570" s="23" t="b">
        <v>1</v>
      </c>
      <c r="H570" s="23" t="b">
        <v>0</v>
      </c>
      <c r="I570" s="23" t="b">
        <v>0</v>
      </c>
      <c r="J570" s="110"/>
      <c r="K570" s="138" t="s">
        <v>919</v>
      </c>
      <c r="L570" s="9"/>
      <c r="M570" s="9"/>
      <c r="N570" s="9"/>
      <c r="O570" s="12"/>
      <c r="P570" s="9"/>
      <c r="R570" s="23" t="b">
        <v>0</v>
      </c>
      <c r="S570" s="23" t="b">
        <v>0</v>
      </c>
      <c r="T570" s="23" t="b">
        <v>0</v>
      </c>
      <c r="U570" s="23" t="b">
        <v>0</v>
      </c>
      <c r="V570" s="23" t="b">
        <v>0</v>
      </c>
      <c r="W570" s="9">
        <f>_xlfn.XLOOKUP(Courses[[#This Row],[Enrollment Cap]],RoomSizes[Max Capacity],RoomSizes[Max Capacity],0,1,1)</f>
        <v>48</v>
      </c>
      <c r="X570" s="9"/>
    </row>
    <row r="571" spans="2:24" hidden="1" x14ac:dyDescent="0.2">
      <c r="B571" s="144" t="s">
        <v>789</v>
      </c>
      <c r="C571" s="146" t="s">
        <v>237</v>
      </c>
      <c r="D571" s="148">
        <v>40</v>
      </c>
      <c r="E571" s="153" t="s">
        <v>920</v>
      </c>
      <c r="F571" s="9"/>
      <c r="G571" s="23" t="b">
        <v>1</v>
      </c>
      <c r="H571" s="23" t="b">
        <v>0</v>
      </c>
      <c r="I571" s="23" t="b">
        <v>0</v>
      </c>
      <c r="J571" s="110"/>
      <c r="K571" s="140"/>
      <c r="L571" s="9"/>
      <c r="M571" s="9"/>
      <c r="N571" s="9"/>
      <c r="O571" s="12"/>
      <c r="P571" s="9"/>
      <c r="R571" s="23" t="b">
        <v>0</v>
      </c>
      <c r="S571" s="23" t="b">
        <v>0</v>
      </c>
      <c r="T571" s="23" t="b">
        <v>0</v>
      </c>
      <c r="U571" s="23" t="b">
        <v>0</v>
      </c>
      <c r="V571" s="23" t="b">
        <v>0</v>
      </c>
      <c r="W571" s="9">
        <f>_xlfn.XLOOKUP(Courses[[#This Row],[Enrollment Cap]],RoomSizes[Max Capacity],RoomSizes[Max Capacity],0,1,1)</f>
        <v>40</v>
      </c>
      <c r="X571" s="9"/>
    </row>
    <row r="572" spans="2:24" hidden="1" x14ac:dyDescent="0.2">
      <c r="B572" s="143" t="s">
        <v>789</v>
      </c>
      <c r="C572" s="145" t="s">
        <v>238</v>
      </c>
      <c r="D572" s="147">
        <v>40</v>
      </c>
      <c r="E572" s="151" t="s">
        <v>921</v>
      </c>
      <c r="F572" s="9"/>
      <c r="G572" s="23" t="b">
        <v>1</v>
      </c>
      <c r="H572" s="23" t="b">
        <v>0</v>
      </c>
      <c r="I572" s="23" t="b">
        <v>0</v>
      </c>
      <c r="J572" s="110"/>
      <c r="K572" s="138" t="s">
        <v>922</v>
      </c>
      <c r="L572" s="9"/>
      <c r="M572" s="9"/>
      <c r="N572" s="9"/>
      <c r="O572" s="12"/>
      <c r="P572" s="9"/>
      <c r="R572" s="23" t="b">
        <v>0</v>
      </c>
      <c r="S572" s="23" t="b">
        <v>0</v>
      </c>
      <c r="T572" s="23" t="b">
        <v>0</v>
      </c>
      <c r="U572" s="23" t="b">
        <v>0</v>
      </c>
      <c r="V572" s="23" t="b">
        <v>0</v>
      </c>
      <c r="W572" s="9">
        <f>_xlfn.XLOOKUP(Courses[[#This Row],[Enrollment Cap]],RoomSizes[Max Capacity],RoomSizes[Max Capacity],0,1,1)</f>
        <v>40</v>
      </c>
      <c r="X572" s="9"/>
    </row>
    <row r="573" spans="2:24" hidden="1" x14ac:dyDescent="0.2">
      <c r="B573" s="144" t="s">
        <v>789</v>
      </c>
      <c r="C573" s="146" t="s">
        <v>240</v>
      </c>
      <c r="D573" s="148">
        <v>40</v>
      </c>
      <c r="E573" s="150" t="s">
        <v>912</v>
      </c>
      <c r="F573" s="9"/>
      <c r="G573" s="23" t="b">
        <v>1</v>
      </c>
      <c r="H573" s="23" t="b">
        <v>0</v>
      </c>
      <c r="I573" s="23" t="b">
        <v>0</v>
      </c>
      <c r="J573" s="110"/>
      <c r="K573" s="139" t="s">
        <v>923</v>
      </c>
      <c r="L573" s="9"/>
      <c r="M573" s="9"/>
      <c r="N573" s="9"/>
      <c r="O573" s="12"/>
      <c r="P573" s="9"/>
      <c r="R573" s="23" t="b">
        <v>0</v>
      </c>
      <c r="S573" s="23" t="b">
        <v>0</v>
      </c>
      <c r="T573" s="23" t="b">
        <v>0</v>
      </c>
      <c r="U573" s="23" t="b">
        <v>0</v>
      </c>
      <c r="V573" s="23" t="b">
        <v>0</v>
      </c>
      <c r="W573" s="9">
        <f>_xlfn.XLOOKUP(Courses[[#This Row],[Enrollment Cap]],RoomSizes[Max Capacity],RoomSizes[Max Capacity],0,1,1)</f>
        <v>40</v>
      </c>
      <c r="X573" s="9"/>
    </row>
    <row r="574" spans="2:24" hidden="1" x14ac:dyDescent="0.2">
      <c r="B574" s="143" t="s">
        <v>789</v>
      </c>
      <c r="C574" s="145" t="s">
        <v>241</v>
      </c>
      <c r="D574" s="147">
        <v>48</v>
      </c>
      <c r="E574" s="159" t="s">
        <v>924</v>
      </c>
      <c r="F574" s="9"/>
      <c r="G574" s="23" t="b">
        <v>1</v>
      </c>
      <c r="H574" s="23" t="b">
        <v>0</v>
      </c>
      <c r="I574" s="23" t="b">
        <v>0</v>
      </c>
      <c r="J574" s="110"/>
      <c r="K574" s="138" t="s">
        <v>915</v>
      </c>
      <c r="L574" s="9"/>
      <c r="M574" s="9"/>
      <c r="N574" s="9"/>
      <c r="O574" s="12"/>
      <c r="P574" s="9"/>
      <c r="R574" s="23" t="b">
        <v>0</v>
      </c>
      <c r="S574" s="23" t="b">
        <v>0</v>
      </c>
      <c r="T574" s="23" t="b">
        <v>0</v>
      </c>
      <c r="U574" s="23" t="b">
        <v>0</v>
      </c>
      <c r="V574" s="23" t="b">
        <v>0</v>
      </c>
      <c r="W574" s="9">
        <f>_xlfn.XLOOKUP(Courses[[#This Row],[Enrollment Cap]],RoomSizes[Max Capacity],RoomSizes[Max Capacity],0,1,1)</f>
        <v>48</v>
      </c>
      <c r="X574" s="9"/>
    </row>
    <row r="575" spans="2:24" hidden="1" x14ac:dyDescent="0.2">
      <c r="B575" s="144" t="s">
        <v>789</v>
      </c>
      <c r="C575" s="146" t="s">
        <v>242</v>
      </c>
      <c r="D575" s="148">
        <v>40</v>
      </c>
      <c r="E575" s="155" t="s">
        <v>925</v>
      </c>
      <c r="F575" s="9"/>
      <c r="G575" s="9"/>
      <c r="H575" s="23" t="b">
        <v>0</v>
      </c>
      <c r="I575" s="23" t="b">
        <v>0</v>
      </c>
      <c r="J575" s="110"/>
      <c r="K575" s="140"/>
      <c r="L575" s="9"/>
      <c r="M575" s="9"/>
      <c r="N575" s="9"/>
      <c r="O575" s="12"/>
      <c r="P575" s="9"/>
      <c r="R575" s="23" t="b">
        <v>0</v>
      </c>
      <c r="S575" s="23" t="b">
        <v>0</v>
      </c>
      <c r="T575" s="23" t="b">
        <v>0</v>
      </c>
      <c r="U575" s="23" t="b">
        <v>0</v>
      </c>
      <c r="V575" s="23" t="b">
        <v>0</v>
      </c>
      <c r="W575" s="9">
        <f>_xlfn.XLOOKUP(Courses[[#This Row],[Enrollment Cap]],RoomSizes[Max Capacity],RoomSizes[Max Capacity],0,1,1)</f>
        <v>40</v>
      </c>
      <c r="X575" s="9"/>
    </row>
    <row r="576" spans="2:24" hidden="1" x14ac:dyDescent="0.2">
      <c r="B576" s="143" t="s">
        <v>789</v>
      </c>
      <c r="C576" s="145" t="s">
        <v>243</v>
      </c>
      <c r="D576" s="147">
        <v>30</v>
      </c>
      <c r="E576" s="154" t="s">
        <v>902</v>
      </c>
      <c r="F576" s="9"/>
      <c r="G576" s="9"/>
      <c r="H576" s="23" t="b">
        <v>0</v>
      </c>
      <c r="I576" s="23" t="b">
        <v>0</v>
      </c>
      <c r="J576" s="110"/>
      <c r="K576" s="141"/>
      <c r="L576" s="9"/>
      <c r="M576" s="9"/>
      <c r="N576" s="9"/>
      <c r="O576" s="12"/>
      <c r="P576" s="9"/>
      <c r="R576" s="23" t="b">
        <v>0</v>
      </c>
      <c r="S576" s="23" t="b">
        <v>0</v>
      </c>
      <c r="T576" s="23" t="b">
        <v>0</v>
      </c>
      <c r="U576" s="23" t="b">
        <v>0</v>
      </c>
      <c r="V576" s="23" t="b">
        <v>0</v>
      </c>
      <c r="W576" s="9">
        <f>_xlfn.XLOOKUP(Courses[[#This Row],[Enrollment Cap]],RoomSizes[Max Capacity],RoomSizes[Max Capacity],0,1,1)</f>
        <v>30</v>
      </c>
      <c r="X576" s="9"/>
    </row>
    <row r="577" spans="2:24" hidden="1" x14ac:dyDescent="0.2">
      <c r="B577" s="144" t="s">
        <v>789</v>
      </c>
      <c r="C577" s="146" t="s">
        <v>244</v>
      </c>
      <c r="D577" s="148">
        <v>48</v>
      </c>
      <c r="E577" s="155" t="s">
        <v>926</v>
      </c>
      <c r="F577" s="9"/>
      <c r="G577" s="9"/>
      <c r="H577" s="23" t="b">
        <v>0</v>
      </c>
      <c r="I577" s="23" t="b">
        <v>0</v>
      </c>
      <c r="J577" s="110"/>
      <c r="K577" s="140"/>
      <c r="L577" s="9"/>
      <c r="M577" s="9"/>
      <c r="N577" s="9"/>
      <c r="O577" s="12"/>
      <c r="P577" s="9"/>
      <c r="R577" s="23" t="b">
        <v>0</v>
      </c>
      <c r="S577" s="23" t="b">
        <v>0</v>
      </c>
      <c r="T577" s="23" t="b">
        <v>0</v>
      </c>
      <c r="U577" s="23" t="b">
        <v>0</v>
      </c>
      <c r="V577" s="23" t="b">
        <v>0</v>
      </c>
      <c r="W577" s="9">
        <f>_xlfn.XLOOKUP(Courses[[#This Row],[Enrollment Cap]],RoomSizes[Max Capacity],RoomSizes[Max Capacity],0,1,1)</f>
        <v>48</v>
      </c>
      <c r="X577" s="9"/>
    </row>
    <row r="578" spans="2:24" hidden="1" x14ac:dyDescent="0.2">
      <c r="B578" s="143" t="s">
        <v>789</v>
      </c>
      <c r="C578" s="145" t="s">
        <v>245</v>
      </c>
      <c r="D578" s="147">
        <v>48</v>
      </c>
      <c r="E578" s="159" t="s">
        <v>927</v>
      </c>
      <c r="F578" s="9"/>
      <c r="G578" s="9"/>
      <c r="H578" s="23" t="b">
        <v>0</v>
      </c>
      <c r="I578" s="23" t="b">
        <v>0</v>
      </c>
      <c r="J578" s="110"/>
      <c r="K578" s="141"/>
      <c r="L578" s="9"/>
      <c r="M578" s="9"/>
      <c r="N578" s="9"/>
      <c r="O578" s="12"/>
      <c r="P578" s="9"/>
      <c r="R578" s="23" t="b">
        <v>0</v>
      </c>
      <c r="S578" s="23" t="b">
        <v>0</v>
      </c>
      <c r="T578" s="23" t="b">
        <v>0</v>
      </c>
      <c r="U578" s="23" t="b">
        <v>0</v>
      </c>
      <c r="V578" s="23" t="b">
        <v>0</v>
      </c>
      <c r="W578" s="9">
        <f>_xlfn.XLOOKUP(Courses[[#This Row],[Enrollment Cap]],RoomSizes[Max Capacity],RoomSizes[Max Capacity],0,1,1)</f>
        <v>48</v>
      </c>
      <c r="X578" s="9"/>
    </row>
    <row r="579" spans="2:24" hidden="1" x14ac:dyDescent="0.2">
      <c r="B579" s="144" t="s">
        <v>789</v>
      </c>
      <c r="C579" s="146" t="s">
        <v>246</v>
      </c>
      <c r="D579" s="148">
        <v>20</v>
      </c>
      <c r="E579" s="155" t="s">
        <v>917</v>
      </c>
      <c r="F579" s="9"/>
      <c r="G579" s="9"/>
      <c r="H579" s="23" t="b">
        <v>0</v>
      </c>
      <c r="I579" s="23" t="b">
        <v>0</v>
      </c>
      <c r="J579" s="110"/>
      <c r="K579" s="139" t="s">
        <v>928</v>
      </c>
      <c r="L579" s="9"/>
      <c r="M579" s="9"/>
      <c r="N579" s="9"/>
      <c r="O579" s="12"/>
      <c r="P579" s="9"/>
      <c r="R579" s="23" t="b">
        <v>0</v>
      </c>
      <c r="S579" s="23" t="b">
        <v>0</v>
      </c>
      <c r="T579" s="23" t="b">
        <v>0</v>
      </c>
      <c r="U579" s="23" t="b">
        <v>0</v>
      </c>
      <c r="V579" s="23" t="b">
        <v>0</v>
      </c>
      <c r="W579" s="9">
        <f>_xlfn.XLOOKUP(Courses[[#This Row],[Enrollment Cap]],RoomSizes[Max Capacity],RoomSizes[Max Capacity],0,1,1)</f>
        <v>24</v>
      </c>
      <c r="X579" s="9"/>
    </row>
    <row r="580" spans="2:24" hidden="1" x14ac:dyDescent="0.2">
      <c r="B580" s="143" t="s">
        <v>789</v>
      </c>
      <c r="C580" s="145" t="s">
        <v>247</v>
      </c>
      <c r="D580" s="147">
        <v>40</v>
      </c>
      <c r="E580" s="159" t="s">
        <v>929</v>
      </c>
      <c r="F580" s="9"/>
      <c r="G580" s="9"/>
      <c r="H580" s="23" t="b">
        <v>0</v>
      </c>
      <c r="I580" s="23" t="b">
        <v>0</v>
      </c>
      <c r="J580" s="110"/>
      <c r="K580" s="141"/>
      <c r="L580" s="9"/>
      <c r="M580" s="9"/>
      <c r="N580" s="9"/>
      <c r="O580" s="12"/>
      <c r="P580" s="9"/>
      <c r="R580" s="23" t="b">
        <v>0</v>
      </c>
      <c r="S580" s="23" t="b">
        <v>0</v>
      </c>
      <c r="T580" s="23" t="b">
        <v>0</v>
      </c>
      <c r="U580" s="23" t="b">
        <v>0</v>
      </c>
      <c r="V580" s="23" t="b">
        <v>0</v>
      </c>
      <c r="W580" s="9">
        <f>_xlfn.XLOOKUP(Courses[[#This Row],[Enrollment Cap]],RoomSizes[Max Capacity],RoomSizes[Max Capacity],0,1,1)</f>
        <v>40</v>
      </c>
      <c r="X580" s="9"/>
    </row>
    <row r="581" spans="2:24" hidden="1" x14ac:dyDescent="0.2">
      <c r="B581" s="144" t="s">
        <v>789</v>
      </c>
      <c r="C581" s="146" t="s">
        <v>248</v>
      </c>
      <c r="D581" s="148">
        <v>48</v>
      </c>
      <c r="E581" s="160" t="s">
        <v>872</v>
      </c>
      <c r="F581" s="9"/>
      <c r="G581" s="9"/>
      <c r="H581" s="23" t="b">
        <v>0</v>
      </c>
      <c r="I581" s="23" t="b">
        <v>0</v>
      </c>
      <c r="J581" s="110"/>
      <c r="K581" s="140"/>
      <c r="L581" s="9"/>
      <c r="M581" s="9"/>
      <c r="N581" s="9"/>
      <c r="O581" s="12"/>
      <c r="P581" s="9"/>
      <c r="R581" s="23" t="b">
        <v>0</v>
      </c>
      <c r="S581" s="23" t="b">
        <v>0</v>
      </c>
      <c r="T581" s="23" t="b">
        <v>0</v>
      </c>
      <c r="U581" s="23" t="b">
        <v>0</v>
      </c>
      <c r="V581" s="23" t="b">
        <v>0</v>
      </c>
      <c r="W581" s="9">
        <f>_xlfn.XLOOKUP(Courses[[#This Row],[Enrollment Cap]],RoomSizes[Max Capacity],RoomSizes[Max Capacity],0,1,1)</f>
        <v>48</v>
      </c>
      <c r="X581" s="9"/>
    </row>
    <row r="582" spans="2:24" hidden="1" x14ac:dyDescent="0.2">
      <c r="B582" s="143" t="s">
        <v>789</v>
      </c>
      <c r="C582" s="145" t="s">
        <v>249</v>
      </c>
      <c r="D582" s="147">
        <v>48</v>
      </c>
      <c r="E582" s="151" t="s">
        <v>894</v>
      </c>
      <c r="F582" s="9"/>
      <c r="G582" s="9"/>
      <c r="H582" s="23" t="b">
        <v>0</v>
      </c>
      <c r="I582" s="23" t="b">
        <v>0</v>
      </c>
      <c r="J582" s="110"/>
      <c r="K582" s="138" t="s">
        <v>930</v>
      </c>
      <c r="L582" s="9"/>
      <c r="M582" s="9"/>
      <c r="N582" s="9"/>
      <c r="O582" s="12"/>
      <c r="P582" s="9"/>
      <c r="R582" s="23" t="b">
        <v>0</v>
      </c>
      <c r="S582" s="23" t="b">
        <v>0</v>
      </c>
      <c r="T582" s="23" t="b">
        <v>0</v>
      </c>
      <c r="U582" s="23" t="b">
        <v>0</v>
      </c>
      <c r="V582" s="23" t="b">
        <v>0</v>
      </c>
      <c r="W582" s="9">
        <f>_xlfn.XLOOKUP(Courses[[#This Row],[Enrollment Cap]],RoomSizes[Max Capacity],RoomSizes[Max Capacity],0,1,1)</f>
        <v>48</v>
      </c>
      <c r="X582" s="9"/>
    </row>
    <row r="583" spans="2:24" hidden="1" x14ac:dyDescent="0.2">
      <c r="B583" s="144" t="s">
        <v>789</v>
      </c>
      <c r="C583" s="146" t="s">
        <v>250</v>
      </c>
      <c r="D583" s="148">
        <v>48</v>
      </c>
      <c r="E583" s="150" t="s">
        <v>894</v>
      </c>
      <c r="F583" s="9"/>
      <c r="G583" s="9"/>
      <c r="H583" s="23" t="b">
        <v>0</v>
      </c>
      <c r="I583" s="23" t="b">
        <v>0</v>
      </c>
      <c r="J583" s="110"/>
      <c r="K583" s="139" t="s">
        <v>931</v>
      </c>
      <c r="L583" s="9"/>
      <c r="M583" s="9"/>
      <c r="N583" s="9"/>
      <c r="O583" s="12"/>
      <c r="P583" s="9"/>
      <c r="R583" s="23" t="b">
        <v>0</v>
      </c>
      <c r="S583" s="23" t="b">
        <v>0</v>
      </c>
      <c r="T583" s="23" t="b">
        <v>0</v>
      </c>
      <c r="U583" s="23" t="b">
        <v>0</v>
      </c>
      <c r="V583" s="23" t="b">
        <v>0</v>
      </c>
      <c r="W583" s="9">
        <f>_xlfn.XLOOKUP(Courses[[#This Row],[Enrollment Cap]],RoomSizes[Max Capacity],RoomSizes[Max Capacity],0,1,1)</f>
        <v>48</v>
      </c>
      <c r="X583" s="9"/>
    </row>
    <row r="584" spans="2:24" hidden="1" x14ac:dyDescent="0.2">
      <c r="B584" s="143" t="s">
        <v>789</v>
      </c>
      <c r="C584" s="145" t="s">
        <v>251</v>
      </c>
      <c r="D584" s="147">
        <v>48</v>
      </c>
      <c r="E584" s="157" t="s">
        <v>932</v>
      </c>
      <c r="F584" s="9"/>
      <c r="G584" s="9"/>
      <c r="H584" s="23" t="b">
        <v>0</v>
      </c>
      <c r="I584" s="23" t="b">
        <v>0</v>
      </c>
      <c r="J584" s="110"/>
      <c r="K584" s="141"/>
      <c r="L584" s="9"/>
      <c r="M584" s="9"/>
      <c r="N584" s="9"/>
      <c r="O584" s="12"/>
      <c r="P584" s="9"/>
      <c r="R584" s="23" t="b">
        <v>0</v>
      </c>
      <c r="S584" s="23" t="b">
        <v>0</v>
      </c>
      <c r="T584" s="23" t="b">
        <v>0</v>
      </c>
      <c r="U584" s="23" t="b">
        <v>0</v>
      </c>
      <c r="V584" s="23" t="b">
        <v>0</v>
      </c>
      <c r="W584" s="9">
        <f>_xlfn.XLOOKUP(Courses[[#This Row],[Enrollment Cap]],RoomSizes[Max Capacity],RoomSizes[Max Capacity],0,1,1)</f>
        <v>48</v>
      </c>
      <c r="X584" s="9"/>
    </row>
    <row r="585" spans="2:24" hidden="1" x14ac:dyDescent="0.2">
      <c r="B585" s="144" t="s">
        <v>789</v>
      </c>
      <c r="C585" s="146" t="s">
        <v>252</v>
      </c>
      <c r="D585" s="148">
        <v>40</v>
      </c>
      <c r="E585" s="155" t="s">
        <v>604</v>
      </c>
      <c r="F585" s="9"/>
      <c r="G585" s="9"/>
      <c r="H585" s="23" t="b">
        <v>0</v>
      </c>
      <c r="I585" s="23" t="b">
        <v>0</v>
      </c>
      <c r="J585" s="110"/>
      <c r="K585" s="140"/>
      <c r="L585" s="9"/>
      <c r="M585" s="9"/>
      <c r="N585" s="9"/>
      <c r="O585" s="12"/>
      <c r="P585" s="9"/>
      <c r="R585" s="23" t="b">
        <v>0</v>
      </c>
      <c r="S585" s="23" t="b">
        <v>0</v>
      </c>
      <c r="T585" s="23" t="b">
        <v>0</v>
      </c>
      <c r="U585" s="23" t="b">
        <v>0</v>
      </c>
      <c r="V585" s="23" t="b">
        <v>0</v>
      </c>
      <c r="W585" s="9">
        <f>_xlfn.XLOOKUP(Courses[[#This Row],[Enrollment Cap]],RoomSizes[Max Capacity],RoomSizes[Max Capacity],0,1,1)</f>
        <v>40</v>
      </c>
      <c r="X585" s="9"/>
    </row>
    <row r="586" spans="2:24" hidden="1" x14ac:dyDescent="0.2">
      <c r="B586" s="143" t="s">
        <v>789</v>
      </c>
      <c r="C586" s="145" t="s">
        <v>253</v>
      </c>
      <c r="D586" s="147">
        <v>20</v>
      </c>
      <c r="E586" s="151" t="s">
        <v>886</v>
      </c>
      <c r="F586" s="9"/>
      <c r="G586" s="9"/>
      <c r="H586" s="23" t="b">
        <v>0</v>
      </c>
      <c r="I586" s="23" t="b">
        <v>0</v>
      </c>
      <c r="J586" s="110"/>
      <c r="K586" s="138" t="s">
        <v>887</v>
      </c>
      <c r="L586" s="9"/>
      <c r="M586" s="9"/>
      <c r="N586" s="9"/>
      <c r="O586" s="12"/>
      <c r="P586" s="9"/>
      <c r="R586" s="23" t="b">
        <v>0</v>
      </c>
      <c r="S586" s="23" t="b">
        <v>0</v>
      </c>
      <c r="T586" s="23" t="b">
        <v>0</v>
      </c>
      <c r="U586" s="23" t="b">
        <v>0</v>
      </c>
      <c r="V586" s="23" t="b">
        <v>0</v>
      </c>
      <c r="W586" s="9">
        <f>_xlfn.XLOOKUP(Courses[[#This Row],[Enrollment Cap]],RoomSizes[Max Capacity],RoomSizes[Max Capacity],0,1,1)</f>
        <v>24</v>
      </c>
      <c r="X586" s="9"/>
    </row>
    <row r="587" spans="2:24" hidden="1" x14ac:dyDescent="0.2">
      <c r="B587" s="144" t="s">
        <v>789</v>
      </c>
      <c r="C587" s="146" t="s">
        <v>255</v>
      </c>
      <c r="D587" s="148">
        <v>40</v>
      </c>
      <c r="E587" s="150" t="s">
        <v>933</v>
      </c>
      <c r="F587" s="9"/>
      <c r="G587" s="9"/>
      <c r="H587" s="23" t="b">
        <v>0</v>
      </c>
      <c r="I587" s="23" t="b">
        <v>0</v>
      </c>
      <c r="J587" s="110"/>
      <c r="K587" s="139" t="s">
        <v>878</v>
      </c>
      <c r="L587" s="9"/>
      <c r="M587" s="9"/>
      <c r="N587" s="9"/>
      <c r="O587" s="12"/>
      <c r="P587" s="9"/>
      <c r="R587" s="23" t="b">
        <v>0</v>
      </c>
      <c r="S587" s="23" t="b">
        <v>0</v>
      </c>
      <c r="T587" s="23" t="b">
        <v>0</v>
      </c>
      <c r="U587" s="23" t="b">
        <v>0</v>
      </c>
      <c r="V587" s="23" t="b">
        <v>0</v>
      </c>
      <c r="W587" s="9">
        <f>_xlfn.XLOOKUP(Courses[[#This Row],[Enrollment Cap]],RoomSizes[Max Capacity],RoomSizes[Max Capacity],0,1,1)</f>
        <v>40</v>
      </c>
      <c r="X587" s="9"/>
    </row>
    <row r="588" spans="2:24" hidden="1" x14ac:dyDescent="0.2">
      <c r="B588" s="143" t="s">
        <v>789</v>
      </c>
      <c r="C588" s="145" t="s">
        <v>256</v>
      </c>
      <c r="D588" s="147">
        <v>30</v>
      </c>
      <c r="E588" s="151" t="s">
        <v>911</v>
      </c>
      <c r="F588" s="9"/>
      <c r="G588" s="9"/>
      <c r="H588" s="23" t="b">
        <v>0</v>
      </c>
      <c r="I588" s="23" t="b">
        <v>0</v>
      </c>
      <c r="J588" s="110"/>
      <c r="K588" s="141"/>
      <c r="L588" s="9"/>
      <c r="M588" s="9"/>
      <c r="N588" s="9"/>
      <c r="O588" s="12"/>
      <c r="P588" s="9"/>
      <c r="R588" s="23" t="b">
        <v>0</v>
      </c>
      <c r="S588" s="23" t="b">
        <v>0</v>
      </c>
      <c r="T588" s="23" t="b">
        <v>0</v>
      </c>
      <c r="U588" s="23" t="b">
        <v>0</v>
      </c>
      <c r="V588" s="23" t="b">
        <v>0</v>
      </c>
      <c r="W588" s="9">
        <f>_xlfn.XLOOKUP(Courses[[#This Row],[Enrollment Cap]],RoomSizes[Max Capacity],RoomSizes[Max Capacity],0,1,1)</f>
        <v>30</v>
      </c>
      <c r="X588" s="9"/>
    </row>
    <row r="589" spans="2:24" hidden="1" x14ac:dyDescent="0.2">
      <c r="B589" s="144" t="s">
        <v>789</v>
      </c>
      <c r="C589" s="146" t="s">
        <v>257</v>
      </c>
      <c r="D589" s="148">
        <v>40</v>
      </c>
      <c r="E589" s="150" t="s">
        <v>889</v>
      </c>
      <c r="F589" s="9"/>
      <c r="G589" s="9"/>
      <c r="H589" s="23" t="b">
        <v>0</v>
      </c>
      <c r="I589" s="23" t="b">
        <v>0</v>
      </c>
      <c r="J589" s="110"/>
      <c r="K589" s="140"/>
      <c r="L589" s="9"/>
      <c r="M589" s="9"/>
      <c r="N589" s="9"/>
      <c r="O589" s="12"/>
      <c r="P589" s="9"/>
      <c r="R589" s="23" t="b">
        <v>0</v>
      </c>
      <c r="S589" s="23" t="b">
        <v>0</v>
      </c>
      <c r="T589" s="23" t="b">
        <v>0</v>
      </c>
      <c r="U589" s="23" t="b">
        <v>0</v>
      </c>
      <c r="V589" s="23" t="b">
        <v>0</v>
      </c>
      <c r="W589" s="9">
        <f>_xlfn.XLOOKUP(Courses[[#This Row],[Enrollment Cap]],RoomSizes[Max Capacity],RoomSizes[Max Capacity],0,1,1)</f>
        <v>40</v>
      </c>
      <c r="X589" s="9"/>
    </row>
    <row r="590" spans="2:24" hidden="1" x14ac:dyDescent="0.2">
      <c r="B590" s="143" t="s">
        <v>789</v>
      </c>
      <c r="C590" s="145" t="s">
        <v>258</v>
      </c>
      <c r="D590" s="147">
        <v>48</v>
      </c>
      <c r="E590" s="151" t="s">
        <v>934</v>
      </c>
      <c r="F590" s="9"/>
      <c r="G590" s="9"/>
      <c r="H590" s="23" t="b">
        <v>0</v>
      </c>
      <c r="I590" s="23" t="b">
        <v>0</v>
      </c>
      <c r="J590" s="110"/>
      <c r="K590" s="138" t="s">
        <v>935</v>
      </c>
      <c r="L590" s="9"/>
      <c r="M590" s="9"/>
      <c r="N590" s="9"/>
      <c r="O590" s="12"/>
      <c r="P590" s="9"/>
      <c r="R590" s="23" t="b">
        <v>0</v>
      </c>
      <c r="S590" s="23" t="b">
        <v>0</v>
      </c>
      <c r="T590" s="23" t="b">
        <v>0</v>
      </c>
      <c r="U590" s="23" t="b">
        <v>0</v>
      </c>
      <c r="V590" s="23" t="b">
        <v>0</v>
      </c>
      <c r="W590" s="9">
        <f>_xlfn.XLOOKUP(Courses[[#This Row],[Enrollment Cap]],RoomSizes[Max Capacity],RoomSizes[Max Capacity],0,1,1)</f>
        <v>48</v>
      </c>
      <c r="X590" s="9"/>
    </row>
    <row r="591" spans="2:24" hidden="1" x14ac:dyDescent="0.2">
      <c r="B591" s="144" t="s">
        <v>789</v>
      </c>
      <c r="C591" s="146" t="s">
        <v>259</v>
      </c>
      <c r="D591" s="148">
        <v>48</v>
      </c>
      <c r="E591" s="150" t="s">
        <v>890</v>
      </c>
      <c r="F591" s="9"/>
      <c r="G591" s="9"/>
      <c r="H591" s="23" t="b">
        <v>0</v>
      </c>
      <c r="I591" s="23" t="b">
        <v>0</v>
      </c>
      <c r="J591" s="110"/>
      <c r="K591" s="139" t="s">
        <v>936</v>
      </c>
      <c r="L591" s="9"/>
      <c r="M591" s="9"/>
      <c r="N591" s="9"/>
      <c r="O591" s="12"/>
      <c r="P591" s="9"/>
      <c r="R591" s="23" t="b">
        <v>0</v>
      </c>
      <c r="S591" s="23" t="b">
        <v>0</v>
      </c>
      <c r="T591" s="23" t="b">
        <v>0</v>
      </c>
      <c r="U591" s="23" t="b">
        <v>0</v>
      </c>
      <c r="V591" s="23" t="b">
        <v>0</v>
      </c>
      <c r="W591" s="9">
        <f>_xlfn.XLOOKUP(Courses[[#This Row],[Enrollment Cap]],RoomSizes[Max Capacity],RoomSizes[Max Capacity],0,1,1)</f>
        <v>48</v>
      </c>
      <c r="X591" s="9"/>
    </row>
    <row r="592" spans="2:24" hidden="1" x14ac:dyDescent="0.2">
      <c r="B592" s="143" t="s">
        <v>789</v>
      </c>
      <c r="C592" s="145" t="s">
        <v>260</v>
      </c>
      <c r="D592" s="147">
        <v>20</v>
      </c>
      <c r="E592" s="151" t="s">
        <v>890</v>
      </c>
      <c r="F592" s="9"/>
      <c r="G592" s="9"/>
      <c r="H592" s="23" t="b">
        <v>0</v>
      </c>
      <c r="I592" s="23" t="b">
        <v>0</v>
      </c>
      <c r="J592" s="110"/>
      <c r="K592" s="138" t="s">
        <v>937</v>
      </c>
      <c r="L592" s="9"/>
      <c r="M592" s="9"/>
      <c r="N592" s="9"/>
      <c r="O592" s="12"/>
      <c r="P592" s="9"/>
      <c r="R592" s="23" t="b">
        <v>0</v>
      </c>
      <c r="S592" s="23" t="b">
        <v>0</v>
      </c>
      <c r="T592" s="23" t="b">
        <v>0</v>
      </c>
      <c r="U592" s="23" t="b">
        <v>0</v>
      </c>
      <c r="V592" s="23" t="b">
        <v>0</v>
      </c>
      <c r="W592" s="9">
        <f>_xlfn.XLOOKUP(Courses[[#This Row],[Enrollment Cap]],RoomSizes[Max Capacity],RoomSizes[Max Capacity],0,1,1)</f>
        <v>24</v>
      </c>
      <c r="X592" s="9"/>
    </row>
    <row r="593" spans="2:24" hidden="1" x14ac:dyDescent="0.2">
      <c r="B593" s="144" t="s">
        <v>789</v>
      </c>
      <c r="C593" s="146" t="s">
        <v>261</v>
      </c>
      <c r="D593" s="148">
        <v>48</v>
      </c>
      <c r="E593" s="150" t="s">
        <v>876</v>
      </c>
      <c r="F593" s="9"/>
      <c r="G593" s="9"/>
      <c r="H593" s="23" t="b">
        <v>0</v>
      </c>
      <c r="I593" s="23" t="b">
        <v>0</v>
      </c>
      <c r="J593" s="110"/>
      <c r="K593" s="140"/>
      <c r="L593" s="9"/>
      <c r="M593" s="9"/>
      <c r="N593" s="9"/>
      <c r="O593" s="12"/>
      <c r="P593" s="9"/>
      <c r="R593" s="23" t="b">
        <v>0</v>
      </c>
      <c r="S593" s="23" t="b">
        <v>0</v>
      </c>
      <c r="T593" s="23" t="b">
        <v>0</v>
      </c>
      <c r="U593" s="23" t="b">
        <v>0</v>
      </c>
      <c r="V593" s="23" t="b">
        <v>0</v>
      </c>
      <c r="W593" s="9">
        <f>_xlfn.XLOOKUP(Courses[[#This Row],[Enrollment Cap]],RoomSizes[Max Capacity],RoomSizes[Max Capacity],0,1,1)</f>
        <v>48</v>
      </c>
      <c r="X593" s="9"/>
    </row>
    <row r="594" spans="2:24" hidden="1" x14ac:dyDescent="0.2">
      <c r="B594" s="143" t="s">
        <v>789</v>
      </c>
      <c r="C594" s="145" t="s">
        <v>262</v>
      </c>
      <c r="D594" s="147">
        <v>48</v>
      </c>
      <c r="E594" s="151" t="s">
        <v>894</v>
      </c>
      <c r="F594" s="9"/>
      <c r="G594" s="9"/>
      <c r="H594" s="23" t="b">
        <v>0</v>
      </c>
      <c r="I594" s="23" t="b">
        <v>0</v>
      </c>
      <c r="J594" s="110"/>
      <c r="K594" s="141"/>
      <c r="L594" s="9"/>
      <c r="M594" s="9"/>
      <c r="N594" s="9"/>
      <c r="O594" s="12"/>
      <c r="P594" s="9"/>
      <c r="R594" s="23" t="b">
        <v>0</v>
      </c>
      <c r="S594" s="23" t="b">
        <v>0</v>
      </c>
      <c r="T594" s="23" t="b">
        <v>0</v>
      </c>
      <c r="U594" s="23" t="b">
        <v>0</v>
      </c>
      <c r="V594" s="23" t="b">
        <v>0</v>
      </c>
      <c r="W594" s="9">
        <f>_xlfn.XLOOKUP(Courses[[#This Row],[Enrollment Cap]],RoomSizes[Max Capacity],RoomSizes[Max Capacity],0,1,1)</f>
        <v>48</v>
      </c>
      <c r="X594" s="9"/>
    </row>
    <row r="595" spans="2:24" hidden="1" x14ac:dyDescent="0.2">
      <c r="B595" s="144" t="s">
        <v>789</v>
      </c>
      <c r="C595" s="146" t="s">
        <v>263</v>
      </c>
      <c r="D595" s="148">
        <v>48</v>
      </c>
      <c r="E595" s="150" t="s">
        <v>896</v>
      </c>
      <c r="F595" s="9"/>
      <c r="G595" s="9"/>
      <c r="H595" s="23" t="b">
        <v>0</v>
      </c>
      <c r="I595" s="23" t="b">
        <v>0</v>
      </c>
      <c r="J595" s="110"/>
      <c r="K595" s="140"/>
      <c r="L595" s="9"/>
      <c r="M595" s="9"/>
      <c r="N595" s="9"/>
      <c r="O595" s="12"/>
      <c r="P595" s="9"/>
      <c r="R595" s="23" t="b">
        <v>0</v>
      </c>
      <c r="S595" s="23" t="b">
        <v>0</v>
      </c>
      <c r="T595" s="23" t="b">
        <v>0</v>
      </c>
      <c r="U595" s="23" t="b">
        <v>0</v>
      </c>
      <c r="V595" s="23" t="b">
        <v>0</v>
      </c>
      <c r="W595" s="9">
        <f>_xlfn.XLOOKUP(Courses[[#This Row],[Enrollment Cap]],RoomSizes[Max Capacity],RoomSizes[Max Capacity],0,1,1)</f>
        <v>48</v>
      </c>
      <c r="X595" s="9"/>
    </row>
    <row r="596" spans="2:24" hidden="1" x14ac:dyDescent="0.2">
      <c r="B596" s="143" t="s">
        <v>789</v>
      </c>
      <c r="C596" s="145" t="s">
        <v>264</v>
      </c>
      <c r="D596" s="147">
        <v>48</v>
      </c>
      <c r="E596" s="151" t="s">
        <v>881</v>
      </c>
      <c r="F596" s="9"/>
      <c r="G596" s="9"/>
      <c r="H596" s="23" t="b">
        <v>0</v>
      </c>
      <c r="I596" s="23" t="b">
        <v>0</v>
      </c>
      <c r="J596" s="110"/>
      <c r="K596" s="141"/>
      <c r="L596" s="9"/>
      <c r="M596" s="9"/>
      <c r="N596" s="9"/>
      <c r="O596" s="12"/>
      <c r="P596" s="9"/>
      <c r="R596" s="23" t="b">
        <v>0</v>
      </c>
      <c r="S596" s="23" t="b">
        <v>0</v>
      </c>
      <c r="T596" s="23" t="b">
        <v>0</v>
      </c>
      <c r="U596" s="23" t="b">
        <v>0</v>
      </c>
      <c r="V596" s="23" t="b">
        <v>0</v>
      </c>
      <c r="W596" s="9">
        <f>_xlfn.XLOOKUP(Courses[[#This Row],[Enrollment Cap]],RoomSizes[Max Capacity],RoomSizes[Max Capacity],0,1,1)</f>
        <v>48</v>
      </c>
      <c r="X596" s="9"/>
    </row>
    <row r="597" spans="2:24" hidden="1" x14ac:dyDescent="0.2">
      <c r="B597" s="144" t="s">
        <v>789</v>
      </c>
      <c r="C597" s="146" t="s">
        <v>265</v>
      </c>
      <c r="D597" s="148">
        <v>48</v>
      </c>
      <c r="E597" s="156" t="s">
        <v>932</v>
      </c>
      <c r="F597" s="9"/>
      <c r="G597" s="9"/>
      <c r="H597" s="23" t="b">
        <v>0</v>
      </c>
      <c r="I597" s="23" t="b">
        <v>0</v>
      </c>
      <c r="J597" s="110"/>
      <c r="K597" s="139" t="s">
        <v>903</v>
      </c>
      <c r="L597" s="9"/>
      <c r="M597" s="9"/>
      <c r="N597" s="9"/>
      <c r="O597" s="12"/>
      <c r="P597" s="9"/>
      <c r="R597" s="23" t="b">
        <v>0</v>
      </c>
      <c r="S597" s="23" t="b">
        <v>0</v>
      </c>
      <c r="T597" s="23" t="b">
        <v>0</v>
      </c>
      <c r="U597" s="23" t="b">
        <v>0</v>
      </c>
      <c r="V597" s="23" t="b">
        <v>0</v>
      </c>
      <c r="W597" s="9">
        <f>_xlfn.XLOOKUP(Courses[[#This Row],[Enrollment Cap]],RoomSizes[Max Capacity],RoomSizes[Max Capacity],0,1,1)</f>
        <v>48</v>
      </c>
      <c r="X597" s="9"/>
    </row>
    <row r="598" spans="2:24" hidden="1" x14ac:dyDescent="0.2">
      <c r="B598" s="143" t="s">
        <v>789</v>
      </c>
      <c r="C598" s="145" t="s">
        <v>266</v>
      </c>
      <c r="D598" s="147">
        <v>48</v>
      </c>
      <c r="E598" s="158"/>
      <c r="F598" s="9"/>
      <c r="G598" s="9"/>
      <c r="H598" s="23" t="b">
        <v>0</v>
      </c>
      <c r="I598" s="23" t="b">
        <v>0</v>
      </c>
      <c r="J598" s="110"/>
      <c r="K598" s="138" t="s">
        <v>938</v>
      </c>
      <c r="L598" s="9"/>
      <c r="M598" s="9"/>
      <c r="N598" s="9"/>
      <c r="O598" s="12"/>
      <c r="P598" s="9"/>
      <c r="R598" s="23" t="b">
        <v>0</v>
      </c>
      <c r="S598" s="23" t="b">
        <v>0</v>
      </c>
      <c r="T598" s="23" t="b">
        <v>0</v>
      </c>
      <c r="U598" s="23" t="b">
        <v>0</v>
      </c>
      <c r="V598" s="23" t="b">
        <v>0</v>
      </c>
      <c r="W598" s="9">
        <f>_xlfn.XLOOKUP(Courses[[#This Row],[Enrollment Cap]],RoomSizes[Max Capacity],RoomSizes[Max Capacity],0,1,1)</f>
        <v>48</v>
      </c>
      <c r="X598" s="9"/>
    </row>
    <row r="599" spans="2:24" hidden="1" x14ac:dyDescent="0.2">
      <c r="B599" s="144" t="s">
        <v>789</v>
      </c>
      <c r="C599" s="146" t="s">
        <v>267</v>
      </c>
      <c r="D599" s="148">
        <v>30</v>
      </c>
      <c r="E599" s="155" t="s">
        <v>885</v>
      </c>
      <c r="F599" s="9"/>
      <c r="G599" s="9"/>
      <c r="H599" s="23" t="b">
        <v>0</v>
      </c>
      <c r="I599" s="23" t="b">
        <v>0</v>
      </c>
      <c r="J599" s="110"/>
      <c r="K599" s="140"/>
      <c r="L599" s="9"/>
      <c r="M599" s="9"/>
      <c r="N599" s="9"/>
      <c r="O599" s="12"/>
      <c r="P599" s="9"/>
      <c r="R599" s="23" t="b">
        <v>0</v>
      </c>
      <c r="S599" s="23" t="b">
        <v>0</v>
      </c>
      <c r="T599" s="23" t="b">
        <v>0</v>
      </c>
      <c r="U599" s="23" t="b">
        <v>0</v>
      </c>
      <c r="V599" s="23" t="b">
        <v>0</v>
      </c>
      <c r="W599" s="9">
        <f>_xlfn.XLOOKUP(Courses[[#This Row],[Enrollment Cap]],RoomSizes[Max Capacity],RoomSizes[Max Capacity],0,1,1)</f>
        <v>30</v>
      </c>
      <c r="X599" s="9"/>
    </row>
    <row r="600" spans="2:24" hidden="1" x14ac:dyDescent="0.2">
      <c r="B600" s="143" t="s">
        <v>789</v>
      </c>
      <c r="C600" s="145" t="s">
        <v>268</v>
      </c>
      <c r="D600" s="147">
        <v>48</v>
      </c>
      <c r="E600" s="154" t="s">
        <v>926</v>
      </c>
      <c r="F600" s="9"/>
      <c r="G600" s="9"/>
      <c r="H600" s="23" t="b">
        <v>0</v>
      </c>
      <c r="I600" s="23" t="b">
        <v>0</v>
      </c>
      <c r="J600" s="110"/>
      <c r="K600" s="141"/>
      <c r="L600" s="9"/>
      <c r="M600" s="9"/>
      <c r="N600" s="9"/>
      <c r="O600" s="12"/>
      <c r="P600" s="9"/>
      <c r="R600" s="23" t="b">
        <v>0</v>
      </c>
      <c r="S600" s="23" t="b">
        <v>0</v>
      </c>
      <c r="T600" s="23" t="b">
        <v>0</v>
      </c>
      <c r="U600" s="23" t="b">
        <v>0</v>
      </c>
      <c r="V600" s="23" t="b">
        <v>0</v>
      </c>
      <c r="W600" s="9">
        <f>_xlfn.XLOOKUP(Courses[[#This Row],[Enrollment Cap]],RoomSizes[Max Capacity],RoomSizes[Max Capacity],0,1,1)</f>
        <v>48</v>
      </c>
      <c r="X600" s="9"/>
    </row>
    <row r="601" spans="2:24" hidden="1" x14ac:dyDescent="0.2">
      <c r="B601" s="144" t="s">
        <v>789</v>
      </c>
      <c r="C601" s="146" t="s">
        <v>269</v>
      </c>
      <c r="D601" s="148">
        <v>48</v>
      </c>
      <c r="E601" s="155" t="s">
        <v>932</v>
      </c>
      <c r="F601" s="9"/>
      <c r="G601" s="9"/>
      <c r="H601" s="23" t="b">
        <v>0</v>
      </c>
      <c r="I601" s="23" t="b">
        <v>0</v>
      </c>
      <c r="J601" s="110"/>
      <c r="K601" s="140"/>
      <c r="L601" s="9"/>
      <c r="M601" s="9"/>
      <c r="N601" s="9"/>
      <c r="O601" s="12"/>
      <c r="P601" s="9"/>
      <c r="R601" s="23" t="b">
        <v>0</v>
      </c>
      <c r="S601" s="23" t="b">
        <v>0</v>
      </c>
      <c r="T601" s="23" t="b">
        <v>0</v>
      </c>
      <c r="U601" s="23" t="b">
        <v>0</v>
      </c>
      <c r="V601" s="23" t="b">
        <v>0</v>
      </c>
      <c r="W601" s="9">
        <f>_xlfn.XLOOKUP(Courses[[#This Row],[Enrollment Cap]],RoomSizes[Max Capacity],RoomSizes[Max Capacity],0,1,1)</f>
        <v>48</v>
      </c>
      <c r="X601" s="9"/>
    </row>
    <row r="602" spans="2:24" hidden="1" x14ac:dyDescent="0.2">
      <c r="B602" s="143" t="s">
        <v>789</v>
      </c>
      <c r="C602" s="145" t="s">
        <v>270</v>
      </c>
      <c r="D602" s="147">
        <v>48</v>
      </c>
      <c r="E602" s="157" t="s">
        <v>939</v>
      </c>
      <c r="F602" s="9"/>
      <c r="G602" s="9"/>
      <c r="H602" s="23" t="b">
        <v>0</v>
      </c>
      <c r="I602" s="23" t="b">
        <v>0</v>
      </c>
      <c r="J602" s="110"/>
      <c r="K602" s="141"/>
      <c r="L602" s="9"/>
      <c r="M602" s="9"/>
      <c r="N602" s="9"/>
      <c r="O602" s="12"/>
      <c r="P602" s="9"/>
      <c r="R602" s="23" t="b">
        <v>0</v>
      </c>
      <c r="S602" s="23" t="b">
        <v>0</v>
      </c>
      <c r="T602" s="23" t="b">
        <v>0</v>
      </c>
      <c r="U602" s="23" t="b">
        <v>0</v>
      </c>
      <c r="V602" s="23" t="b">
        <v>0</v>
      </c>
      <c r="W602" s="9">
        <f>_xlfn.XLOOKUP(Courses[[#This Row],[Enrollment Cap]],RoomSizes[Max Capacity],RoomSizes[Max Capacity],0,1,1)</f>
        <v>48</v>
      </c>
      <c r="X602" s="9"/>
    </row>
    <row r="603" spans="2:24" hidden="1" x14ac:dyDescent="0.2">
      <c r="B603" s="144" t="s">
        <v>789</v>
      </c>
      <c r="C603" s="146" t="s">
        <v>271</v>
      </c>
      <c r="D603" s="148">
        <v>60</v>
      </c>
      <c r="E603" s="150" t="s">
        <v>913</v>
      </c>
      <c r="F603" s="9"/>
      <c r="G603" s="9"/>
      <c r="H603" s="23" t="b">
        <v>0</v>
      </c>
      <c r="I603" s="23" t="b">
        <v>0</v>
      </c>
      <c r="J603" s="139" t="s">
        <v>272</v>
      </c>
      <c r="K603" s="139" t="s">
        <v>888</v>
      </c>
      <c r="L603" s="9"/>
      <c r="M603" s="9"/>
      <c r="N603" s="9"/>
      <c r="O603" s="12"/>
      <c r="P603" s="9"/>
      <c r="R603" s="23" t="b">
        <v>0</v>
      </c>
      <c r="S603" s="23" t="b">
        <v>0</v>
      </c>
      <c r="T603" s="23" t="b">
        <v>0</v>
      </c>
      <c r="U603" s="23" t="b">
        <v>0</v>
      </c>
      <c r="V603" s="23" t="b">
        <v>0</v>
      </c>
      <c r="W603" s="9">
        <f>_xlfn.XLOOKUP(Courses[[#This Row],[Enrollment Cap]],RoomSizes[Max Capacity],RoomSizes[Max Capacity],0,1,1)</f>
        <v>60</v>
      </c>
      <c r="X603" s="9"/>
    </row>
    <row r="604" spans="2:24" hidden="1" x14ac:dyDescent="0.2">
      <c r="B604" s="143" t="s">
        <v>789</v>
      </c>
      <c r="C604" s="145" t="s">
        <v>273</v>
      </c>
      <c r="D604" s="147">
        <v>30</v>
      </c>
      <c r="E604" s="154" t="s">
        <v>940</v>
      </c>
      <c r="F604" s="9"/>
      <c r="G604" s="9"/>
      <c r="H604" s="23" t="b">
        <v>0</v>
      </c>
      <c r="I604" s="23" t="b">
        <v>0</v>
      </c>
      <c r="J604" s="138" t="s">
        <v>274</v>
      </c>
      <c r="K604" s="138" t="s">
        <v>893</v>
      </c>
      <c r="L604" s="9"/>
      <c r="M604" s="9"/>
      <c r="N604" s="9"/>
      <c r="O604" s="12"/>
      <c r="P604" s="9"/>
      <c r="R604" s="23" t="b">
        <v>0</v>
      </c>
      <c r="S604" s="23" t="b">
        <v>0</v>
      </c>
      <c r="T604" s="23" t="b">
        <v>0</v>
      </c>
      <c r="U604" s="23" t="b">
        <v>0</v>
      </c>
      <c r="V604" s="23" t="b">
        <v>0</v>
      </c>
      <c r="W604" s="9">
        <f>_xlfn.XLOOKUP(Courses[[#This Row],[Enrollment Cap]],RoomSizes[Max Capacity],RoomSizes[Max Capacity],0,1,1)</f>
        <v>30</v>
      </c>
      <c r="X604" s="9"/>
    </row>
    <row r="605" spans="2:24" hidden="1" x14ac:dyDescent="0.2">
      <c r="B605" s="144" t="s">
        <v>789</v>
      </c>
      <c r="C605" s="146" t="s">
        <v>275</v>
      </c>
      <c r="D605" s="148">
        <v>48</v>
      </c>
      <c r="E605" s="156" t="s">
        <v>940</v>
      </c>
      <c r="F605" s="9"/>
      <c r="G605" s="9"/>
      <c r="H605" s="23" t="b">
        <v>0</v>
      </c>
      <c r="I605" s="23" t="b">
        <v>0</v>
      </c>
      <c r="J605" s="139" t="s">
        <v>274</v>
      </c>
      <c r="K605" s="139" t="s">
        <v>893</v>
      </c>
      <c r="L605" s="9"/>
      <c r="M605" s="9"/>
      <c r="N605" s="9"/>
      <c r="O605" s="12"/>
      <c r="P605" s="9"/>
      <c r="R605" s="23" t="b">
        <v>0</v>
      </c>
      <c r="S605" s="23" t="b">
        <v>0</v>
      </c>
      <c r="T605" s="23" t="b">
        <v>0</v>
      </c>
      <c r="U605" s="23" t="b">
        <v>0</v>
      </c>
      <c r="V605" s="23" t="b">
        <v>0</v>
      </c>
      <c r="W605" s="9">
        <f>_xlfn.XLOOKUP(Courses[[#This Row],[Enrollment Cap]],RoomSizes[Max Capacity],RoomSizes[Max Capacity],0,1,1)</f>
        <v>48</v>
      </c>
      <c r="X605" s="9"/>
    </row>
    <row r="606" spans="2:24" hidden="1" x14ac:dyDescent="0.2">
      <c r="B606" s="143" t="s">
        <v>789</v>
      </c>
      <c r="C606" s="145" t="s">
        <v>276</v>
      </c>
      <c r="D606" s="147">
        <v>48</v>
      </c>
      <c r="E606" s="154" t="s">
        <v>940</v>
      </c>
      <c r="F606" s="9"/>
      <c r="G606" s="9"/>
      <c r="H606" s="23" t="b">
        <v>0</v>
      </c>
      <c r="I606" s="23" t="b">
        <v>0</v>
      </c>
      <c r="J606" s="138" t="s">
        <v>274</v>
      </c>
      <c r="K606" s="138" t="s">
        <v>893</v>
      </c>
      <c r="L606" s="9"/>
      <c r="M606" s="9"/>
      <c r="N606" s="9"/>
      <c r="O606" s="12"/>
      <c r="P606" s="9"/>
      <c r="R606" s="23" t="b">
        <v>0</v>
      </c>
      <c r="S606" s="23" t="b">
        <v>0</v>
      </c>
      <c r="T606" s="23" t="b">
        <v>0</v>
      </c>
      <c r="U606" s="23" t="b">
        <v>0</v>
      </c>
      <c r="V606" s="23" t="b">
        <v>0</v>
      </c>
      <c r="W606" s="9">
        <f>_xlfn.XLOOKUP(Courses[[#This Row],[Enrollment Cap]],RoomSizes[Max Capacity],RoomSizes[Max Capacity],0,1,1)</f>
        <v>48</v>
      </c>
      <c r="X606" s="9"/>
    </row>
    <row r="607" spans="2:24" hidden="1" x14ac:dyDescent="0.2">
      <c r="B607" s="144" t="s">
        <v>789</v>
      </c>
      <c r="C607" s="146" t="s">
        <v>277</v>
      </c>
      <c r="D607" s="148">
        <v>48</v>
      </c>
      <c r="E607" s="156" t="s">
        <v>940</v>
      </c>
      <c r="F607" s="9"/>
      <c r="G607" s="9"/>
      <c r="H607" s="23" t="b">
        <v>0</v>
      </c>
      <c r="I607" s="23" t="b">
        <v>0</v>
      </c>
      <c r="J607" s="139" t="s">
        <v>278</v>
      </c>
      <c r="K607" s="139" t="s">
        <v>941</v>
      </c>
      <c r="L607" s="9"/>
      <c r="M607" s="9"/>
      <c r="N607" s="9"/>
      <c r="O607" s="12"/>
      <c r="P607" s="9"/>
      <c r="R607" s="23" t="b">
        <v>0</v>
      </c>
      <c r="S607" s="23" t="b">
        <v>0</v>
      </c>
      <c r="T607" s="23" t="b">
        <v>0</v>
      </c>
      <c r="U607" s="23" t="b">
        <v>0</v>
      </c>
      <c r="V607" s="23" t="b">
        <v>0</v>
      </c>
      <c r="W607" s="9">
        <f>_xlfn.XLOOKUP(Courses[[#This Row],[Enrollment Cap]],RoomSizes[Max Capacity],RoomSizes[Max Capacity],0,1,1)</f>
        <v>48</v>
      </c>
      <c r="X607" s="9"/>
    </row>
    <row r="608" spans="2:24" hidden="1" x14ac:dyDescent="0.2">
      <c r="B608" s="143" t="s">
        <v>789</v>
      </c>
      <c r="C608" s="145" t="s">
        <v>279</v>
      </c>
      <c r="D608" s="147">
        <v>48</v>
      </c>
      <c r="E608" s="154" t="s">
        <v>940</v>
      </c>
      <c r="F608" s="9"/>
      <c r="G608" s="9"/>
      <c r="H608" s="23" t="b">
        <v>0</v>
      </c>
      <c r="I608" s="23" t="b">
        <v>0</v>
      </c>
      <c r="J608" s="138" t="s">
        <v>278</v>
      </c>
      <c r="K608" s="138" t="s">
        <v>893</v>
      </c>
      <c r="L608" s="9"/>
      <c r="M608" s="9"/>
      <c r="N608" s="9"/>
      <c r="O608" s="12"/>
      <c r="P608" s="9"/>
      <c r="R608" s="23" t="b">
        <v>0</v>
      </c>
      <c r="S608" s="23" t="b">
        <v>0</v>
      </c>
      <c r="T608" s="23" t="b">
        <v>0</v>
      </c>
      <c r="U608" s="23" t="b">
        <v>0</v>
      </c>
      <c r="V608" s="23" t="b">
        <v>0</v>
      </c>
      <c r="W608" s="9">
        <f>_xlfn.XLOOKUP(Courses[[#This Row],[Enrollment Cap]],RoomSizes[Max Capacity],RoomSizes[Max Capacity],0,1,1)</f>
        <v>48</v>
      </c>
      <c r="X608" s="9"/>
    </row>
    <row r="609" spans="2:24" hidden="1" x14ac:dyDescent="0.2">
      <c r="B609" s="144" t="s">
        <v>789</v>
      </c>
      <c r="C609" s="146" t="s">
        <v>280</v>
      </c>
      <c r="D609" s="148">
        <v>48</v>
      </c>
      <c r="E609" s="156" t="s">
        <v>940</v>
      </c>
      <c r="F609" s="9"/>
      <c r="G609" s="9"/>
      <c r="H609" s="23" t="b">
        <v>0</v>
      </c>
      <c r="I609" s="23" t="b">
        <v>0</v>
      </c>
      <c r="J609" s="139" t="s">
        <v>281</v>
      </c>
      <c r="K609" s="139" t="s">
        <v>941</v>
      </c>
      <c r="L609" s="9"/>
      <c r="M609" s="9"/>
      <c r="N609" s="9"/>
      <c r="O609" s="12"/>
      <c r="P609" s="9"/>
      <c r="R609" s="23" t="b">
        <v>0</v>
      </c>
      <c r="S609" s="23" t="b">
        <v>0</v>
      </c>
      <c r="T609" s="23" t="b">
        <v>0</v>
      </c>
      <c r="U609" s="23" t="b">
        <v>0</v>
      </c>
      <c r="V609" s="23" t="b">
        <v>0</v>
      </c>
      <c r="W609" s="9">
        <f>_xlfn.XLOOKUP(Courses[[#This Row],[Enrollment Cap]],RoomSizes[Max Capacity],RoomSizes[Max Capacity],0,1,1)</f>
        <v>48</v>
      </c>
      <c r="X609" s="9"/>
    </row>
    <row r="610" spans="2:24" hidden="1" x14ac:dyDescent="0.2">
      <c r="B610" s="143" t="s">
        <v>789</v>
      </c>
      <c r="C610" s="145" t="s">
        <v>282</v>
      </c>
      <c r="D610" s="147">
        <v>48</v>
      </c>
      <c r="E610" s="154" t="s">
        <v>940</v>
      </c>
      <c r="F610" s="9"/>
      <c r="G610" s="9"/>
      <c r="H610" s="23" t="b">
        <v>0</v>
      </c>
      <c r="I610" s="23" t="b">
        <v>0</v>
      </c>
      <c r="J610" s="138" t="s">
        <v>281</v>
      </c>
      <c r="K610" s="138" t="s">
        <v>893</v>
      </c>
      <c r="L610" s="9"/>
      <c r="M610" s="9"/>
      <c r="N610" s="9"/>
      <c r="O610" s="12"/>
      <c r="P610" s="9"/>
      <c r="R610" s="23" t="b">
        <v>0</v>
      </c>
      <c r="S610" s="23" t="b">
        <v>0</v>
      </c>
      <c r="T610" s="23" t="b">
        <v>0</v>
      </c>
      <c r="U610" s="23" t="b">
        <v>0</v>
      </c>
      <c r="V610" s="23" t="b">
        <v>0</v>
      </c>
      <c r="W610" s="9">
        <f>_xlfn.XLOOKUP(Courses[[#This Row],[Enrollment Cap]],RoomSizes[Max Capacity],RoomSizes[Max Capacity],0,1,1)</f>
        <v>48</v>
      </c>
      <c r="X610" s="9"/>
    </row>
    <row r="611" spans="2:24" hidden="1" x14ac:dyDescent="0.2">
      <c r="B611" s="144" t="s">
        <v>789</v>
      </c>
      <c r="C611" s="146" t="s">
        <v>283</v>
      </c>
      <c r="D611" s="148">
        <v>45</v>
      </c>
      <c r="E611" s="161" t="s">
        <v>942</v>
      </c>
      <c r="F611" s="9"/>
      <c r="G611" s="9"/>
      <c r="H611" s="23" t="b">
        <v>0</v>
      </c>
      <c r="I611" s="23" t="b">
        <v>0</v>
      </c>
      <c r="J611" s="139" t="s">
        <v>284</v>
      </c>
      <c r="K611" s="139" t="s">
        <v>943</v>
      </c>
      <c r="L611" s="9"/>
      <c r="M611" s="9"/>
      <c r="N611" s="9"/>
      <c r="O611" s="12"/>
      <c r="P611" s="9"/>
      <c r="R611" s="23" t="b">
        <v>0</v>
      </c>
      <c r="S611" s="23" t="b">
        <v>0</v>
      </c>
      <c r="T611" s="23" t="b">
        <v>0</v>
      </c>
      <c r="U611" s="23" t="b">
        <v>0</v>
      </c>
      <c r="V611" s="23" t="b">
        <v>0</v>
      </c>
      <c r="W611" s="9">
        <f>_xlfn.XLOOKUP(Courses[[#This Row],[Enrollment Cap]],RoomSizes[Max Capacity],RoomSizes[Max Capacity],0,1,1)</f>
        <v>48</v>
      </c>
      <c r="X611" s="9"/>
    </row>
    <row r="612" spans="2:24" hidden="1" x14ac:dyDescent="0.2">
      <c r="B612" s="143" t="s">
        <v>789</v>
      </c>
      <c r="C612" s="145" t="s">
        <v>285</v>
      </c>
      <c r="D612" s="147">
        <v>60</v>
      </c>
      <c r="E612" s="158"/>
      <c r="F612" s="9"/>
      <c r="G612" s="9"/>
      <c r="H612" s="23" t="b">
        <v>0</v>
      </c>
      <c r="I612" s="23" t="b">
        <v>0</v>
      </c>
      <c r="J612" s="138" t="s">
        <v>286</v>
      </c>
      <c r="K612" s="138" t="s">
        <v>893</v>
      </c>
      <c r="L612" s="9"/>
      <c r="M612" s="9"/>
      <c r="N612" s="9"/>
      <c r="O612" s="12"/>
      <c r="P612" s="9"/>
      <c r="R612" s="23" t="b">
        <v>0</v>
      </c>
      <c r="S612" s="23" t="b">
        <v>0</v>
      </c>
      <c r="T612" s="23" t="b">
        <v>0</v>
      </c>
      <c r="U612" s="23" t="b">
        <v>0</v>
      </c>
      <c r="V612" s="23" t="b">
        <v>0</v>
      </c>
      <c r="W612" s="9">
        <f>_xlfn.XLOOKUP(Courses[[#This Row],[Enrollment Cap]],RoomSizes[Max Capacity],RoomSizes[Max Capacity],0,1,1)</f>
        <v>60</v>
      </c>
      <c r="X612" s="9"/>
    </row>
    <row r="613" spans="2:24" hidden="1" x14ac:dyDescent="0.2">
      <c r="B613" s="144" t="s">
        <v>789</v>
      </c>
      <c r="C613" s="146" t="s">
        <v>287</v>
      </c>
      <c r="D613" s="148">
        <v>48</v>
      </c>
      <c r="E613" s="156" t="s">
        <v>940</v>
      </c>
      <c r="F613" s="9"/>
      <c r="G613" s="9"/>
      <c r="H613" s="23" t="b">
        <v>0</v>
      </c>
      <c r="I613" s="23" t="b">
        <v>0</v>
      </c>
      <c r="J613" s="139" t="s">
        <v>288</v>
      </c>
      <c r="K613" s="139" t="s">
        <v>893</v>
      </c>
      <c r="L613" s="9"/>
      <c r="M613" s="9"/>
      <c r="N613" s="9"/>
      <c r="O613" s="12"/>
      <c r="P613" s="9"/>
      <c r="R613" s="23" t="b">
        <v>0</v>
      </c>
      <c r="S613" s="23" t="b">
        <v>0</v>
      </c>
      <c r="T613" s="23" t="b">
        <v>0</v>
      </c>
      <c r="U613" s="23" t="b">
        <v>0</v>
      </c>
      <c r="V613" s="23" t="b">
        <v>0</v>
      </c>
      <c r="W613" s="9">
        <f>_xlfn.XLOOKUP(Courses[[#This Row],[Enrollment Cap]],RoomSizes[Max Capacity],RoomSizes[Max Capacity],0,1,1)</f>
        <v>48</v>
      </c>
      <c r="X613" s="9"/>
    </row>
    <row r="614" spans="2:24" hidden="1" x14ac:dyDescent="0.2">
      <c r="B614" s="143" t="s">
        <v>789</v>
      </c>
      <c r="C614" s="145" t="s">
        <v>289</v>
      </c>
      <c r="D614" s="147">
        <v>48</v>
      </c>
      <c r="E614" s="154" t="s">
        <v>940</v>
      </c>
      <c r="F614" s="9"/>
      <c r="G614" s="9"/>
      <c r="H614" s="23" t="b">
        <v>0</v>
      </c>
      <c r="I614" s="23" t="b">
        <v>0</v>
      </c>
      <c r="J614" s="138" t="s">
        <v>288</v>
      </c>
      <c r="K614" s="138" t="s">
        <v>893</v>
      </c>
      <c r="L614" s="9"/>
      <c r="M614" s="9"/>
      <c r="N614" s="9"/>
      <c r="O614" s="12"/>
      <c r="P614" s="9"/>
      <c r="R614" s="23" t="b">
        <v>0</v>
      </c>
      <c r="S614" s="23" t="b">
        <v>0</v>
      </c>
      <c r="T614" s="23" t="b">
        <v>0</v>
      </c>
      <c r="U614" s="23" t="b">
        <v>0</v>
      </c>
      <c r="V614" s="23" t="b">
        <v>0</v>
      </c>
      <c r="W614" s="9">
        <f>_xlfn.XLOOKUP(Courses[[#This Row],[Enrollment Cap]],RoomSizes[Max Capacity],RoomSizes[Max Capacity],0,1,1)</f>
        <v>48</v>
      </c>
      <c r="X614" s="9"/>
    </row>
    <row r="615" spans="2:24" hidden="1" x14ac:dyDescent="0.2">
      <c r="B615" s="144" t="s">
        <v>789</v>
      </c>
      <c r="C615" s="146" t="s">
        <v>290</v>
      </c>
      <c r="D615" s="148">
        <v>90</v>
      </c>
      <c r="E615" s="150" t="s">
        <v>944</v>
      </c>
      <c r="F615" s="9"/>
      <c r="G615" s="9"/>
      <c r="H615" s="23" t="b">
        <v>0</v>
      </c>
      <c r="I615" s="23" t="b">
        <v>0</v>
      </c>
      <c r="J615" s="110"/>
      <c r="K615" s="139" t="s">
        <v>945</v>
      </c>
      <c r="L615" s="9"/>
      <c r="M615" s="9"/>
      <c r="N615" s="9"/>
      <c r="O615" s="12"/>
      <c r="P615" s="9"/>
      <c r="R615" s="23" t="b">
        <v>0</v>
      </c>
      <c r="S615" s="23" t="b">
        <v>0</v>
      </c>
      <c r="T615" s="23" t="b">
        <v>0</v>
      </c>
      <c r="U615" s="23" t="b">
        <v>0</v>
      </c>
      <c r="V615" s="23" t="b">
        <v>0</v>
      </c>
      <c r="W615" s="9">
        <f>_xlfn.XLOOKUP(Courses[[#This Row],[Enrollment Cap]],RoomSizes[Max Capacity],RoomSizes[Max Capacity],0,1,1)</f>
        <v>90</v>
      </c>
      <c r="X615" s="9"/>
    </row>
    <row r="616" spans="2:24" hidden="1" x14ac:dyDescent="0.2">
      <c r="B616" s="162" t="s">
        <v>789</v>
      </c>
      <c r="C616" s="163" t="s">
        <v>292</v>
      </c>
      <c r="D616" s="164">
        <v>60</v>
      </c>
      <c r="E616" s="165" t="s">
        <v>890</v>
      </c>
      <c r="F616" s="9"/>
      <c r="G616" s="9"/>
      <c r="H616" s="23" t="b">
        <v>0</v>
      </c>
      <c r="I616" s="23" t="b">
        <v>0</v>
      </c>
      <c r="J616" s="110"/>
      <c r="K616" s="138" t="s">
        <v>946</v>
      </c>
      <c r="L616" s="9"/>
      <c r="M616" s="9"/>
      <c r="N616" s="9"/>
      <c r="O616" s="12"/>
      <c r="P616" s="9"/>
      <c r="R616" s="23" t="b">
        <v>0</v>
      </c>
      <c r="S616" s="23" t="b">
        <v>0</v>
      </c>
      <c r="T616" s="23" t="b">
        <v>0</v>
      </c>
      <c r="U616" s="23" t="b">
        <v>0</v>
      </c>
      <c r="V616" s="23" t="b">
        <v>0</v>
      </c>
      <c r="W616" s="9">
        <f>_xlfn.XLOOKUP(Courses[[#This Row],[Enrollment Cap]],RoomSizes[Max Capacity],RoomSizes[Max Capacity],0,1,1)</f>
        <v>60</v>
      </c>
      <c r="X616" s="9"/>
    </row>
    <row r="617" spans="2:24" ht="17" hidden="1" x14ac:dyDescent="0.25">
      <c r="B617" s="9" t="s">
        <v>557</v>
      </c>
      <c r="C617" s="22" t="s">
        <v>124</v>
      </c>
      <c r="D617" s="10"/>
      <c r="E617" s="9"/>
      <c r="F617" s="23" t="b">
        <v>1</v>
      </c>
      <c r="G617" s="23" t="b">
        <v>1</v>
      </c>
      <c r="H617" s="23" t="b">
        <v>1</v>
      </c>
      <c r="I617" s="127"/>
      <c r="J617" s="186" t="s">
        <v>538</v>
      </c>
      <c r="K617" s="9" t="s">
        <v>864</v>
      </c>
      <c r="L617" s="9"/>
      <c r="M617" s="9"/>
      <c r="N617" s="9" t="s">
        <v>539</v>
      </c>
      <c r="O617" s="9"/>
      <c r="P617" s="9" t="s">
        <v>14</v>
      </c>
      <c r="Q617" s="188">
        <v>0</v>
      </c>
      <c r="R617" s="23" t="b">
        <v>0</v>
      </c>
      <c r="S617" s="23" t="b">
        <v>0</v>
      </c>
      <c r="T617" s="23" t="b">
        <v>0</v>
      </c>
      <c r="U617" s="23" t="b">
        <v>0</v>
      </c>
      <c r="V617" s="23" t="b">
        <v>0</v>
      </c>
      <c r="W617" s="9">
        <f>_xlfn.XLOOKUP(Courses[[#This Row],[Enrollment Cap]],RoomSizes[Max Capacity],RoomSizes[Max Capacity],0,1,1)</f>
        <v>0</v>
      </c>
      <c r="X617" s="9">
        <v>0</v>
      </c>
    </row>
    <row r="618" spans="2:24" ht="17" hidden="1" x14ac:dyDescent="0.25">
      <c r="B618" s="9" t="s">
        <v>568</v>
      </c>
      <c r="C618" s="9" t="s">
        <v>125</v>
      </c>
      <c r="D618" s="10"/>
      <c r="E618" s="9"/>
      <c r="F618" s="23" t="b">
        <v>1</v>
      </c>
      <c r="G618" s="23" t="b">
        <v>1</v>
      </c>
      <c r="H618" s="23" t="b">
        <v>1</v>
      </c>
      <c r="I618" s="127"/>
      <c r="J618" s="186" t="s">
        <v>538</v>
      </c>
      <c r="K618" s="9" t="s">
        <v>864</v>
      </c>
      <c r="L618" s="9"/>
      <c r="M618" s="9"/>
      <c r="N618" s="9" t="s">
        <v>539</v>
      </c>
      <c r="O618" s="12"/>
      <c r="P618" s="9" t="s">
        <v>14</v>
      </c>
      <c r="Q618" s="188">
        <v>0</v>
      </c>
      <c r="R618" s="23" t="b">
        <v>0</v>
      </c>
      <c r="S618" s="23" t="b">
        <v>0</v>
      </c>
      <c r="T618" s="23" t="b">
        <v>0</v>
      </c>
      <c r="U618" s="23" t="b">
        <v>0</v>
      </c>
      <c r="V618" s="23" t="b">
        <v>0</v>
      </c>
      <c r="W618" s="9">
        <f>_xlfn.XLOOKUP(Courses[[#This Row],[Enrollment Cap]],RoomSizes[Max Capacity],RoomSizes[Max Capacity],0,1,1)</f>
        <v>0</v>
      </c>
      <c r="X618" s="9">
        <v>0</v>
      </c>
    </row>
  </sheetData>
  <sheetProtection insertRows="0" deleteRows="0" sort="0"/>
  <phoneticPr fontId="4" type="noConversion"/>
  <dataValidations count="11">
    <dataValidation type="list" allowBlank="1" showInputMessage="1" showErrorMessage="1" sqref="O144:O147 O316:O353 O377:O474 O281:O293 O357:O374 O500:O508 O2:O38 O489:O496 O150:O277 O40:O141" xr:uid="{150C1107-0396-4546-9A4F-677D125CC8DF}">
      <formula1>BuildingRoomsList</formula1>
    </dataValidation>
    <dataValidation type="list" allowBlank="1" showInputMessage="1" showErrorMessage="1" sqref="O281:O282 O100:O138" xr:uid="{6776E860-C87F-4B40-9B79-9EF5AE2846F2}">
      <formula1>CourseEquivalentList</formula1>
    </dataValidation>
    <dataValidation type="list" allowBlank="1" showInputMessage="1" showErrorMessage="1" sqref="P149:P150 P168 P157 P160 P301:P302 P377:Q474 P281:P293 P313:P314 P316:P374 P310 P307:P308 P479:P480 P497:P499 P2:P138" xr:uid="{C7AEA319-20B8-419F-B43A-541B2D9ADF6F}">
      <formula1>CourseCreditList</formula1>
    </dataValidation>
    <dataValidation type="list" allowBlank="1" showInputMessage="1" showErrorMessage="1" sqref="L316:L370 L377:L474 L372 L277:L293 L295:L301 L307:L311 L313:L314 L617:L618 L489:L496 L500:L509 L150:L235 L237:L266 L2:L148" xr:uid="{9C94D9A1-5BAC-4C65-BFAD-A45560C8743B}">
      <formula1>InstructionalModeList</formula1>
    </dataValidation>
    <dataValidation type="list" allowBlank="1" showInputMessage="1" showErrorMessage="1" sqref="F27:F30 G500:G501 G275:G276 F161:F167 F278:G280 G156:G169 H63 F139:G148 F158:F159 F34 F151:F152 F92:G92 E375:E376 E315:E353 G28:G30 F18 F154:F156 F171:G176 G178 G180 F37 F20:F23 G186:G190 K174:K176 E144:E147 E281:E290 E162:E266 E275:E276 E489:G496 E149:E160 E509 E302 E2:E141" xr:uid="{FEFEAB7D-8894-48EE-A2C2-2973343682BD}">
      <formula1>InstructorList</formula1>
    </dataValidation>
    <dataValidation type="list" allowBlank="1" showInputMessage="1" showErrorMessage="1" sqref="M377:M474 M304:M306 M302 M316:M374 M509 M489:M501 M237:M294 M2:M235" xr:uid="{30D22675-46BB-42D7-AF52-AC48FD673B1D}">
      <formula1>RoomRequestsList</formula1>
    </dataValidation>
    <dataValidation type="list" allowBlank="1" showInputMessage="1" showErrorMessage="1" sqref="B375:B376 B326:B353 B475:B478 B489:B508 B2:B320" xr:uid="{55D00494-BDD9-44CA-A6F3-CB350C232521}">
      <formula1>DivisionsList</formula1>
    </dataValidation>
    <dataValidation type="list" allowBlank="1" showInputMessage="1" showErrorMessage="1" sqref="N377:N474 N479:N480 N486 N281:N293 N312:N313 N316:N374 N617:N618 N489:N509 N302 N307 N310 N150:N277 N2:N148" xr:uid="{3C9BAB2C-FBD4-40ED-9E3C-5391A20B9D8D}">
      <formula1>CourseTypeList</formula1>
    </dataValidation>
    <dataValidation type="list" allowBlank="1" showInputMessage="1" showErrorMessage="1" sqref="Q316:Q320 Q326:Q372 Q489:Q508 Q2:Q314" xr:uid="{D505BB88-B97B-4735-916B-6BA258AE553A}">
      <formula1>Course_Equivalents</formula1>
    </dataValidation>
    <dataValidation type="list" allowBlank="1" showInputMessage="1" showErrorMessage="1" sqref="C375:C376" xr:uid="{D2FF8053-B561-414F-BAB4-F832831E096B}">
      <formula1>CoursesList</formula1>
    </dataValidation>
    <dataValidation type="list" allowBlank="1" showInputMessage="1" showErrorMessage="1" sqref="I139:I480 I486:I509 I2:I106" xr:uid="{9DC70F5E-83F7-49FB-80DC-7F67ADFB960F}">
      <formula1>SummerTermOptions</formula1>
    </dataValidation>
  </dataValidations>
  <pageMargins left="0.7" right="0.7" top="0.75" bottom="0.75" header="0.3" footer="0.3"/>
  <pageSetup fitToWidth="0" fitToHeight="0" orientation="landscape"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77E5A4B-52FF-46A4-B386-C55E65C525E1}">
          <x14:formula1>
            <xm:f>Reference!$K$27:$K$32</xm:f>
          </x14:formula1>
          <xm:sqref>O144:O147 O489:O496 O500:O508 P377:Q474 P316:P353 O139:O141 O150:O277 P2:P113</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5EEB3-16A9-4247-93C2-362A55B03BD6}">
  <sheetPr codeName="Sheet1"/>
  <dimension ref="B4:P207"/>
  <sheetViews>
    <sheetView workbookViewId="0">
      <selection activeCell="H21" sqref="H21"/>
    </sheetView>
  </sheetViews>
  <sheetFormatPr baseColWidth="10" defaultColWidth="8.6640625" defaultRowHeight="16" x14ac:dyDescent="0.2"/>
  <cols>
    <col min="2" max="2" width="9.6640625" bestFit="1" customWidth="1"/>
    <col min="4" max="4" width="14.6640625" bestFit="1" customWidth="1"/>
    <col min="6" max="6" width="24.6640625" bestFit="1" customWidth="1"/>
    <col min="8" max="8" width="18.6640625" customWidth="1"/>
    <col min="9" max="9" width="17" customWidth="1"/>
    <col min="11" max="11" width="18" customWidth="1"/>
    <col min="13" max="13" width="26.6640625" bestFit="1" customWidth="1"/>
    <col min="15" max="15" width="16.1640625" bestFit="1" customWidth="1"/>
    <col min="17" max="17" width="15.1640625" bestFit="1" customWidth="1"/>
    <col min="19" max="19" width="20.1640625" bestFit="1" customWidth="1"/>
  </cols>
  <sheetData>
    <row r="4" spans="2:16" x14ac:dyDescent="0.2">
      <c r="B4" t="s">
        <v>12</v>
      </c>
      <c r="D4" t="s">
        <v>947</v>
      </c>
      <c r="F4" t="s">
        <v>11</v>
      </c>
      <c r="H4" s="15" t="s">
        <v>948</v>
      </c>
      <c r="I4" s="44" t="s">
        <v>1</v>
      </c>
      <c r="K4" t="s">
        <v>949</v>
      </c>
      <c r="M4" t="s">
        <v>313</v>
      </c>
      <c r="O4" t="s">
        <v>950</v>
      </c>
    </row>
    <row r="5" spans="2:16" x14ac:dyDescent="0.2">
      <c r="B5" s="2" t="s">
        <v>951</v>
      </c>
      <c r="D5" t="s">
        <v>952</v>
      </c>
      <c r="F5" t="s">
        <v>751</v>
      </c>
      <c r="H5" s="34" t="s">
        <v>953</v>
      </c>
      <c r="I5" s="34" t="str">
        <f>H8</f>
        <v>8:45-10:45 am</v>
      </c>
      <c r="K5" t="s">
        <v>335</v>
      </c>
      <c r="M5" t="s">
        <v>330</v>
      </c>
      <c r="O5" t="s">
        <v>595</v>
      </c>
    </row>
    <row r="6" spans="2:16" x14ac:dyDescent="0.2">
      <c r="B6" s="26" t="s">
        <v>584</v>
      </c>
      <c r="D6" t="s">
        <v>739</v>
      </c>
      <c r="F6" t="s">
        <v>954</v>
      </c>
      <c r="H6" s="34" t="s">
        <v>955</v>
      </c>
      <c r="I6" s="34" t="s">
        <v>21</v>
      </c>
      <c r="K6" t="s">
        <v>327</v>
      </c>
      <c r="M6" t="s">
        <v>475</v>
      </c>
      <c r="O6" t="s">
        <v>332</v>
      </c>
    </row>
    <row r="7" spans="2:16" x14ac:dyDescent="0.2">
      <c r="B7" s="27" t="s">
        <v>723</v>
      </c>
      <c r="D7" t="s">
        <v>729</v>
      </c>
      <c r="F7" t="s">
        <v>728</v>
      </c>
      <c r="H7" s="34" t="s">
        <v>956</v>
      </c>
      <c r="I7" s="34" t="s">
        <v>31</v>
      </c>
      <c r="K7" t="s">
        <v>539</v>
      </c>
      <c r="M7" t="s">
        <v>957</v>
      </c>
      <c r="O7" t="s">
        <v>586</v>
      </c>
    </row>
    <row r="8" spans="2:16" x14ac:dyDescent="0.2">
      <c r="B8" s="3" t="s">
        <v>479</v>
      </c>
      <c r="D8" t="s">
        <v>726</v>
      </c>
      <c r="F8" t="s">
        <v>958</v>
      </c>
      <c r="H8" s="34" t="s">
        <v>18</v>
      </c>
      <c r="I8" s="34" t="str">
        <f>ClassTimes[[#This Row],[Class Time]]</f>
        <v>8:45-10:45 am</v>
      </c>
      <c r="K8" t="s">
        <v>570</v>
      </c>
      <c r="M8" t="s">
        <v>392</v>
      </c>
      <c r="O8" t="s">
        <v>14</v>
      </c>
    </row>
    <row r="9" spans="2:16" x14ac:dyDescent="0.2">
      <c r="B9" s="5" t="s">
        <v>27</v>
      </c>
      <c r="D9" t="s">
        <v>496</v>
      </c>
      <c r="F9" t="s">
        <v>917</v>
      </c>
      <c r="H9" s="34" t="s">
        <v>21</v>
      </c>
      <c r="I9" s="34" t="str">
        <f>ClassTimes[[#This Row],[Class Time]]</f>
        <v>11:00 am-1:00 pm</v>
      </c>
      <c r="K9" t="s">
        <v>393</v>
      </c>
    </row>
    <row r="10" spans="2:16" x14ac:dyDescent="0.2">
      <c r="B10" s="28" t="s">
        <v>659</v>
      </c>
      <c r="D10" t="s">
        <v>331</v>
      </c>
      <c r="F10" t="s">
        <v>783</v>
      </c>
      <c r="H10" s="34" t="s">
        <v>31</v>
      </c>
      <c r="I10" s="34" t="str">
        <f>ClassTimes[[#This Row],[Class Time]]</f>
        <v>1:15-3:15 pm</v>
      </c>
      <c r="K10" t="s">
        <v>14</v>
      </c>
    </row>
    <row r="11" spans="2:16" x14ac:dyDescent="0.2">
      <c r="B11" s="4" t="s">
        <v>489</v>
      </c>
      <c r="D11" t="s">
        <v>959</v>
      </c>
      <c r="F11" t="s">
        <v>38</v>
      </c>
      <c r="H11" s="34" t="s">
        <v>43</v>
      </c>
      <c r="I11" s="34" t="str">
        <f>ClassTimes[[#This Row],[Class Time]]</f>
        <v>3:30-5:30 pm</v>
      </c>
    </row>
    <row r="12" spans="2:16" x14ac:dyDescent="0.2">
      <c r="B12" s="29" t="s">
        <v>789</v>
      </c>
      <c r="D12" t="s">
        <v>960</v>
      </c>
      <c r="F12" t="s">
        <v>615</v>
      </c>
      <c r="H12" s="34" t="s">
        <v>961</v>
      </c>
      <c r="I12" s="34" t="s">
        <v>101</v>
      </c>
      <c r="M12" s="18"/>
    </row>
    <row r="13" spans="2:16" x14ac:dyDescent="0.2">
      <c r="B13" s="30" t="s">
        <v>540</v>
      </c>
      <c r="D13" t="s">
        <v>423</v>
      </c>
      <c r="F13" t="s">
        <v>612</v>
      </c>
      <c r="H13" s="34" t="s">
        <v>101</v>
      </c>
      <c r="I13" s="34" t="str">
        <f>ClassTimes[[#This Row],[Class Time]]</f>
        <v>5:45-7:45 pm</v>
      </c>
    </row>
    <row r="14" spans="2:16" x14ac:dyDescent="0.2">
      <c r="B14" s="31" t="s">
        <v>673</v>
      </c>
      <c r="D14" t="s">
        <v>962</v>
      </c>
      <c r="F14" t="s">
        <v>963</v>
      </c>
      <c r="H14" s="35" t="s">
        <v>239</v>
      </c>
      <c r="I14" s="34" t="str">
        <f>ClassTimes[[#This Row],[Class Time]]</f>
        <v>8:00-10:00 pm</v>
      </c>
      <c r="M14" t="s">
        <v>310</v>
      </c>
      <c r="P14" s="36"/>
    </row>
    <row r="15" spans="2:16" x14ac:dyDescent="0.2">
      <c r="B15" s="32" t="s">
        <v>592</v>
      </c>
      <c r="D15" t="s">
        <v>964</v>
      </c>
      <c r="F15" t="s">
        <v>613</v>
      </c>
      <c r="H15" s="34" t="s">
        <v>64</v>
      </c>
      <c r="I15" s="34" t="s">
        <v>18</v>
      </c>
      <c r="K15" t="s">
        <v>965</v>
      </c>
      <c r="M15" t="s">
        <v>966</v>
      </c>
      <c r="P15" s="36"/>
    </row>
    <row r="16" spans="2:16" x14ac:dyDescent="0.2">
      <c r="B16" s="33" t="s">
        <v>557</v>
      </c>
      <c r="D16" t="s">
        <v>967</v>
      </c>
      <c r="F16" t="s">
        <v>899</v>
      </c>
      <c r="H16" s="34" t="s">
        <v>56</v>
      </c>
      <c r="I16" s="34" t="str">
        <f>H9</f>
        <v>11:00 am-1:00 pm</v>
      </c>
      <c r="K16">
        <v>18</v>
      </c>
      <c r="M16" s="25" t="s">
        <v>968</v>
      </c>
      <c r="P16" s="36"/>
    </row>
    <row r="17" spans="4:16" x14ac:dyDescent="0.2">
      <c r="D17" t="s">
        <v>336</v>
      </c>
      <c r="F17" t="s">
        <v>969</v>
      </c>
      <c r="H17" s="34" t="s">
        <v>147</v>
      </c>
      <c r="I17" s="34" t="str">
        <f>H9</f>
        <v>11:00 am-1:00 pm</v>
      </c>
      <c r="K17">
        <v>24</v>
      </c>
      <c r="M17" t="s">
        <v>970</v>
      </c>
      <c r="P17" s="36"/>
    </row>
    <row r="18" spans="4:16" x14ac:dyDescent="0.2">
      <c r="D18" t="s">
        <v>676</v>
      </c>
      <c r="F18" t="s">
        <v>971</v>
      </c>
      <c r="H18" t="s">
        <v>14</v>
      </c>
      <c r="I18" t="str">
        <f>ClassTimes[[#This Row],[Class Time]]</f>
        <v>Other</v>
      </c>
      <c r="K18">
        <v>30</v>
      </c>
      <c r="P18" s="36"/>
    </row>
    <row r="19" spans="4:16" x14ac:dyDescent="0.2">
      <c r="D19" t="s">
        <v>353</v>
      </c>
      <c r="F19" t="s">
        <v>614</v>
      </c>
      <c r="K19">
        <v>40</v>
      </c>
    </row>
    <row r="20" spans="4:16" x14ac:dyDescent="0.2">
      <c r="D20" t="s">
        <v>678</v>
      </c>
      <c r="F20" t="s">
        <v>879</v>
      </c>
      <c r="K20">
        <v>48</v>
      </c>
    </row>
    <row r="21" spans="4:16" x14ac:dyDescent="0.2">
      <c r="D21" t="s">
        <v>972</v>
      </c>
      <c r="F21" t="s">
        <v>973</v>
      </c>
      <c r="K21">
        <v>60</v>
      </c>
    </row>
    <row r="22" spans="4:16" x14ac:dyDescent="0.2">
      <c r="D22" t="s">
        <v>974</v>
      </c>
      <c r="F22" t="s">
        <v>975</v>
      </c>
      <c r="K22">
        <v>90</v>
      </c>
    </row>
    <row r="23" spans="4:16" x14ac:dyDescent="0.2">
      <c r="D23" t="s">
        <v>574</v>
      </c>
      <c r="F23" t="s">
        <v>602</v>
      </c>
      <c r="K23">
        <v>96</v>
      </c>
    </row>
    <row r="24" spans="4:16" x14ac:dyDescent="0.2">
      <c r="D24" t="s">
        <v>388</v>
      </c>
      <c r="F24" t="s">
        <v>709</v>
      </c>
      <c r="K24">
        <v>198</v>
      </c>
    </row>
    <row r="25" spans="4:16" x14ac:dyDescent="0.2">
      <c r="D25" t="s">
        <v>506</v>
      </c>
      <c r="F25" t="s">
        <v>976</v>
      </c>
    </row>
    <row r="26" spans="4:16" x14ac:dyDescent="0.2">
      <c r="D26" t="s">
        <v>520</v>
      </c>
      <c r="F26" t="s">
        <v>599</v>
      </c>
      <c r="K26" t="s">
        <v>977</v>
      </c>
    </row>
    <row r="27" spans="4:16" x14ac:dyDescent="0.2">
      <c r="D27" t="s">
        <v>493</v>
      </c>
      <c r="F27" t="s">
        <v>978</v>
      </c>
      <c r="K27">
        <v>1</v>
      </c>
    </row>
    <row r="28" spans="4:16" x14ac:dyDescent="0.2">
      <c r="D28" t="s">
        <v>979</v>
      </c>
      <c r="F28" t="s">
        <v>980</v>
      </c>
      <c r="K28">
        <v>2</v>
      </c>
    </row>
    <row r="29" spans="4:16" x14ac:dyDescent="0.2">
      <c r="D29" t="s">
        <v>981</v>
      </c>
      <c r="F29" t="s">
        <v>982</v>
      </c>
      <c r="K29">
        <v>3</v>
      </c>
    </row>
    <row r="30" spans="4:16" x14ac:dyDescent="0.2">
      <c r="D30" t="s">
        <v>983</v>
      </c>
      <c r="F30" t="s">
        <v>502</v>
      </c>
      <c r="K30">
        <v>4</v>
      </c>
    </row>
    <row r="31" spans="4:16" x14ac:dyDescent="0.2">
      <c r="D31" t="s">
        <v>984</v>
      </c>
      <c r="F31" t="s">
        <v>985</v>
      </c>
      <c r="K31">
        <v>5</v>
      </c>
    </row>
    <row r="32" spans="4:16" x14ac:dyDescent="0.2">
      <c r="D32" t="s">
        <v>400</v>
      </c>
      <c r="F32" t="s">
        <v>986</v>
      </c>
      <c r="K32" t="s">
        <v>14</v>
      </c>
    </row>
    <row r="33" spans="4:11" x14ac:dyDescent="0.2">
      <c r="D33" t="s">
        <v>987</v>
      </c>
      <c r="F33" t="s">
        <v>988</v>
      </c>
    </row>
    <row r="34" spans="4:11" x14ac:dyDescent="0.2">
      <c r="D34" t="s">
        <v>989</v>
      </c>
      <c r="F34" t="s">
        <v>990</v>
      </c>
      <c r="K34" t="s">
        <v>318</v>
      </c>
    </row>
    <row r="35" spans="4:11" x14ac:dyDescent="0.2">
      <c r="D35" t="s">
        <v>991</v>
      </c>
      <c r="F35" t="s">
        <v>635</v>
      </c>
      <c r="K35">
        <v>1.5</v>
      </c>
    </row>
    <row r="36" spans="4:11" x14ac:dyDescent="0.2">
      <c r="D36" t="s">
        <v>992</v>
      </c>
      <c r="F36" t="s">
        <v>993</v>
      </c>
      <c r="K36">
        <v>1</v>
      </c>
    </row>
    <row r="37" spans="4:11" x14ac:dyDescent="0.2">
      <c r="D37" t="s">
        <v>994</v>
      </c>
      <c r="F37" t="s">
        <v>490</v>
      </c>
      <c r="K37">
        <v>0.5</v>
      </c>
    </row>
    <row r="38" spans="4:11" x14ac:dyDescent="0.2">
      <c r="D38" t="s">
        <v>869</v>
      </c>
      <c r="F38" t="s">
        <v>995</v>
      </c>
    </row>
    <row r="39" spans="4:11" x14ac:dyDescent="0.2">
      <c r="D39" t="s">
        <v>466</v>
      </c>
      <c r="F39" t="s">
        <v>996</v>
      </c>
    </row>
    <row r="40" spans="4:11" x14ac:dyDescent="0.2">
      <c r="D40" t="s">
        <v>997</v>
      </c>
      <c r="F40" t="s">
        <v>998</v>
      </c>
    </row>
    <row r="41" spans="4:11" x14ac:dyDescent="0.2">
      <c r="D41" t="s">
        <v>576</v>
      </c>
      <c r="F41" t="s">
        <v>617</v>
      </c>
    </row>
    <row r="42" spans="4:11" x14ac:dyDescent="0.2">
      <c r="D42" t="s">
        <v>999</v>
      </c>
      <c r="F42" t="s">
        <v>877</v>
      </c>
    </row>
    <row r="43" spans="4:11" x14ac:dyDescent="0.2">
      <c r="D43" t="s">
        <v>481</v>
      </c>
      <c r="F43" t="s">
        <v>1000</v>
      </c>
    </row>
    <row r="44" spans="4:11" x14ac:dyDescent="0.2">
      <c r="D44" t="s">
        <v>1001</v>
      </c>
      <c r="F44" t="s">
        <v>26</v>
      </c>
    </row>
    <row r="45" spans="4:11" x14ac:dyDescent="0.2">
      <c r="D45" t="s">
        <v>1002</v>
      </c>
      <c r="F45" t="s">
        <v>610</v>
      </c>
    </row>
    <row r="46" spans="4:11" x14ac:dyDescent="0.2">
      <c r="D46" t="s">
        <v>1003</v>
      </c>
      <c r="F46" t="s">
        <v>333</v>
      </c>
    </row>
    <row r="47" spans="4:11" x14ac:dyDescent="0.2">
      <c r="D47" t="s">
        <v>1004</v>
      </c>
      <c r="F47" t="s">
        <v>528</v>
      </c>
    </row>
    <row r="48" spans="4:11" x14ac:dyDescent="0.2">
      <c r="D48" t="s">
        <v>377</v>
      </c>
      <c r="F48" t="s">
        <v>1005</v>
      </c>
    </row>
    <row r="49" spans="4:6" x14ac:dyDescent="0.2">
      <c r="D49" t="s">
        <v>1006</v>
      </c>
      <c r="F49" t="s">
        <v>904</v>
      </c>
    </row>
    <row r="50" spans="4:6" x14ac:dyDescent="0.2">
      <c r="D50" t="s">
        <v>1007</v>
      </c>
      <c r="F50" t="s">
        <v>1008</v>
      </c>
    </row>
    <row r="51" spans="4:6" x14ac:dyDescent="0.2">
      <c r="D51" t="s">
        <v>1009</v>
      </c>
      <c r="F51" t="s">
        <v>530</v>
      </c>
    </row>
    <row r="52" spans="4:6" x14ac:dyDescent="0.2">
      <c r="D52" t="s">
        <v>1010</v>
      </c>
      <c r="F52" t="s">
        <v>902</v>
      </c>
    </row>
    <row r="53" spans="4:6" x14ac:dyDescent="0.2">
      <c r="D53" t="s">
        <v>1011</v>
      </c>
      <c r="F53" t="s">
        <v>593</v>
      </c>
    </row>
    <row r="54" spans="4:6" x14ac:dyDescent="0.2">
      <c r="D54" t="s">
        <v>1012</v>
      </c>
      <c r="F54" t="s">
        <v>889</v>
      </c>
    </row>
    <row r="55" spans="4:6" x14ac:dyDescent="0.2">
      <c r="D55" t="s">
        <v>1013</v>
      </c>
      <c r="F55" t="s">
        <v>1014</v>
      </c>
    </row>
    <row r="56" spans="4:6" x14ac:dyDescent="0.2">
      <c r="D56" t="s">
        <v>1015</v>
      </c>
      <c r="F56" t="s">
        <v>1016</v>
      </c>
    </row>
    <row r="57" spans="4:6" x14ac:dyDescent="0.2">
      <c r="D57" t="s">
        <v>1017</v>
      </c>
      <c r="F57" t="s">
        <v>883</v>
      </c>
    </row>
    <row r="58" spans="4:6" x14ac:dyDescent="0.2">
      <c r="D58" t="s">
        <v>1018</v>
      </c>
      <c r="F58" t="s">
        <v>304</v>
      </c>
    </row>
    <row r="59" spans="4:6" x14ac:dyDescent="0.2">
      <c r="D59" t="s">
        <v>1019</v>
      </c>
      <c r="F59" t="s">
        <v>1020</v>
      </c>
    </row>
    <row r="60" spans="4:6" x14ac:dyDescent="0.2">
      <c r="D60" t="s">
        <v>1021</v>
      </c>
      <c r="F60" t="s">
        <v>606</v>
      </c>
    </row>
    <row r="61" spans="4:6" x14ac:dyDescent="0.2">
      <c r="D61" t="s">
        <v>1022</v>
      </c>
      <c r="F61" t="s">
        <v>942</v>
      </c>
    </row>
    <row r="62" spans="4:6" x14ac:dyDescent="0.2">
      <c r="D62" t="s">
        <v>1023</v>
      </c>
      <c r="F62" t="s">
        <v>907</v>
      </c>
    </row>
    <row r="63" spans="4:6" x14ac:dyDescent="0.2">
      <c r="D63" t="s">
        <v>684</v>
      </c>
      <c r="F63" t="s">
        <v>859</v>
      </c>
    </row>
    <row r="64" spans="4:6" x14ac:dyDescent="0.2">
      <c r="D64" t="s">
        <v>693</v>
      </c>
      <c r="F64" t="s">
        <v>912</v>
      </c>
    </row>
    <row r="65" spans="4:6" x14ac:dyDescent="0.2">
      <c r="D65" t="s">
        <v>681</v>
      </c>
      <c r="F65" t="s">
        <v>910</v>
      </c>
    </row>
    <row r="66" spans="4:6" x14ac:dyDescent="0.2">
      <c r="D66" t="s">
        <v>1024</v>
      </c>
      <c r="F66" t="s">
        <v>604</v>
      </c>
    </row>
    <row r="67" spans="4:6" x14ac:dyDescent="0.2">
      <c r="D67" t="s">
        <v>441</v>
      </c>
      <c r="F67" t="s">
        <v>924</v>
      </c>
    </row>
    <row r="68" spans="4:6" x14ac:dyDescent="0.2">
      <c r="D68" t="s">
        <v>690</v>
      </c>
      <c r="F68" t="s">
        <v>1025</v>
      </c>
    </row>
    <row r="69" spans="4:6" x14ac:dyDescent="0.2">
      <c r="D69" t="s">
        <v>1026</v>
      </c>
      <c r="F69" t="s">
        <v>1027</v>
      </c>
    </row>
    <row r="70" spans="4:6" x14ac:dyDescent="0.2">
      <c r="D70" t="s">
        <v>696</v>
      </c>
      <c r="F70" t="s">
        <v>1028</v>
      </c>
    </row>
    <row r="71" spans="4:6" x14ac:dyDescent="0.2">
      <c r="D71" t="s">
        <v>1029</v>
      </c>
      <c r="F71" t="s">
        <v>1030</v>
      </c>
    </row>
    <row r="72" spans="4:6" x14ac:dyDescent="0.2">
      <c r="D72" t="s">
        <v>1031</v>
      </c>
      <c r="F72" t="s">
        <v>1032</v>
      </c>
    </row>
    <row r="73" spans="4:6" x14ac:dyDescent="0.2">
      <c r="D73" t="s">
        <v>1033</v>
      </c>
      <c r="F73" t="s">
        <v>1034</v>
      </c>
    </row>
    <row r="74" spans="4:6" x14ac:dyDescent="0.2">
      <c r="D74" t="s">
        <v>687</v>
      </c>
      <c r="F74" t="s">
        <v>417</v>
      </c>
    </row>
    <row r="75" spans="4:6" x14ac:dyDescent="0.2">
      <c r="D75" t="s">
        <v>1035</v>
      </c>
      <c r="F75" t="s">
        <v>1036</v>
      </c>
    </row>
    <row r="76" spans="4:6" x14ac:dyDescent="0.2">
      <c r="D76" t="s">
        <v>514</v>
      </c>
      <c r="F76" t="s">
        <v>384</v>
      </c>
    </row>
    <row r="77" spans="4:6" x14ac:dyDescent="0.2">
      <c r="D77" s="92" t="s">
        <v>432</v>
      </c>
      <c r="F77" t="s">
        <v>1037</v>
      </c>
    </row>
    <row r="78" spans="4:6" x14ac:dyDescent="0.2">
      <c r="D78" t="s">
        <v>14</v>
      </c>
      <c r="F78" t="s">
        <v>909</v>
      </c>
    </row>
    <row r="79" spans="4:6" x14ac:dyDescent="0.2">
      <c r="F79" t="s">
        <v>692</v>
      </c>
    </row>
    <row r="80" spans="4:6" x14ac:dyDescent="0.2">
      <c r="F80" t="s">
        <v>532</v>
      </c>
    </row>
    <row r="81" spans="6:6" x14ac:dyDescent="0.2">
      <c r="F81" t="s">
        <v>1038</v>
      </c>
    </row>
    <row r="82" spans="6:6" x14ac:dyDescent="0.2">
      <c r="F82" t="s">
        <v>738</v>
      </c>
    </row>
    <row r="83" spans="6:6" x14ac:dyDescent="0.2">
      <c r="F83" t="s">
        <v>1039</v>
      </c>
    </row>
    <row r="84" spans="6:6" x14ac:dyDescent="0.2">
      <c r="F84" t="s">
        <v>1040</v>
      </c>
    </row>
    <row r="85" spans="6:6" x14ac:dyDescent="0.2">
      <c r="F85" t="s">
        <v>1041</v>
      </c>
    </row>
    <row r="86" spans="6:6" x14ac:dyDescent="0.2">
      <c r="F86" t="s">
        <v>1042</v>
      </c>
    </row>
    <row r="87" spans="6:6" x14ac:dyDescent="0.2">
      <c r="F87" t="s">
        <v>328</v>
      </c>
    </row>
    <row r="88" spans="6:6" x14ac:dyDescent="0.2">
      <c r="F88" t="s">
        <v>1043</v>
      </c>
    </row>
    <row r="89" spans="6:6" x14ac:dyDescent="0.2">
      <c r="F89" t="s">
        <v>1044</v>
      </c>
    </row>
    <row r="90" spans="6:6" x14ac:dyDescent="0.2">
      <c r="F90" t="s">
        <v>1045</v>
      </c>
    </row>
    <row r="91" spans="6:6" x14ac:dyDescent="0.2">
      <c r="F91" t="s">
        <v>389</v>
      </c>
    </row>
    <row r="92" spans="6:6" x14ac:dyDescent="0.2">
      <c r="F92" t="s">
        <v>1046</v>
      </c>
    </row>
    <row r="93" spans="6:6" x14ac:dyDescent="0.2">
      <c r="F93" t="s">
        <v>785</v>
      </c>
    </row>
    <row r="94" spans="6:6" x14ac:dyDescent="0.2">
      <c r="F94" t="s">
        <v>759</v>
      </c>
    </row>
    <row r="95" spans="6:6" x14ac:dyDescent="0.2">
      <c r="F95" t="s">
        <v>939</v>
      </c>
    </row>
    <row r="96" spans="6:6" x14ac:dyDescent="0.2">
      <c r="F96" t="s">
        <v>894</v>
      </c>
    </row>
    <row r="97" spans="6:6" x14ac:dyDescent="0.2">
      <c r="F97" t="s">
        <v>675</v>
      </c>
    </row>
    <row r="98" spans="6:6" x14ac:dyDescent="0.2">
      <c r="F98" t="s">
        <v>849</v>
      </c>
    </row>
    <row r="99" spans="6:6" x14ac:dyDescent="0.2">
      <c r="F99" t="s">
        <v>1047</v>
      </c>
    </row>
    <row r="100" spans="6:6" x14ac:dyDescent="0.2">
      <c r="F100" t="s">
        <v>680</v>
      </c>
    </row>
    <row r="101" spans="6:6" x14ac:dyDescent="0.2">
      <c r="F101" t="s">
        <v>1048</v>
      </c>
    </row>
    <row r="102" spans="6:6" x14ac:dyDescent="0.2">
      <c r="F102" t="s">
        <v>884</v>
      </c>
    </row>
    <row r="103" spans="6:6" x14ac:dyDescent="0.2">
      <c r="F103" t="s">
        <v>913</v>
      </c>
    </row>
    <row r="104" spans="6:6" x14ac:dyDescent="0.2">
      <c r="F104" t="s">
        <v>1049</v>
      </c>
    </row>
    <row r="105" spans="6:6" x14ac:dyDescent="0.2">
      <c r="F105" t="s">
        <v>512</v>
      </c>
    </row>
    <row r="106" spans="6:6" x14ac:dyDescent="0.2">
      <c r="F106" t="s">
        <v>1050</v>
      </c>
    </row>
    <row r="107" spans="6:6" x14ac:dyDescent="0.2">
      <c r="F107" t="s">
        <v>735</v>
      </c>
    </row>
    <row r="108" spans="6:6" x14ac:dyDescent="0.2">
      <c r="F108" t="s">
        <v>47</v>
      </c>
    </row>
    <row r="109" spans="6:6" x14ac:dyDescent="0.2">
      <c r="F109" t="s">
        <v>1051</v>
      </c>
    </row>
    <row r="110" spans="6:6" x14ac:dyDescent="0.2">
      <c r="F110" t="s">
        <v>886</v>
      </c>
    </row>
    <row r="111" spans="6:6" x14ac:dyDescent="0.2">
      <c r="F111" t="s">
        <v>1052</v>
      </c>
    </row>
    <row r="112" spans="6:6" x14ac:dyDescent="0.2">
      <c r="F112" t="s">
        <v>1053</v>
      </c>
    </row>
    <row r="113" spans="6:6" x14ac:dyDescent="0.2">
      <c r="F113" t="s">
        <v>1054</v>
      </c>
    </row>
    <row r="114" spans="6:6" x14ac:dyDescent="0.2">
      <c r="F114" t="s">
        <v>622</v>
      </c>
    </row>
    <row r="115" spans="6:6" x14ac:dyDescent="0.2">
      <c r="F115" t="s">
        <v>1055</v>
      </c>
    </row>
    <row r="116" spans="6:6" x14ac:dyDescent="0.2">
      <c r="F116" t="s">
        <v>689</v>
      </c>
    </row>
    <row r="117" spans="6:6" x14ac:dyDescent="0.2">
      <c r="F117" t="s">
        <v>1056</v>
      </c>
    </row>
    <row r="118" spans="6:6" x14ac:dyDescent="0.2">
      <c r="F118" t="s">
        <v>695</v>
      </c>
    </row>
    <row r="119" spans="6:6" x14ac:dyDescent="0.2">
      <c r="F119" t="s">
        <v>921</v>
      </c>
    </row>
    <row r="120" spans="6:6" x14ac:dyDescent="0.2">
      <c r="F120" t="s">
        <v>445</v>
      </c>
    </row>
    <row r="121" spans="6:6" x14ac:dyDescent="0.2">
      <c r="F121" t="s">
        <v>1057</v>
      </c>
    </row>
    <row r="122" spans="6:6" x14ac:dyDescent="0.2">
      <c r="F122" t="s">
        <v>1058</v>
      </c>
    </row>
    <row r="123" spans="6:6" x14ac:dyDescent="0.2">
      <c r="F123" t="s">
        <v>609</v>
      </c>
    </row>
    <row r="124" spans="6:6" x14ac:dyDescent="0.2">
      <c r="F124" t="s">
        <v>1059</v>
      </c>
    </row>
    <row r="125" spans="6:6" x14ac:dyDescent="0.2">
      <c r="F125" t="s">
        <v>788</v>
      </c>
    </row>
    <row r="126" spans="6:6" x14ac:dyDescent="0.2">
      <c r="F126" t="s">
        <v>560</v>
      </c>
    </row>
    <row r="127" spans="6:6" x14ac:dyDescent="0.2">
      <c r="F127" t="s">
        <v>872</v>
      </c>
    </row>
    <row r="128" spans="6:6" x14ac:dyDescent="0.2">
      <c r="F128" t="s">
        <v>1060</v>
      </c>
    </row>
    <row r="129" spans="6:6" x14ac:dyDescent="0.2">
      <c r="F129" t="s">
        <v>375</v>
      </c>
    </row>
    <row r="130" spans="6:6" x14ac:dyDescent="0.2">
      <c r="F130" t="s">
        <v>764</v>
      </c>
    </row>
    <row r="131" spans="6:6" x14ac:dyDescent="0.2">
      <c r="F131" t="s">
        <v>620</v>
      </c>
    </row>
    <row r="132" spans="6:6" x14ac:dyDescent="0.2">
      <c r="F132" t="s">
        <v>944</v>
      </c>
    </row>
    <row r="133" spans="6:6" x14ac:dyDescent="0.2">
      <c r="F133" t="s">
        <v>1061</v>
      </c>
    </row>
    <row r="134" spans="6:6" x14ac:dyDescent="0.2">
      <c r="F134" t="s">
        <v>932</v>
      </c>
    </row>
    <row r="135" spans="6:6" x14ac:dyDescent="0.2">
      <c r="F135" t="s">
        <v>611</v>
      </c>
    </row>
    <row r="136" spans="6:6" x14ac:dyDescent="0.2">
      <c r="F136" t="s">
        <v>875</v>
      </c>
    </row>
    <row r="137" spans="6:6" x14ac:dyDescent="0.2">
      <c r="F137" t="s">
        <v>1062</v>
      </c>
    </row>
    <row r="138" spans="6:6" x14ac:dyDescent="0.2">
      <c r="F138" t="s">
        <v>515</v>
      </c>
    </row>
    <row r="139" spans="6:6" x14ac:dyDescent="0.2">
      <c r="F139" t="s">
        <v>876</v>
      </c>
    </row>
    <row r="140" spans="6:6" x14ac:dyDescent="0.2">
      <c r="F140" t="s">
        <v>1063</v>
      </c>
    </row>
    <row r="141" spans="6:6" x14ac:dyDescent="0.2">
      <c r="F141" t="s">
        <v>925</v>
      </c>
    </row>
    <row r="142" spans="6:6" x14ac:dyDescent="0.2">
      <c r="F142" t="s">
        <v>1064</v>
      </c>
    </row>
    <row r="143" spans="6:6" x14ac:dyDescent="0.2">
      <c r="F143" t="s">
        <v>1065</v>
      </c>
    </row>
    <row r="144" spans="6:6" x14ac:dyDescent="0.2">
      <c r="F144" t="s">
        <v>559</v>
      </c>
    </row>
    <row r="145" spans="6:6" x14ac:dyDescent="0.2">
      <c r="F145" t="s">
        <v>435</v>
      </c>
    </row>
    <row r="146" spans="6:6" x14ac:dyDescent="0.2">
      <c r="F146" t="s">
        <v>1066</v>
      </c>
    </row>
    <row r="147" spans="6:6" x14ac:dyDescent="0.2">
      <c r="F147" t="s">
        <v>525</v>
      </c>
    </row>
    <row r="148" spans="6:6" x14ac:dyDescent="0.2">
      <c r="F148" t="s">
        <v>1067</v>
      </c>
    </row>
    <row r="149" spans="6:6" x14ac:dyDescent="0.2">
      <c r="F149" t="s">
        <v>1068</v>
      </c>
    </row>
    <row r="150" spans="6:6" x14ac:dyDescent="0.2">
      <c r="F150" t="s">
        <v>618</v>
      </c>
    </row>
    <row r="151" spans="6:6" x14ac:dyDescent="0.2">
      <c r="F151" t="s">
        <v>920</v>
      </c>
    </row>
    <row r="152" spans="6:6" x14ac:dyDescent="0.2">
      <c r="F152" t="s">
        <v>716</v>
      </c>
    </row>
    <row r="153" spans="6:6" x14ac:dyDescent="0.2">
      <c r="F153" t="s">
        <v>1069</v>
      </c>
    </row>
    <row r="154" spans="6:6" x14ac:dyDescent="0.2">
      <c r="F154" t="s">
        <v>1070</v>
      </c>
    </row>
    <row r="155" spans="6:6" x14ac:dyDescent="0.2">
      <c r="F155" t="s">
        <v>1071</v>
      </c>
    </row>
    <row r="156" spans="6:6" x14ac:dyDescent="0.2">
      <c r="F156" t="s">
        <v>1072</v>
      </c>
    </row>
    <row r="157" spans="6:6" x14ac:dyDescent="0.2">
      <c r="F157" t="s">
        <v>1073</v>
      </c>
    </row>
    <row r="158" spans="6:6" x14ac:dyDescent="0.2">
      <c r="F158" t="s">
        <v>1074</v>
      </c>
    </row>
    <row r="159" spans="6:6" x14ac:dyDescent="0.2">
      <c r="F159" t="s">
        <v>349</v>
      </c>
    </row>
    <row r="160" spans="6:6" x14ac:dyDescent="0.2">
      <c r="F160" t="s">
        <v>1075</v>
      </c>
    </row>
    <row r="161" spans="6:6" x14ac:dyDescent="0.2">
      <c r="F161" t="s">
        <v>1076</v>
      </c>
    </row>
    <row r="162" spans="6:6" x14ac:dyDescent="0.2">
      <c r="F162" t="s">
        <v>1077</v>
      </c>
    </row>
    <row r="163" spans="6:6" x14ac:dyDescent="0.2">
      <c r="F163" t="s">
        <v>1078</v>
      </c>
    </row>
    <row r="164" spans="6:6" x14ac:dyDescent="0.2">
      <c r="F164" t="s">
        <v>1079</v>
      </c>
    </row>
    <row r="165" spans="6:6" x14ac:dyDescent="0.2">
      <c r="F165" t="s">
        <v>1080</v>
      </c>
    </row>
    <row r="166" spans="6:6" x14ac:dyDescent="0.2">
      <c r="F166" t="s">
        <v>1081</v>
      </c>
    </row>
    <row r="167" spans="6:6" x14ac:dyDescent="0.2">
      <c r="F167" t="s">
        <v>683</v>
      </c>
    </row>
    <row r="168" spans="6:6" x14ac:dyDescent="0.2">
      <c r="F168" t="s">
        <v>1082</v>
      </c>
    </row>
    <row r="169" spans="6:6" x14ac:dyDescent="0.2">
      <c r="F169" t="s">
        <v>1083</v>
      </c>
    </row>
    <row r="170" spans="6:6" x14ac:dyDescent="0.2">
      <c r="F170" t="s">
        <v>755</v>
      </c>
    </row>
    <row r="171" spans="6:6" x14ac:dyDescent="0.2">
      <c r="F171" t="s">
        <v>1084</v>
      </c>
    </row>
    <row r="172" spans="6:6" x14ac:dyDescent="0.2">
      <c r="F172" t="s">
        <v>1085</v>
      </c>
    </row>
    <row r="173" spans="6:6" x14ac:dyDescent="0.2">
      <c r="F173" t="s">
        <v>1086</v>
      </c>
    </row>
    <row r="174" spans="6:6" x14ac:dyDescent="0.2">
      <c r="F174" t="s">
        <v>908</v>
      </c>
    </row>
    <row r="175" spans="6:6" x14ac:dyDescent="0.2">
      <c r="F175" t="s">
        <v>1087</v>
      </c>
    </row>
    <row r="176" spans="6:6" x14ac:dyDescent="0.2">
      <c r="F176" t="s">
        <v>580</v>
      </c>
    </row>
    <row r="177" spans="6:6" x14ac:dyDescent="0.2">
      <c r="F177" t="s">
        <v>1088</v>
      </c>
    </row>
    <row r="178" spans="6:6" x14ac:dyDescent="0.2">
      <c r="F178" t="s">
        <v>1089</v>
      </c>
    </row>
    <row r="179" spans="6:6" x14ac:dyDescent="0.2">
      <c r="F179" t="s">
        <v>362</v>
      </c>
    </row>
    <row r="180" spans="6:6" x14ac:dyDescent="0.2">
      <c r="F180" t="s">
        <v>686</v>
      </c>
    </row>
    <row r="181" spans="6:6" x14ac:dyDescent="0.2">
      <c r="F181" t="s">
        <v>1090</v>
      </c>
    </row>
    <row r="182" spans="6:6" x14ac:dyDescent="0.2">
      <c r="F182" t="s">
        <v>1091</v>
      </c>
    </row>
    <row r="183" spans="6:6" x14ac:dyDescent="0.2">
      <c r="F183" t="s">
        <v>1092</v>
      </c>
    </row>
    <row r="184" spans="6:6" x14ac:dyDescent="0.2">
      <c r="F184" t="s">
        <v>1093</v>
      </c>
    </row>
    <row r="185" spans="6:6" x14ac:dyDescent="0.2">
      <c r="F185" t="s">
        <v>1094</v>
      </c>
    </row>
    <row r="186" spans="6:6" x14ac:dyDescent="0.2">
      <c r="F186" t="s">
        <v>639</v>
      </c>
    </row>
    <row r="187" spans="6:6" x14ac:dyDescent="0.2">
      <c r="F187" t="s">
        <v>1095</v>
      </c>
    </row>
    <row r="188" spans="6:6" x14ac:dyDescent="0.2">
      <c r="F188" t="s">
        <v>1096</v>
      </c>
    </row>
    <row r="189" spans="6:6" x14ac:dyDescent="0.2">
      <c r="F189" t="s">
        <v>482</v>
      </c>
    </row>
    <row r="190" spans="6:6" x14ac:dyDescent="0.2">
      <c r="F190" t="s">
        <v>1097</v>
      </c>
    </row>
    <row r="191" spans="6:6" x14ac:dyDescent="0.2">
      <c r="F191" t="s">
        <v>1098</v>
      </c>
    </row>
    <row r="192" spans="6:6" x14ac:dyDescent="0.2">
      <c r="F192" t="s">
        <v>771</v>
      </c>
    </row>
    <row r="193" spans="6:6" x14ac:dyDescent="0.2">
      <c r="F193" t="s">
        <v>734</v>
      </c>
    </row>
    <row r="194" spans="6:6" x14ac:dyDescent="0.2">
      <c r="F194" t="s">
        <v>1099</v>
      </c>
    </row>
    <row r="195" spans="6:6" x14ac:dyDescent="0.2">
      <c r="F195" t="s">
        <v>1100</v>
      </c>
    </row>
    <row r="196" spans="6:6" x14ac:dyDescent="0.2">
      <c r="F196" t="s">
        <v>1101</v>
      </c>
    </row>
    <row r="197" spans="6:6" x14ac:dyDescent="0.2">
      <c r="F197" t="s">
        <v>757</v>
      </c>
    </row>
    <row r="198" spans="6:6" x14ac:dyDescent="0.2">
      <c r="F198" t="s">
        <v>874</v>
      </c>
    </row>
    <row r="199" spans="6:6" x14ac:dyDescent="0.2">
      <c r="F199" t="s">
        <v>1102</v>
      </c>
    </row>
    <row r="200" spans="6:6" x14ac:dyDescent="0.2">
      <c r="F200" t="s">
        <v>891</v>
      </c>
    </row>
    <row r="201" spans="6:6" x14ac:dyDescent="0.2">
      <c r="F201" t="s">
        <v>1103</v>
      </c>
    </row>
    <row r="202" spans="6:6" x14ac:dyDescent="0.2">
      <c r="F202" t="s">
        <v>1104</v>
      </c>
    </row>
    <row r="203" spans="6:6" x14ac:dyDescent="0.2">
      <c r="F203" t="s">
        <v>896</v>
      </c>
    </row>
    <row r="204" spans="6:6" x14ac:dyDescent="0.2">
      <c r="F204" t="s">
        <v>1105</v>
      </c>
    </row>
    <row r="205" spans="6:6" x14ac:dyDescent="0.2">
      <c r="F205" t="s">
        <v>1106</v>
      </c>
    </row>
    <row r="206" spans="6:6" x14ac:dyDescent="0.2">
      <c r="F206" s="130" t="s">
        <v>49</v>
      </c>
    </row>
    <row r="207" spans="6:6" x14ac:dyDescent="0.2">
      <c r="F207" t="s">
        <v>14</v>
      </c>
    </row>
  </sheetData>
  <sheetProtection algorithmName="SHA-512" hashValue="nGnORc0zpXfJpKAhn1jU5iiQ732/UDFzV8OiBaYWvWtjQmIyvYT+3j5BmbtN9VDEspr+4vEWM/KlQw7foIcubg==" saltValue="pketjIfP067JTg/sCRJ5bQ==" spinCount="100000" sheet="1" objects="1" scenarios="1"/>
  <phoneticPr fontId="4" type="noConversion"/>
  <dataValidations count="1">
    <dataValidation allowBlank="1" showInputMessage="1" showErrorMessage="1" sqref="H14 H4:I4" xr:uid="{EE476DB4-2958-424C-AC11-FFBEDD341091}"/>
  </dataValidations>
  <pageMargins left="0.7" right="0.7" top="0.75" bottom="0.75" header="0.3" footer="0.3"/>
  <pageSetup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0A554-54A6-4C13-BE3D-37820F2CED43}">
  <sheetPr codeName="Sheet6"/>
  <dimension ref="A1:C607"/>
  <sheetViews>
    <sheetView workbookViewId="0">
      <selection sqref="A1:A435"/>
    </sheetView>
  </sheetViews>
  <sheetFormatPr baseColWidth="10" defaultColWidth="8.6640625" defaultRowHeight="16" x14ac:dyDescent="0.2"/>
  <cols>
    <col min="1" max="1" width="18.33203125" bestFit="1" customWidth="1"/>
    <col min="2" max="2" width="15" bestFit="1" customWidth="1"/>
    <col min="3" max="3" width="28.5" bestFit="1" customWidth="1"/>
  </cols>
  <sheetData>
    <row r="1" spans="1:3" x14ac:dyDescent="0.2">
      <c r="A1" t="s">
        <v>1107</v>
      </c>
    </row>
    <row r="2" spans="1:3" x14ac:dyDescent="0.2">
      <c r="A2" t="e" vm="265">
        <v>#VALUE!</v>
      </c>
    </row>
    <row r="3" spans="1:3" x14ac:dyDescent="0.2">
      <c r="A3" t="e" vm="266">
        <v>#VALUE!</v>
      </c>
    </row>
    <row r="4" spans="1:3" x14ac:dyDescent="0.2">
      <c r="A4" t="e" vm="267">
        <v>#VALUE!</v>
      </c>
    </row>
    <row r="5" spans="1:3" x14ac:dyDescent="0.2">
      <c r="A5" t="e" vm="268">
        <v>#VALUE!</v>
      </c>
    </row>
    <row r="6" spans="1:3" x14ac:dyDescent="0.2">
      <c r="A6" t="e" vm="269">
        <v>#VALUE!</v>
      </c>
    </row>
    <row r="7" spans="1:3" x14ac:dyDescent="0.2">
      <c r="A7" t="e" vm="270">
        <v>#VALUE!</v>
      </c>
    </row>
    <row r="8" spans="1:3" x14ac:dyDescent="0.2">
      <c r="A8" t="e" vm="271">
        <v>#VALUE!</v>
      </c>
    </row>
    <row r="9" spans="1:3" x14ac:dyDescent="0.2">
      <c r="A9" t="e" vm="272">
        <v>#VALUE!</v>
      </c>
    </row>
    <row r="10" spans="1:3" x14ac:dyDescent="0.2">
      <c r="A10" t="e" vm="273">
        <v>#VALUE!</v>
      </c>
      <c r="C10" s="21"/>
    </row>
    <row r="11" spans="1:3" x14ac:dyDescent="0.2">
      <c r="A11" t="e" vm="274">
        <v>#VALUE!</v>
      </c>
    </row>
    <row r="12" spans="1:3" x14ac:dyDescent="0.2">
      <c r="A12" t="e" vm="275">
        <v>#VALUE!</v>
      </c>
    </row>
    <row r="13" spans="1:3" x14ac:dyDescent="0.2">
      <c r="A13" t="e" vm="276">
        <v>#VALUE!</v>
      </c>
    </row>
    <row r="14" spans="1:3" x14ac:dyDescent="0.2">
      <c r="A14" t="e" vm="277">
        <v>#VALUE!</v>
      </c>
    </row>
    <row r="15" spans="1:3" x14ac:dyDescent="0.2">
      <c r="A15" t="e" vm="278">
        <v>#VALUE!</v>
      </c>
    </row>
    <row r="16" spans="1:3" x14ac:dyDescent="0.2">
      <c r="A16" t="e" vm="279">
        <v>#VALUE!</v>
      </c>
    </row>
    <row r="17" spans="1:1" x14ac:dyDescent="0.2">
      <c r="A17" t="e" vm="280">
        <v>#VALUE!</v>
      </c>
    </row>
    <row r="18" spans="1:1" x14ac:dyDescent="0.2">
      <c r="A18" t="e" vm="281">
        <v>#VALUE!</v>
      </c>
    </row>
    <row r="19" spans="1:1" x14ac:dyDescent="0.2">
      <c r="A19" t="e" vm="282">
        <v>#VALUE!</v>
      </c>
    </row>
    <row r="20" spans="1:1" x14ac:dyDescent="0.2">
      <c r="A20" t="e" vm="283">
        <v>#VALUE!</v>
      </c>
    </row>
    <row r="21" spans="1:1" x14ac:dyDescent="0.2">
      <c r="A21" t="e" vm="284">
        <v>#VALUE!</v>
      </c>
    </row>
    <row r="22" spans="1:1" x14ac:dyDescent="0.2">
      <c r="A22" t="e" vm="107">
        <v>#VALUE!</v>
      </c>
    </row>
    <row r="23" spans="1:1" x14ac:dyDescent="0.2">
      <c r="A23" t="e" vm="105">
        <v>#VALUE!</v>
      </c>
    </row>
    <row r="24" spans="1:1" x14ac:dyDescent="0.2">
      <c r="A24" t="e" vm="106">
        <v>#VALUE!</v>
      </c>
    </row>
    <row r="25" spans="1:1" x14ac:dyDescent="0.2">
      <c r="A25" t="e" vm="108">
        <v>#VALUE!</v>
      </c>
    </row>
    <row r="26" spans="1:1" x14ac:dyDescent="0.2">
      <c r="A26" t="e" vm="109">
        <v>#VALUE!</v>
      </c>
    </row>
    <row r="27" spans="1:1" x14ac:dyDescent="0.2">
      <c r="A27" t="e" vm="110">
        <v>#VALUE!</v>
      </c>
    </row>
    <row r="28" spans="1:1" x14ac:dyDescent="0.2">
      <c r="A28" t="e" vm="285">
        <v>#VALUE!</v>
      </c>
    </row>
    <row r="29" spans="1:1" x14ac:dyDescent="0.2">
      <c r="A29" t="e" vm="286">
        <v>#VALUE!</v>
      </c>
    </row>
    <row r="30" spans="1:1" x14ac:dyDescent="0.2">
      <c r="A30" t="e" vm="99">
        <v>#VALUE!</v>
      </c>
    </row>
    <row r="31" spans="1:1" x14ac:dyDescent="0.2">
      <c r="A31" t="e" vm="287">
        <v>#VALUE!</v>
      </c>
    </row>
    <row r="32" spans="1:1" x14ac:dyDescent="0.2">
      <c r="A32" t="e" vm="288">
        <v>#VALUE!</v>
      </c>
    </row>
    <row r="33" spans="1:1" x14ac:dyDescent="0.2">
      <c r="A33" t="e" vm="100">
        <v>#VALUE!</v>
      </c>
    </row>
    <row r="34" spans="1:1" x14ac:dyDescent="0.2">
      <c r="A34" t="e" vm="289">
        <v>#VALUE!</v>
      </c>
    </row>
    <row r="35" spans="1:1" x14ac:dyDescent="0.2">
      <c r="A35" t="e" vm="290">
        <v>#VALUE!</v>
      </c>
    </row>
    <row r="36" spans="1:1" x14ac:dyDescent="0.2">
      <c r="A36" t="e" vm="101">
        <v>#VALUE!</v>
      </c>
    </row>
    <row r="37" spans="1:1" x14ac:dyDescent="0.2">
      <c r="A37" t="e" vm="291">
        <v>#VALUE!</v>
      </c>
    </row>
    <row r="38" spans="1:1" x14ac:dyDescent="0.2">
      <c r="A38" t="e" vm="292">
        <v>#VALUE!</v>
      </c>
    </row>
    <row r="39" spans="1:1" x14ac:dyDescent="0.2">
      <c r="A39" t="e" vm="293">
        <v>#VALUE!</v>
      </c>
    </row>
    <row r="40" spans="1:1" x14ac:dyDescent="0.2">
      <c r="A40" t="e" vm="294">
        <v>#VALUE!</v>
      </c>
    </row>
    <row r="41" spans="1:1" x14ac:dyDescent="0.2">
      <c r="A41" t="e" vm="295">
        <v>#VALUE!</v>
      </c>
    </row>
    <row r="42" spans="1:1" x14ac:dyDescent="0.2">
      <c r="A42" t="e" vm="296">
        <v>#VALUE!</v>
      </c>
    </row>
    <row r="43" spans="1:1" x14ac:dyDescent="0.2">
      <c r="A43" t="e" vm="102">
        <v>#VALUE!</v>
      </c>
    </row>
    <row r="44" spans="1:1" x14ac:dyDescent="0.2">
      <c r="A44" t="e" vm="103">
        <v>#VALUE!</v>
      </c>
    </row>
    <row r="45" spans="1:1" x14ac:dyDescent="0.2">
      <c r="A45" t="e" vm="104">
        <v>#VALUE!</v>
      </c>
    </row>
    <row r="46" spans="1:1" x14ac:dyDescent="0.2">
      <c r="A46" t="e" vm="297">
        <v>#VALUE!</v>
      </c>
    </row>
    <row r="47" spans="1:1" x14ac:dyDescent="0.2">
      <c r="A47" t="e" vm="13">
        <v>#VALUE!</v>
      </c>
    </row>
    <row r="48" spans="1:1" x14ac:dyDescent="0.2">
      <c r="A48" t="e" vm="11">
        <v>#VALUE!</v>
      </c>
    </row>
    <row r="49" spans="1:1" x14ac:dyDescent="0.2">
      <c r="A49" t="e" vm="298">
        <v>#VALUE!</v>
      </c>
    </row>
    <row r="50" spans="1:1" x14ac:dyDescent="0.2">
      <c r="A50" t="e" vm="299">
        <v>#VALUE!</v>
      </c>
    </row>
    <row r="51" spans="1:1" x14ac:dyDescent="0.2">
      <c r="A51" t="e" vm="300">
        <v>#VALUE!</v>
      </c>
    </row>
    <row r="52" spans="1:1" x14ac:dyDescent="0.2">
      <c r="A52" t="e" vm="301">
        <v>#VALUE!</v>
      </c>
    </row>
    <row r="53" spans="1:1" x14ac:dyDescent="0.2">
      <c r="A53" t="e" vm="302">
        <v>#VALUE!</v>
      </c>
    </row>
    <row r="54" spans="1:1" x14ac:dyDescent="0.2">
      <c r="A54" t="e" vm="303">
        <v>#VALUE!</v>
      </c>
    </row>
    <row r="55" spans="1:1" x14ac:dyDescent="0.2">
      <c r="A55" t="e" vm="304">
        <v>#VALUE!</v>
      </c>
    </row>
    <row r="56" spans="1:1" x14ac:dyDescent="0.2">
      <c r="A56" t="e" vm="305">
        <v>#VALUE!</v>
      </c>
    </row>
    <row r="57" spans="1:1" x14ac:dyDescent="0.2">
      <c r="A57" t="e" vm="306">
        <v>#VALUE!</v>
      </c>
    </row>
    <row r="58" spans="1:1" x14ac:dyDescent="0.2">
      <c r="A58" t="e" vm="307">
        <v>#VALUE!</v>
      </c>
    </row>
    <row r="59" spans="1:1" x14ac:dyDescent="0.2">
      <c r="A59" t="e" vm="10">
        <v>#VALUE!</v>
      </c>
    </row>
    <row r="60" spans="1:1" x14ac:dyDescent="0.2">
      <c r="A60" t="e" vm="308">
        <v>#VALUE!</v>
      </c>
    </row>
    <row r="61" spans="1:1" x14ac:dyDescent="0.2">
      <c r="A61" t="e" vm="309">
        <v>#VALUE!</v>
      </c>
    </row>
    <row r="62" spans="1:1" x14ac:dyDescent="0.2">
      <c r="A62" t="e" vm="6">
        <v>#VALUE!</v>
      </c>
    </row>
    <row r="63" spans="1:1" x14ac:dyDescent="0.2">
      <c r="A63" t="e" vm="7">
        <v>#VALUE!</v>
      </c>
    </row>
    <row r="64" spans="1:1" x14ac:dyDescent="0.2">
      <c r="A64" t="e" vm="8">
        <v>#VALUE!</v>
      </c>
    </row>
    <row r="65" spans="1:1" x14ac:dyDescent="0.2">
      <c r="A65" t="e" vm="9">
        <v>#VALUE!</v>
      </c>
    </row>
    <row r="66" spans="1:1" x14ac:dyDescent="0.2">
      <c r="A66" t="e" vm="310">
        <v>#VALUE!</v>
      </c>
    </row>
    <row r="67" spans="1:1" x14ac:dyDescent="0.2">
      <c r="A67" t="e" vm="311">
        <v>#VALUE!</v>
      </c>
    </row>
    <row r="68" spans="1:1" x14ac:dyDescent="0.2">
      <c r="A68" t="e" vm="18">
        <v>#VALUE!</v>
      </c>
    </row>
    <row r="69" spans="1:1" x14ac:dyDescent="0.2">
      <c r="A69" t="e" vm="312">
        <v>#VALUE!</v>
      </c>
    </row>
    <row r="70" spans="1:1" x14ac:dyDescent="0.2">
      <c r="A70" t="e" vm="19">
        <v>#VALUE!</v>
      </c>
    </row>
    <row r="71" spans="1:1" x14ac:dyDescent="0.2">
      <c r="A71" t="e" vm="20">
        <v>#VALUE!</v>
      </c>
    </row>
    <row r="72" spans="1:1" x14ac:dyDescent="0.2">
      <c r="A72" t="e" vm="21">
        <v>#VALUE!</v>
      </c>
    </row>
    <row r="73" spans="1:1" x14ac:dyDescent="0.2">
      <c r="A73" t="e" vm="22">
        <v>#VALUE!</v>
      </c>
    </row>
    <row r="74" spans="1:1" x14ac:dyDescent="0.2">
      <c r="A74" t="e" vm="313">
        <v>#VALUE!</v>
      </c>
    </row>
    <row r="75" spans="1:1" x14ac:dyDescent="0.2">
      <c r="A75" t="e" vm="314">
        <v>#VALUE!</v>
      </c>
    </row>
    <row r="76" spans="1:1" x14ac:dyDescent="0.2">
      <c r="A76" t="e" vm="315">
        <v>#VALUE!</v>
      </c>
    </row>
    <row r="77" spans="1:1" x14ac:dyDescent="0.2">
      <c r="A77" t="e" vm="316">
        <v>#VALUE!</v>
      </c>
    </row>
    <row r="78" spans="1:1" x14ac:dyDescent="0.2">
      <c r="A78" t="e" vm="317">
        <v>#VALUE!</v>
      </c>
    </row>
    <row r="79" spans="1:1" x14ac:dyDescent="0.2">
      <c r="A79" t="e" vm="318">
        <v>#VALUE!</v>
      </c>
    </row>
    <row r="80" spans="1:1" x14ac:dyDescent="0.2">
      <c r="A80" t="e" vm="319">
        <v>#VALUE!</v>
      </c>
    </row>
    <row r="81" spans="1:1" x14ac:dyDescent="0.2">
      <c r="A81" t="e" vm="320">
        <v>#VALUE!</v>
      </c>
    </row>
    <row r="82" spans="1:1" x14ac:dyDescent="0.2">
      <c r="A82" t="e" vm="321">
        <v>#VALUE!</v>
      </c>
    </row>
    <row r="83" spans="1:1" x14ac:dyDescent="0.2">
      <c r="A83" t="e" vm="322">
        <v>#VALUE!</v>
      </c>
    </row>
    <row r="84" spans="1:1" x14ac:dyDescent="0.2">
      <c r="A84" t="e" vm="323">
        <v>#VALUE!</v>
      </c>
    </row>
    <row r="85" spans="1:1" x14ac:dyDescent="0.2">
      <c r="A85" t="e" vm="324">
        <v>#VALUE!</v>
      </c>
    </row>
    <row r="86" spans="1:1" x14ac:dyDescent="0.2">
      <c r="A86" t="e" vm="325">
        <v>#VALUE!</v>
      </c>
    </row>
    <row r="87" spans="1:1" x14ac:dyDescent="0.2">
      <c r="A87" t="e" vm="326">
        <v>#VALUE!</v>
      </c>
    </row>
    <row r="88" spans="1:1" x14ac:dyDescent="0.2">
      <c r="A88" t="e" vm="327">
        <v>#VALUE!</v>
      </c>
    </row>
    <row r="89" spans="1:1" x14ac:dyDescent="0.2">
      <c r="A89" t="e" vm="328">
        <v>#VALUE!</v>
      </c>
    </row>
    <row r="90" spans="1:1" x14ac:dyDescent="0.2">
      <c r="A90" t="e" vm="329">
        <v>#VALUE!</v>
      </c>
    </row>
    <row r="91" spans="1:1" x14ac:dyDescent="0.2">
      <c r="A91" t="e" vm="261">
        <v>#VALUE!</v>
      </c>
    </row>
    <row r="92" spans="1:1" x14ac:dyDescent="0.2">
      <c r="A92" t="e" vm="330">
        <v>#VALUE!</v>
      </c>
    </row>
    <row r="93" spans="1:1" x14ac:dyDescent="0.2">
      <c r="A93" t="e" vm="331">
        <v>#VALUE!</v>
      </c>
    </row>
    <row r="94" spans="1:1" x14ac:dyDescent="0.2">
      <c r="A94" t="e" vm="263">
        <v>#VALUE!</v>
      </c>
    </row>
    <row r="95" spans="1:1" x14ac:dyDescent="0.2">
      <c r="A95" t="e" vm="26">
        <v>#VALUE!</v>
      </c>
    </row>
    <row r="96" spans="1:1" x14ac:dyDescent="0.2">
      <c r="A96" t="e" vm="27">
        <v>#VALUE!</v>
      </c>
    </row>
    <row r="97" spans="1:1" x14ac:dyDescent="0.2">
      <c r="A97" t="e" vm="28">
        <v>#VALUE!</v>
      </c>
    </row>
    <row r="98" spans="1:1" x14ac:dyDescent="0.2">
      <c r="A98" t="e" vm="29">
        <v>#VALUE!</v>
      </c>
    </row>
    <row r="99" spans="1:1" x14ac:dyDescent="0.2">
      <c r="A99" t="e" vm="15">
        <v>#VALUE!</v>
      </c>
    </row>
    <row r="100" spans="1:1" x14ac:dyDescent="0.2">
      <c r="A100" t="e" vm="16">
        <v>#VALUE!</v>
      </c>
    </row>
    <row r="101" spans="1:1" x14ac:dyDescent="0.2">
      <c r="A101" t="e" vm="17">
        <v>#VALUE!</v>
      </c>
    </row>
    <row r="102" spans="1:1" x14ac:dyDescent="0.2">
      <c r="A102" t="e" vm="262">
        <v>#VALUE!</v>
      </c>
    </row>
    <row r="103" spans="1:1" x14ac:dyDescent="0.2">
      <c r="A103" t="e" vm="332">
        <v>#VALUE!</v>
      </c>
    </row>
    <row r="104" spans="1:1" x14ac:dyDescent="0.2">
      <c r="A104" t="e" vm="24">
        <v>#VALUE!</v>
      </c>
    </row>
    <row r="105" spans="1:1" x14ac:dyDescent="0.2">
      <c r="A105" t="e" vm="333">
        <v>#VALUE!</v>
      </c>
    </row>
    <row r="106" spans="1:1" x14ac:dyDescent="0.2">
      <c r="A106" t="e" vm="334">
        <v>#VALUE!</v>
      </c>
    </row>
    <row r="107" spans="1:1" x14ac:dyDescent="0.2">
      <c r="A107" t="e" vm="335">
        <v>#VALUE!</v>
      </c>
    </row>
    <row r="108" spans="1:1" x14ac:dyDescent="0.2">
      <c r="A108" t="e" vm="336">
        <v>#VALUE!</v>
      </c>
    </row>
    <row r="109" spans="1:1" x14ac:dyDescent="0.2">
      <c r="A109" t="e" vm="337">
        <v>#VALUE!</v>
      </c>
    </row>
    <row r="110" spans="1:1" x14ac:dyDescent="0.2">
      <c r="A110" t="e" vm="338">
        <v>#VALUE!</v>
      </c>
    </row>
    <row r="111" spans="1:1" x14ac:dyDescent="0.2">
      <c r="A111" t="e" vm="111">
        <v>#VALUE!</v>
      </c>
    </row>
    <row r="112" spans="1:1" x14ac:dyDescent="0.2">
      <c r="A112" t="e" vm="339">
        <v>#VALUE!</v>
      </c>
    </row>
    <row r="113" spans="1:1" x14ac:dyDescent="0.2">
      <c r="A113" t="e" vm="340">
        <v>#VALUE!</v>
      </c>
    </row>
    <row r="114" spans="1:1" x14ac:dyDescent="0.2">
      <c r="A114" t="e" vm="23">
        <v>#VALUE!</v>
      </c>
    </row>
    <row r="115" spans="1:1" x14ac:dyDescent="0.2">
      <c r="A115" t="e" vm="341">
        <v>#VALUE!</v>
      </c>
    </row>
    <row r="116" spans="1:1" x14ac:dyDescent="0.2">
      <c r="A116" t="e" vm="342">
        <v>#VALUE!</v>
      </c>
    </row>
    <row r="117" spans="1:1" x14ac:dyDescent="0.2">
      <c r="A117" t="e" vm="343">
        <v>#VALUE!</v>
      </c>
    </row>
    <row r="118" spans="1:1" x14ac:dyDescent="0.2">
      <c r="A118" t="e" vm="1">
        <v>#VALUE!</v>
      </c>
    </row>
    <row r="119" spans="1:1" x14ac:dyDescent="0.2">
      <c r="A119" t="e" vm="344">
        <v>#VALUE!</v>
      </c>
    </row>
    <row r="120" spans="1:1" x14ac:dyDescent="0.2">
      <c r="A120" t="e" vm="5">
        <v>#VALUE!</v>
      </c>
    </row>
    <row r="121" spans="1:1" x14ac:dyDescent="0.2">
      <c r="A121" t="e" vm="345">
        <v>#VALUE!</v>
      </c>
    </row>
    <row r="122" spans="1:1" x14ac:dyDescent="0.2">
      <c r="A122" t="e" vm="346">
        <v>#VALUE!</v>
      </c>
    </row>
    <row r="123" spans="1:1" x14ac:dyDescent="0.2">
      <c r="A123" t="e" vm="347">
        <v>#VALUE!</v>
      </c>
    </row>
    <row r="124" spans="1:1" x14ac:dyDescent="0.2">
      <c r="A124" t="e" vm="348">
        <v>#VALUE!</v>
      </c>
    </row>
    <row r="125" spans="1:1" x14ac:dyDescent="0.2">
      <c r="A125" t="e" vm="349">
        <v>#VALUE!</v>
      </c>
    </row>
    <row r="126" spans="1:1" x14ac:dyDescent="0.2">
      <c r="A126" t="e" vm="12">
        <v>#VALUE!</v>
      </c>
    </row>
    <row r="127" spans="1:1" x14ac:dyDescent="0.2">
      <c r="A127" t="e" vm="350">
        <v>#VALUE!</v>
      </c>
    </row>
    <row r="128" spans="1:1" x14ac:dyDescent="0.2">
      <c r="A128" t="e" vm="264">
        <v>#VALUE!</v>
      </c>
    </row>
    <row r="129" spans="1:1" x14ac:dyDescent="0.2">
      <c r="A129" t="e" vm="351">
        <v>#VALUE!</v>
      </c>
    </row>
    <row r="130" spans="1:1" x14ac:dyDescent="0.2">
      <c r="A130" t="e" vm="352">
        <v>#VALUE!</v>
      </c>
    </row>
    <row r="131" spans="1:1" x14ac:dyDescent="0.2">
      <c r="A131" t="e" vm="353">
        <v>#VALUE!</v>
      </c>
    </row>
    <row r="132" spans="1:1" x14ac:dyDescent="0.2">
      <c r="A132" t="e" vm="354">
        <v>#VALUE!</v>
      </c>
    </row>
    <row r="133" spans="1:1" x14ac:dyDescent="0.2">
      <c r="A133" t="e" vm="355">
        <v>#VALUE!</v>
      </c>
    </row>
    <row r="134" spans="1:1" x14ac:dyDescent="0.2">
      <c r="A134" t="e" vm="356">
        <v>#VALUE!</v>
      </c>
    </row>
    <row r="135" spans="1:1" x14ac:dyDescent="0.2">
      <c r="A135" t="e" vm="357">
        <v>#VALUE!</v>
      </c>
    </row>
    <row r="136" spans="1:1" x14ac:dyDescent="0.2">
      <c r="A136" t="e" vm="358">
        <v>#VALUE!</v>
      </c>
    </row>
    <row r="137" spans="1:1" x14ac:dyDescent="0.2">
      <c r="A137" t="e" vm="359">
        <v>#VALUE!</v>
      </c>
    </row>
    <row r="138" spans="1:1" x14ac:dyDescent="0.2">
      <c r="A138" t="e" vm="25">
        <v>#VALUE!</v>
      </c>
    </row>
    <row r="139" spans="1:1" x14ac:dyDescent="0.2">
      <c r="A139" t="e" vm="30">
        <v>#VALUE!</v>
      </c>
    </row>
    <row r="140" spans="1:1" x14ac:dyDescent="0.2">
      <c r="A140" t="e" vm="2">
        <v>#VALUE!</v>
      </c>
    </row>
    <row r="141" spans="1:1" x14ac:dyDescent="0.2">
      <c r="A141" t="e" vm="3">
        <v>#VALUE!</v>
      </c>
    </row>
    <row r="142" spans="1:1" x14ac:dyDescent="0.2">
      <c r="A142" t="e" vm="360">
        <v>#VALUE!</v>
      </c>
    </row>
    <row r="143" spans="1:1" x14ac:dyDescent="0.2">
      <c r="A143" t="e" vm="361">
        <v>#VALUE!</v>
      </c>
    </row>
    <row r="144" spans="1:1" x14ac:dyDescent="0.2">
      <c r="A144" t="e" vm="362">
        <v>#VALUE!</v>
      </c>
    </row>
    <row r="145" spans="1:1" x14ac:dyDescent="0.2">
      <c r="A145" t="e" vm="363">
        <v>#VALUE!</v>
      </c>
    </row>
    <row r="146" spans="1:1" x14ac:dyDescent="0.2">
      <c r="A146" t="e" vm="364">
        <v>#VALUE!</v>
      </c>
    </row>
    <row r="147" spans="1:1" x14ac:dyDescent="0.2">
      <c r="A147" t="e" vm="4">
        <v>#VALUE!</v>
      </c>
    </row>
    <row r="148" spans="1:1" x14ac:dyDescent="0.2">
      <c r="A148" t="e" vm="365">
        <v>#VALUE!</v>
      </c>
    </row>
    <row r="149" spans="1:1" x14ac:dyDescent="0.2">
      <c r="A149" t="e" vm="366">
        <v>#VALUE!</v>
      </c>
    </row>
    <row r="150" spans="1:1" x14ac:dyDescent="0.2">
      <c r="A150" t="e" vm="14">
        <v>#VALUE!</v>
      </c>
    </row>
    <row r="151" spans="1:1" x14ac:dyDescent="0.2">
      <c r="A151" t="e" vm="367">
        <v>#VALUE!</v>
      </c>
    </row>
    <row r="152" spans="1:1" x14ac:dyDescent="0.2">
      <c r="A152" t="e" vm="368">
        <v>#VALUE!</v>
      </c>
    </row>
    <row r="153" spans="1:1" x14ac:dyDescent="0.2">
      <c r="A153" t="e" vm="369">
        <v>#VALUE!</v>
      </c>
    </row>
    <row r="154" spans="1:1" x14ac:dyDescent="0.2">
      <c r="A154" t="e" vm="370">
        <v>#VALUE!</v>
      </c>
    </row>
    <row r="155" spans="1:1" x14ac:dyDescent="0.2">
      <c r="A155" t="e" vm="371">
        <v>#VALUE!</v>
      </c>
    </row>
    <row r="156" spans="1:1" x14ac:dyDescent="0.2">
      <c r="A156" t="e" vm="372">
        <v>#VALUE!</v>
      </c>
    </row>
    <row r="157" spans="1:1" x14ac:dyDescent="0.2">
      <c r="A157" t="e" vm="31">
        <v>#VALUE!</v>
      </c>
    </row>
    <row r="158" spans="1:1" x14ac:dyDescent="0.2">
      <c r="A158" t="e" vm="32">
        <v>#VALUE!</v>
      </c>
    </row>
    <row r="159" spans="1:1" x14ac:dyDescent="0.2">
      <c r="A159" t="e" vm="33">
        <v>#VALUE!</v>
      </c>
    </row>
    <row r="160" spans="1:1" x14ac:dyDescent="0.2">
      <c r="A160" t="e" vm="34">
        <v>#VALUE!</v>
      </c>
    </row>
    <row r="161" spans="1:1" x14ac:dyDescent="0.2">
      <c r="A161" t="e" vm="35">
        <v>#VALUE!</v>
      </c>
    </row>
    <row r="162" spans="1:1" x14ac:dyDescent="0.2">
      <c r="A162" t="e" vm="36">
        <v>#VALUE!</v>
      </c>
    </row>
    <row r="163" spans="1:1" x14ac:dyDescent="0.2">
      <c r="A163" t="e" vm="37">
        <v>#VALUE!</v>
      </c>
    </row>
    <row r="164" spans="1:1" x14ac:dyDescent="0.2">
      <c r="A164" t="e" vm="38">
        <v>#VALUE!</v>
      </c>
    </row>
    <row r="165" spans="1:1" x14ac:dyDescent="0.2">
      <c r="A165" t="e" vm="39">
        <v>#VALUE!</v>
      </c>
    </row>
    <row r="166" spans="1:1" x14ac:dyDescent="0.2">
      <c r="A166" t="e" vm="40">
        <v>#VALUE!</v>
      </c>
    </row>
    <row r="167" spans="1:1" x14ac:dyDescent="0.2">
      <c r="A167" t="e" vm="41">
        <v>#VALUE!</v>
      </c>
    </row>
    <row r="168" spans="1:1" x14ac:dyDescent="0.2">
      <c r="A168" t="e" vm="42">
        <v>#VALUE!</v>
      </c>
    </row>
    <row r="169" spans="1:1" x14ac:dyDescent="0.2">
      <c r="A169" t="e" vm="43">
        <v>#VALUE!</v>
      </c>
    </row>
    <row r="170" spans="1:1" x14ac:dyDescent="0.2">
      <c r="A170" t="e" vm="44">
        <v>#VALUE!</v>
      </c>
    </row>
    <row r="171" spans="1:1" x14ac:dyDescent="0.2">
      <c r="A171" t="e" vm="45">
        <v>#VALUE!</v>
      </c>
    </row>
    <row r="172" spans="1:1" x14ac:dyDescent="0.2">
      <c r="A172" t="e" vm="46">
        <v>#VALUE!</v>
      </c>
    </row>
    <row r="173" spans="1:1" x14ac:dyDescent="0.2">
      <c r="A173" t="e" vm="47">
        <v>#VALUE!</v>
      </c>
    </row>
    <row r="174" spans="1:1" x14ac:dyDescent="0.2">
      <c r="A174" t="e" vm="48">
        <v>#VALUE!</v>
      </c>
    </row>
    <row r="175" spans="1:1" x14ac:dyDescent="0.2">
      <c r="A175" t="e" vm="49">
        <v>#VALUE!</v>
      </c>
    </row>
    <row r="176" spans="1:1" x14ac:dyDescent="0.2">
      <c r="A176" t="e" vm="50">
        <v>#VALUE!</v>
      </c>
    </row>
    <row r="177" spans="1:1" x14ac:dyDescent="0.2">
      <c r="A177" t="e" vm="51">
        <v>#VALUE!</v>
      </c>
    </row>
    <row r="178" spans="1:1" x14ac:dyDescent="0.2">
      <c r="A178" t="e" vm="373">
        <v>#VALUE!</v>
      </c>
    </row>
    <row r="179" spans="1:1" x14ac:dyDescent="0.2">
      <c r="A179" t="e" vm="52">
        <v>#VALUE!</v>
      </c>
    </row>
    <row r="180" spans="1:1" x14ac:dyDescent="0.2">
      <c r="A180" t="e" vm="53">
        <v>#VALUE!</v>
      </c>
    </row>
    <row r="181" spans="1:1" x14ac:dyDescent="0.2">
      <c r="A181" t="e" vm="54">
        <v>#VALUE!</v>
      </c>
    </row>
    <row r="182" spans="1:1" x14ac:dyDescent="0.2">
      <c r="A182" t="e" vm="55">
        <v>#VALUE!</v>
      </c>
    </row>
    <row r="183" spans="1:1" x14ac:dyDescent="0.2">
      <c r="A183" t="e" vm="56">
        <v>#VALUE!</v>
      </c>
    </row>
    <row r="184" spans="1:1" x14ac:dyDescent="0.2">
      <c r="A184" t="e" vm="57">
        <v>#VALUE!</v>
      </c>
    </row>
    <row r="185" spans="1:1" x14ac:dyDescent="0.2">
      <c r="A185" t="e" vm="58">
        <v>#VALUE!</v>
      </c>
    </row>
    <row r="186" spans="1:1" x14ac:dyDescent="0.2">
      <c r="A186" t="e" vm="59">
        <v>#VALUE!</v>
      </c>
    </row>
    <row r="187" spans="1:1" x14ac:dyDescent="0.2">
      <c r="A187" t="e" vm="374">
        <v>#VALUE!</v>
      </c>
    </row>
    <row r="188" spans="1:1" x14ac:dyDescent="0.2">
      <c r="A188" t="e" vm="60">
        <v>#VALUE!</v>
      </c>
    </row>
    <row r="189" spans="1:1" x14ac:dyDescent="0.2">
      <c r="A189" t="e" vm="61">
        <v>#VALUE!</v>
      </c>
    </row>
    <row r="190" spans="1:1" x14ac:dyDescent="0.2">
      <c r="A190" t="e" vm="62">
        <v>#VALUE!</v>
      </c>
    </row>
    <row r="191" spans="1:1" x14ac:dyDescent="0.2">
      <c r="A191" t="e" vm="375">
        <v>#VALUE!</v>
      </c>
    </row>
    <row r="192" spans="1:1" x14ac:dyDescent="0.2">
      <c r="A192" t="e" vm="63">
        <v>#VALUE!</v>
      </c>
    </row>
    <row r="193" spans="1:1" x14ac:dyDescent="0.2">
      <c r="A193" t="e" vm="376">
        <v>#VALUE!</v>
      </c>
    </row>
    <row r="194" spans="1:1" x14ac:dyDescent="0.2">
      <c r="A194" t="e" vm="377">
        <v>#VALUE!</v>
      </c>
    </row>
    <row r="195" spans="1:1" x14ac:dyDescent="0.2">
      <c r="A195" t="e" vm="378">
        <v>#VALUE!</v>
      </c>
    </row>
    <row r="196" spans="1:1" x14ac:dyDescent="0.2">
      <c r="A196" t="e" vm="379">
        <v>#VALUE!</v>
      </c>
    </row>
    <row r="197" spans="1:1" x14ac:dyDescent="0.2">
      <c r="A197" t="e" vm="181">
        <v>#VALUE!</v>
      </c>
    </row>
    <row r="198" spans="1:1" x14ac:dyDescent="0.2">
      <c r="A198" t="e" vm="380">
        <v>#VALUE!</v>
      </c>
    </row>
    <row r="199" spans="1:1" x14ac:dyDescent="0.2">
      <c r="A199" t="e" vm="198">
        <v>#VALUE!</v>
      </c>
    </row>
    <row r="200" spans="1:1" x14ac:dyDescent="0.2">
      <c r="A200" t="e" vm="381">
        <v>#VALUE!</v>
      </c>
    </row>
    <row r="201" spans="1:1" x14ac:dyDescent="0.2">
      <c r="A201" t="e" vm="209">
        <v>#VALUE!</v>
      </c>
    </row>
    <row r="202" spans="1:1" x14ac:dyDescent="0.2">
      <c r="A202" t="e" vm="382">
        <v>#VALUE!</v>
      </c>
    </row>
    <row r="203" spans="1:1" x14ac:dyDescent="0.2">
      <c r="A203" t="e" vm="164">
        <v>#VALUE!</v>
      </c>
    </row>
    <row r="204" spans="1:1" x14ac:dyDescent="0.2">
      <c r="A204" t="e" vm="175">
        <v>#VALUE!</v>
      </c>
    </row>
    <row r="205" spans="1:1" x14ac:dyDescent="0.2">
      <c r="A205" t="e" vm="383">
        <v>#VALUE!</v>
      </c>
    </row>
    <row r="206" spans="1:1" x14ac:dyDescent="0.2">
      <c r="A206" t="e" vm="217">
        <v>#VALUE!</v>
      </c>
    </row>
    <row r="207" spans="1:1" x14ac:dyDescent="0.2">
      <c r="A207" t="e" vm="384">
        <v>#VALUE!</v>
      </c>
    </row>
    <row r="208" spans="1:1" x14ac:dyDescent="0.2">
      <c r="A208" t="e" vm="165">
        <v>#VALUE!</v>
      </c>
    </row>
    <row r="209" spans="1:1" x14ac:dyDescent="0.2">
      <c r="A209" t="e" vm="232">
        <v>#VALUE!</v>
      </c>
    </row>
    <row r="210" spans="1:1" x14ac:dyDescent="0.2">
      <c r="A210" t="e" vm="385">
        <v>#VALUE!</v>
      </c>
    </row>
    <row r="211" spans="1:1" x14ac:dyDescent="0.2">
      <c r="A211" t="e" vm="229">
        <v>#VALUE!</v>
      </c>
    </row>
    <row r="212" spans="1:1" x14ac:dyDescent="0.2">
      <c r="A212" t="e" vm="386">
        <v>#VALUE!</v>
      </c>
    </row>
    <row r="213" spans="1:1" x14ac:dyDescent="0.2">
      <c r="A213" t="e" vm="182">
        <v>#VALUE!</v>
      </c>
    </row>
    <row r="214" spans="1:1" x14ac:dyDescent="0.2">
      <c r="A214" t="e" vm="387">
        <v>#VALUE!</v>
      </c>
    </row>
    <row r="215" spans="1:1" x14ac:dyDescent="0.2">
      <c r="A215" t="e" vm="199">
        <v>#VALUE!</v>
      </c>
    </row>
    <row r="216" spans="1:1" x14ac:dyDescent="0.2">
      <c r="A216" t="e" vm="388">
        <v>#VALUE!</v>
      </c>
    </row>
    <row r="217" spans="1:1" x14ac:dyDescent="0.2">
      <c r="A217" t="e" vm="183">
        <v>#VALUE!</v>
      </c>
    </row>
    <row r="218" spans="1:1" x14ac:dyDescent="0.2">
      <c r="A218" t="e" vm="389">
        <v>#VALUE!</v>
      </c>
    </row>
    <row r="219" spans="1:1" x14ac:dyDescent="0.2">
      <c r="A219" t="e" vm="231">
        <v>#VALUE!</v>
      </c>
    </row>
    <row r="220" spans="1:1" x14ac:dyDescent="0.2">
      <c r="A220" t="e" vm="390">
        <v>#VALUE!</v>
      </c>
    </row>
    <row r="221" spans="1:1" x14ac:dyDescent="0.2">
      <c r="A221" t="e" vm="200">
        <v>#VALUE!</v>
      </c>
    </row>
    <row r="222" spans="1:1" x14ac:dyDescent="0.2">
      <c r="A222" t="e" vm="162">
        <v>#VALUE!</v>
      </c>
    </row>
    <row r="223" spans="1:1" x14ac:dyDescent="0.2">
      <c r="A223" t="e" vm="184">
        <v>#VALUE!</v>
      </c>
    </row>
    <row r="224" spans="1:1" x14ac:dyDescent="0.2">
      <c r="A224" t="e" vm="170">
        <v>#VALUE!</v>
      </c>
    </row>
    <row r="225" spans="1:1" x14ac:dyDescent="0.2">
      <c r="A225" t="e" vm="228">
        <v>#VALUE!</v>
      </c>
    </row>
    <row r="226" spans="1:1" x14ac:dyDescent="0.2">
      <c r="A226" t="e" vm="391">
        <v>#VALUE!</v>
      </c>
    </row>
    <row r="227" spans="1:1" x14ac:dyDescent="0.2">
      <c r="A227" t="e" vm="185">
        <v>#VALUE!</v>
      </c>
    </row>
    <row r="228" spans="1:1" x14ac:dyDescent="0.2">
      <c r="A228" t="e" vm="392">
        <v>#VALUE!</v>
      </c>
    </row>
    <row r="229" spans="1:1" x14ac:dyDescent="0.2">
      <c r="A229" t="e" vm="233">
        <v>#VALUE!</v>
      </c>
    </row>
    <row r="230" spans="1:1" x14ac:dyDescent="0.2">
      <c r="A230" t="e" vm="173">
        <v>#VALUE!</v>
      </c>
    </row>
    <row r="231" spans="1:1" x14ac:dyDescent="0.2">
      <c r="A231" t="e" vm="393">
        <v>#VALUE!</v>
      </c>
    </row>
    <row r="232" spans="1:1" x14ac:dyDescent="0.2">
      <c r="A232" t="e" vm="158">
        <v>#VALUE!</v>
      </c>
    </row>
    <row r="233" spans="1:1" x14ac:dyDescent="0.2">
      <c r="A233" t="e" vm="394">
        <v>#VALUE!</v>
      </c>
    </row>
    <row r="234" spans="1:1" x14ac:dyDescent="0.2">
      <c r="A234" t="e" vm="179">
        <v>#VALUE!</v>
      </c>
    </row>
    <row r="235" spans="1:1" x14ac:dyDescent="0.2">
      <c r="A235" t="e" vm="395">
        <v>#VALUE!</v>
      </c>
    </row>
    <row r="236" spans="1:1" x14ac:dyDescent="0.2">
      <c r="A236" t="e" vm="166">
        <v>#VALUE!</v>
      </c>
    </row>
    <row r="237" spans="1:1" x14ac:dyDescent="0.2">
      <c r="A237" t="e" vm="396">
        <v>#VALUE!</v>
      </c>
    </row>
    <row r="238" spans="1:1" x14ac:dyDescent="0.2">
      <c r="A238" t="e" vm="234">
        <v>#VALUE!</v>
      </c>
    </row>
    <row r="239" spans="1:1" x14ac:dyDescent="0.2">
      <c r="A239" t="e" vm="397">
        <v>#VALUE!</v>
      </c>
    </row>
    <row r="240" spans="1:1" x14ac:dyDescent="0.2">
      <c r="A240" t="e" vm="398">
        <v>#VALUE!</v>
      </c>
    </row>
    <row r="241" spans="1:1" x14ac:dyDescent="0.2">
      <c r="A241" t="e" vm="399">
        <v>#VALUE!</v>
      </c>
    </row>
    <row r="242" spans="1:1" x14ac:dyDescent="0.2">
      <c r="A242" t="e" vm="400">
        <v>#VALUE!</v>
      </c>
    </row>
    <row r="243" spans="1:1" x14ac:dyDescent="0.2">
      <c r="A243" t="e" vm="219">
        <v>#VALUE!</v>
      </c>
    </row>
    <row r="244" spans="1:1" x14ac:dyDescent="0.2">
      <c r="A244" t="e" vm="401">
        <v>#VALUE!</v>
      </c>
    </row>
    <row r="245" spans="1:1" x14ac:dyDescent="0.2">
      <c r="A245" t="e" vm="201">
        <v>#VALUE!</v>
      </c>
    </row>
    <row r="246" spans="1:1" x14ac:dyDescent="0.2">
      <c r="A246" t="e" vm="235">
        <v>#VALUE!</v>
      </c>
    </row>
    <row r="247" spans="1:1" x14ac:dyDescent="0.2">
      <c r="A247" t="e" vm="402">
        <v>#VALUE!</v>
      </c>
    </row>
    <row r="248" spans="1:1" x14ac:dyDescent="0.2">
      <c r="A248" t="e" vm="163">
        <v>#VALUE!</v>
      </c>
    </row>
    <row r="249" spans="1:1" x14ac:dyDescent="0.2">
      <c r="A249" t="e" vm="220">
        <v>#VALUE!</v>
      </c>
    </row>
    <row r="250" spans="1:1" x14ac:dyDescent="0.2">
      <c r="A250" t="e" vm="403">
        <v>#VALUE!</v>
      </c>
    </row>
    <row r="251" spans="1:1" x14ac:dyDescent="0.2">
      <c r="A251" t="e" vm="159">
        <v>#VALUE!</v>
      </c>
    </row>
    <row r="252" spans="1:1" x14ac:dyDescent="0.2">
      <c r="A252" t="e" vm="404">
        <v>#VALUE!</v>
      </c>
    </row>
    <row r="253" spans="1:1" x14ac:dyDescent="0.2">
      <c r="A253" t="e" vm="222">
        <v>#VALUE!</v>
      </c>
    </row>
    <row r="254" spans="1:1" x14ac:dyDescent="0.2">
      <c r="A254" t="e" vm="405">
        <v>#VALUE!</v>
      </c>
    </row>
    <row r="255" spans="1:1" x14ac:dyDescent="0.2">
      <c r="A255" t="e" vm="186">
        <v>#VALUE!</v>
      </c>
    </row>
    <row r="256" spans="1:1" x14ac:dyDescent="0.2">
      <c r="A256" t="e" vm="406">
        <v>#VALUE!</v>
      </c>
    </row>
    <row r="257" spans="1:1" x14ac:dyDescent="0.2">
      <c r="A257" t="e" vm="407">
        <v>#VALUE!</v>
      </c>
    </row>
    <row r="258" spans="1:1" x14ac:dyDescent="0.2">
      <c r="A258" t="e" vm="408">
        <v>#VALUE!</v>
      </c>
    </row>
    <row r="259" spans="1:1" x14ac:dyDescent="0.2">
      <c r="A259" t="e" vm="210">
        <v>#VALUE!</v>
      </c>
    </row>
    <row r="260" spans="1:1" x14ac:dyDescent="0.2">
      <c r="A260" t="e" vm="409">
        <v>#VALUE!</v>
      </c>
    </row>
    <row r="261" spans="1:1" x14ac:dyDescent="0.2">
      <c r="A261" t="e" vm="202">
        <v>#VALUE!</v>
      </c>
    </row>
    <row r="262" spans="1:1" x14ac:dyDescent="0.2">
      <c r="A262" t="e" vm="410">
        <v>#VALUE!</v>
      </c>
    </row>
    <row r="263" spans="1:1" x14ac:dyDescent="0.2">
      <c r="A263" t="e" vm="187">
        <v>#VALUE!</v>
      </c>
    </row>
    <row r="264" spans="1:1" x14ac:dyDescent="0.2">
      <c r="A264" t="e" vm="194">
        <v>#VALUE!</v>
      </c>
    </row>
    <row r="265" spans="1:1" x14ac:dyDescent="0.2">
      <c r="A265" t="e" vm="155">
        <v>#VALUE!</v>
      </c>
    </row>
    <row r="266" spans="1:1" x14ac:dyDescent="0.2">
      <c r="A266" t="e" vm="411">
        <v>#VALUE!</v>
      </c>
    </row>
    <row r="267" spans="1:1" x14ac:dyDescent="0.2">
      <c r="A267" t="e" vm="191">
        <v>#VALUE!</v>
      </c>
    </row>
    <row r="268" spans="1:1" x14ac:dyDescent="0.2">
      <c r="A268" t="e" vm="412">
        <v>#VALUE!</v>
      </c>
    </row>
    <row r="269" spans="1:1" x14ac:dyDescent="0.2">
      <c r="A269" t="e" vm="195">
        <v>#VALUE!</v>
      </c>
    </row>
    <row r="270" spans="1:1" x14ac:dyDescent="0.2">
      <c r="A270" t="e" vm="211">
        <v>#VALUE!</v>
      </c>
    </row>
    <row r="271" spans="1:1" x14ac:dyDescent="0.2">
      <c r="A271" t="e" vm="413">
        <v>#VALUE!</v>
      </c>
    </row>
    <row r="272" spans="1:1" x14ac:dyDescent="0.2">
      <c r="A272" t="e" vm="223">
        <v>#VALUE!</v>
      </c>
    </row>
    <row r="273" spans="1:1" x14ac:dyDescent="0.2">
      <c r="A273" t="e" vm="414">
        <v>#VALUE!</v>
      </c>
    </row>
    <row r="274" spans="1:1" x14ac:dyDescent="0.2">
      <c r="A274" t="e" vm="171">
        <v>#VALUE!</v>
      </c>
    </row>
    <row r="275" spans="1:1" x14ac:dyDescent="0.2">
      <c r="A275" t="e" vm="415">
        <v>#VALUE!</v>
      </c>
    </row>
    <row r="276" spans="1:1" x14ac:dyDescent="0.2">
      <c r="A276" t="e" vm="156">
        <v>#VALUE!</v>
      </c>
    </row>
    <row r="277" spans="1:1" x14ac:dyDescent="0.2">
      <c r="A277" t="e" vm="416">
        <v>#VALUE!</v>
      </c>
    </row>
    <row r="278" spans="1:1" x14ac:dyDescent="0.2">
      <c r="A278" t="e" vm="417">
        <v>#VALUE!</v>
      </c>
    </row>
    <row r="279" spans="1:1" x14ac:dyDescent="0.2">
      <c r="A279" t="e" vm="418">
        <v>#VALUE!</v>
      </c>
    </row>
    <row r="280" spans="1:1" x14ac:dyDescent="0.2">
      <c r="A280" t="e" vm="203">
        <v>#VALUE!</v>
      </c>
    </row>
    <row r="281" spans="1:1" x14ac:dyDescent="0.2">
      <c r="A281" t="e" vm="419">
        <v>#VALUE!</v>
      </c>
    </row>
    <row r="282" spans="1:1" x14ac:dyDescent="0.2">
      <c r="A282" t="e" vm="236">
        <v>#VALUE!</v>
      </c>
    </row>
    <row r="283" spans="1:1" x14ac:dyDescent="0.2">
      <c r="A283" t="e" vm="420">
        <v>#VALUE!</v>
      </c>
    </row>
    <row r="284" spans="1:1" x14ac:dyDescent="0.2">
      <c r="A284" t="e" vm="178">
        <v>#VALUE!</v>
      </c>
    </row>
    <row r="285" spans="1:1" x14ac:dyDescent="0.2">
      <c r="A285" t="e" vm="421">
        <v>#VALUE!</v>
      </c>
    </row>
    <row r="286" spans="1:1" x14ac:dyDescent="0.2">
      <c r="A286" t="e" vm="216">
        <v>#VALUE!</v>
      </c>
    </row>
    <row r="287" spans="1:1" x14ac:dyDescent="0.2">
      <c r="A287" t="e" vm="422">
        <v>#VALUE!</v>
      </c>
    </row>
    <row r="288" spans="1:1" x14ac:dyDescent="0.2">
      <c r="A288" t="e" vm="204">
        <v>#VALUE!</v>
      </c>
    </row>
    <row r="289" spans="1:1" x14ac:dyDescent="0.2">
      <c r="A289" t="e" vm="423">
        <v>#VALUE!</v>
      </c>
    </row>
    <row r="290" spans="1:1" x14ac:dyDescent="0.2">
      <c r="A290" t="e" vm="424">
        <v>#VALUE!</v>
      </c>
    </row>
    <row r="291" spans="1:1" x14ac:dyDescent="0.2">
      <c r="A291" t="e" vm="425">
        <v>#VALUE!</v>
      </c>
    </row>
    <row r="292" spans="1:1" x14ac:dyDescent="0.2">
      <c r="A292" t="e" vm="205">
        <v>#VALUE!</v>
      </c>
    </row>
    <row r="293" spans="1:1" x14ac:dyDescent="0.2">
      <c r="A293" t="e" vm="226">
        <v>#VALUE!</v>
      </c>
    </row>
    <row r="294" spans="1:1" x14ac:dyDescent="0.2">
      <c r="A294" t="e" vm="157">
        <v>#VALUE!</v>
      </c>
    </row>
    <row r="295" spans="1:1" x14ac:dyDescent="0.2">
      <c r="A295" t="e" vm="426">
        <v>#VALUE!</v>
      </c>
    </row>
    <row r="296" spans="1:1" x14ac:dyDescent="0.2">
      <c r="A296" t="e" vm="212">
        <v>#VALUE!</v>
      </c>
    </row>
    <row r="297" spans="1:1" x14ac:dyDescent="0.2">
      <c r="A297" t="e" vm="427">
        <v>#VALUE!</v>
      </c>
    </row>
    <row r="298" spans="1:1" x14ac:dyDescent="0.2">
      <c r="A298" t="e" vm="428">
        <v>#VALUE!</v>
      </c>
    </row>
    <row r="299" spans="1:1" x14ac:dyDescent="0.2">
      <c r="A299" t="e" vm="429">
        <v>#VALUE!</v>
      </c>
    </row>
    <row r="300" spans="1:1" x14ac:dyDescent="0.2">
      <c r="A300" t="e" vm="177">
        <v>#VALUE!</v>
      </c>
    </row>
    <row r="301" spans="1:1" x14ac:dyDescent="0.2">
      <c r="A301" t="e" vm="430">
        <v>#VALUE!</v>
      </c>
    </row>
    <row r="302" spans="1:1" x14ac:dyDescent="0.2">
      <c r="A302" t="e" vm="230">
        <v>#VALUE!</v>
      </c>
    </row>
    <row r="303" spans="1:1" x14ac:dyDescent="0.2">
      <c r="A303" t="e" vm="431">
        <v>#VALUE!</v>
      </c>
    </row>
    <row r="304" spans="1:1" x14ac:dyDescent="0.2">
      <c r="A304" t="e" vm="160">
        <v>#VALUE!</v>
      </c>
    </row>
    <row r="305" spans="1:1" x14ac:dyDescent="0.2">
      <c r="A305" t="e" vm="432">
        <v>#VALUE!</v>
      </c>
    </row>
    <row r="306" spans="1:1" x14ac:dyDescent="0.2">
      <c r="A306" t="e" vm="433">
        <v>#VALUE!</v>
      </c>
    </row>
    <row r="307" spans="1:1" x14ac:dyDescent="0.2">
      <c r="A307" t="e" vm="188">
        <v>#VALUE!</v>
      </c>
    </row>
    <row r="308" spans="1:1" x14ac:dyDescent="0.2">
      <c r="A308" t="e" vm="189">
        <v>#VALUE!</v>
      </c>
    </row>
    <row r="309" spans="1:1" x14ac:dyDescent="0.2">
      <c r="A309" t="e" vm="434">
        <v>#VALUE!</v>
      </c>
    </row>
    <row r="310" spans="1:1" x14ac:dyDescent="0.2">
      <c r="A310" t="e" vm="435">
        <v>#VALUE!</v>
      </c>
    </row>
    <row r="311" spans="1:1" x14ac:dyDescent="0.2">
      <c r="A311" t="e" vm="237">
        <v>#VALUE!</v>
      </c>
    </row>
    <row r="312" spans="1:1" x14ac:dyDescent="0.2">
      <c r="A312" t="e" vm="436">
        <v>#VALUE!</v>
      </c>
    </row>
    <row r="313" spans="1:1" x14ac:dyDescent="0.2">
      <c r="A313" t="e" vm="176">
        <v>#VALUE!</v>
      </c>
    </row>
    <row r="314" spans="1:1" x14ac:dyDescent="0.2">
      <c r="A314" t="e" vm="224">
        <v>#VALUE!</v>
      </c>
    </row>
    <row r="315" spans="1:1" x14ac:dyDescent="0.2">
      <c r="A315" t="e" vm="437">
        <v>#VALUE!</v>
      </c>
    </row>
    <row r="316" spans="1:1" x14ac:dyDescent="0.2">
      <c r="A316" t="e" vm="180">
        <v>#VALUE!</v>
      </c>
    </row>
    <row r="317" spans="1:1" x14ac:dyDescent="0.2">
      <c r="A317" t="e" vm="190">
        <v>#VALUE!</v>
      </c>
    </row>
    <row r="318" spans="1:1" x14ac:dyDescent="0.2">
      <c r="A318" t="e" vm="438">
        <v>#VALUE!</v>
      </c>
    </row>
    <row r="319" spans="1:1" x14ac:dyDescent="0.2">
      <c r="A319" t="e" vm="172">
        <v>#VALUE!</v>
      </c>
    </row>
    <row r="320" spans="1:1" x14ac:dyDescent="0.2">
      <c r="A320" t="e" vm="213">
        <v>#VALUE!</v>
      </c>
    </row>
    <row r="321" spans="1:1" x14ac:dyDescent="0.2">
      <c r="A321" t="e" vm="225">
        <v>#VALUE!</v>
      </c>
    </row>
    <row r="322" spans="1:1" x14ac:dyDescent="0.2">
      <c r="A322" t="e" vm="439">
        <v>#VALUE!</v>
      </c>
    </row>
    <row r="323" spans="1:1" x14ac:dyDescent="0.2">
      <c r="A323" t="e" vm="161">
        <v>#VALUE!</v>
      </c>
    </row>
    <row r="324" spans="1:1" x14ac:dyDescent="0.2">
      <c r="A324" t="e" vm="440">
        <v>#VALUE!</v>
      </c>
    </row>
    <row r="325" spans="1:1" x14ac:dyDescent="0.2">
      <c r="A325" t="e" vm="214">
        <v>#VALUE!</v>
      </c>
    </row>
    <row r="326" spans="1:1" x14ac:dyDescent="0.2">
      <c r="A326" t="e" vm="441">
        <v>#VALUE!</v>
      </c>
    </row>
    <row r="327" spans="1:1" x14ac:dyDescent="0.2">
      <c r="A327" t="e" vm="442">
        <v>#VALUE!</v>
      </c>
    </row>
    <row r="328" spans="1:1" x14ac:dyDescent="0.2">
      <c r="A328" t="e" vm="443">
        <v>#VALUE!</v>
      </c>
    </row>
    <row r="329" spans="1:1" x14ac:dyDescent="0.2">
      <c r="A329" t="e" vm="227">
        <v>#VALUE!</v>
      </c>
    </row>
    <row r="330" spans="1:1" x14ac:dyDescent="0.2">
      <c r="A330" t="e" vm="444">
        <v>#VALUE!</v>
      </c>
    </row>
    <row r="331" spans="1:1" x14ac:dyDescent="0.2">
      <c r="A331" t="e" vm="221">
        <v>#VALUE!</v>
      </c>
    </row>
    <row r="332" spans="1:1" x14ac:dyDescent="0.2">
      <c r="A332" t="e" vm="445">
        <v>#VALUE!</v>
      </c>
    </row>
    <row r="333" spans="1:1" x14ac:dyDescent="0.2">
      <c r="A333" t="e" vm="167">
        <v>#VALUE!</v>
      </c>
    </row>
    <row r="334" spans="1:1" x14ac:dyDescent="0.2">
      <c r="A334" t="e" vm="446">
        <v>#VALUE!</v>
      </c>
    </row>
    <row r="335" spans="1:1" x14ac:dyDescent="0.2">
      <c r="A335" t="e" vm="447">
        <v>#VALUE!</v>
      </c>
    </row>
    <row r="336" spans="1:1" x14ac:dyDescent="0.2">
      <c r="A336" t="e" vm="448">
        <v>#VALUE!</v>
      </c>
    </row>
    <row r="337" spans="1:1" x14ac:dyDescent="0.2">
      <c r="A337" t="e" vm="250">
        <v>#VALUE!</v>
      </c>
    </row>
    <row r="338" spans="1:1" x14ac:dyDescent="0.2">
      <c r="A338" t="e" vm="449">
        <v>#VALUE!</v>
      </c>
    </row>
    <row r="339" spans="1:1" x14ac:dyDescent="0.2">
      <c r="A339" t="e" vm="450">
        <v>#VALUE!</v>
      </c>
    </row>
    <row r="340" spans="1:1" x14ac:dyDescent="0.2">
      <c r="A340" t="e" vm="246">
        <v>#VALUE!</v>
      </c>
    </row>
    <row r="341" spans="1:1" x14ac:dyDescent="0.2">
      <c r="A341" t="e" vm="251">
        <v>#VALUE!</v>
      </c>
    </row>
    <row r="342" spans="1:1" x14ac:dyDescent="0.2">
      <c r="A342" t="e" vm="451">
        <v>#VALUE!</v>
      </c>
    </row>
    <row r="343" spans="1:1" x14ac:dyDescent="0.2">
      <c r="A343" t="e" vm="207">
        <v>#VALUE!</v>
      </c>
    </row>
    <row r="344" spans="1:1" x14ac:dyDescent="0.2">
      <c r="A344" t="e" vm="452">
        <v>#VALUE!</v>
      </c>
    </row>
    <row r="345" spans="1:1" x14ac:dyDescent="0.2">
      <c r="A345" t="e" vm="453">
        <v>#VALUE!</v>
      </c>
    </row>
    <row r="346" spans="1:1" x14ac:dyDescent="0.2">
      <c r="A346" t="e" vm="193">
        <v>#VALUE!</v>
      </c>
    </row>
    <row r="347" spans="1:1" x14ac:dyDescent="0.2">
      <c r="A347" t="e" vm="197">
        <v>#VALUE!</v>
      </c>
    </row>
    <row r="348" spans="1:1" x14ac:dyDescent="0.2">
      <c r="A348" t="e" vm="454">
        <v>#VALUE!</v>
      </c>
    </row>
    <row r="349" spans="1:1" x14ac:dyDescent="0.2">
      <c r="A349" t="e" vm="455">
        <v>#VALUE!</v>
      </c>
    </row>
    <row r="350" spans="1:1" x14ac:dyDescent="0.2">
      <c r="A350" t="e" vm="456">
        <v>#VALUE!</v>
      </c>
    </row>
    <row r="351" spans="1:1" x14ac:dyDescent="0.2">
      <c r="A351" t="e" vm="196">
        <v>#VALUE!</v>
      </c>
    </row>
    <row r="352" spans="1:1" x14ac:dyDescent="0.2">
      <c r="A352" t="e" vm="215">
        <v>#VALUE!</v>
      </c>
    </row>
    <row r="353" spans="1:1" x14ac:dyDescent="0.2">
      <c r="A353" t="e" vm="192">
        <v>#VALUE!</v>
      </c>
    </row>
    <row r="354" spans="1:1" x14ac:dyDescent="0.2">
      <c r="A354" t="e" vm="457">
        <v>#VALUE!</v>
      </c>
    </row>
    <row r="355" spans="1:1" x14ac:dyDescent="0.2">
      <c r="A355" t="e" vm="206">
        <v>#VALUE!</v>
      </c>
    </row>
    <row r="356" spans="1:1" x14ac:dyDescent="0.2">
      <c r="A356" t="e" vm="169">
        <v>#VALUE!</v>
      </c>
    </row>
    <row r="357" spans="1:1" x14ac:dyDescent="0.2">
      <c r="A357" t="e" vm="458">
        <v>#VALUE!</v>
      </c>
    </row>
    <row r="358" spans="1:1" x14ac:dyDescent="0.2">
      <c r="A358" t="e" vm="459">
        <v>#VALUE!</v>
      </c>
    </row>
    <row r="359" spans="1:1" x14ac:dyDescent="0.2">
      <c r="A359" t="e" vm="208">
        <v>#VALUE!</v>
      </c>
    </row>
    <row r="360" spans="1:1" x14ac:dyDescent="0.2">
      <c r="A360" t="e" vm="460">
        <v>#VALUE!</v>
      </c>
    </row>
    <row r="361" spans="1:1" x14ac:dyDescent="0.2">
      <c r="A361" t="e" vm="247">
        <v>#VALUE!</v>
      </c>
    </row>
    <row r="362" spans="1:1" x14ac:dyDescent="0.2">
      <c r="A362" t="e" vm="461">
        <v>#VALUE!</v>
      </c>
    </row>
    <row r="363" spans="1:1" x14ac:dyDescent="0.2">
      <c r="A363" t="e" vm="462">
        <v>#VALUE!</v>
      </c>
    </row>
    <row r="364" spans="1:1" x14ac:dyDescent="0.2">
      <c r="A364" t="e" vm="463">
        <v>#VALUE!</v>
      </c>
    </row>
    <row r="365" spans="1:1" x14ac:dyDescent="0.2">
      <c r="A365" t="e" vm="464">
        <v>#VALUE!</v>
      </c>
    </row>
    <row r="366" spans="1:1" x14ac:dyDescent="0.2">
      <c r="A366" t="e" vm="465">
        <v>#VALUE!</v>
      </c>
    </row>
    <row r="367" spans="1:1" x14ac:dyDescent="0.2">
      <c r="A367" t="e" vm="466">
        <v>#VALUE!</v>
      </c>
    </row>
    <row r="368" spans="1:1" x14ac:dyDescent="0.2">
      <c r="A368" t="e" vm="218">
        <v>#VALUE!</v>
      </c>
    </row>
    <row r="369" spans="1:1" x14ac:dyDescent="0.2">
      <c r="A369" t="e" vm="467">
        <v>#VALUE!</v>
      </c>
    </row>
    <row r="370" spans="1:1" x14ac:dyDescent="0.2">
      <c r="A370" t="e" vm="468">
        <v>#VALUE!</v>
      </c>
    </row>
    <row r="371" spans="1:1" x14ac:dyDescent="0.2">
      <c r="A371" t="e" vm="239">
        <v>#VALUE!</v>
      </c>
    </row>
    <row r="372" spans="1:1" x14ac:dyDescent="0.2">
      <c r="A372" t="e" vm="248">
        <v>#VALUE!</v>
      </c>
    </row>
    <row r="373" spans="1:1" x14ac:dyDescent="0.2">
      <c r="A373" t="e" vm="240">
        <v>#VALUE!</v>
      </c>
    </row>
    <row r="374" spans="1:1" x14ac:dyDescent="0.2">
      <c r="A374" t="e" vm="469">
        <v>#VALUE!</v>
      </c>
    </row>
    <row r="375" spans="1:1" x14ac:dyDescent="0.2">
      <c r="A375" t="e" vm="242">
        <v>#VALUE!</v>
      </c>
    </row>
    <row r="376" spans="1:1" x14ac:dyDescent="0.2">
      <c r="A376" t="e" vm="470">
        <v>#VALUE!</v>
      </c>
    </row>
    <row r="377" spans="1:1" x14ac:dyDescent="0.2">
      <c r="A377" t="e" vm="244">
        <v>#VALUE!</v>
      </c>
    </row>
    <row r="378" spans="1:1" x14ac:dyDescent="0.2">
      <c r="A378" t="e" vm="241">
        <v>#VALUE!</v>
      </c>
    </row>
    <row r="379" spans="1:1" x14ac:dyDescent="0.2">
      <c r="A379" t="e" vm="471">
        <v>#VALUE!</v>
      </c>
    </row>
    <row r="380" spans="1:1" x14ac:dyDescent="0.2">
      <c r="A380" t="e" vm="243">
        <v>#VALUE!</v>
      </c>
    </row>
    <row r="381" spans="1:1" x14ac:dyDescent="0.2">
      <c r="A381" t="e" vm="472">
        <v>#VALUE!</v>
      </c>
    </row>
    <row r="382" spans="1:1" x14ac:dyDescent="0.2">
      <c r="A382" t="e" vm="249">
        <v>#VALUE!</v>
      </c>
    </row>
    <row r="383" spans="1:1" x14ac:dyDescent="0.2">
      <c r="A383" t="e" vm="245">
        <v>#VALUE!</v>
      </c>
    </row>
    <row r="384" spans="1:1" x14ac:dyDescent="0.2">
      <c r="A384" t="e" vm="238">
        <v>#VALUE!</v>
      </c>
    </row>
    <row r="385" spans="1:1" x14ac:dyDescent="0.2">
      <c r="A385" t="e" vm="473">
        <v>#VALUE!</v>
      </c>
    </row>
    <row r="386" spans="1:1" x14ac:dyDescent="0.2">
      <c r="A386" t="e" vm="174">
        <v>#VALUE!</v>
      </c>
    </row>
    <row r="387" spans="1:1" x14ac:dyDescent="0.2">
      <c r="A387" t="e" vm="168">
        <v>#VALUE!</v>
      </c>
    </row>
    <row r="388" spans="1:1" x14ac:dyDescent="0.2">
      <c r="A388" t="e" vm="474">
        <v>#VALUE!</v>
      </c>
    </row>
    <row r="389" spans="1:1" x14ac:dyDescent="0.2">
      <c r="A389" t="e" vm="475">
        <v>#VALUE!</v>
      </c>
    </row>
    <row r="390" spans="1:1" x14ac:dyDescent="0.2">
      <c r="A390" t="e" vm="476">
        <v>#VALUE!</v>
      </c>
    </row>
    <row r="391" spans="1:1" x14ac:dyDescent="0.2">
      <c r="A391" t="e" vm="477">
        <v>#VALUE!</v>
      </c>
    </row>
    <row r="392" spans="1:1" x14ac:dyDescent="0.2">
      <c r="A392" t="e" vm="478">
        <v>#VALUE!</v>
      </c>
    </row>
    <row r="393" spans="1:1" x14ac:dyDescent="0.2">
      <c r="A393" t="e" vm="479">
        <v>#VALUE!</v>
      </c>
    </row>
    <row r="394" spans="1:1" x14ac:dyDescent="0.2">
      <c r="A394" t="e" vm="480">
        <v>#VALUE!</v>
      </c>
    </row>
    <row r="395" spans="1:1" x14ac:dyDescent="0.2">
      <c r="A395" t="e" vm="481">
        <v>#VALUE!</v>
      </c>
    </row>
    <row r="396" spans="1:1" x14ac:dyDescent="0.2">
      <c r="A396" t="e" vm="482">
        <v>#VALUE!</v>
      </c>
    </row>
    <row r="397" spans="1:1" x14ac:dyDescent="0.2">
      <c r="A397" t="e" vm="483">
        <v>#VALUE!</v>
      </c>
    </row>
    <row r="398" spans="1:1" x14ac:dyDescent="0.2">
      <c r="A398" t="e" vm="484">
        <v>#VALUE!</v>
      </c>
    </row>
    <row r="399" spans="1:1" x14ac:dyDescent="0.2">
      <c r="A399" t="e" vm="485">
        <v>#VALUE!</v>
      </c>
    </row>
    <row r="400" spans="1:1" x14ac:dyDescent="0.2">
      <c r="A400" t="e" vm="486">
        <v>#VALUE!</v>
      </c>
    </row>
    <row r="401" spans="1:1" x14ac:dyDescent="0.2">
      <c r="A401" t="e" vm="487">
        <v>#VALUE!</v>
      </c>
    </row>
    <row r="402" spans="1:1" x14ac:dyDescent="0.2">
      <c r="A402" t="e" vm="488">
        <v>#VALUE!</v>
      </c>
    </row>
    <row r="403" spans="1:1" x14ac:dyDescent="0.2">
      <c r="A403" t="e" vm="489">
        <v>#VALUE!</v>
      </c>
    </row>
    <row r="404" spans="1:1" x14ac:dyDescent="0.2">
      <c r="A404" t="e" vm="490">
        <v>#VALUE!</v>
      </c>
    </row>
    <row r="405" spans="1:1" x14ac:dyDescent="0.2">
      <c r="A405" t="e" vm="491">
        <v>#VALUE!</v>
      </c>
    </row>
    <row r="406" spans="1:1" x14ac:dyDescent="0.2">
      <c r="A406" t="e" vm="492">
        <v>#VALUE!</v>
      </c>
    </row>
    <row r="407" spans="1:1" x14ac:dyDescent="0.2">
      <c r="A407" t="e" vm="493">
        <v>#VALUE!</v>
      </c>
    </row>
    <row r="408" spans="1:1" x14ac:dyDescent="0.2">
      <c r="A408" t="e" vm="494">
        <v>#VALUE!</v>
      </c>
    </row>
    <row r="409" spans="1:1" x14ac:dyDescent="0.2">
      <c r="A409" t="e" vm="495">
        <v>#VALUE!</v>
      </c>
    </row>
    <row r="410" spans="1:1" x14ac:dyDescent="0.2">
      <c r="A410" t="e" vm="496">
        <v>#VALUE!</v>
      </c>
    </row>
    <row r="411" spans="1:1" x14ac:dyDescent="0.2">
      <c r="A411" t="e" vm="497">
        <v>#VALUE!</v>
      </c>
    </row>
    <row r="412" spans="1:1" x14ac:dyDescent="0.2">
      <c r="A412" t="e" vm="498">
        <v>#VALUE!</v>
      </c>
    </row>
    <row r="413" spans="1:1" x14ac:dyDescent="0.2">
      <c r="A413" t="e" vm="499">
        <v>#VALUE!</v>
      </c>
    </row>
    <row r="414" spans="1:1" x14ac:dyDescent="0.2">
      <c r="A414" t="e" vm="500">
        <v>#VALUE!</v>
      </c>
    </row>
    <row r="415" spans="1:1" x14ac:dyDescent="0.2">
      <c r="A415" t="e" vm="501">
        <v>#VALUE!</v>
      </c>
    </row>
    <row r="416" spans="1:1" x14ac:dyDescent="0.2">
      <c r="A416" t="e" vm="502">
        <v>#VALUE!</v>
      </c>
    </row>
    <row r="417" spans="1:1" x14ac:dyDescent="0.2">
      <c r="A417" t="e" vm="503">
        <v>#VALUE!</v>
      </c>
    </row>
    <row r="418" spans="1:1" x14ac:dyDescent="0.2">
      <c r="A418" t="e" vm="504">
        <v>#VALUE!</v>
      </c>
    </row>
    <row r="419" spans="1:1" x14ac:dyDescent="0.2">
      <c r="A419" t="e" vm="505">
        <v>#VALUE!</v>
      </c>
    </row>
    <row r="420" spans="1:1" x14ac:dyDescent="0.2">
      <c r="A420" t="e" vm="506">
        <v>#VALUE!</v>
      </c>
    </row>
    <row r="421" spans="1:1" x14ac:dyDescent="0.2">
      <c r="A421" t="e" vm="507">
        <v>#VALUE!</v>
      </c>
    </row>
    <row r="422" spans="1:1" x14ac:dyDescent="0.2">
      <c r="A422" t="e" vm="508">
        <v>#VALUE!</v>
      </c>
    </row>
    <row r="423" spans="1:1" x14ac:dyDescent="0.2">
      <c r="A423" t="e" vm="509">
        <v>#VALUE!</v>
      </c>
    </row>
    <row r="424" spans="1:1" x14ac:dyDescent="0.2">
      <c r="A424" t="e" vm="510">
        <v>#VALUE!</v>
      </c>
    </row>
    <row r="425" spans="1:1" x14ac:dyDescent="0.2">
      <c r="A425" t="e" vm="511">
        <v>#VALUE!</v>
      </c>
    </row>
    <row r="426" spans="1:1" x14ac:dyDescent="0.2">
      <c r="A426" t="e" vm="512">
        <v>#VALUE!</v>
      </c>
    </row>
    <row r="427" spans="1:1" x14ac:dyDescent="0.2">
      <c r="A427" t="e" vm="513">
        <v>#VALUE!</v>
      </c>
    </row>
    <row r="428" spans="1:1" x14ac:dyDescent="0.2">
      <c r="A428" t="e" vm="514">
        <v>#VALUE!</v>
      </c>
    </row>
    <row r="429" spans="1:1" x14ac:dyDescent="0.2">
      <c r="A429" t="e" vm="515">
        <v>#VALUE!</v>
      </c>
    </row>
    <row r="430" spans="1:1" x14ac:dyDescent="0.2">
      <c r="A430" t="e" vm="516">
        <v>#VALUE!</v>
      </c>
    </row>
    <row r="431" spans="1:1" x14ac:dyDescent="0.2">
      <c r="A431" t="e" vm="517">
        <v>#VALUE!</v>
      </c>
    </row>
    <row r="432" spans="1:1" x14ac:dyDescent="0.2">
      <c r="A432" t="e" vm="112">
        <v>#VALUE!</v>
      </c>
    </row>
    <row r="433" spans="1:1" x14ac:dyDescent="0.2">
      <c r="A433" t="e" vm="518">
        <v>#VALUE!</v>
      </c>
    </row>
    <row r="434" spans="1:1" x14ac:dyDescent="0.2">
      <c r="A434" t="e" vm="113">
        <v>#VALUE!</v>
      </c>
    </row>
    <row r="435" spans="1:1" x14ac:dyDescent="0.2">
      <c r="A435" t="e" vm="519">
        <v>#VALUE!</v>
      </c>
    </row>
    <row r="436" spans="1:1" x14ac:dyDescent="0.2">
      <c r="A436" t="e" vm="114">
        <v>#VALUE!</v>
      </c>
    </row>
    <row r="437" spans="1:1" x14ac:dyDescent="0.2">
      <c r="A437" t="e" vm="115">
        <v>#VALUE!</v>
      </c>
    </row>
    <row r="438" spans="1:1" x14ac:dyDescent="0.2">
      <c r="A438" t="e" vm="116">
        <v>#VALUE!</v>
      </c>
    </row>
    <row r="439" spans="1:1" x14ac:dyDescent="0.2">
      <c r="A439" t="e" vm="117">
        <v>#VALUE!</v>
      </c>
    </row>
    <row r="440" spans="1:1" x14ac:dyDescent="0.2">
      <c r="A440" t="e" vm="118">
        <v>#VALUE!</v>
      </c>
    </row>
    <row r="441" spans="1:1" x14ac:dyDescent="0.2">
      <c r="A441" t="e" vm="520">
        <v>#VALUE!</v>
      </c>
    </row>
    <row r="442" spans="1:1" x14ac:dyDescent="0.2">
      <c r="A442" t="e" vm="521">
        <v>#VALUE!</v>
      </c>
    </row>
    <row r="443" spans="1:1" x14ac:dyDescent="0.2">
      <c r="A443" t="e" vm="119">
        <v>#VALUE!</v>
      </c>
    </row>
    <row r="444" spans="1:1" x14ac:dyDescent="0.2">
      <c r="A444" t="e" vm="120">
        <v>#VALUE!</v>
      </c>
    </row>
    <row r="445" spans="1:1" x14ac:dyDescent="0.2">
      <c r="A445" t="e" vm="121">
        <v>#VALUE!</v>
      </c>
    </row>
    <row r="446" spans="1:1" x14ac:dyDescent="0.2">
      <c r="A446" t="e" vm="522">
        <v>#VALUE!</v>
      </c>
    </row>
    <row r="447" spans="1:1" x14ac:dyDescent="0.2">
      <c r="A447" t="e" vm="122">
        <v>#VALUE!</v>
      </c>
    </row>
    <row r="448" spans="1:1" x14ac:dyDescent="0.2">
      <c r="A448" t="e" vm="523">
        <v>#VALUE!</v>
      </c>
    </row>
    <row r="449" spans="1:1" x14ac:dyDescent="0.2">
      <c r="A449" t="e" vm="123">
        <v>#VALUE!</v>
      </c>
    </row>
    <row r="450" spans="1:1" x14ac:dyDescent="0.2">
      <c r="A450" t="e" vm="124">
        <v>#VALUE!</v>
      </c>
    </row>
    <row r="451" spans="1:1" x14ac:dyDescent="0.2">
      <c r="A451" t="e" vm="125">
        <v>#VALUE!</v>
      </c>
    </row>
    <row r="452" spans="1:1" x14ac:dyDescent="0.2">
      <c r="A452" t="e" vm="126">
        <v>#VALUE!</v>
      </c>
    </row>
    <row r="453" spans="1:1" x14ac:dyDescent="0.2">
      <c r="A453" t="e" vm="127">
        <v>#VALUE!</v>
      </c>
    </row>
    <row r="454" spans="1:1" x14ac:dyDescent="0.2">
      <c r="A454" t="e" vm="128">
        <v>#VALUE!</v>
      </c>
    </row>
    <row r="455" spans="1:1" x14ac:dyDescent="0.2">
      <c r="A455" t="e" vm="129">
        <v>#VALUE!</v>
      </c>
    </row>
    <row r="456" spans="1:1" x14ac:dyDescent="0.2">
      <c r="A456" t="e" vm="130">
        <v>#VALUE!</v>
      </c>
    </row>
    <row r="457" spans="1:1" x14ac:dyDescent="0.2">
      <c r="A457" t="e" vm="131">
        <v>#VALUE!</v>
      </c>
    </row>
    <row r="458" spans="1:1" x14ac:dyDescent="0.2">
      <c r="A458" t="e" vm="132">
        <v>#VALUE!</v>
      </c>
    </row>
    <row r="459" spans="1:1" x14ac:dyDescent="0.2">
      <c r="A459" t="e" vm="133">
        <v>#VALUE!</v>
      </c>
    </row>
    <row r="460" spans="1:1" x14ac:dyDescent="0.2">
      <c r="A460" t="e" vm="134">
        <v>#VALUE!</v>
      </c>
    </row>
    <row r="461" spans="1:1" x14ac:dyDescent="0.2">
      <c r="A461" t="e" vm="135">
        <v>#VALUE!</v>
      </c>
    </row>
    <row r="462" spans="1:1" x14ac:dyDescent="0.2">
      <c r="A462" t="e" vm="136">
        <v>#VALUE!</v>
      </c>
    </row>
    <row r="463" spans="1:1" x14ac:dyDescent="0.2">
      <c r="A463" t="e" vm="137">
        <v>#VALUE!</v>
      </c>
    </row>
    <row r="464" spans="1:1" x14ac:dyDescent="0.2">
      <c r="A464" t="e" vm="138">
        <v>#VALUE!</v>
      </c>
    </row>
    <row r="465" spans="1:1" x14ac:dyDescent="0.2">
      <c r="A465" t="e" vm="139">
        <v>#VALUE!</v>
      </c>
    </row>
    <row r="466" spans="1:1" x14ac:dyDescent="0.2">
      <c r="A466" t="e" vm="140">
        <v>#VALUE!</v>
      </c>
    </row>
    <row r="467" spans="1:1" x14ac:dyDescent="0.2">
      <c r="A467" t="e" vm="141">
        <v>#VALUE!</v>
      </c>
    </row>
    <row r="468" spans="1:1" x14ac:dyDescent="0.2">
      <c r="A468" t="e" vm="142">
        <v>#VALUE!</v>
      </c>
    </row>
    <row r="469" spans="1:1" x14ac:dyDescent="0.2">
      <c r="A469" t="e" vm="143">
        <v>#VALUE!</v>
      </c>
    </row>
    <row r="470" spans="1:1" x14ac:dyDescent="0.2">
      <c r="A470" t="e" vm="144">
        <v>#VALUE!</v>
      </c>
    </row>
    <row r="471" spans="1:1" x14ac:dyDescent="0.2">
      <c r="A471" t="e" vm="524">
        <v>#VALUE!</v>
      </c>
    </row>
    <row r="472" spans="1:1" x14ac:dyDescent="0.2">
      <c r="A472" t="e" vm="145">
        <v>#VALUE!</v>
      </c>
    </row>
    <row r="473" spans="1:1" x14ac:dyDescent="0.2">
      <c r="A473" t="e" vm="525">
        <v>#VALUE!</v>
      </c>
    </row>
    <row r="474" spans="1:1" x14ac:dyDescent="0.2">
      <c r="A474" t="e" vm="146">
        <v>#VALUE!</v>
      </c>
    </row>
    <row r="475" spans="1:1" x14ac:dyDescent="0.2">
      <c r="A475" t="e" vm="526">
        <v>#VALUE!</v>
      </c>
    </row>
    <row r="476" spans="1:1" x14ac:dyDescent="0.2">
      <c r="A476" t="e" vm="527">
        <v>#VALUE!</v>
      </c>
    </row>
    <row r="477" spans="1:1" x14ac:dyDescent="0.2">
      <c r="A477" t="e" vm="528">
        <v>#VALUE!</v>
      </c>
    </row>
    <row r="478" spans="1:1" x14ac:dyDescent="0.2">
      <c r="A478" t="e" vm="147">
        <v>#VALUE!</v>
      </c>
    </row>
    <row r="479" spans="1:1" x14ac:dyDescent="0.2">
      <c r="A479" t="e" vm="529">
        <v>#VALUE!</v>
      </c>
    </row>
    <row r="480" spans="1:1" x14ac:dyDescent="0.2">
      <c r="A480" t="e" vm="530">
        <v>#VALUE!</v>
      </c>
    </row>
    <row r="481" spans="1:1" x14ac:dyDescent="0.2">
      <c r="A481" t="e" vm="531">
        <v>#VALUE!</v>
      </c>
    </row>
    <row r="482" spans="1:1" x14ac:dyDescent="0.2">
      <c r="A482" t="e" vm="532">
        <v>#VALUE!</v>
      </c>
    </row>
    <row r="483" spans="1:1" x14ac:dyDescent="0.2">
      <c r="A483" t="e" vm="533">
        <v>#VALUE!</v>
      </c>
    </row>
    <row r="484" spans="1:1" x14ac:dyDescent="0.2">
      <c r="A484" t="e" vm="534">
        <v>#VALUE!</v>
      </c>
    </row>
    <row r="485" spans="1:1" x14ac:dyDescent="0.2">
      <c r="A485" t="e" vm="148">
        <v>#VALUE!</v>
      </c>
    </row>
    <row r="486" spans="1:1" x14ac:dyDescent="0.2">
      <c r="A486" t="e" vm="535">
        <v>#VALUE!</v>
      </c>
    </row>
    <row r="487" spans="1:1" x14ac:dyDescent="0.2">
      <c r="A487" t="e" vm="536">
        <v>#VALUE!</v>
      </c>
    </row>
    <row r="488" spans="1:1" x14ac:dyDescent="0.2">
      <c r="A488" t="e" vm="149">
        <v>#VALUE!</v>
      </c>
    </row>
    <row r="489" spans="1:1" x14ac:dyDescent="0.2">
      <c r="A489" t="e" vm="150">
        <v>#VALUE!</v>
      </c>
    </row>
    <row r="490" spans="1:1" x14ac:dyDescent="0.2">
      <c r="A490" t="e" vm="151">
        <v>#VALUE!</v>
      </c>
    </row>
    <row r="491" spans="1:1" x14ac:dyDescent="0.2">
      <c r="A491" t="e" vm="537">
        <v>#VALUE!</v>
      </c>
    </row>
    <row r="492" spans="1:1" x14ac:dyDescent="0.2">
      <c r="A492" t="e" vm="538">
        <v>#VALUE!</v>
      </c>
    </row>
    <row r="493" spans="1:1" x14ac:dyDescent="0.2">
      <c r="A493" t="e" vm="539">
        <v>#VALUE!</v>
      </c>
    </row>
    <row r="494" spans="1:1" x14ac:dyDescent="0.2">
      <c r="A494" t="e" vm="152">
        <v>#VALUE!</v>
      </c>
    </row>
    <row r="495" spans="1:1" x14ac:dyDescent="0.2">
      <c r="A495" t="e" vm="540">
        <v>#VALUE!</v>
      </c>
    </row>
    <row r="496" spans="1:1" x14ac:dyDescent="0.2">
      <c r="A496" t="e" vm="541">
        <v>#VALUE!</v>
      </c>
    </row>
    <row r="497" spans="1:1" x14ac:dyDescent="0.2">
      <c r="A497" t="e" vm="542">
        <v>#VALUE!</v>
      </c>
    </row>
    <row r="498" spans="1:1" x14ac:dyDescent="0.2">
      <c r="A498" t="e" vm="543">
        <v>#VALUE!</v>
      </c>
    </row>
    <row r="499" spans="1:1" x14ac:dyDescent="0.2">
      <c r="A499" t="e" vm="153">
        <v>#VALUE!</v>
      </c>
    </row>
    <row r="500" spans="1:1" x14ac:dyDescent="0.2">
      <c r="A500" t="e" vm="544">
        <v>#VALUE!</v>
      </c>
    </row>
    <row r="501" spans="1:1" x14ac:dyDescent="0.2">
      <c r="A501" t="e" vm="545">
        <v>#VALUE!</v>
      </c>
    </row>
    <row r="502" spans="1:1" x14ac:dyDescent="0.2">
      <c r="A502" t="e" vm="154">
        <v>#VALUE!</v>
      </c>
    </row>
    <row r="503" spans="1:1" x14ac:dyDescent="0.2">
      <c r="A503" t="e" vm="546">
        <v>#VALUE!</v>
      </c>
    </row>
    <row r="504" spans="1:1" x14ac:dyDescent="0.2">
      <c r="A504" t="e" vm="547">
        <v>#VALUE!</v>
      </c>
    </row>
    <row r="505" spans="1:1" x14ac:dyDescent="0.2">
      <c r="A505" t="e" vm="548">
        <v>#VALUE!</v>
      </c>
    </row>
    <row r="506" spans="1:1" x14ac:dyDescent="0.2">
      <c r="A506" t="e" vm="549">
        <v>#VALUE!</v>
      </c>
    </row>
    <row r="507" spans="1:1" x14ac:dyDescent="0.2">
      <c r="A507" t="e" vm="550">
        <v>#VALUE!</v>
      </c>
    </row>
    <row r="508" spans="1:1" x14ac:dyDescent="0.2">
      <c r="A508" t="e" vm="551">
        <v>#VALUE!</v>
      </c>
    </row>
    <row r="509" spans="1:1" x14ac:dyDescent="0.2">
      <c r="A509" t="e" vm="552">
        <v>#VALUE!</v>
      </c>
    </row>
    <row r="510" spans="1:1" x14ac:dyDescent="0.2">
      <c r="A510" t="e" vm="553">
        <v>#VALUE!</v>
      </c>
    </row>
    <row r="511" spans="1:1" x14ac:dyDescent="0.2">
      <c r="A511" t="e" vm="554">
        <v>#VALUE!</v>
      </c>
    </row>
    <row r="512" spans="1:1" x14ac:dyDescent="0.2">
      <c r="A512" t="e" vm="555">
        <v>#VALUE!</v>
      </c>
    </row>
    <row r="513" spans="1:1" x14ac:dyDescent="0.2">
      <c r="A513" t="e" vm="556">
        <v>#VALUE!</v>
      </c>
    </row>
    <row r="514" spans="1:1" x14ac:dyDescent="0.2">
      <c r="A514" t="e" vm="66">
        <v>#VALUE!</v>
      </c>
    </row>
    <row r="515" spans="1:1" x14ac:dyDescent="0.2">
      <c r="A515" t="e" vm="67">
        <v>#VALUE!</v>
      </c>
    </row>
    <row r="516" spans="1:1" x14ac:dyDescent="0.2">
      <c r="A516" t="e" vm="68">
        <v>#VALUE!</v>
      </c>
    </row>
    <row r="517" spans="1:1" x14ac:dyDescent="0.2">
      <c r="A517" t="e" vm="82">
        <v>#VALUE!</v>
      </c>
    </row>
    <row r="518" spans="1:1" x14ac:dyDescent="0.2">
      <c r="A518" t="e" vm="83">
        <v>#VALUE!</v>
      </c>
    </row>
    <row r="519" spans="1:1" x14ac:dyDescent="0.2">
      <c r="A519" t="e" vm="557">
        <v>#VALUE!</v>
      </c>
    </row>
    <row r="520" spans="1:1" x14ac:dyDescent="0.2">
      <c r="A520" t="e" vm="558">
        <v>#VALUE!</v>
      </c>
    </row>
    <row r="521" spans="1:1" x14ac:dyDescent="0.2">
      <c r="A521" t="e" vm="559">
        <v>#VALUE!</v>
      </c>
    </row>
    <row r="522" spans="1:1" x14ac:dyDescent="0.2">
      <c r="A522" t="e" vm="560">
        <v>#VALUE!</v>
      </c>
    </row>
    <row r="523" spans="1:1" x14ac:dyDescent="0.2">
      <c r="A523" t="e" vm="561">
        <v>#VALUE!</v>
      </c>
    </row>
    <row r="524" spans="1:1" x14ac:dyDescent="0.2">
      <c r="A524" t="e" vm="562">
        <v>#VALUE!</v>
      </c>
    </row>
    <row r="525" spans="1:1" x14ac:dyDescent="0.2">
      <c r="A525" t="e" vm="563">
        <v>#VALUE!</v>
      </c>
    </row>
    <row r="526" spans="1:1" x14ac:dyDescent="0.2">
      <c r="A526" t="e" vm="564">
        <v>#VALUE!</v>
      </c>
    </row>
    <row r="527" spans="1:1" x14ac:dyDescent="0.2">
      <c r="A527" t="e" vm="565">
        <v>#VALUE!</v>
      </c>
    </row>
    <row r="528" spans="1:1" x14ac:dyDescent="0.2">
      <c r="A528" t="e" vm="252">
        <v>#VALUE!</v>
      </c>
    </row>
    <row r="529" spans="1:1" x14ac:dyDescent="0.2">
      <c r="A529" t="e" vm="253">
        <v>#VALUE!</v>
      </c>
    </row>
    <row r="530" spans="1:1" x14ac:dyDescent="0.2">
      <c r="A530" t="e" vm="254">
        <v>#VALUE!</v>
      </c>
    </row>
    <row r="531" spans="1:1" x14ac:dyDescent="0.2">
      <c r="A531" t="e" vm="255">
        <v>#VALUE!</v>
      </c>
    </row>
    <row r="532" spans="1:1" x14ac:dyDescent="0.2">
      <c r="A532" t="e" vm="256">
        <v>#VALUE!</v>
      </c>
    </row>
    <row r="533" spans="1:1" x14ac:dyDescent="0.2">
      <c r="A533" t="e" vm="257">
        <v>#VALUE!</v>
      </c>
    </row>
    <row r="534" spans="1:1" x14ac:dyDescent="0.2">
      <c r="A534" t="e" vm="258">
        <v>#VALUE!</v>
      </c>
    </row>
    <row r="535" spans="1:1" x14ac:dyDescent="0.2">
      <c r="A535" t="e" vm="259">
        <v>#VALUE!</v>
      </c>
    </row>
    <row r="536" spans="1:1" x14ac:dyDescent="0.2">
      <c r="A536" t="e" vm="260">
        <v>#VALUE!</v>
      </c>
    </row>
    <row r="537" spans="1:1" x14ac:dyDescent="0.2">
      <c r="A537" t="e" vm="98">
        <v>#VALUE!</v>
      </c>
    </row>
    <row r="538" spans="1:1" x14ac:dyDescent="0.2">
      <c r="A538" t="e" vm="95">
        <v>#VALUE!</v>
      </c>
    </row>
    <row r="539" spans="1:1" x14ac:dyDescent="0.2">
      <c r="A539" t="e" vm="97">
        <v>#VALUE!</v>
      </c>
    </row>
    <row r="540" spans="1:1" x14ac:dyDescent="0.2">
      <c r="A540" t="e" vm="566">
        <v>#VALUE!</v>
      </c>
    </row>
    <row r="541" spans="1:1" x14ac:dyDescent="0.2">
      <c r="A541" t="e" vm="64">
        <v>#VALUE!</v>
      </c>
    </row>
    <row r="542" spans="1:1" x14ac:dyDescent="0.2">
      <c r="A542" t="e" vm="567">
        <v>#VALUE!</v>
      </c>
    </row>
    <row r="543" spans="1:1" x14ac:dyDescent="0.2">
      <c r="A543" t="e" vm="568">
        <v>#VALUE!</v>
      </c>
    </row>
    <row r="544" spans="1:1" x14ac:dyDescent="0.2">
      <c r="A544" t="e" vm="569">
        <v>#VALUE!</v>
      </c>
    </row>
    <row r="545" spans="1:1" x14ac:dyDescent="0.2">
      <c r="A545" t="e" vm="570">
        <v>#VALUE!</v>
      </c>
    </row>
    <row r="546" spans="1:1" x14ac:dyDescent="0.2">
      <c r="A546" t="e" vm="65">
        <v>#VALUE!</v>
      </c>
    </row>
    <row r="547" spans="1:1" x14ac:dyDescent="0.2">
      <c r="A547" t="e" vm="571">
        <v>#VALUE!</v>
      </c>
    </row>
    <row r="548" spans="1:1" x14ac:dyDescent="0.2">
      <c r="A548" t="e" vm="69">
        <v>#VALUE!</v>
      </c>
    </row>
    <row r="549" spans="1:1" x14ac:dyDescent="0.2">
      <c r="A549" t="e" vm="70">
        <v>#VALUE!</v>
      </c>
    </row>
    <row r="550" spans="1:1" x14ac:dyDescent="0.2">
      <c r="A550" t="e" vm="71">
        <v>#VALUE!</v>
      </c>
    </row>
    <row r="551" spans="1:1" x14ac:dyDescent="0.2">
      <c r="A551" t="e" vm="572">
        <v>#VALUE!</v>
      </c>
    </row>
    <row r="552" spans="1:1" x14ac:dyDescent="0.2">
      <c r="A552" t="e" vm="573">
        <v>#VALUE!</v>
      </c>
    </row>
    <row r="553" spans="1:1" x14ac:dyDescent="0.2">
      <c r="A553" t="e" vm="574">
        <v>#VALUE!</v>
      </c>
    </row>
    <row r="554" spans="1:1" x14ac:dyDescent="0.2">
      <c r="A554" t="e" vm="575">
        <v>#VALUE!</v>
      </c>
    </row>
    <row r="555" spans="1:1" x14ac:dyDescent="0.2">
      <c r="A555" t="e" vm="576">
        <v>#VALUE!</v>
      </c>
    </row>
    <row r="556" spans="1:1" x14ac:dyDescent="0.2">
      <c r="A556" t="e" vm="577">
        <v>#VALUE!</v>
      </c>
    </row>
    <row r="557" spans="1:1" x14ac:dyDescent="0.2">
      <c r="A557" t="e" vm="72">
        <v>#VALUE!</v>
      </c>
    </row>
    <row r="558" spans="1:1" x14ac:dyDescent="0.2">
      <c r="A558" t="e" vm="73">
        <v>#VALUE!</v>
      </c>
    </row>
    <row r="559" spans="1:1" x14ac:dyDescent="0.2">
      <c r="A559" t="e" vm="74">
        <v>#VALUE!</v>
      </c>
    </row>
    <row r="560" spans="1:1" x14ac:dyDescent="0.2">
      <c r="A560" t="e" vm="75">
        <v>#VALUE!</v>
      </c>
    </row>
    <row r="561" spans="1:1" x14ac:dyDescent="0.2">
      <c r="A561" t="e" vm="76">
        <v>#VALUE!</v>
      </c>
    </row>
    <row r="562" spans="1:1" x14ac:dyDescent="0.2">
      <c r="A562" t="e" vm="77">
        <v>#VALUE!</v>
      </c>
    </row>
    <row r="563" spans="1:1" x14ac:dyDescent="0.2">
      <c r="A563" t="e" vm="78">
        <v>#VALUE!</v>
      </c>
    </row>
    <row r="564" spans="1:1" x14ac:dyDescent="0.2">
      <c r="A564" t="e" vm="79">
        <v>#VALUE!</v>
      </c>
    </row>
    <row r="565" spans="1:1" x14ac:dyDescent="0.2">
      <c r="A565" t="e" vm="80">
        <v>#VALUE!</v>
      </c>
    </row>
    <row r="566" spans="1:1" x14ac:dyDescent="0.2">
      <c r="A566" t="e" vm="578">
        <v>#VALUE!</v>
      </c>
    </row>
    <row r="567" spans="1:1" x14ac:dyDescent="0.2">
      <c r="A567" t="e" vm="579">
        <v>#VALUE!</v>
      </c>
    </row>
    <row r="568" spans="1:1" x14ac:dyDescent="0.2">
      <c r="A568" t="e" vm="580">
        <v>#VALUE!</v>
      </c>
    </row>
    <row r="569" spans="1:1" x14ac:dyDescent="0.2">
      <c r="A569" t="e" vm="581">
        <v>#VALUE!</v>
      </c>
    </row>
    <row r="570" spans="1:1" x14ac:dyDescent="0.2">
      <c r="A570" t="e" vm="81">
        <v>#VALUE!</v>
      </c>
    </row>
    <row r="571" spans="1:1" x14ac:dyDescent="0.2">
      <c r="A571" t="e" vm="84">
        <v>#VALUE!</v>
      </c>
    </row>
    <row r="572" spans="1:1" x14ac:dyDescent="0.2">
      <c r="A572" t="e" vm="85">
        <v>#VALUE!</v>
      </c>
    </row>
    <row r="573" spans="1:1" x14ac:dyDescent="0.2">
      <c r="A573" t="e" vm="86">
        <v>#VALUE!</v>
      </c>
    </row>
    <row r="574" spans="1:1" x14ac:dyDescent="0.2">
      <c r="A574" t="e" vm="87">
        <v>#VALUE!</v>
      </c>
    </row>
    <row r="575" spans="1:1" x14ac:dyDescent="0.2">
      <c r="A575" t="e" vm="582">
        <v>#VALUE!</v>
      </c>
    </row>
    <row r="576" spans="1:1" x14ac:dyDescent="0.2">
      <c r="A576" t="e" vm="583">
        <v>#VALUE!</v>
      </c>
    </row>
    <row r="577" spans="1:1" x14ac:dyDescent="0.2">
      <c r="A577" t="e" vm="584">
        <v>#VALUE!</v>
      </c>
    </row>
    <row r="578" spans="1:1" x14ac:dyDescent="0.2">
      <c r="A578" t="e" vm="585">
        <v>#VALUE!</v>
      </c>
    </row>
    <row r="579" spans="1:1" x14ac:dyDescent="0.2">
      <c r="A579" t="e" vm="88">
        <v>#VALUE!</v>
      </c>
    </row>
    <row r="580" spans="1:1" x14ac:dyDescent="0.2">
      <c r="A580" t="e" vm="586">
        <v>#VALUE!</v>
      </c>
    </row>
    <row r="581" spans="1:1" x14ac:dyDescent="0.2">
      <c r="A581" t="e" vm="587">
        <v>#VALUE!</v>
      </c>
    </row>
    <row r="582" spans="1:1" x14ac:dyDescent="0.2">
      <c r="A582" t="e" vm="89">
        <v>#VALUE!</v>
      </c>
    </row>
    <row r="583" spans="1:1" x14ac:dyDescent="0.2">
      <c r="A583" t="e" vm="588">
        <v>#VALUE!</v>
      </c>
    </row>
    <row r="584" spans="1:1" x14ac:dyDescent="0.2">
      <c r="A584" t="e" vm="589">
        <v>#VALUE!</v>
      </c>
    </row>
    <row r="585" spans="1:1" x14ac:dyDescent="0.2">
      <c r="A585" t="e" vm="90">
        <v>#VALUE!</v>
      </c>
    </row>
    <row r="586" spans="1:1" x14ac:dyDescent="0.2">
      <c r="A586" t="e" vm="590">
        <v>#VALUE!</v>
      </c>
    </row>
    <row r="587" spans="1:1" x14ac:dyDescent="0.2">
      <c r="A587" t="e" vm="591">
        <v>#VALUE!</v>
      </c>
    </row>
    <row r="588" spans="1:1" x14ac:dyDescent="0.2">
      <c r="A588" t="e" vm="592">
        <v>#VALUE!</v>
      </c>
    </row>
    <row r="589" spans="1:1" x14ac:dyDescent="0.2">
      <c r="A589" t="e" vm="593">
        <v>#VALUE!</v>
      </c>
    </row>
    <row r="590" spans="1:1" x14ac:dyDescent="0.2">
      <c r="A590" t="e" vm="91">
        <v>#VALUE!</v>
      </c>
    </row>
    <row r="591" spans="1:1" x14ac:dyDescent="0.2">
      <c r="A591" t="e" vm="594">
        <v>#VALUE!</v>
      </c>
    </row>
    <row r="592" spans="1:1" x14ac:dyDescent="0.2">
      <c r="A592" t="e" vm="92">
        <v>#VALUE!</v>
      </c>
    </row>
    <row r="593" spans="1:1" x14ac:dyDescent="0.2">
      <c r="A593" t="e" vm="595">
        <v>#VALUE!</v>
      </c>
    </row>
    <row r="594" spans="1:1" x14ac:dyDescent="0.2">
      <c r="A594" t="e" vm="596">
        <v>#VALUE!</v>
      </c>
    </row>
    <row r="595" spans="1:1" x14ac:dyDescent="0.2">
      <c r="A595" t="e" vm="597">
        <v>#VALUE!</v>
      </c>
    </row>
    <row r="596" spans="1:1" x14ac:dyDescent="0.2">
      <c r="A596" t="e" vm="93">
        <v>#VALUE!</v>
      </c>
    </row>
    <row r="597" spans="1:1" x14ac:dyDescent="0.2">
      <c r="A597" t="e" vm="598">
        <v>#VALUE!</v>
      </c>
    </row>
    <row r="598" spans="1:1" x14ac:dyDescent="0.2">
      <c r="A598" t="e" vm="599">
        <v>#VALUE!</v>
      </c>
    </row>
    <row r="599" spans="1:1" x14ac:dyDescent="0.2">
      <c r="A599" t="e" vm="600">
        <v>#VALUE!</v>
      </c>
    </row>
    <row r="600" spans="1:1" x14ac:dyDescent="0.2">
      <c r="A600" t="e" vm="601">
        <v>#VALUE!</v>
      </c>
    </row>
    <row r="601" spans="1:1" x14ac:dyDescent="0.2">
      <c r="A601" t="e" vm="602">
        <v>#VALUE!</v>
      </c>
    </row>
    <row r="602" spans="1:1" x14ac:dyDescent="0.2">
      <c r="A602" t="e" vm="603">
        <v>#VALUE!</v>
      </c>
    </row>
    <row r="603" spans="1:1" x14ac:dyDescent="0.2">
      <c r="A603" t="e" vm="604">
        <v>#VALUE!</v>
      </c>
    </row>
    <row r="604" spans="1:1" x14ac:dyDescent="0.2">
      <c r="A604" t="e" vm="605">
        <v>#VALUE!</v>
      </c>
    </row>
    <row r="605" spans="1:1" x14ac:dyDescent="0.2">
      <c r="A605" t="e" vm="606">
        <v>#VALUE!</v>
      </c>
    </row>
    <row r="606" spans="1:1" x14ac:dyDescent="0.2">
      <c r="A606" t="e" vm="94">
        <v>#VALUE!</v>
      </c>
    </row>
    <row r="607" spans="1:1" x14ac:dyDescent="0.2">
      <c r="A607" t="e" vm="96">
        <v>#VALUE!</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356-5918-494F-8418-246392EB5ABF}">
  <sheetPr codeName="Sheet7"/>
  <dimension ref="B2:R29"/>
  <sheetViews>
    <sheetView workbookViewId="0">
      <selection activeCell="K24" sqref="K24"/>
    </sheetView>
  </sheetViews>
  <sheetFormatPr baseColWidth="10" defaultColWidth="8.6640625" defaultRowHeight="16" x14ac:dyDescent="0.2"/>
  <cols>
    <col min="2" max="2" width="15.1640625" customWidth="1"/>
    <col min="3" max="3" width="2.83203125" customWidth="1"/>
    <col min="4" max="18" width="14.6640625" customWidth="1"/>
    <col min="21" max="21" width="13.1640625" customWidth="1"/>
    <col min="22" max="22" width="9.6640625" bestFit="1" customWidth="1"/>
  </cols>
  <sheetData>
    <row r="2" spans="2:16" x14ac:dyDescent="0.2">
      <c r="B2" s="16" t="s">
        <v>948</v>
      </c>
    </row>
    <row r="3" spans="2:16" x14ac:dyDescent="0.2">
      <c r="B3" s="46" t="s">
        <v>18</v>
      </c>
    </row>
    <row r="5" spans="2:16" ht="28.25" customHeight="1" x14ac:dyDescent="0.2">
      <c r="D5" s="38" t="s">
        <v>0</v>
      </c>
      <c r="E5" s="39" t="s">
        <v>1</v>
      </c>
      <c r="F5" s="40" t="s">
        <v>7</v>
      </c>
      <c r="G5" s="40" t="s">
        <v>9</v>
      </c>
      <c r="H5" s="39" t="s">
        <v>2</v>
      </c>
      <c r="I5" s="39" t="s">
        <v>3</v>
      </c>
      <c r="J5" s="39" t="s">
        <v>4</v>
      </c>
      <c r="K5" s="39" t="s">
        <v>5</v>
      </c>
      <c r="L5" s="39" t="s">
        <v>6</v>
      </c>
      <c r="M5" s="39" t="s">
        <v>8</v>
      </c>
      <c r="N5" s="39" t="s">
        <v>10</v>
      </c>
      <c r="O5" s="39" t="s">
        <v>12</v>
      </c>
      <c r="P5" s="41" t="s">
        <v>1108</v>
      </c>
    </row>
    <row r="6" spans="2:16" x14ac:dyDescent="0.2">
      <c r="D6" s="45" t="s">
        <v>25</v>
      </c>
      <c r="E6" s="46" t="s">
        <v>18</v>
      </c>
      <c r="F6" cm="1">
        <f t="array" ref="F6">_FV(N6,"Enrollment Cap",TRUE)</f>
        <v>30</v>
      </c>
      <c r="G6" cm="1">
        <f t="array" ref="G6">_FV(N6,"Room Size",TRUE)</f>
        <v>30</v>
      </c>
      <c r="H6" s="42" t="b">
        <v>0</v>
      </c>
      <c r="I6" s="42" t="b">
        <v>1</v>
      </c>
      <c r="J6" s="42" t="b">
        <v>1</v>
      </c>
      <c r="K6" s="42" t="b">
        <v>1</v>
      </c>
      <c r="L6" s="42" t="b">
        <v>0</v>
      </c>
      <c r="M6" s="37" t="str">
        <f>IF(RoomRequests[[#This Row],[Mon]],"M","")&amp;IF(RoomRequests[[#This Row],[Tue]],"T","")&amp;IF(RoomRequests[[#This Row],[Wed]],"W","")&amp;IF(RoomRequests[[#This Row],[Thu]],"TH","")&amp;IF(RoomRequests[[#This Row],[Fri]],"F","")</f>
        <v>MW</v>
      </c>
      <c r="N6" t="e" cm="1" vm="5">
        <f t="array" ref="N6">courseDataTypeByCourseAndSection(RoomRequests[[#This Row],[Course + Section]])</f>
        <v>#VALUE!</v>
      </c>
      <c r="O6" t="str" cm="1">
        <f t="array" ref="O6">_FV(N6,"Division")</f>
        <v>BIO</v>
      </c>
      <c r="P6" s="43" t="b">
        <v>0</v>
      </c>
    </row>
    <row r="17" spans="2:18" ht="19" x14ac:dyDescent="0.25">
      <c r="D17" s="17" t="s">
        <v>1109</v>
      </c>
      <c r="E17" s="17"/>
      <c r="F17" s="17"/>
      <c r="G17" s="17" t="s">
        <v>1110</v>
      </c>
      <c r="H17" s="17"/>
      <c r="I17" s="17"/>
      <c r="J17" s="17" t="s">
        <v>1111</v>
      </c>
      <c r="K17" s="17"/>
      <c r="L17" s="17"/>
      <c r="M17" s="17" t="s">
        <v>1112</v>
      </c>
      <c r="N17" s="17"/>
      <c r="O17" s="17"/>
      <c r="P17" s="17" t="s">
        <v>1113</v>
      </c>
    </row>
    <row r="18" spans="2:18" ht="16.25" customHeight="1" x14ac:dyDescent="0.25">
      <c r="B18" s="19"/>
      <c r="C18" s="19"/>
      <c r="D18" s="20"/>
      <c r="E18" s="20"/>
      <c r="F18" s="20"/>
      <c r="G18" s="20"/>
      <c r="H18" s="20"/>
      <c r="I18" s="20"/>
      <c r="J18" s="20"/>
      <c r="K18" s="20"/>
      <c r="L18" s="20"/>
      <c r="M18" s="20"/>
      <c r="N18" s="20"/>
      <c r="O18" s="20"/>
      <c r="P18" s="20"/>
      <c r="Q18" s="19"/>
      <c r="R18" s="19"/>
    </row>
    <row r="19" spans="2:18" x14ac:dyDescent="0.2">
      <c r="B19" s="18" t="str">
        <f>B3</f>
        <v>8:45-10:45 am</v>
      </c>
      <c r="C19" s="18"/>
      <c r="D19" t="e" cm="1" vm="607">
        <f t="array" ref="D19">_xldudf_FLOW_FLOW(roomRequestsByWeekdayAndTimeslot(2, B3), Layout!$D$26)</f>
        <v>#VALUE!</v>
      </c>
      <c r="G19" t="e" cm="1" vm="608">
        <f t="array" ref="G19">_xldudf_FLOW_FLOW(roomRequestsByWeekdayAndTimeslot(3, B3), Layout!$D$26)</f>
        <v>#VALUE!</v>
      </c>
      <c r="J19" t="e" cm="1" vm="607">
        <f t="array" ref="J19">_xldudf_FLOW_FLOW(roomRequestsByWeekdayAndTimeslot(4, B3), Layout!$D$26)</f>
        <v>#VALUE!</v>
      </c>
      <c r="M19" t="e" cm="1" vm="608">
        <f t="array" ref="M19">_xldudf_FLOW_FLOW(roomRequestsByWeekdayAndTimeslot(5, B3), Layout!$D$26)</f>
        <v>#VALUE!</v>
      </c>
      <c r="P19" t="e" cm="1" vm="609">
        <f t="array" ref="P19">_xldudf_FLOW_FLOW(roomRequestsByWeekdayAndTimeslot(6, B3), Layout!$D$26)</f>
        <v>#VALUE!</v>
      </c>
    </row>
    <row r="20" spans="2:18" x14ac:dyDescent="0.2">
      <c r="B20" s="18"/>
      <c r="C20" s="18"/>
    </row>
    <row r="22" spans="2:18" x14ac:dyDescent="0.2">
      <c r="D22" t="e" cm="1" vm="10">
        <f t="array" ref="D22">IF(NOT(ISNA(D6)),courseDataTypeByCourseAndSection(D6),"")</f>
        <v>#VALUE!</v>
      </c>
    </row>
    <row r="24" spans="2:18" x14ac:dyDescent="0.2">
      <c r="B24" t="e" cm="1" vm="610">
        <f t="array" ref="B24">_xldudf_FLOW_TEMPLATE(B18:R21)</f>
        <v>#VALUE!</v>
      </c>
      <c r="D24" t="e" cm="1" vm="611">
        <f t="array" ref="D24">_xldudf_FLOW_TEMPLATE(D22)</f>
        <v>#VALUE!</v>
      </c>
    </row>
    <row r="25" spans="2:18" x14ac:dyDescent="0.2">
      <c r="B25" t="e" cm="1" vm="612">
        <f t="array" ref="B25">_xldudf_FLOW_TEMPLATE(B17:R17)</f>
        <v>#VALUE!</v>
      </c>
    </row>
    <row r="26" spans="2:18" x14ac:dyDescent="0.2">
      <c r="B26" t="e" cm="1" vm="613">
        <f t="array" ref="B26">_xldudf_FLOW_SETHEADERTEMPLATE(_xldudf_FLOW_REPEAT(B24), B25)</f>
        <v>#VALUE!</v>
      </c>
      <c r="D26" t="e" cm="1" vm="614">
        <f t="array" ref="D26">_xldudf_FLOW_WRAPCOLS(D24,5)</f>
        <v>#VALUE!</v>
      </c>
    </row>
    <row r="28" spans="2:18" x14ac:dyDescent="0.2">
      <c r="B28" t="e" cm="1" vm="615">
        <f t="array" ref="B28">_xldudf_FLOW_FLOW(visibleTimeslots(), B26)</f>
        <v>#VALUE!</v>
      </c>
    </row>
    <row r="29" spans="2:18" x14ac:dyDescent="0.2">
      <c r="B29" t="e" cm="1" vm="616">
        <f t="array" ref="B29">IF(update_schedule,_xldudf_FLOW_GENERATE(B28, "Schedule!B3"),"Update Pending")</f>
        <v>#VALUE!</v>
      </c>
    </row>
  </sheetData>
  <conditionalFormatting sqref="D22">
    <cfRule type="expression" dxfId="1364" priority="1" stopIfTrue="1">
      <formula>_FV(D22,"Fixed Time",TRUE)</formula>
    </cfRule>
    <cfRule type="expression" dxfId="1363" priority="2" stopIfTrue="1">
      <formula>_FV(D22,"Division")="B CE"</formula>
    </cfRule>
    <cfRule type="expression" dxfId="1362" priority="3" stopIfTrue="1">
      <formula>_FV(D22,"Division")="B ENGR"</formula>
    </cfRule>
    <cfRule type="expression" dxfId="1361" priority="4" stopIfTrue="1">
      <formula>_FV(D22,"Division")="BST"</formula>
    </cfRule>
    <cfRule type="expression" dxfId="1360" priority="6" stopIfTrue="1">
      <formula>_FV(D22,"Division")="Math"</formula>
    </cfRule>
    <cfRule type="expression" dxfId="1359" priority="7" stopIfTrue="1">
      <formula>_FV(D22,"Division")="EE"</formula>
    </cfRule>
    <cfRule type="expression" dxfId="1358" priority="8" stopIfTrue="1">
      <formula>_FV(D22,"Division")="CSSKL"</formula>
    </cfRule>
    <cfRule type="expression" dxfId="1357" priority="9" stopIfTrue="1">
      <formula>_FV(D22,"Division")="PHYS"</formula>
    </cfRule>
    <cfRule type="expression" dxfId="1356" priority="10" stopIfTrue="1">
      <formula>_FV(D22,"Division")="CSS"</formula>
    </cfRule>
    <cfRule type="expression" dxfId="1355" priority="11" stopIfTrue="1">
      <formula>_FV(D22,"Division")="CHEM"</formula>
    </cfRule>
    <cfRule type="expression" dxfId="1354" priority="12" stopIfTrue="1">
      <formula>_FV(D22,"Division")="B ME"</formula>
    </cfRule>
    <cfRule type="expression" dxfId="1353" priority="13" stopIfTrue="1">
      <formula>_FV(D22,"Division")="BIO"</formula>
    </cfRule>
    <cfRule type="expression" dxfId="1352" priority="14" stopIfTrue="1">
      <formula>_FV(D22,"Division")="BEARTH"</formula>
    </cfRule>
  </conditionalFormatting>
  <dataValidations count="3">
    <dataValidation allowBlank="1" showInputMessage="1" showErrorMessage="1" sqref="D7:H16 D2:H4 C2:C16 B2 B4:B16" xr:uid="{3A0C9C07-D54E-40AE-8EA1-C3F9CFCE78C4}"/>
    <dataValidation type="list" allowBlank="1" showInputMessage="1" showErrorMessage="1" sqref="B3 E6" xr:uid="{806B2857-F9BA-474F-BEE7-54900CEFC8C2}">
      <formula1>ClassTimesList</formula1>
    </dataValidation>
    <dataValidation type="list" allowBlank="1" showInputMessage="1" showErrorMessage="1" sqref="D6" xr:uid="{70ADDB23-A8C8-4A09-A795-5ED490A3BA50}">
      <formula1>CoursesList</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E684B-B938-4F8B-83E8-228F5C06790F}">
  <sheetPr codeName="Sheet4"/>
  <dimension ref="A1:B75"/>
  <sheetViews>
    <sheetView topLeftCell="A8" workbookViewId="0">
      <selection activeCell="B6" sqref="B6"/>
    </sheetView>
  </sheetViews>
  <sheetFormatPr baseColWidth="10" defaultColWidth="8.6640625" defaultRowHeight="16" x14ac:dyDescent="0.2"/>
  <sheetData>
    <row r="1" spans="1:2" x14ac:dyDescent="0.2">
      <c r="A1" t="e" vm="617">
        <v>#VALUE!</v>
      </c>
      <c r="B1" t="e" vm="618">
        <v>#VALUE!</v>
      </c>
    </row>
    <row r="2" spans="1:2" x14ac:dyDescent="0.2">
      <c r="B2" t="e" vm="619">
        <v>#VALUE!</v>
      </c>
    </row>
    <row r="3" spans="1:2" x14ac:dyDescent="0.2">
      <c r="B3" t="e" vm="618">
        <v>#VALUE!</v>
      </c>
    </row>
    <row r="4" spans="1:2" x14ac:dyDescent="0.2">
      <c r="B4" t="e" vm="619">
        <v>#VALUE!</v>
      </c>
    </row>
    <row r="5" spans="1:2" x14ac:dyDescent="0.2">
      <c r="B5" t="e" vm="620">
        <v>#VALUE!</v>
      </c>
    </row>
    <row r="6" spans="1:2" x14ac:dyDescent="0.2">
      <c r="B6" t="e" vm="621">
        <v>#VALUE!</v>
      </c>
    </row>
    <row r="7" spans="1:2" x14ac:dyDescent="0.2">
      <c r="B7" t="e" vm="622">
        <v>#VALUE!</v>
      </c>
    </row>
    <row r="8" spans="1:2" x14ac:dyDescent="0.2">
      <c r="B8" t="e" vm="623">
        <v>#VALUE!</v>
      </c>
    </row>
    <row r="9" spans="1:2" x14ac:dyDescent="0.2">
      <c r="B9" t="e" vm="624">
        <v>#VALUE!</v>
      </c>
    </row>
    <row r="10" spans="1:2" x14ac:dyDescent="0.2">
      <c r="B10" t="e" vm="625">
        <v>#VALUE!</v>
      </c>
    </row>
    <row r="11" spans="1:2" x14ac:dyDescent="0.2">
      <c r="B11" t="e" vm="626">
        <v>#VALUE!</v>
      </c>
    </row>
    <row r="12" spans="1:2" x14ac:dyDescent="0.2">
      <c r="B12" t="e" vm="627">
        <v>#VALUE!</v>
      </c>
    </row>
    <row r="13" spans="1:2" x14ac:dyDescent="0.2">
      <c r="B13" t="e" vm="626">
        <v>#VALUE!</v>
      </c>
    </row>
    <row r="14" spans="1:2" x14ac:dyDescent="0.2">
      <c r="B14" t="e" vm="627">
        <v>#VALUE!</v>
      </c>
    </row>
    <row r="15" spans="1:2" x14ac:dyDescent="0.2">
      <c r="B15" t="e" vm="628">
        <v>#VALUE!</v>
      </c>
    </row>
    <row r="16" spans="1:2" x14ac:dyDescent="0.2">
      <c r="B16" t="e" vm="628">
        <v>#VALUE!</v>
      </c>
    </row>
    <row r="17" spans="2:2" x14ac:dyDescent="0.2">
      <c r="B17" t="e" vm="629">
        <v>#VALUE!</v>
      </c>
    </row>
    <row r="18" spans="2:2" x14ac:dyDescent="0.2">
      <c r="B18" t="e" vm="630">
        <v>#VALUE!</v>
      </c>
    </row>
    <row r="19" spans="2:2" x14ac:dyDescent="0.2">
      <c r="B19" t="e" vm="631">
        <v>#VALUE!</v>
      </c>
    </row>
    <row r="20" spans="2:2" x14ac:dyDescent="0.2">
      <c r="B20" t="e" vm="632">
        <v>#VALUE!</v>
      </c>
    </row>
    <row r="21" spans="2:2" x14ac:dyDescent="0.2">
      <c r="B21" t="e" vm="633">
        <v>#VALUE!</v>
      </c>
    </row>
    <row r="22" spans="2:2" x14ac:dyDescent="0.2">
      <c r="B22" t="e" vm="634">
        <v>#VALUE!</v>
      </c>
    </row>
    <row r="23" spans="2:2" x14ac:dyDescent="0.2">
      <c r="B23" t="e" vm="635">
        <v>#VALUE!</v>
      </c>
    </row>
    <row r="24" spans="2:2" x14ac:dyDescent="0.2">
      <c r="B24" t="e" vm="636">
        <v>#VALUE!</v>
      </c>
    </row>
    <row r="25" spans="2:2" x14ac:dyDescent="0.2">
      <c r="B25" t="e" vm="636">
        <v>#VALUE!</v>
      </c>
    </row>
    <row r="26" spans="2:2" x14ac:dyDescent="0.2">
      <c r="B26" t="e" vm="636">
        <v>#VALUE!</v>
      </c>
    </row>
    <row r="27" spans="2:2" x14ac:dyDescent="0.2">
      <c r="B27" t="e" vm="636">
        <v>#VALUE!</v>
      </c>
    </row>
    <row r="28" spans="2:2" x14ac:dyDescent="0.2">
      <c r="B28" t="e" vm="636">
        <v>#VALUE!</v>
      </c>
    </row>
    <row r="29" spans="2:2" x14ac:dyDescent="0.2">
      <c r="B29" t="e" vm="636">
        <v>#VALUE!</v>
      </c>
    </row>
    <row r="30" spans="2:2" x14ac:dyDescent="0.2">
      <c r="B30" t="e" vm="636">
        <v>#VALUE!</v>
      </c>
    </row>
    <row r="31" spans="2:2" x14ac:dyDescent="0.2">
      <c r="B31" t="e" vm="636">
        <v>#VALUE!</v>
      </c>
    </row>
    <row r="32" spans="2:2" x14ac:dyDescent="0.2">
      <c r="B32" t="e" vm="636">
        <v>#VALUE!</v>
      </c>
    </row>
    <row r="33" spans="2:2" x14ac:dyDescent="0.2">
      <c r="B33" t="e" vm="636">
        <v>#VALUE!</v>
      </c>
    </row>
    <row r="34" spans="2:2" x14ac:dyDescent="0.2">
      <c r="B34" t="e" vm="636">
        <v>#VALUE!</v>
      </c>
    </row>
    <row r="35" spans="2:2" x14ac:dyDescent="0.2">
      <c r="B35" t="e" vm="636">
        <v>#VALUE!</v>
      </c>
    </row>
    <row r="36" spans="2:2" x14ac:dyDescent="0.2">
      <c r="B36" t="e" vm="637">
        <v>#VALUE!</v>
      </c>
    </row>
    <row r="37" spans="2:2" x14ac:dyDescent="0.2">
      <c r="B37" t="e" vm="636">
        <v>#VALUE!</v>
      </c>
    </row>
    <row r="38" spans="2:2" x14ac:dyDescent="0.2">
      <c r="B38" t="e" vm="636">
        <v>#VALUE!</v>
      </c>
    </row>
    <row r="39" spans="2:2" x14ac:dyDescent="0.2">
      <c r="B39" t="e" vm="638">
        <v>#VALUE!</v>
      </c>
    </row>
    <row r="40" spans="2:2" x14ac:dyDescent="0.2">
      <c r="B40" t="e" vm="639">
        <v>#VALUE!</v>
      </c>
    </row>
    <row r="41" spans="2:2" x14ac:dyDescent="0.2">
      <c r="B41" t="e" vm="636">
        <v>#VALUE!</v>
      </c>
    </row>
    <row r="42" spans="2:2" x14ac:dyDescent="0.2">
      <c r="B42" t="e" vm="640">
        <v>#VALUE!</v>
      </c>
    </row>
    <row r="43" spans="2:2" x14ac:dyDescent="0.2">
      <c r="B43" t="e" vm="636">
        <v>#VALUE!</v>
      </c>
    </row>
    <row r="44" spans="2:2" x14ac:dyDescent="0.2">
      <c r="B44" t="e" vm="636">
        <v>#VALUE!</v>
      </c>
    </row>
    <row r="45" spans="2:2" x14ac:dyDescent="0.2">
      <c r="B45" t="e" vm="636">
        <v>#VALUE!</v>
      </c>
    </row>
    <row r="46" spans="2:2" x14ac:dyDescent="0.2">
      <c r="B46" t="e" vm="636">
        <v>#VALUE!</v>
      </c>
    </row>
    <row r="47" spans="2:2" x14ac:dyDescent="0.2">
      <c r="B47" t="e" vm="636">
        <v>#VALUE!</v>
      </c>
    </row>
    <row r="48" spans="2:2" x14ac:dyDescent="0.2">
      <c r="B48" t="e" vm="636">
        <v>#VALUE!</v>
      </c>
    </row>
    <row r="49" spans="2:2" x14ac:dyDescent="0.2">
      <c r="B49" t="e" vm="636">
        <v>#VALUE!</v>
      </c>
    </row>
    <row r="50" spans="2:2" x14ac:dyDescent="0.2">
      <c r="B50" t="e" vm="641">
        <v>#VALUE!</v>
      </c>
    </row>
    <row r="51" spans="2:2" x14ac:dyDescent="0.2">
      <c r="B51" t="e" vm="636">
        <v>#VALUE!</v>
      </c>
    </row>
    <row r="52" spans="2:2" x14ac:dyDescent="0.2">
      <c r="B52" t="e" vm="636">
        <v>#VALUE!</v>
      </c>
    </row>
    <row r="53" spans="2:2" x14ac:dyDescent="0.2">
      <c r="B53" t="e" vm="636">
        <v>#VALUE!</v>
      </c>
    </row>
    <row r="54" spans="2:2" x14ac:dyDescent="0.2">
      <c r="B54" t="e" vm="636">
        <v>#VALUE!</v>
      </c>
    </row>
    <row r="55" spans="2:2" x14ac:dyDescent="0.2">
      <c r="B55" t="e" vm="636">
        <v>#VALUE!</v>
      </c>
    </row>
    <row r="56" spans="2:2" x14ac:dyDescent="0.2">
      <c r="B56" t="e" vm="640">
        <v>#VALUE!</v>
      </c>
    </row>
    <row r="57" spans="2:2" x14ac:dyDescent="0.2">
      <c r="B57" t="e" vm="636">
        <v>#VALUE!</v>
      </c>
    </row>
    <row r="58" spans="2:2" x14ac:dyDescent="0.2">
      <c r="B58" t="e" vm="636">
        <v>#VALUE!</v>
      </c>
    </row>
    <row r="59" spans="2:2" x14ac:dyDescent="0.2">
      <c r="B59" t="e" vm="636">
        <v>#VALUE!</v>
      </c>
    </row>
    <row r="60" spans="2:2" x14ac:dyDescent="0.2">
      <c r="B60" t="e" vm="636">
        <v>#VALUE!</v>
      </c>
    </row>
    <row r="61" spans="2:2" x14ac:dyDescent="0.2">
      <c r="B61" t="e" vm="636">
        <v>#VALUE!</v>
      </c>
    </row>
    <row r="62" spans="2:2" x14ac:dyDescent="0.2">
      <c r="B62" t="e" vm="636">
        <v>#VALUE!</v>
      </c>
    </row>
    <row r="63" spans="2:2" x14ac:dyDescent="0.2">
      <c r="B63" t="e" vm="636">
        <v>#VALUE!</v>
      </c>
    </row>
    <row r="64" spans="2:2" x14ac:dyDescent="0.2">
      <c r="B64" t="e" vm="636">
        <v>#VALUE!</v>
      </c>
    </row>
    <row r="65" spans="2:2" x14ac:dyDescent="0.2">
      <c r="B65" t="e" vm="642">
        <v>#VALUE!</v>
      </c>
    </row>
    <row r="66" spans="2:2" x14ac:dyDescent="0.2">
      <c r="B66" t="e" vm="636">
        <v>#VALUE!</v>
      </c>
    </row>
    <row r="67" spans="2:2" x14ac:dyDescent="0.2">
      <c r="B67" t="e" vm="636">
        <v>#VALUE!</v>
      </c>
    </row>
    <row r="68" spans="2:2" x14ac:dyDescent="0.2">
      <c r="B68" t="e" vm="636">
        <v>#VALUE!</v>
      </c>
    </row>
    <row r="69" spans="2:2" x14ac:dyDescent="0.2">
      <c r="B69" t="e" vm="636">
        <v>#VALUE!</v>
      </c>
    </row>
    <row r="70" spans="2:2" x14ac:dyDescent="0.2">
      <c r="B70" t="e" vm="636">
        <v>#VALUE!</v>
      </c>
    </row>
    <row r="71" spans="2:2" x14ac:dyDescent="0.2">
      <c r="B71" t="e" vm="636">
        <v>#VALUE!</v>
      </c>
    </row>
    <row r="72" spans="2:2" x14ac:dyDescent="0.2">
      <c r="B72" t="e" vm="643">
        <v>#VALUE!</v>
      </c>
    </row>
    <row r="73" spans="2:2" x14ac:dyDescent="0.2">
      <c r="B73" t="e" vm="636">
        <v>#VALUE!</v>
      </c>
    </row>
    <row r="74" spans="2:2" x14ac:dyDescent="0.2">
      <c r="B74" t="e" vm="636">
        <v>#VALUE!</v>
      </c>
    </row>
    <row r="75" spans="2:2" x14ac:dyDescent="0.2">
      <c r="B75" t="e" vm="643">
        <v>#VALUE!</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6DA1-BDB5-48B1-98E7-2541DE029AF8}">
  <sheetPr codeName="Sheet8"/>
  <dimension ref="A2:A43"/>
  <sheetViews>
    <sheetView showGridLines="0" zoomScale="80" zoomScaleNormal="80" workbookViewId="0">
      <selection activeCell="A3" sqref="A3"/>
    </sheetView>
  </sheetViews>
  <sheetFormatPr baseColWidth="10" defaultColWidth="8.6640625" defaultRowHeight="16" x14ac:dyDescent="0.2"/>
  <cols>
    <col min="1" max="1" width="37.6640625" customWidth="1"/>
    <col min="2" max="2" width="15.1640625" customWidth="1"/>
    <col min="3" max="3" width="2.83203125" customWidth="1"/>
    <col min="4" max="18" width="14.6640625" customWidth="1"/>
    <col min="19" max="33" width="8" customWidth="1"/>
  </cols>
  <sheetData>
    <row r="2" spans="1:1" x14ac:dyDescent="0.2">
      <c r="A2" s="6" t="s">
        <v>1114</v>
      </c>
    </row>
    <row r="3" spans="1:1" ht="19" customHeight="1" x14ac:dyDescent="0.2">
      <c r="A3" s="11" t="b">
        <v>1</v>
      </c>
    </row>
    <row r="4" spans="1:1" ht="16" customHeight="1" x14ac:dyDescent="0.2">
      <c r="A4" s="48" t="e" vm="616">
        <f>Layout!B29</f>
        <v>#VALUE!</v>
      </c>
    </row>
    <row r="5" spans="1:1" ht="16" customHeight="1" x14ac:dyDescent="0.2"/>
    <row r="6" spans="1:1" ht="16" customHeight="1" x14ac:dyDescent="0.2"/>
    <row r="7" spans="1:1" ht="16" customHeight="1" x14ac:dyDescent="0.2"/>
    <row r="8" spans="1:1" ht="16" customHeight="1" x14ac:dyDescent="0.2"/>
    <row r="9" spans="1:1" ht="16" customHeight="1" x14ac:dyDescent="0.2"/>
    <row r="10" spans="1:1" ht="16" customHeight="1" x14ac:dyDescent="0.2"/>
    <row r="11" spans="1:1" ht="16" customHeight="1" x14ac:dyDescent="0.2"/>
    <row r="12" spans="1:1" ht="16" customHeight="1" x14ac:dyDescent="0.2"/>
    <row r="13" spans="1:1" ht="16" customHeight="1" x14ac:dyDescent="0.2"/>
    <row r="14" spans="1:1" ht="16" customHeight="1" x14ac:dyDescent="0.2"/>
    <row r="15" spans="1:1" ht="16" customHeight="1" x14ac:dyDescent="0.2"/>
    <row r="16" spans="1:1" ht="16" customHeight="1" x14ac:dyDescent="0.2"/>
    <row r="17" ht="16" customHeight="1" x14ac:dyDescent="0.2"/>
    <row r="18" ht="16" customHeight="1" x14ac:dyDescent="0.2"/>
    <row r="19" ht="16" customHeight="1" x14ac:dyDescent="0.2"/>
    <row r="20" ht="16" customHeight="1" x14ac:dyDescent="0.2"/>
    <row r="21" ht="16" customHeight="1" x14ac:dyDescent="0.2"/>
    <row r="22" ht="16" customHeight="1" x14ac:dyDescent="0.2"/>
    <row r="23" ht="16" customHeight="1" x14ac:dyDescent="0.2"/>
    <row r="24" ht="16" customHeight="1" x14ac:dyDescent="0.2"/>
    <row r="25" ht="16" customHeight="1" x14ac:dyDescent="0.2"/>
    <row r="26" ht="16" customHeight="1" x14ac:dyDescent="0.2"/>
    <row r="27" ht="16" customHeight="1" x14ac:dyDescent="0.2"/>
    <row r="28" ht="16" customHeight="1" x14ac:dyDescent="0.2"/>
    <row r="29" ht="16" customHeight="1" x14ac:dyDescent="0.2"/>
    <row r="30" ht="16" customHeight="1" x14ac:dyDescent="0.2"/>
    <row r="31" ht="16" customHeight="1" x14ac:dyDescent="0.2"/>
    <row r="32" ht="16" customHeight="1" x14ac:dyDescent="0.2"/>
    <row r="33" ht="16" customHeight="1" x14ac:dyDescent="0.2"/>
    <row r="34" ht="16" customHeight="1" x14ac:dyDescent="0.2"/>
    <row r="35" ht="15.75" customHeight="1" x14ac:dyDescent="0.2"/>
    <row r="36" ht="14.5" customHeight="1" x14ac:dyDescent="0.2"/>
    <row r="37" ht="14.5" customHeight="1" x14ac:dyDescent="0.2"/>
    <row r="38" ht="14.5" customHeight="1" x14ac:dyDescent="0.2"/>
    <row r="39" ht="14.5" customHeight="1" x14ac:dyDescent="0.2"/>
    <row r="40" ht="14.5" customHeight="1" x14ac:dyDescent="0.2"/>
    <row r="41" ht="14.5" customHeight="1" x14ac:dyDescent="0.2"/>
    <row r="42" ht="14.5" customHeight="1" x14ac:dyDescent="0.2"/>
    <row r="43" ht="14.5" customHeight="1" x14ac:dyDescent="0.2"/>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BB75-ED4B-4EC2-927C-D2065151DA2B}">
  <sheetPr codeName="Sheet10"/>
  <dimension ref="B2:J23"/>
  <sheetViews>
    <sheetView topLeftCell="A12" workbookViewId="0">
      <selection activeCell="G24" sqref="G24"/>
    </sheetView>
  </sheetViews>
  <sheetFormatPr baseColWidth="10" defaultColWidth="8.6640625" defaultRowHeight="16" x14ac:dyDescent="0.2"/>
  <cols>
    <col min="2" max="2" width="50.1640625" customWidth="1"/>
    <col min="7" max="7" width="36" bestFit="1" customWidth="1"/>
    <col min="10" max="10" width="46.1640625" customWidth="1"/>
  </cols>
  <sheetData>
    <row r="2" spans="2:10" ht="24" x14ac:dyDescent="0.3">
      <c r="B2" s="52" t="s">
        <v>1115</v>
      </c>
      <c r="J2" s="52" t="s">
        <v>1116</v>
      </c>
    </row>
    <row r="3" spans="2:10" ht="17" x14ac:dyDescent="0.2">
      <c r="B3" s="53" t="s">
        <v>1117</v>
      </c>
      <c r="J3" s="53" t="s">
        <v>1118</v>
      </c>
    </row>
    <row r="4" spans="2:10" ht="17" x14ac:dyDescent="0.2">
      <c r="B4" s="53" t="s">
        <v>1119</v>
      </c>
      <c r="J4" s="53" t="s">
        <v>1120</v>
      </c>
    </row>
    <row r="5" spans="2:10" ht="34" x14ac:dyDescent="0.2">
      <c r="B5" s="53" t="s">
        <v>1121</v>
      </c>
      <c r="J5" s="53" t="s">
        <v>1122</v>
      </c>
    </row>
    <row r="6" spans="2:10" ht="34" x14ac:dyDescent="0.2">
      <c r="B6" s="53" t="s">
        <v>1123</v>
      </c>
      <c r="J6" s="53" t="s">
        <v>1124</v>
      </c>
    </row>
    <row r="7" spans="2:10" ht="17" x14ac:dyDescent="0.2">
      <c r="B7" s="53" t="s">
        <v>1125</v>
      </c>
    </row>
    <row r="8" spans="2:10" ht="51" x14ac:dyDescent="0.2">
      <c r="B8" s="53" t="s">
        <v>1126</v>
      </c>
    </row>
    <row r="9" spans="2:10" ht="34" x14ac:dyDescent="0.2">
      <c r="B9" s="53" t="s">
        <v>1127</v>
      </c>
    </row>
    <row r="10" spans="2:10" x14ac:dyDescent="0.2">
      <c r="B10" t="s">
        <v>1128</v>
      </c>
      <c r="G10" t="s">
        <v>1129</v>
      </c>
    </row>
    <row r="11" spans="2:10" x14ac:dyDescent="0.2">
      <c r="B11" t="s">
        <v>1130</v>
      </c>
      <c r="G11" t="s">
        <v>1131</v>
      </c>
    </row>
    <row r="13" spans="2:10" x14ac:dyDescent="0.2">
      <c r="B13" s="18"/>
      <c r="C13" s="18"/>
      <c r="D13" s="18"/>
      <c r="F13" s="18"/>
    </row>
    <row r="14" spans="2:10" x14ac:dyDescent="0.2">
      <c r="G14" s="18" t="s">
        <v>1132</v>
      </c>
    </row>
    <row r="15" spans="2:10" ht="34" x14ac:dyDescent="0.2">
      <c r="B15" t="s">
        <v>1133</v>
      </c>
      <c r="G15" s="7" t="s">
        <v>1134</v>
      </c>
    </row>
    <row r="16" spans="2:10" x14ac:dyDescent="0.2">
      <c r="G16" s="7"/>
    </row>
    <row r="17" spans="7:7" ht="42.75" customHeight="1" x14ac:dyDescent="0.2">
      <c r="G17" s="126" t="s">
        <v>1135</v>
      </c>
    </row>
    <row r="18" spans="7:7" ht="63.75" customHeight="1" x14ac:dyDescent="0.2">
      <c r="G18" s="131" t="s">
        <v>1136</v>
      </c>
    </row>
    <row r="19" spans="7:7" ht="34" x14ac:dyDescent="0.2">
      <c r="G19" s="126" t="s">
        <v>1137</v>
      </c>
    </row>
    <row r="20" spans="7:7" x14ac:dyDescent="0.2">
      <c r="G20" t="s">
        <v>1138</v>
      </c>
    </row>
    <row r="21" spans="7:7" x14ac:dyDescent="0.2">
      <c r="G21" t="s">
        <v>1139</v>
      </c>
    </row>
    <row r="22" spans="7:7" x14ac:dyDescent="0.2">
      <c r="G22" t="s">
        <v>1140</v>
      </c>
    </row>
    <row r="23" spans="7:7" x14ac:dyDescent="0.2">
      <c r="G23" t="s">
        <v>1141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E670-A22A-4469-AF31-D2C2B3DEA63A}">
  <dimension ref="B2:O55"/>
  <sheetViews>
    <sheetView workbookViewId="0">
      <selection activeCell="P5" sqref="P5"/>
    </sheetView>
  </sheetViews>
  <sheetFormatPr baseColWidth="10" defaultColWidth="8.83203125" defaultRowHeight="16" x14ac:dyDescent="0.2"/>
  <cols>
    <col min="2" max="2" width="11.1640625" customWidth="1"/>
    <col min="3" max="3" width="14.83203125" customWidth="1"/>
    <col min="7" max="7" width="10.6640625" customWidth="1"/>
    <col min="15" max="15" width="10" bestFit="1" customWidth="1"/>
  </cols>
  <sheetData>
    <row r="2" spans="2:15" ht="19" x14ac:dyDescent="0.25">
      <c r="B2" s="59" t="s">
        <v>1142</v>
      </c>
    </row>
    <row r="4" spans="2:15" ht="21" x14ac:dyDescent="0.25">
      <c r="B4" s="80" t="s">
        <v>1143</v>
      </c>
      <c r="G4" s="80" t="s">
        <v>1144</v>
      </c>
      <c r="L4" s="80" t="s">
        <v>1145</v>
      </c>
    </row>
    <row r="5" spans="2:15" x14ac:dyDescent="0.2">
      <c r="B5" s="60" t="s">
        <v>1146</v>
      </c>
      <c r="C5" s="60" t="s">
        <v>1147</v>
      </c>
      <c r="D5" s="61">
        <v>198</v>
      </c>
      <c r="E5" s="62" t="s">
        <v>1148</v>
      </c>
      <c r="G5" s="60" t="s">
        <v>1146</v>
      </c>
      <c r="H5" s="60" t="s">
        <v>1147</v>
      </c>
      <c r="I5" s="61">
        <v>198</v>
      </c>
      <c r="J5" s="62" t="s">
        <v>1148</v>
      </c>
      <c r="L5" s="123" t="s">
        <v>1149</v>
      </c>
      <c r="M5" s="60" t="s">
        <v>1147</v>
      </c>
      <c r="N5" s="61">
        <v>96</v>
      </c>
      <c r="O5" s="62" t="s">
        <v>1150</v>
      </c>
    </row>
    <row r="6" spans="2:15" x14ac:dyDescent="0.2">
      <c r="B6" s="60" t="s">
        <v>1146</v>
      </c>
      <c r="C6" s="60" t="s">
        <v>1147</v>
      </c>
      <c r="D6" s="61">
        <v>96</v>
      </c>
      <c r="E6" s="62" t="s">
        <v>1151</v>
      </c>
      <c r="G6" s="60" t="s">
        <v>1152</v>
      </c>
      <c r="H6" s="60" t="s">
        <v>1147</v>
      </c>
      <c r="I6" s="61">
        <v>96</v>
      </c>
      <c r="J6" s="62" t="s">
        <v>1150</v>
      </c>
      <c r="L6" s="60" t="s">
        <v>1146</v>
      </c>
      <c r="M6" s="60" t="s">
        <v>1147</v>
      </c>
      <c r="N6" s="61">
        <v>96</v>
      </c>
      <c r="O6" s="60" t="s">
        <v>1151</v>
      </c>
    </row>
    <row r="7" spans="2:15" x14ac:dyDescent="0.2">
      <c r="B7" s="60" t="s">
        <v>1152</v>
      </c>
      <c r="C7" s="60" t="s">
        <v>1153</v>
      </c>
      <c r="D7" s="61">
        <v>90</v>
      </c>
      <c r="E7" s="62" t="s">
        <v>1154</v>
      </c>
      <c r="G7" s="60" t="s">
        <v>1152</v>
      </c>
      <c r="H7" s="60" t="s">
        <v>1153</v>
      </c>
      <c r="I7" s="61">
        <v>90</v>
      </c>
      <c r="J7" s="62" t="s">
        <v>1154</v>
      </c>
      <c r="L7" s="60" t="s">
        <v>1152</v>
      </c>
      <c r="M7" s="60" t="s">
        <v>1147</v>
      </c>
      <c r="N7" s="61">
        <v>60</v>
      </c>
      <c r="O7" s="62" t="s">
        <v>1155</v>
      </c>
    </row>
    <row r="8" spans="2:15" x14ac:dyDescent="0.2">
      <c r="B8" s="63"/>
      <c r="C8" s="63"/>
      <c r="D8" s="64"/>
      <c r="E8" s="63"/>
      <c r="G8" s="60" t="s">
        <v>1152</v>
      </c>
      <c r="H8" s="60" t="s">
        <v>1147</v>
      </c>
      <c r="I8" s="61">
        <v>60</v>
      </c>
      <c r="J8" s="62" t="s">
        <v>1155</v>
      </c>
      <c r="L8" s="63"/>
      <c r="M8" s="63"/>
      <c r="N8" s="64"/>
      <c r="O8" s="63"/>
    </row>
    <row r="9" spans="2:15" x14ac:dyDescent="0.2">
      <c r="B9" s="65" t="s">
        <v>1156</v>
      </c>
      <c r="C9" s="65" t="s">
        <v>1157</v>
      </c>
      <c r="D9" s="66">
        <v>198</v>
      </c>
      <c r="E9" s="65" t="s">
        <v>1158</v>
      </c>
      <c r="G9" s="63"/>
      <c r="H9" s="63"/>
      <c r="I9" s="64"/>
      <c r="J9" s="63"/>
      <c r="L9" s="65" t="s">
        <v>1156</v>
      </c>
      <c r="M9" s="65" t="s">
        <v>1157</v>
      </c>
      <c r="N9" s="66">
        <v>198</v>
      </c>
      <c r="O9" s="65" t="s">
        <v>1159</v>
      </c>
    </row>
    <row r="10" spans="2:15" x14ac:dyDescent="0.2">
      <c r="B10" s="65" t="s">
        <v>1156</v>
      </c>
      <c r="C10" s="65" t="s">
        <v>1160</v>
      </c>
      <c r="D10" s="66">
        <v>198</v>
      </c>
      <c r="E10" s="65" t="s">
        <v>1161</v>
      </c>
      <c r="G10" s="65" t="s">
        <v>1156</v>
      </c>
      <c r="H10" s="65" t="s">
        <v>1160</v>
      </c>
      <c r="I10" s="66">
        <v>198</v>
      </c>
      <c r="J10" s="65" t="s">
        <v>1161</v>
      </c>
      <c r="L10" s="65" t="s">
        <v>1156</v>
      </c>
      <c r="M10" s="65" t="s">
        <v>1160</v>
      </c>
      <c r="N10" s="66">
        <v>198</v>
      </c>
      <c r="O10" s="65" t="s">
        <v>1162</v>
      </c>
    </row>
    <row r="11" spans="2:15" x14ac:dyDescent="0.2">
      <c r="B11" s="63"/>
      <c r="C11" s="63"/>
      <c r="D11" s="64"/>
      <c r="E11" s="63"/>
      <c r="G11" s="65" t="s">
        <v>1156</v>
      </c>
      <c r="H11" s="65" t="s">
        <v>1157</v>
      </c>
      <c r="I11" s="66">
        <v>198</v>
      </c>
      <c r="J11" s="65" t="s">
        <v>1159</v>
      </c>
      <c r="L11" s="65" t="s">
        <v>1152</v>
      </c>
      <c r="M11" s="65" t="s">
        <v>1153</v>
      </c>
      <c r="N11" s="66"/>
      <c r="O11" s="65" t="s">
        <v>1163</v>
      </c>
    </row>
    <row r="12" spans="2:15" ht="34" x14ac:dyDescent="0.2">
      <c r="B12" s="67" t="s">
        <v>1152</v>
      </c>
      <c r="C12" s="67" t="s">
        <v>1153</v>
      </c>
      <c r="D12" s="68">
        <v>48</v>
      </c>
      <c r="E12" s="69" t="s">
        <v>1164</v>
      </c>
      <c r="G12" s="65" t="s">
        <v>1152</v>
      </c>
      <c r="H12" s="65" t="s">
        <v>1153</v>
      </c>
      <c r="I12" s="66">
        <v>48</v>
      </c>
      <c r="J12" s="65" t="s">
        <v>1165</v>
      </c>
      <c r="L12" s="65" t="s">
        <v>1166</v>
      </c>
      <c r="M12" s="65" t="s">
        <v>1167</v>
      </c>
      <c r="N12" s="66"/>
      <c r="O12" s="65" t="s">
        <v>1168</v>
      </c>
    </row>
    <row r="13" spans="2:15" ht="34" x14ac:dyDescent="0.2">
      <c r="B13" s="67" t="s">
        <v>80</v>
      </c>
      <c r="C13" s="67" t="s">
        <v>1169</v>
      </c>
      <c r="D13" s="68">
        <v>48</v>
      </c>
      <c r="E13" s="69" t="s">
        <v>1170</v>
      </c>
      <c r="G13" s="65" t="s">
        <v>1152</v>
      </c>
      <c r="H13" s="65" t="s">
        <v>1167</v>
      </c>
      <c r="I13" s="66">
        <v>96</v>
      </c>
      <c r="J13" s="65" t="s">
        <v>1163</v>
      </c>
      <c r="L13" s="63"/>
      <c r="M13" s="63"/>
      <c r="N13" s="64"/>
      <c r="O13" s="63"/>
    </row>
    <row r="14" spans="2:15" ht="17" x14ac:dyDescent="0.2">
      <c r="B14" s="63"/>
      <c r="C14" s="63"/>
      <c r="D14" s="64"/>
      <c r="E14" s="63"/>
      <c r="G14" s="63"/>
      <c r="H14" s="63"/>
      <c r="I14" s="64"/>
      <c r="J14" s="63"/>
      <c r="L14" s="67" t="s">
        <v>1152</v>
      </c>
      <c r="M14" s="67" t="s">
        <v>1153</v>
      </c>
      <c r="N14" s="68">
        <v>48</v>
      </c>
      <c r="O14" s="69" t="s">
        <v>1171</v>
      </c>
    </row>
    <row r="15" spans="2:15" ht="34" x14ac:dyDescent="0.2">
      <c r="B15" s="70" t="s">
        <v>80</v>
      </c>
      <c r="C15" s="70" t="s">
        <v>1167</v>
      </c>
      <c r="D15" s="71">
        <v>48</v>
      </c>
      <c r="E15" s="72" t="s">
        <v>753</v>
      </c>
      <c r="G15" s="67" t="s">
        <v>1152</v>
      </c>
      <c r="H15" s="67" t="s">
        <v>1153</v>
      </c>
      <c r="I15" s="68">
        <v>48</v>
      </c>
      <c r="J15" s="81" t="s">
        <v>1171</v>
      </c>
      <c r="L15" s="67" t="s">
        <v>80</v>
      </c>
      <c r="M15" s="67" t="s">
        <v>1169</v>
      </c>
      <c r="N15" s="68">
        <v>48</v>
      </c>
      <c r="O15" s="69" t="s">
        <v>1170</v>
      </c>
    </row>
    <row r="16" spans="2:15" ht="34" x14ac:dyDescent="0.2">
      <c r="B16" s="63"/>
      <c r="C16" s="63"/>
      <c r="D16" s="64"/>
      <c r="E16" s="63"/>
      <c r="G16" s="67" t="s">
        <v>80</v>
      </c>
      <c r="H16" s="67" t="s">
        <v>1169</v>
      </c>
      <c r="I16" s="68">
        <v>48</v>
      </c>
      <c r="J16" s="81" t="s">
        <v>1170</v>
      </c>
      <c r="L16" s="63"/>
      <c r="M16" s="63"/>
      <c r="N16" s="64"/>
      <c r="O16" s="63"/>
    </row>
    <row r="17" spans="2:15" ht="32" x14ac:dyDescent="0.2">
      <c r="B17" s="73" t="s">
        <v>1172</v>
      </c>
      <c r="C17" s="73" t="s">
        <v>1167</v>
      </c>
      <c r="D17" s="74">
        <v>96</v>
      </c>
      <c r="E17" s="75" t="s">
        <v>562</v>
      </c>
      <c r="G17" s="1"/>
      <c r="H17" s="1"/>
      <c r="I17" s="64"/>
      <c r="J17" s="82"/>
      <c r="L17" s="70" t="s">
        <v>80</v>
      </c>
      <c r="M17" s="70" t="s">
        <v>1167</v>
      </c>
      <c r="N17" s="71">
        <v>48</v>
      </c>
      <c r="O17" s="72" t="s">
        <v>1173</v>
      </c>
    </row>
    <row r="18" spans="2:15" ht="34" x14ac:dyDescent="0.2">
      <c r="B18" s="73" t="s">
        <v>1174</v>
      </c>
      <c r="C18" s="73" t="s">
        <v>1167</v>
      </c>
      <c r="D18" s="74">
        <v>96</v>
      </c>
      <c r="E18" s="75" t="s">
        <v>564</v>
      </c>
      <c r="G18" s="70" t="s">
        <v>80</v>
      </c>
      <c r="H18" s="70" t="s">
        <v>1175</v>
      </c>
      <c r="I18" s="71">
        <v>48</v>
      </c>
      <c r="J18" s="72" t="s">
        <v>1176</v>
      </c>
      <c r="L18" s="63"/>
      <c r="M18" s="63"/>
      <c r="N18" s="64"/>
      <c r="O18" s="63"/>
    </row>
    <row r="19" spans="2:15" ht="32" x14ac:dyDescent="0.2">
      <c r="B19" s="73" t="s">
        <v>1177</v>
      </c>
      <c r="C19" s="73" t="s">
        <v>1175</v>
      </c>
      <c r="D19" s="74">
        <v>90</v>
      </c>
      <c r="E19" s="75" t="s">
        <v>1178</v>
      </c>
      <c r="G19" s="1"/>
      <c r="H19" s="1"/>
      <c r="I19" s="64"/>
      <c r="J19" s="82"/>
      <c r="L19" s="73" t="s">
        <v>1172</v>
      </c>
      <c r="M19" s="73" t="s">
        <v>1153</v>
      </c>
      <c r="N19" s="74">
        <v>90</v>
      </c>
      <c r="O19" s="75" t="s">
        <v>1179</v>
      </c>
    </row>
    <row r="20" spans="2:15" ht="32" x14ac:dyDescent="0.2">
      <c r="B20" s="73" t="s">
        <v>1177</v>
      </c>
      <c r="C20" s="73" t="s">
        <v>1180</v>
      </c>
      <c r="D20" s="74">
        <v>90</v>
      </c>
      <c r="E20" s="75" t="s">
        <v>1181</v>
      </c>
      <c r="G20" s="73" t="s">
        <v>1174</v>
      </c>
      <c r="H20" s="73" t="s">
        <v>1167</v>
      </c>
      <c r="I20" s="74">
        <v>96</v>
      </c>
      <c r="J20" s="75" t="s">
        <v>91</v>
      </c>
      <c r="L20" s="73" t="s">
        <v>1174</v>
      </c>
      <c r="M20" s="73" t="s">
        <v>1153</v>
      </c>
      <c r="N20" s="74">
        <v>90</v>
      </c>
      <c r="O20" s="75" t="s">
        <v>1182</v>
      </c>
    </row>
    <row r="21" spans="2:15" ht="32" x14ac:dyDescent="0.2">
      <c r="B21" s="63"/>
      <c r="C21" s="63"/>
      <c r="D21" s="64"/>
      <c r="E21" s="63"/>
      <c r="G21" s="73"/>
      <c r="H21" s="73"/>
      <c r="I21" s="74"/>
      <c r="J21" s="73"/>
      <c r="L21" s="73" t="s">
        <v>1172</v>
      </c>
      <c r="M21" s="73" t="s">
        <v>1167</v>
      </c>
      <c r="N21" s="74">
        <v>96</v>
      </c>
      <c r="O21" s="75" t="s">
        <v>1183</v>
      </c>
    </row>
    <row r="22" spans="2:15" ht="32" x14ac:dyDescent="0.2">
      <c r="B22" s="76" t="s">
        <v>1184</v>
      </c>
      <c r="C22" s="76" t="s">
        <v>1157</v>
      </c>
      <c r="D22" s="77">
        <v>48</v>
      </c>
      <c r="E22" s="76" t="s">
        <v>143</v>
      </c>
      <c r="G22" s="73"/>
      <c r="H22" s="73"/>
      <c r="I22" s="74"/>
      <c r="J22" s="75"/>
      <c r="L22" s="73" t="s">
        <v>1174</v>
      </c>
      <c r="M22" s="73" t="s">
        <v>1167</v>
      </c>
      <c r="N22" s="74">
        <v>96</v>
      </c>
      <c r="O22" s="75" t="s">
        <v>1185</v>
      </c>
    </row>
    <row r="23" spans="2:15" ht="32" x14ac:dyDescent="0.2">
      <c r="B23" s="76" t="s">
        <v>1184</v>
      </c>
      <c r="C23" s="76" t="s">
        <v>1160</v>
      </c>
      <c r="D23" s="77">
        <v>48</v>
      </c>
      <c r="E23" s="76" t="s">
        <v>598</v>
      </c>
      <c r="G23" s="73" t="s">
        <v>1172</v>
      </c>
      <c r="H23" s="73" t="s">
        <v>1153</v>
      </c>
      <c r="I23" s="74">
        <v>90</v>
      </c>
      <c r="J23" s="75" t="s">
        <v>1186</v>
      </c>
      <c r="L23" s="73" t="s">
        <v>1177</v>
      </c>
      <c r="M23" s="73" t="s">
        <v>1187</v>
      </c>
      <c r="N23" s="74">
        <v>90</v>
      </c>
      <c r="O23" s="75" t="s">
        <v>1188</v>
      </c>
    </row>
    <row r="24" spans="2:15" ht="32" x14ac:dyDescent="0.2">
      <c r="B24" s="76" t="s">
        <v>1156</v>
      </c>
      <c r="C24" s="76" t="s">
        <v>1157</v>
      </c>
      <c r="D24" s="77">
        <v>40</v>
      </c>
      <c r="E24" s="76" t="s">
        <v>144</v>
      </c>
      <c r="G24" s="73" t="s">
        <v>1174</v>
      </c>
      <c r="H24" s="73" t="s">
        <v>1153</v>
      </c>
      <c r="I24" s="74">
        <v>90</v>
      </c>
      <c r="J24" s="75" t="s">
        <v>1189</v>
      </c>
      <c r="L24" s="63"/>
      <c r="M24" s="63"/>
      <c r="N24" s="63"/>
      <c r="O24" s="63"/>
    </row>
    <row r="25" spans="2:15" ht="32" x14ac:dyDescent="0.2">
      <c r="B25" s="76" t="s">
        <v>1156</v>
      </c>
      <c r="C25" s="76" t="s">
        <v>1160</v>
      </c>
      <c r="D25" s="77">
        <v>40</v>
      </c>
      <c r="E25" s="76" t="s">
        <v>145</v>
      </c>
      <c r="G25" s="73" t="s">
        <v>1172</v>
      </c>
      <c r="H25" s="73" t="s">
        <v>1167</v>
      </c>
      <c r="I25" s="74">
        <v>90</v>
      </c>
      <c r="J25" s="75" t="s">
        <v>708</v>
      </c>
      <c r="L25" s="63"/>
      <c r="M25" s="63"/>
      <c r="N25" s="63"/>
      <c r="O25" s="63"/>
    </row>
    <row r="26" spans="2:15" ht="32" x14ac:dyDescent="0.2">
      <c r="B26" s="76" t="s">
        <v>1156</v>
      </c>
      <c r="C26" s="76" t="s">
        <v>1190</v>
      </c>
      <c r="D26" s="77">
        <v>40</v>
      </c>
      <c r="E26" s="76" t="s">
        <v>146</v>
      </c>
      <c r="G26" s="73" t="s">
        <v>1177</v>
      </c>
      <c r="H26" s="73" t="s">
        <v>1180</v>
      </c>
      <c r="I26" s="74">
        <v>90</v>
      </c>
      <c r="J26" s="75" t="s">
        <v>113</v>
      </c>
      <c r="L26" s="76" t="s">
        <v>1184</v>
      </c>
      <c r="M26" s="76" t="s">
        <v>1157</v>
      </c>
      <c r="N26" s="77">
        <v>48</v>
      </c>
      <c r="O26" s="78" t="s">
        <v>143</v>
      </c>
    </row>
    <row r="27" spans="2:15" ht="32" x14ac:dyDescent="0.2">
      <c r="B27" s="76" t="s">
        <v>1184</v>
      </c>
      <c r="C27" s="76" t="s">
        <v>1157</v>
      </c>
      <c r="D27" s="77">
        <v>48</v>
      </c>
      <c r="E27" s="78" t="s">
        <v>1191</v>
      </c>
      <c r="G27" s="73" t="s">
        <v>1177</v>
      </c>
      <c r="H27" s="73" t="s">
        <v>1167</v>
      </c>
      <c r="I27" s="74">
        <v>90</v>
      </c>
      <c r="J27" s="75" t="s">
        <v>114</v>
      </c>
      <c r="L27" s="76" t="s">
        <v>1156</v>
      </c>
      <c r="M27" s="76" t="s">
        <v>1160</v>
      </c>
      <c r="N27" s="77">
        <v>48</v>
      </c>
      <c r="O27" s="78" t="s">
        <v>144</v>
      </c>
    </row>
    <row r="28" spans="2:15" ht="32" x14ac:dyDescent="0.2">
      <c r="B28" s="76" t="s">
        <v>1184</v>
      </c>
      <c r="C28" s="76" t="s">
        <v>1190</v>
      </c>
      <c r="D28" s="77">
        <v>48</v>
      </c>
      <c r="E28" s="78" t="s">
        <v>1192</v>
      </c>
      <c r="G28" s="1"/>
      <c r="H28" s="1"/>
      <c r="I28" s="83"/>
      <c r="J28" s="84"/>
      <c r="L28" s="76" t="s">
        <v>1156</v>
      </c>
      <c r="M28" s="76" t="s">
        <v>1190</v>
      </c>
      <c r="N28" s="77">
        <v>48</v>
      </c>
      <c r="O28" s="78" t="s">
        <v>1193</v>
      </c>
    </row>
    <row r="29" spans="2:15" ht="32" x14ac:dyDescent="0.2">
      <c r="B29" s="76" t="s">
        <v>1152</v>
      </c>
      <c r="C29" s="76" t="s">
        <v>1169</v>
      </c>
      <c r="D29" s="77">
        <v>32</v>
      </c>
      <c r="E29" s="78" t="s">
        <v>1194</v>
      </c>
      <c r="G29" s="79" t="s">
        <v>80</v>
      </c>
      <c r="H29" s="79" t="s">
        <v>1153</v>
      </c>
      <c r="I29" s="77">
        <v>30</v>
      </c>
      <c r="J29" s="79" t="s">
        <v>1195</v>
      </c>
      <c r="L29" s="76" t="s">
        <v>80</v>
      </c>
      <c r="M29" s="76" t="s">
        <v>1167</v>
      </c>
      <c r="N29" s="77">
        <v>48</v>
      </c>
      <c r="O29" s="78" t="s">
        <v>1191</v>
      </c>
    </row>
    <row r="30" spans="2:15" ht="32" x14ac:dyDescent="0.2">
      <c r="B30" s="76" t="s">
        <v>1166</v>
      </c>
      <c r="C30" s="76" t="s">
        <v>1196</v>
      </c>
      <c r="D30" s="77">
        <v>32</v>
      </c>
      <c r="E30" s="78" t="s">
        <v>1197</v>
      </c>
      <c r="G30" s="79" t="s">
        <v>1184</v>
      </c>
      <c r="H30" s="79" t="s">
        <v>1157</v>
      </c>
      <c r="I30" s="77">
        <v>48</v>
      </c>
      <c r="J30" s="79" t="s">
        <v>1198</v>
      </c>
      <c r="L30" s="76" t="s">
        <v>1152</v>
      </c>
      <c r="M30" s="76" t="s">
        <v>1169</v>
      </c>
      <c r="N30" s="77">
        <v>32</v>
      </c>
      <c r="O30" s="78" t="s">
        <v>1194</v>
      </c>
    </row>
    <row r="31" spans="2:15" ht="32" x14ac:dyDescent="0.2">
      <c r="B31" s="76" t="s">
        <v>1156</v>
      </c>
      <c r="C31" s="76" t="s">
        <v>1157</v>
      </c>
      <c r="D31" s="77">
        <v>48</v>
      </c>
      <c r="E31" s="78" t="s">
        <v>1199</v>
      </c>
      <c r="G31" s="76" t="s">
        <v>1184</v>
      </c>
      <c r="H31" s="76" t="s">
        <v>1160</v>
      </c>
      <c r="I31" s="77">
        <v>48</v>
      </c>
      <c r="J31" s="78" t="s">
        <v>1200</v>
      </c>
      <c r="L31" s="76" t="s">
        <v>1166</v>
      </c>
      <c r="M31" s="76" t="s">
        <v>1196</v>
      </c>
      <c r="N31" s="77">
        <v>32</v>
      </c>
      <c r="O31" s="78" t="s">
        <v>1197</v>
      </c>
    </row>
    <row r="32" spans="2:15" ht="32" x14ac:dyDescent="0.2">
      <c r="B32" s="76" t="s">
        <v>1156</v>
      </c>
      <c r="C32" s="76" t="s">
        <v>1190</v>
      </c>
      <c r="D32" s="77">
        <v>48</v>
      </c>
      <c r="E32" s="78" t="s">
        <v>1201</v>
      </c>
      <c r="G32" s="76" t="s">
        <v>1156</v>
      </c>
      <c r="H32" s="76" t="s">
        <v>1157</v>
      </c>
      <c r="I32" s="77">
        <v>48</v>
      </c>
      <c r="J32" s="78" t="s">
        <v>1202</v>
      </c>
      <c r="L32" s="76" t="s">
        <v>1146</v>
      </c>
      <c r="M32" s="76" t="s">
        <v>1147</v>
      </c>
      <c r="N32" s="77">
        <v>32</v>
      </c>
      <c r="O32" s="78" t="s">
        <v>1203</v>
      </c>
    </row>
    <row r="33" spans="2:15" ht="32" x14ac:dyDescent="0.2">
      <c r="B33" s="76" t="s">
        <v>1184</v>
      </c>
      <c r="C33" s="76" t="s">
        <v>1160</v>
      </c>
      <c r="D33" s="77">
        <v>48</v>
      </c>
      <c r="E33" s="79" t="s">
        <v>1204</v>
      </c>
      <c r="G33" s="76" t="s">
        <v>1156</v>
      </c>
      <c r="H33" s="76" t="s">
        <v>1160</v>
      </c>
      <c r="I33" s="77">
        <v>48</v>
      </c>
      <c r="J33" s="78" t="s">
        <v>1193</v>
      </c>
      <c r="L33" s="76" t="s">
        <v>1156</v>
      </c>
      <c r="M33" s="76" t="s">
        <v>1157</v>
      </c>
      <c r="N33" s="77">
        <v>48</v>
      </c>
      <c r="O33" s="78" t="s">
        <v>1199</v>
      </c>
    </row>
    <row r="34" spans="2:15" ht="32" x14ac:dyDescent="0.2">
      <c r="B34" s="76" t="s">
        <v>1184</v>
      </c>
      <c r="C34" s="76" t="s">
        <v>1190</v>
      </c>
      <c r="D34" s="77">
        <v>48</v>
      </c>
      <c r="E34" s="78" t="s">
        <v>1205</v>
      </c>
      <c r="G34" s="76" t="s">
        <v>1156</v>
      </c>
      <c r="H34" s="76" t="s">
        <v>1190</v>
      </c>
      <c r="I34" s="77">
        <v>48</v>
      </c>
      <c r="J34" s="78" t="s">
        <v>1206</v>
      </c>
      <c r="L34" s="76" t="s">
        <v>1156</v>
      </c>
      <c r="M34" s="76" t="s">
        <v>1190</v>
      </c>
      <c r="N34" s="77">
        <v>48</v>
      </c>
      <c r="O34" s="78" t="s">
        <v>1201</v>
      </c>
    </row>
    <row r="35" spans="2:15" ht="32" x14ac:dyDescent="0.2">
      <c r="B35" s="76" t="s">
        <v>80</v>
      </c>
      <c r="C35" s="76" t="s">
        <v>1169</v>
      </c>
      <c r="D35" s="77">
        <v>48</v>
      </c>
      <c r="E35" s="78" t="s">
        <v>1207</v>
      </c>
      <c r="G35" s="76" t="s">
        <v>80</v>
      </c>
      <c r="H35" s="76" t="s">
        <v>1147</v>
      </c>
      <c r="I35" s="77">
        <v>40</v>
      </c>
      <c r="J35" s="78" t="s">
        <v>1191</v>
      </c>
      <c r="L35" s="76" t="s">
        <v>80</v>
      </c>
      <c r="M35" s="76" t="s">
        <v>1169</v>
      </c>
      <c r="N35" s="77">
        <v>48</v>
      </c>
      <c r="O35" s="78" t="s">
        <v>1204</v>
      </c>
    </row>
    <row r="36" spans="2:15" ht="32" x14ac:dyDescent="0.2">
      <c r="B36" s="76" t="s">
        <v>1146</v>
      </c>
      <c r="C36" s="76" t="s">
        <v>1196</v>
      </c>
      <c r="D36" s="77">
        <v>48</v>
      </c>
      <c r="E36" s="78" t="s">
        <v>161</v>
      </c>
      <c r="G36" s="76" t="s">
        <v>80</v>
      </c>
      <c r="H36" s="76" t="s">
        <v>1167</v>
      </c>
      <c r="I36" s="77">
        <v>40</v>
      </c>
      <c r="J36" s="78" t="s">
        <v>1192</v>
      </c>
      <c r="L36" s="76" t="s">
        <v>1156</v>
      </c>
      <c r="M36" s="76" t="s">
        <v>1157</v>
      </c>
      <c r="N36" s="77">
        <v>48</v>
      </c>
      <c r="O36" s="78" t="s">
        <v>1208</v>
      </c>
    </row>
    <row r="37" spans="2:15" ht="32" x14ac:dyDescent="0.2">
      <c r="B37" s="76" t="s">
        <v>1156</v>
      </c>
      <c r="C37" s="76" t="s">
        <v>1157</v>
      </c>
      <c r="D37" s="77">
        <v>48</v>
      </c>
      <c r="E37" s="78" t="s">
        <v>1208</v>
      </c>
      <c r="G37" s="76" t="s">
        <v>1152</v>
      </c>
      <c r="H37" s="76" t="s">
        <v>1169</v>
      </c>
      <c r="I37" s="77">
        <v>32</v>
      </c>
      <c r="J37" s="78" t="s">
        <v>1194</v>
      </c>
      <c r="L37" s="76" t="s">
        <v>1156</v>
      </c>
      <c r="M37" s="76" t="s">
        <v>1160</v>
      </c>
      <c r="N37" s="77">
        <v>48</v>
      </c>
      <c r="O37" s="78" t="s">
        <v>1209</v>
      </c>
    </row>
    <row r="38" spans="2:15" ht="32" x14ac:dyDescent="0.2">
      <c r="B38" s="76" t="s">
        <v>1156</v>
      </c>
      <c r="C38" s="76" t="s">
        <v>1160</v>
      </c>
      <c r="D38" s="77">
        <v>48</v>
      </c>
      <c r="E38" s="78" t="s">
        <v>1209</v>
      </c>
      <c r="G38" s="76" t="s">
        <v>1166</v>
      </c>
      <c r="H38" s="76" t="s">
        <v>1196</v>
      </c>
      <c r="I38" s="77">
        <v>32</v>
      </c>
      <c r="J38" s="78" t="s">
        <v>1197</v>
      </c>
      <c r="L38" s="76" t="s">
        <v>80</v>
      </c>
      <c r="M38" s="76" t="s">
        <v>1167</v>
      </c>
      <c r="N38" s="77">
        <v>48</v>
      </c>
      <c r="O38" s="78" t="s">
        <v>1210</v>
      </c>
    </row>
    <row r="39" spans="2:15" ht="32" x14ac:dyDescent="0.2">
      <c r="B39" s="76" t="s">
        <v>80</v>
      </c>
      <c r="C39" s="76" t="s">
        <v>1167</v>
      </c>
      <c r="D39" s="77">
        <v>48</v>
      </c>
      <c r="E39" s="78" t="s">
        <v>1210</v>
      </c>
      <c r="G39" s="76" t="s">
        <v>1156</v>
      </c>
      <c r="H39" s="76" t="s">
        <v>1157</v>
      </c>
      <c r="I39" s="77">
        <v>48</v>
      </c>
      <c r="J39" s="78" t="s">
        <v>1199</v>
      </c>
      <c r="L39" s="76" t="s">
        <v>1156</v>
      </c>
      <c r="M39" s="76" t="s">
        <v>1160</v>
      </c>
      <c r="N39" s="77">
        <v>48</v>
      </c>
      <c r="O39" s="78" t="s">
        <v>1211</v>
      </c>
    </row>
    <row r="40" spans="2:15" ht="32" x14ac:dyDescent="0.2">
      <c r="B40" s="76" t="s">
        <v>1156</v>
      </c>
      <c r="C40" s="76" t="s">
        <v>1160</v>
      </c>
      <c r="D40" s="77">
        <v>48</v>
      </c>
      <c r="E40" s="78" t="s">
        <v>1211</v>
      </c>
      <c r="G40" s="76" t="s">
        <v>1156</v>
      </c>
      <c r="H40" s="76" t="s">
        <v>1190</v>
      </c>
      <c r="I40" s="77">
        <v>48</v>
      </c>
      <c r="J40" s="78" t="s">
        <v>1201</v>
      </c>
      <c r="L40" s="76" t="s">
        <v>1156</v>
      </c>
      <c r="M40" s="76" t="s">
        <v>1190</v>
      </c>
      <c r="N40" s="77">
        <v>48</v>
      </c>
      <c r="O40" s="78" t="s">
        <v>1212</v>
      </c>
    </row>
    <row r="41" spans="2:15" ht="32" x14ac:dyDescent="0.2">
      <c r="B41" s="76" t="s">
        <v>1156</v>
      </c>
      <c r="C41" s="76" t="s">
        <v>1190</v>
      </c>
      <c r="D41" s="77">
        <v>48</v>
      </c>
      <c r="E41" s="78" t="s">
        <v>1212</v>
      </c>
      <c r="G41" s="76" t="s">
        <v>1184</v>
      </c>
      <c r="H41" s="76" t="s">
        <v>1160</v>
      </c>
      <c r="I41" s="77">
        <v>48</v>
      </c>
      <c r="J41" s="79" t="s">
        <v>1204</v>
      </c>
      <c r="L41" s="76" t="s">
        <v>1156</v>
      </c>
      <c r="M41" s="76" t="s">
        <v>1157</v>
      </c>
      <c r="N41" s="77">
        <v>48</v>
      </c>
      <c r="O41" s="78" t="s">
        <v>1213</v>
      </c>
    </row>
    <row r="42" spans="2:15" ht="32" x14ac:dyDescent="0.2">
      <c r="B42" s="76" t="s">
        <v>1156</v>
      </c>
      <c r="C42" s="76" t="s">
        <v>1157</v>
      </c>
      <c r="D42" s="77">
        <v>48</v>
      </c>
      <c r="E42" s="78" t="s">
        <v>1213</v>
      </c>
      <c r="G42" s="76" t="s">
        <v>1184</v>
      </c>
      <c r="H42" s="76" t="s">
        <v>1190</v>
      </c>
      <c r="I42" s="77">
        <v>48</v>
      </c>
      <c r="J42" s="78" t="s">
        <v>1205</v>
      </c>
      <c r="L42" s="76" t="s">
        <v>80</v>
      </c>
      <c r="M42" s="76" t="s">
        <v>1147</v>
      </c>
      <c r="N42" s="77">
        <v>48</v>
      </c>
      <c r="O42" s="78" t="s">
        <v>1214</v>
      </c>
    </row>
    <row r="43" spans="2:15" ht="32" x14ac:dyDescent="0.2">
      <c r="B43" s="76" t="s">
        <v>1215</v>
      </c>
      <c r="C43" s="76" t="s">
        <v>1160</v>
      </c>
      <c r="D43" s="77">
        <v>48</v>
      </c>
      <c r="E43" s="78" t="s">
        <v>1216</v>
      </c>
      <c r="G43" s="76" t="s">
        <v>80</v>
      </c>
      <c r="H43" s="76" t="s">
        <v>1169</v>
      </c>
      <c r="I43" s="77">
        <v>48</v>
      </c>
      <c r="J43" s="78" t="s">
        <v>1207</v>
      </c>
      <c r="L43" s="76" t="s">
        <v>80</v>
      </c>
      <c r="M43" s="76" t="s">
        <v>1167</v>
      </c>
      <c r="N43" s="77">
        <v>40</v>
      </c>
      <c r="O43" s="78" t="s">
        <v>1217</v>
      </c>
    </row>
    <row r="44" spans="2:15" ht="32" x14ac:dyDescent="0.2">
      <c r="B44" s="76" t="s">
        <v>80</v>
      </c>
      <c r="C44" s="76" t="s">
        <v>1167</v>
      </c>
      <c r="D44" s="77">
        <v>40</v>
      </c>
      <c r="E44" s="78" t="s">
        <v>1217</v>
      </c>
      <c r="G44" s="76" t="s">
        <v>1156</v>
      </c>
      <c r="H44" s="76" t="s">
        <v>1157</v>
      </c>
      <c r="I44" s="77">
        <v>48</v>
      </c>
      <c r="J44" s="78" t="s">
        <v>1208</v>
      </c>
      <c r="L44" s="76" t="s">
        <v>80</v>
      </c>
      <c r="M44" s="76" t="s">
        <v>1153</v>
      </c>
      <c r="N44" s="77">
        <v>48</v>
      </c>
      <c r="O44" s="78" t="s">
        <v>1218</v>
      </c>
    </row>
    <row r="45" spans="2:15" ht="32" x14ac:dyDescent="0.2">
      <c r="B45" s="76" t="s">
        <v>80</v>
      </c>
      <c r="C45" s="76" t="s">
        <v>1153</v>
      </c>
      <c r="D45" s="77">
        <v>30</v>
      </c>
      <c r="E45" s="78" t="s">
        <v>1218</v>
      </c>
      <c r="G45" s="76" t="s">
        <v>1156</v>
      </c>
      <c r="H45" s="76" t="s">
        <v>1160</v>
      </c>
      <c r="I45" s="77">
        <v>48</v>
      </c>
      <c r="J45" s="78" t="s">
        <v>1209</v>
      </c>
      <c r="L45" s="76" t="s">
        <v>1146</v>
      </c>
      <c r="M45" s="76" t="s">
        <v>1219</v>
      </c>
      <c r="N45" s="77">
        <v>30</v>
      </c>
      <c r="O45" s="78" t="s">
        <v>1220</v>
      </c>
    </row>
    <row r="46" spans="2:15" ht="32" x14ac:dyDescent="0.2">
      <c r="B46" s="76" t="s">
        <v>80</v>
      </c>
      <c r="C46" s="76" t="s">
        <v>1169</v>
      </c>
      <c r="D46" s="77">
        <v>48</v>
      </c>
      <c r="E46" s="78" t="s">
        <v>1221</v>
      </c>
      <c r="G46" s="76" t="s">
        <v>80</v>
      </c>
      <c r="H46" s="76" t="s">
        <v>1167</v>
      </c>
      <c r="I46" s="77">
        <v>48</v>
      </c>
      <c r="J46" s="78" t="s">
        <v>1210</v>
      </c>
      <c r="L46" s="76" t="s">
        <v>1146</v>
      </c>
      <c r="M46" s="76" t="s">
        <v>1169</v>
      </c>
      <c r="N46" s="77">
        <v>48</v>
      </c>
      <c r="O46" s="78" t="s">
        <v>1220</v>
      </c>
    </row>
    <row r="47" spans="2:15" ht="32" x14ac:dyDescent="0.2">
      <c r="B47" s="76" t="s">
        <v>80</v>
      </c>
      <c r="C47" s="76" t="s">
        <v>1167</v>
      </c>
      <c r="D47" s="77">
        <v>48</v>
      </c>
      <c r="E47" s="78" t="s">
        <v>1222</v>
      </c>
      <c r="G47" s="76" t="s">
        <v>80</v>
      </c>
      <c r="H47" s="76" t="s">
        <v>1196</v>
      </c>
      <c r="I47" s="77">
        <v>48</v>
      </c>
      <c r="J47" s="78" t="s">
        <v>1223</v>
      </c>
    </row>
    <row r="48" spans="2:15" ht="32" x14ac:dyDescent="0.2">
      <c r="G48" s="76" t="s">
        <v>1156</v>
      </c>
      <c r="H48" s="76" t="s">
        <v>1160</v>
      </c>
      <c r="I48" s="77">
        <v>48</v>
      </c>
      <c r="J48" s="78" t="s">
        <v>1211</v>
      </c>
    </row>
    <row r="49" spans="7:10" ht="32" x14ac:dyDescent="0.2">
      <c r="G49" s="76" t="s">
        <v>1156</v>
      </c>
      <c r="H49" s="76" t="s">
        <v>1190</v>
      </c>
      <c r="I49" s="77">
        <v>48</v>
      </c>
      <c r="J49" s="78" t="s">
        <v>1212</v>
      </c>
    </row>
    <row r="50" spans="7:10" ht="32" x14ac:dyDescent="0.2">
      <c r="G50" s="76" t="s">
        <v>1156</v>
      </c>
      <c r="H50" s="76" t="s">
        <v>1157</v>
      </c>
      <c r="I50" s="77">
        <v>40</v>
      </c>
      <c r="J50" s="78" t="s">
        <v>1213</v>
      </c>
    </row>
    <row r="51" spans="7:10" ht="32" x14ac:dyDescent="0.2">
      <c r="G51" s="76" t="s">
        <v>1215</v>
      </c>
      <c r="H51" s="76" t="s">
        <v>1160</v>
      </c>
      <c r="I51" s="77">
        <v>40</v>
      </c>
      <c r="J51" s="78" t="s">
        <v>1216</v>
      </c>
    </row>
    <row r="52" spans="7:10" ht="32" x14ac:dyDescent="0.2">
      <c r="G52" s="76" t="s">
        <v>80</v>
      </c>
      <c r="H52" s="76" t="s">
        <v>1147</v>
      </c>
      <c r="I52" s="77">
        <v>48</v>
      </c>
      <c r="J52" s="78" t="s">
        <v>1214</v>
      </c>
    </row>
    <row r="53" spans="7:10" ht="32" x14ac:dyDescent="0.2">
      <c r="G53" s="76" t="s">
        <v>80</v>
      </c>
      <c r="H53" s="76" t="s">
        <v>1167</v>
      </c>
      <c r="I53" s="77">
        <v>40</v>
      </c>
      <c r="J53" s="78" t="s">
        <v>1217</v>
      </c>
    </row>
    <row r="54" spans="7:10" ht="32" x14ac:dyDescent="0.2">
      <c r="G54" s="76" t="s">
        <v>80</v>
      </c>
      <c r="H54" s="76" t="s">
        <v>1169</v>
      </c>
      <c r="I54" s="77">
        <v>48</v>
      </c>
      <c r="J54" s="78" t="s">
        <v>1218</v>
      </c>
    </row>
    <row r="55" spans="7:10" ht="32" x14ac:dyDescent="0.2">
      <c r="G55" s="76" t="s">
        <v>80</v>
      </c>
      <c r="H55" s="76" t="s">
        <v>1167</v>
      </c>
      <c r="I55" s="77">
        <v>40</v>
      </c>
      <c r="J55" s="78" t="s">
        <v>1222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108B-05E2-4907-927E-FEF6E6A2DB09}">
  <dimension ref="B3:D12"/>
  <sheetViews>
    <sheetView topLeftCell="A3" workbookViewId="0">
      <selection activeCell="D18" sqref="D18"/>
    </sheetView>
  </sheetViews>
  <sheetFormatPr baseColWidth="10" defaultColWidth="8.83203125" defaultRowHeight="16" x14ac:dyDescent="0.2"/>
  <cols>
    <col min="2" max="2" width="22.6640625" bestFit="1" customWidth="1"/>
    <col min="3" max="3" width="36" bestFit="1" customWidth="1"/>
    <col min="4" max="4" width="19.1640625" bestFit="1" customWidth="1"/>
  </cols>
  <sheetData>
    <row r="3" spans="2:4" ht="44" x14ac:dyDescent="0.25">
      <c r="B3" s="18"/>
      <c r="C3" s="124" t="s">
        <v>1224</v>
      </c>
      <c r="D3" t="s">
        <v>1225</v>
      </c>
    </row>
    <row r="4" spans="2:4" x14ac:dyDescent="0.2">
      <c r="B4" t="s">
        <v>1226</v>
      </c>
      <c r="C4" t="s">
        <v>489</v>
      </c>
    </row>
    <row r="5" spans="2:4" x14ac:dyDescent="0.2">
      <c r="B5" t="s">
        <v>1227</v>
      </c>
      <c r="C5" t="s">
        <v>27</v>
      </c>
    </row>
    <row r="6" spans="2:4" x14ac:dyDescent="0.2">
      <c r="B6" t="s">
        <v>1228</v>
      </c>
      <c r="C6" t="s">
        <v>489</v>
      </c>
      <c r="D6" t="s">
        <v>1229</v>
      </c>
    </row>
    <row r="7" spans="2:4" x14ac:dyDescent="0.2">
      <c r="B7" t="s">
        <v>1230</v>
      </c>
      <c r="C7" t="s">
        <v>673</v>
      </c>
    </row>
    <row r="8" spans="2:4" x14ac:dyDescent="0.2">
      <c r="B8" t="s">
        <v>1231</v>
      </c>
      <c r="C8" t="s">
        <v>27</v>
      </c>
    </row>
    <row r="9" spans="2:4" x14ac:dyDescent="0.2">
      <c r="B9" t="s">
        <v>1232</v>
      </c>
      <c r="C9" t="s">
        <v>27</v>
      </c>
      <c r="D9" t="s">
        <v>1233</v>
      </c>
    </row>
    <row r="10" spans="2:4" x14ac:dyDescent="0.2">
      <c r="B10" t="s">
        <v>1234</v>
      </c>
      <c r="C10" t="s">
        <v>27</v>
      </c>
      <c r="D10" t="s">
        <v>1235</v>
      </c>
    </row>
    <row r="11" spans="2:4" x14ac:dyDescent="0.2">
      <c r="B11" t="s">
        <v>1236</v>
      </c>
      <c r="C11" t="s">
        <v>489</v>
      </c>
    </row>
    <row r="12" spans="2:4" x14ac:dyDescent="0.2">
      <c r="B12" t="s">
        <v>656</v>
      </c>
      <c r="C12"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F86C-1309-4817-9B28-F5C16B2F90B4}">
  <dimension ref="B2:B3"/>
  <sheetViews>
    <sheetView workbookViewId="0">
      <selection activeCell="B3" sqref="B3"/>
    </sheetView>
  </sheetViews>
  <sheetFormatPr baseColWidth="10" defaultColWidth="8.83203125" defaultRowHeight="16" x14ac:dyDescent="0.2"/>
  <cols>
    <col min="2" max="2" width="36" bestFit="1" customWidth="1"/>
  </cols>
  <sheetData>
    <row r="2" spans="2:2" ht="34" x14ac:dyDescent="0.2">
      <c r="B2" s="126" t="s">
        <v>1237</v>
      </c>
    </row>
    <row r="3" spans="2:2" x14ac:dyDescent="0.2">
      <c r="B3" s="125" t="s">
        <v>1238</v>
      </c>
    </row>
  </sheetData>
  <hyperlinks>
    <hyperlink ref="B3" r:id="rId1" xr:uid="{778A8381-96B1-429A-B3D2-350125FE29D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50CC8C8935EEAC43AB48641CEB301CE8" ma:contentTypeVersion="8" ma:contentTypeDescription="Create a new document." ma:contentTypeScope="" ma:versionID="2c34605256620ebbe99c007c4345a214">
  <xsd:schema xmlns:xsd="http://www.w3.org/2001/XMLSchema" xmlns:xs="http://www.w3.org/2001/XMLSchema" xmlns:p="http://schemas.microsoft.com/office/2006/metadata/properties" xmlns:ns2="559d62d4-437f-49c5-9782-1a679daef9ba" xmlns:ns3="6498d2ac-5a9e-4855-b013-1bae2529bcf8" targetNamespace="http://schemas.microsoft.com/office/2006/metadata/properties" ma:root="true" ma:fieldsID="1a8c2cd820e2f2268c25a799dab13c3a" ns2:_="" ns3:_="">
    <xsd:import namespace="559d62d4-437f-49c5-9782-1a679daef9ba"/>
    <xsd:import namespace="6498d2ac-5a9e-4855-b013-1bae2529bcf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9d62d4-437f-49c5-9782-1a679daef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98d2ac-5a9e-4855-b013-1bae2529bc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7.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849DE4CB-1380-47ED-A18C-EE451676FE8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878E946-72DF-4DFE-BCE5-DA6E469D02D3}">
  <ds:schemaRefs>
    <ds:schemaRef ds:uri="http://schemas.advancedformulaenvironment.officeapps.live.com/afejsonblob/1.0"/>
  </ds:schemaRefs>
</ds:datastoreItem>
</file>

<file path=customXml/itemProps3.xml><?xml version="1.0" encoding="utf-8"?>
<ds:datastoreItem xmlns:ds="http://schemas.openxmlformats.org/officeDocument/2006/customXml" ds:itemID="{9BAC427F-EA57-4649-AFE1-D4965A826AB2}">
  <ds:schemaRefs>
    <ds:schemaRef ds:uri="http://schemas.microsoft.com/DataMashup"/>
  </ds:schemaRefs>
</ds:datastoreItem>
</file>

<file path=customXml/itemProps4.xml><?xml version="1.0" encoding="utf-8"?>
<ds:datastoreItem xmlns:ds="http://schemas.openxmlformats.org/officeDocument/2006/customXml" ds:itemID="{9A5068F2-AC4B-403F-AFC6-2A47CE05C9F0}">
  <ds:schemaRefs>
    <ds:schemaRef ds:uri="http://schemas.microsoft.com/sharepoint/v3/contenttype/forms"/>
  </ds:schemaRefs>
</ds:datastoreItem>
</file>

<file path=customXml/itemProps5.xml><?xml version="1.0" encoding="utf-8"?>
<ds:datastoreItem xmlns:ds="http://schemas.openxmlformats.org/officeDocument/2006/customXml" ds:itemID="{11E9085A-C07E-47D7-98B8-CCA22B680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9d62d4-437f-49c5-9782-1a679daef9ba"/>
    <ds:schemaRef ds:uri="6498d2ac-5a9e-4855-b013-1bae2529bc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67EBC866-1B65-4A07-875D-89265D7487E1}">
  <ds:schemaRefs>
    <ds:schemaRef ds:uri="http://schemas.advancedformulaenvironment.officeapps.live.com/afejsonblob/1.0"/>
  </ds:schemaRefs>
</ds:datastoreItem>
</file>

<file path=customXml/itemProps7.xml><?xml version="1.0" encoding="utf-8"?>
<ds:datastoreItem xmlns:ds="http://schemas.openxmlformats.org/officeDocument/2006/customXml" ds:itemID="{CFE4654F-8E08-485B-B179-04EBF3D8D1A3}">
  <ds:schemaRefs>
    <ds:schemaRef ds:uri="http://schemas.advancedformulaenvironment.officeapps.live.com/afejsonblob/1.0"/>
  </ds:schemaRefs>
</ds:datastoreItem>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Room Requests</vt:lpstr>
      <vt:lpstr>Courses</vt:lpstr>
      <vt:lpstr>Reference</vt:lpstr>
      <vt:lpstr>Courses Data Type</vt:lpstr>
      <vt:lpstr>Layout</vt:lpstr>
      <vt:lpstr>Schedule_data</vt:lpstr>
      <vt:lpstr>Schedule</vt:lpstr>
      <vt:lpstr>User Guide</vt:lpstr>
      <vt:lpstr>Fixed Time Courses</vt:lpstr>
      <vt:lpstr>Point PC</vt:lpstr>
      <vt:lpstr>Link to Rooms</vt:lpstr>
      <vt:lpstr>BuildingRoomsList</vt:lpstr>
      <vt:lpstr>ClassTimesList</vt:lpstr>
      <vt:lpstr>Course_Equivalents</vt:lpstr>
      <vt:lpstr>CourseCreditList</vt:lpstr>
      <vt:lpstr>CoursesList</vt:lpstr>
      <vt:lpstr>CourseTypeList</vt:lpstr>
      <vt:lpstr>Division</vt:lpstr>
      <vt:lpstr>DivisionsList</vt:lpstr>
      <vt:lpstr>InstructionalModeList</vt:lpstr>
      <vt:lpstr>Instructor_Name</vt:lpstr>
      <vt:lpstr>InstructorList</vt:lpstr>
      <vt:lpstr>InstructorsList</vt:lpstr>
      <vt:lpstr>Schedule!Print_Area</vt:lpstr>
      <vt:lpstr>RoomRequestsList</vt:lpstr>
      <vt:lpstr>SummerTermOptions</vt:lpstr>
      <vt:lpstr>update_schedule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2025-03-04T21:45:06Z</dcterms:created>
  <dcterms:modified xsi:type="dcterms:W3CDTF">2025-05-20T18:38:28Z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0x01010050CC8C8935EEAC43AB48641CEB301CE8</vt:lpwstr>
  </property>
</Properties>
</file>