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ew5/Library/CloudStorage/Box-Box/UCR/mtl_stm_precision/4_RAC_ROC_WhiteNoise_ConMask/OSF_data_2024/"/>
    </mc:Choice>
  </mc:AlternateContent>
  <xr:revisionPtr revIDLastSave="0" documentId="13_ncr:1_{7316BE8C-BDC9-6748-9D43-053EAB906497}" xr6:coauthVersionLast="47" xr6:coauthVersionMax="47" xr10:uidLastSave="{00000000-0000-0000-0000-000000000000}"/>
  <bookViews>
    <workbookView xWindow="1880" yWindow="500" windowWidth="31720" windowHeight="19240" tabRatio="500" xr2:uid="{00000000-000D-0000-FFFF-FFFF00000000}"/>
  </bookViews>
  <sheets>
    <sheet name="WN_20_150_Finalized" sheetId="7" r:id="rId1"/>
    <sheet name="ConMaskFinalized" sheetId="8" r:id="rId2"/>
    <sheet name="Meta" sheetId="13" r:id="rId3"/>
    <sheet name="Sheet1" sheetId="9" r:id="rId4"/>
    <sheet name="Model Fit" sheetId="10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3" l="1"/>
  <c r="L32" i="13"/>
  <c r="M31" i="13"/>
  <c r="L31" i="13"/>
  <c r="M33" i="13"/>
  <c r="L33" i="13"/>
  <c r="M34" i="13"/>
  <c r="L34" i="13"/>
  <c r="M35" i="13"/>
  <c r="L35" i="13"/>
  <c r="J32" i="13"/>
  <c r="I32" i="13"/>
  <c r="J31" i="13"/>
  <c r="I31" i="13"/>
  <c r="J33" i="13"/>
  <c r="I33" i="13"/>
  <c r="J34" i="13"/>
  <c r="I34" i="13"/>
  <c r="J35" i="13"/>
  <c r="I35" i="13"/>
  <c r="G32" i="13"/>
  <c r="F32" i="13"/>
  <c r="G31" i="13"/>
  <c r="F31" i="13"/>
  <c r="G33" i="13"/>
  <c r="F33" i="13"/>
  <c r="G34" i="13"/>
  <c r="F34" i="13"/>
  <c r="G35" i="13"/>
  <c r="F35" i="13"/>
  <c r="C34" i="13"/>
  <c r="D34" i="13"/>
  <c r="C33" i="13"/>
  <c r="D33" i="13"/>
  <c r="C31" i="13"/>
  <c r="D31" i="13"/>
  <c r="C32" i="13"/>
  <c r="D32" i="13"/>
  <c r="D35" i="13"/>
  <c r="C35" i="13"/>
  <c r="E27" i="13"/>
  <c r="E26" i="13"/>
  <c r="E25" i="13"/>
  <c r="E24" i="13"/>
  <c r="D27" i="13"/>
  <c r="D26" i="13"/>
  <c r="D25" i="13"/>
  <c r="D24" i="13"/>
  <c r="C27" i="13"/>
  <c r="C26" i="13"/>
  <c r="C25" i="13"/>
  <c r="C24" i="13"/>
  <c r="B27" i="13"/>
  <c r="B26" i="13"/>
  <c r="B25" i="13"/>
  <c r="B24" i="13"/>
  <c r="M33" i="7"/>
  <c r="L33" i="7"/>
  <c r="X5" i="7"/>
  <c r="O26" i="7" s="1"/>
  <c r="R5" i="7"/>
  <c r="S5" i="7"/>
  <c r="T5" i="7" s="1"/>
  <c r="O5" i="7"/>
  <c r="Q6" i="8"/>
  <c r="R6" i="8" s="1"/>
  <c r="P6" i="8"/>
  <c r="Q7" i="8"/>
  <c r="P7" i="8"/>
  <c r="R7" i="8"/>
  <c r="Q8" i="8"/>
  <c r="R8" i="8" s="1"/>
  <c r="P8" i="8"/>
  <c r="Q9" i="8"/>
  <c r="R9" i="8" s="1"/>
  <c r="P9" i="8"/>
  <c r="Q10" i="8"/>
  <c r="P10" i="8"/>
  <c r="R10" i="8" s="1"/>
  <c r="Q11" i="8"/>
  <c r="P11" i="8"/>
  <c r="R11" i="8"/>
  <c r="Q12" i="8"/>
  <c r="P12" i="8"/>
  <c r="R12" i="8"/>
  <c r="Q13" i="8"/>
  <c r="R13" i="8" s="1"/>
  <c r="P13" i="8"/>
  <c r="Q14" i="8"/>
  <c r="P14" i="8"/>
  <c r="R14" i="8" s="1"/>
  <c r="Q15" i="8"/>
  <c r="P15" i="8"/>
  <c r="R15" i="8"/>
  <c r="Q16" i="8"/>
  <c r="P16" i="8"/>
  <c r="R16" i="8"/>
  <c r="Q17" i="8"/>
  <c r="R17" i="8" s="1"/>
  <c r="P17" i="8"/>
  <c r="Q18" i="8"/>
  <c r="P18" i="8"/>
  <c r="R18" i="8" s="1"/>
  <c r="Q19" i="8"/>
  <c r="P19" i="8"/>
  <c r="R19" i="8"/>
  <c r="Q20" i="8"/>
  <c r="P20" i="8"/>
  <c r="R20" i="8"/>
  <c r="Q21" i="8"/>
  <c r="R21" i="8" s="1"/>
  <c r="P21" i="8"/>
  <c r="Q22" i="8"/>
  <c r="P22" i="8"/>
  <c r="R22" i="8" s="1"/>
  <c r="Q23" i="8"/>
  <c r="P23" i="8"/>
  <c r="R23" i="8"/>
  <c r="Q24" i="8"/>
  <c r="P24" i="8"/>
  <c r="R24" i="8"/>
  <c r="Q25" i="8"/>
  <c r="R25" i="8" s="1"/>
  <c r="P25" i="8"/>
  <c r="J7" i="8"/>
  <c r="I7" i="8"/>
  <c r="K7" i="8" s="1"/>
  <c r="J8" i="8"/>
  <c r="I8" i="8"/>
  <c r="K8" i="8"/>
  <c r="J9" i="8"/>
  <c r="I9" i="8"/>
  <c r="K9" i="8"/>
  <c r="J10" i="8"/>
  <c r="K10" i="8" s="1"/>
  <c r="I10" i="8"/>
  <c r="J11" i="8"/>
  <c r="I11" i="8"/>
  <c r="K11" i="8" s="1"/>
  <c r="J12" i="8"/>
  <c r="I12" i="8"/>
  <c r="K12" i="8"/>
  <c r="J13" i="8"/>
  <c r="I13" i="8"/>
  <c r="K13" i="8"/>
  <c r="J14" i="8"/>
  <c r="K14" i="8" s="1"/>
  <c r="I14" i="8"/>
  <c r="J15" i="8"/>
  <c r="I15" i="8"/>
  <c r="K15" i="8" s="1"/>
  <c r="J16" i="8"/>
  <c r="I16" i="8"/>
  <c r="K16" i="8"/>
  <c r="J17" i="8"/>
  <c r="I17" i="8"/>
  <c r="K17" i="8"/>
  <c r="J18" i="8"/>
  <c r="K18" i="8" s="1"/>
  <c r="I18" i="8"/>
  <c r="J19" i="8"/>
  <c r="I19" i="8"/>
  <c r="K19" i="8" s="1"/>
  <c r="J20" i="8"/>
  <c r="I20" i="8"/>
  <c r="K20" i="8"/>
  <c r="J21" i="8"/>
  <c r="I21" i="8"/>
  <c r="K21" i="8"/>
  <c r="J22" i="8"/>
  <c r="K22" i="8" s="1"/>
  <c r="I22" i="8"/>
  <c r="J23" i="8"/>
  <c r="I23" i="8"/>
  <c r="K23" i="8" s="1"/>
  <c r="J24" i="8"/>
  <c r="I24" i="8"/>
  <c r="K24" i="8"/>
  <c r="J25" i="8"/>
  <c r="I25" i="8"/>
  <c r="K25" i="8"/>
  <c r="J6" i="8"/>
  <c r="K6" i="8" s="1"/>
  <c r="I6" i="8"/>
  <c r="S30" i="8"/>
  <c r="S31" i="8" s="1"/>
  <c r="S32" i="8" s="1"/>
  <c r="O16" i="7"/>
  <c r="N30" i="8"/>
  <c r="N31" i="8" s="1"/>
  <c r="N32" i="8" s="1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O6" i="7"/>
  <c r="O7" i="7"/>
  <c r="O8" i="7"/>
  <c r="O9" i="7"/>
  <c r="O10" i="7"/>
  <c r="O11" i="7"/>
  <c r="O12" i="7"/>
  <c r="O13" i="7"/>
  <c r="O14" i="7"/>
  <c r="O15" i="7"/>
  <c r="O17" i="7"/>
  <c r="O18" i="7"/>
  <c r="O19" i="7"/>
  <c r="O20" i="7"/>
  <c r="O21" i="7"/>
  <c r="O22" i="7"/>
  <c r="O23" i="7"/>
  <c r="O24" i="7"/>
  <c r="N5" i="7"/>
  <c r="U27" i="7"/>
  <c r="U29" i="7"/>
  <c r="U30" i="7"/>
  <c r="U31" i="7" s="1"/>
  <c r="L30" i="8"/>
  <c r="L31" i="8" s="1"/>
  <c r="L32" i="8" s="1"/>
  <c r="M28" i="8"/>
  <c r="U55" i="10"/>
  <c r="V55" i="10"/>
  <c r="W55" i="10"/>
  <c r="X55" i="10"/>
  <c r="Y55" i="10"/>
  <c r="Z55" i="10"/>
  <c r="U56" i="10"/>
  <c r="V56" i="10"/>
  <c r="U77" i="10" s="1"/>
  <c r="W56" i="10"/>
  <c r="X56" i="10"/>
  <c r="Y56" i="10"/>
  <c r="Z56" i="10"/>
  <c r="U57" i="10"/>
  <c r="V57" i="10"/>
  <c r="W57" i="10"/>
  <c r="X57" i="10"/>
  <c r="Y57" i="10"/>
  <c r="Z57" i="10"/>
  <c r="U58" i="10"/>
  <c r="V58" i="10"/>
  <c r="W58" i="10"/>
  <c r="X58" i="10"/>
  <c r="Y58" i="10"/>
  <c r="Z58" i="10"/>
  <c r="U59" i="10"/>
  <c r="V59" i="10"/>
  <c r="W59" i="10"/>
  <c r="X59" i="10"/>
  <c r="Y59" i="10"/>
  <c r="Z59" i="10"/>
  <c r="U60" i="10"/>
  <c r="V60" i="10"/>
  <c r="W60" i="10"/>
  <c r="X60" i="10"/>
  <c r="Y60" i="10"/>
  <c r="Z60" i="10"/>
  <c r="U61" i="10"/>
  <c r="V61" i="10"/>
  <c r="W61" i="10"/>
  <c r="X61" i="10"/>
  <c r="Y61" i="10"/>
  <c r="Z61" i="10"/>
  <c r="U62" i="10"/>
  <c r="V62" i="10"/>
  <c r="W62" i="10"/>
  <c r="X62" i="10"/>
  <c r="Y62" i="10"/>
  <c r="Z62" i="10"/>
  <c r="U63" i="10"/>
  <c r="V63" i="10"/>
  <c r="W63" i="10"/>
  <c r="X63" i="10"/>
  <c r="Y63" i="10"/>
  <c r="Z63" i="10"/>
  <c r="U64" i="10"/>
  <c r="V64" i="10"/>
  <c r="W64" i="10"/>
  <c r="X64" i="10"/>
  <c r="Y64" i="10"/>
  <c r="Z64" i="10"/>
  <c r="U65" i="10"/>
  <c r="V65" i="10"/>
  <c r="W65" i="10"/>
  <c r="X65" i="10"/>
  <c r="Y65" i="10"/>
  <c r="Z65" i="10"/>
  <c r="U66" i="10"/>
  <c r="V66" i="10"/>
  <c r="W66" i="10"/>
  <c r="X66" i="10"/>
  <c r="Y66" i="10"/>
  <c r="Z66" i="10"/>
  <c r="U67" i="10"/>
  <c r="V67" i="10"/>
  <c r="W67" i="10"/>
  <c r="X67" i="10"/>
  <c r="Y67" i="10"/>
  <c r="Z67" i="10"/>
  <c r="U68" i="10"/>
  <c r="V68" i="10"/>
  <c r="W68" i="10"/>
  <c r="X68" i="10"/>
  <c r="Y68" i="10"/>
  <c r="Z68" i="10"/>
  <c r="U69" i="10"/>
  <c r="V69" i="10"/>
  <c r="W69" i="10"/>
  <c r="X69" i="10"/>
  <c r="Y69" i="10"/>
  <c r="Z69" i="10"/>
  <c r="U70" i="10"/>
  <c r="V70" i="10"/>
  <c r="W70" i="10"/>
  <c r="X70" i="10"/>
  <c r="Y70" i="10"/>
  <c r="Z70" i="10"/>
  <c r="U71" i="10"/>
  <c r="V71" i="10"/>
  <c r="W71" i="10"/>
  <c r="X71" i="10"/>
  <c r="Y71" i="10"/>
  <c r="Z71" i="10"/>
  <c r="U72" i="10"/>
  <c r="V72" i="10"/>
  <c r="W72" i="10"/>
  <c r="X72" i="10"/>
  <c r="Y72" i="10"/>
  <c r="Z72" i="10"/>
  <c r="U73" i="10"/>
  <c r="V73" i="10"/>
  <c r="W73" i="10"/>
  <c r="X73" i="10"/>
  <c r="Y73" i="10"/>
  <c r="Z73" i="10"/>
  <c r="U74" i="10"/>
  <c r="V74" i="10"/>
  <c r="W74" i="10"/>
  <c r="X74" i="10"/>
  <c r="Y74" i="10"/>
  <c r="Z74" i="10"/>
  <c r="U34" i="10"/>
  <c r="V34" i="10"/>
  <c r="W34" i="10"/>
  <c r="X34" i="10"/>
  <c r="Y34" i="10"/>
  <c r="Z34" i="10"/>
  <c r="U35" i="10"/>
  <c r="V35" i="10"/>
  <c r="W35" i="10"/>
  <c r="X35" i="10"/>
  <c r="Y35" i="10"/>
  <c r="Z35" i="10"/>
  <c r="U36" i="10"/>
  <c r="V36" i="10"/>
  <c r="W36" i="10"/>
  <c r="X36" i="10"/>
  <c r="Y36" i="10"/>
  <c r="Z36" i="10"/>
  <c r="U37" i="10"/>
  <c r="V37" i="10"/>
  <c r="W37" i="10"/>
  <c r="X37" i="10"/>
  <c r="Y37" i="10"/>
  <c r="Z37" i="10"/>
  <c r="U38" i="10"/>
  <c r="V38" i="10"/>
  <c r="W38" i="10"/>
  <c r="X38" i="10"/>
  <c r="Y38" i="10"/>
  <c r="Z38" i="10"/>
  <c r="U39" i="10"/>
  <c r="V39" i="10"/>
  <c r="W39" i="10"/>
  <c r="X39" i="10"/>
  <c r="Y39" i="10"/>
  <c r="Z39" i="10"/>
  <c r="U40" i="10"/>
  <c r="V40" i="10"/>
  <c r="W40" i="10"/>
  <c r="X40" i="10"/>
  <c r="Y40" i="10"/>
  <c r="Z40" i="10"/>
  <c r="U41" i="10"/>
  <c r="V41" i="10"/>
  <c r="W41" i="10"/>
  <c r="X41" i="10"/>
  <c r="Y41" i="10"/>
  <c r="Z41" i="10"/>
  <c r="U42" i="10"/>
  <c r="V42" i="10"/>
  <c r="W42" i="10"/>
  <c r="X42" i="10"/>
  <c r="Y42" i="10"/>
  <c r="Z42" i="10"/>
  <c r="U43" i="10"/>
  <c r="V43" i="10"/>
  <c r="W43" i="10"/>
  <c r="X43" i="10"/>
  <c r="Y43" i="10"/>
  <c r="Z43" i="10"/>
  <c r="U44" i="10"/>
  <c r="V44" i="10"/>
  <c r="W44" i="10"/>
  <c r="X44" i="10"/>
  <c r="Y44" i="10"/>
  <c r="Z44" i="10"/>
  <c r="U45" i="10"/>
  <c r="V45" i="10"/>
  <c r="W45" i="10"/>
  <c r="X45" i="10"/>
  <c r="Y45" i="10"/>
  <c r="Z45" i="10"/>
  <c r="U46" i="10"/>
  <c r="V46" i="10"/>
  <c r="W46" i="10"/>
  <c r="X46" i="10"/>
  <c r="Y46" i="10"/>
  <c r="Z46" i="10"/>
  <c r="U47" i="10"/>
  <c r="V47" i="10"/>
  <c r="W47" i="10"/>
  <c r="X47" i="10"/>
  <c r="Y47" i="10"/>
  <c r="Z47" i="10"/>
  <c r="U48" i="10"/>
  <c r="V48" i="10"/>
  <c r="W48" i="10"/>
  <c r="X48" i="10"/>
  <c r="Y48" i="10"/>
  <c r="Z48" i="10"/>
  <c r="U49" i="10"/>
  <c r="V49" i="10"/>
  <c r="W49" i="10"/>
  <c r="X49" i="10"/>
  <c r="Y49" i="10"/>
  <c r="Z49" i="10"/>
  <c r="U50" i="10"/>
  <c r="V50" i="10"/>
  <c r="W50" i="10"/>
  <c r="X50" i="10"/>
  <c r="Y50" i="10"/>
  <c r="Z50" i="10"/>
  <c r="U51" i="10"/>
  <c r="V51" i="10"/>
  <c r="W51" i="10"/>
  <c r="X51" i="10"/>
  <c r="Y51" i="10"/>
  <c r="Z51" i="10"/>
  <c r="U52" i="10"/>
  <c r="V52" i="10"/>
  <c r="W52" i="10"/>
  <c r="X52" i="10"/>
  <c r="Y52" i="10"/>
  <c r="Z52" i="10"/>
  <c r="U53" i="10"/>
  <c r="V53" i="10"/>
  <c r="W53" i="10"/>
  <c r="X53" i="10"/>
  <c r="Y53" i="10"/>
  <c r="Z53" i="10"/>
  <c r="U3" i="10"/>
  <c r="V3" i="10"/>
  <c r="W3" i="10"/>
  <c r="U4" i="10"/>
  <c r="V4" i="10"/>
  <c r="W4" i="10"/>
  <c r="U5" i="10"/>
  <c r="V5" i="10"/>
  <c r="W5" i="10"/>
  <c r="U6" i="10"/>
  <c r="V6" i="10"/>
  <c r="W6" i="10"/>
  <c r="U7" i="10"/>
  <c r="V7" i="10"/>
  <c r="W7" i="10"/>
  <c r="U8" i="10"/>
  <c r="V8" i="10"/>
  <c r="W8" i="10"/>
  <c r="U9" i="10"/>
  <c r="V9" i="10"/>
  <c r="W9" i="10"/>
  <c r="U10" i="10"/>
  <c r="V10" i="10"/>
  <c r="W10" i="10"/>
  <c r="U11" i="10"/>
  <c r="V11" i="10"/>
  <c r="W11" i="10"/>
  <c r="U12" i="10"/>
  <c r="V12" i="10"/>
  <c r="W12" i="10"/>
  <c r="U13" i="10"/>
  <c r="V13" i="10"/>
  <c r="W13" i="10"/>
  <c r="U14" i="10"/>
  <c r="V14" i="10"/>
  <c r="W14" i="10"/>
  <c r="U15" i="10"/>
  <c r="V15" i="10"/>
  <c r="W15" i="10"/>
  <c r="U16" i="10"/>
  <c r="V16" i="10"/>
  <c r="W16" i="10"/>
  <c r="U17" i="10"/>
  <c r="V17" i="10"/>
  <c r="W17" i="10"/>
  <c r="U18" i="10"/>
  <c r="V18" i="10"/>
  <c r="W18" i="10"/>
  <c r="U19" i="10"/>
  <c r="V19" i="10"/>
  <c r="W19" i="10"/>
  <c r="U20" i="10"/>
  <c r="V20" i="10"/>
  <c r="W20" i="10"/>
  <c r="U21" i="10"/>
  <c r="V21" i="10"/>
  <c r="W21" i="10"/>
  <c r="U22" i="10"/>
  <c r="V22" i="10"/>
  <c r="W22" i="10"/>
  <c r="U23" i="10"/>
  <c r="V23" i="10"/>
  <c r="W23" i="10"/>
  <c r="U24" i="10"/>
  <c r="V24" i="10"/>
  <c r="W24" i="10"/>
  <c r="U25" i="10"/>
  <c r="V25" i="10"/>
  <c r="W25" i="10"/>
  <c r="U26" i="10"/>
  <c r="V26" i="10"/>
  <c r="W26" i="10"/>
  <c r="U27" i="10"/>
  <c r="V27" i="10"/>
  <c r="W27" i="10"/>
  <c r="U28" i="10"/>
  <c r="V28" i="10"/>
  <c r="W28" i="10"/>
  <c r="U29" i="10"/>
  <c r="V29" i="10"/>
  <c r="W29" i="10"/>
  <c r="U30" i="10"/>
  <c r="V30" i="10"/>
  <c r="W30" i="10"/>
  <c r="U31" i="10"/>
  <c r="V31" i="10"/>
  <c r="W31" i="10"/>
  <c r="U32" i="10"/>
  <c r="V32" i="10"/>
  <c r="W3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O79" i="10" s="1"/>
  <c r="O81" i="10" s="1"/>
  <c r="Q81" i="10" s="1"/>
  <c r="R81" i="10" s="1"/>
  <c r="N28" i="10"/>
  <c r="N29" i="10"/>
  <c r="N30" i="10"/>
  <c r="N31" i="10"/>
  <c r="N32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O80" i="10"/>
  <c r="O3" i="10"/>
  <c r="O4" i="10"/>
  <c r="O5" i="10"/>
  <c r="O6" i="10"/>
  <c r="O7" i="10"/>
  <c r="O8" i="10"/>
  <c r="O9" i="10"/>
  <c r="O10" i="10"/>
  <c r="P79" i="10" s="1"/>
  <c r="P81" i="10" s="1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P80" i="10"/>
  <c r="L3" i="10"/>
  <c r="H80" i="10" s="1"/>
  <c r="M3" i="10"/>
  <c r="L4" i="10"/>
  <c r="M4" i="10"/>
  <c r="L5" i="10"/>
  <c r="M5" i="10"/>
  <c r="L6" i="10"/>
  <c r="M6" i="10"/>
  <c r="N79" i="10" s="1"/>
  <c r="N81" i="10" s="1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H81" i="10"/>
  <c r="I81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N80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M80" i="10"/>
  <c r="V41" i="7"/>
  <c r="V42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R24" i="7"/>
  <c r="T24" i="7" s="1"/>
  <c r="S24" i="7"/>
  <c r="R23" i="7"/>
  <c r="S23" i="7"/>
  <c r="T23" i="7"/>
  <c r="R22" i="7"/>
  <c r="T22" i="7" s="1"/>
  <c r="S22" i="7"/>
  <c r="R21" i="7"/>
  <c r="S21" i="7"/>
  <c r="T21" i="7"/>
  <c r="R20" i="7"/>
  <c r="T20" i="7" s="1"/>
  <c r="S20" i="7"/>
  <c r="R19" i="7"/>
  <c r="S19" i="7"/>
  <c r="T19" i="7"/>
  <c r="R18" i="7"/>
  <c r="T18" i="7" s="1"/>
  <c r="S18" i="7"/>
  <c r="R17" i="7"/>
  <c r="S17" i="7"/>
  <c r="T17" i="7"/>
  <c r="R16" i="7"/>
  <c r="T16" i="7" s="1"/>
  <c r="S16" i="7"/>
  <c r="R15" i="7"/>
  <c r="S15" i="7"/>
  <c r="T15" i="7"/>
  <c r="R14" i="7"/>
  <c r="S14" i="7"/>
  <c r="T14" i="7"/>
  <c r="R13" i="7"/>
  <c r="S13" i="7"/>
  <c r="T13" i="7"/>
  <c r="R12" i="7"/>
  <c r="T12" i="7" s="1"/>
  <c r="S12" i="7"/>
  <c r="R11" i="7"/>
  <c r="S11" i="7"/>
  <c r="T11" i="7"/>
  <c r="R10" i="7"/>
  <c r="S10" i="7"/>
  <c r="T10" i="7"/>
  <c r="R9" i="7"/>
  <c r="S9" i="7"/>
  <c r="T9" i="7"/>
  <c r="R8" i="7"/>
  <c r="S8" i="7"/>
  <c r="T8" i="7" s="1"/>
  <c r="R7" i="7"/>
  <c r="S7" i="7"/>
  <c r="T7" i="7"/>
  <c r="R6" i="7"/>
  <c r="R27" i="7" s="1"/>
  <c r="R34" i="7" s="1"/>
  <c r="S6" i="7"/>
  <c r="S27" i="7" s="1"/>
  <c r="S34" i="7" s="1"/>
  <c r="T6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I6" i="7"/>
  <c r="J6" i="7"/>
  <c r="U42" i="7" s="1"/>
  <c r="K6" i="7"/>
  <c r="I7" i="7"/>
  <c r="K7" i="7" s="1"/>
  <c r="J7" i="7"/>
  <c r="J27" i="7" s="1"/>
  <c r="J34" i="7" s="1"/>
  <c r="I8" i="7"/>
  <c r="J8" i="7"/>
  <c r="K8" i="7" s="1"/>
  <c r="I9" i="7"/>
  <c r="K9" i="7" s="1"/>
  <c r="J9" i="7"/>
  <c r="I10" i="7"/>
  <c r="J10" i="7"/>
  <c r="K10" i="7"/>
  <c r="I11" i="7"/>
  <c r="K11" i="7" s="1"/>
  <c r="J11" i="7"/>
  <c r="I12" i="7"/>
  <c r="J12" i="7"/>
  <c r="K12" i="7"/>
  <c r="I13" i="7"/>
  <c r="K13" i="7" s="1"/>
  <c r="J13" i="7"/>
  <c r="I14" i="7"/>
  <c r="J14" i="7"/>
  <c r="K14" i="7"/>
  <c r="I15" i="7"/>
  <c r="K15" i="7" s="1"/>
  <c r="J15" i="7"/>
  <c r="I16" i="7"/>
  <c r="J16" i="7"/>
  <c r="K16" i="7"/>
  <c r="I17" i="7"/>
  <c r="K17" i="7" s="1"/>
  <c r="J17" i="7"/>
  <c r="I18" i="7"/>
  <c r="J18" i="7"/>
  <c r="K18" i="7"/>
  <c r="I19" i="7"/>
  <c r="K19" i="7" s="1"/>
  <c r="J19" i="7"/>
  <c r="I20" i="7"/>
  <c r="J20" i="7"/>
  <c r="K20" i="7"/>
  <c r="I21" i="7"/>
  <c r="K21" i="7" s="1"/>
  <c r="J21" i="7"/>
  <c r="I22" i="7"/>
  <c r="J22" i="7"/>
  <c r="K22" i="7"/>
  <c r="I23" i="7"/>
  <c r="K23" i="7" s="1"/>
  <c r="J23" i="7"/>
  <c r="I24" i="7"/>
  <c r="J24" i="7"/>
  <c r="K24" i="7"/>
  <c r="I5" i="7"/>
  <c r="K5" i="7" s="1"/>
  <c r="J5" i="7"/>
  <c r="L29" i="7"/>
  <c r="L30" i="7"/>
  <c r="L31" i="7" s="1"/>
  <c r="J86" i="10"/>
  <c r="I87" i="10" s="1"/>
  <c r="I86" i="10"/>
  <c r="H86" i="10"/>
  <c r="G86" i="10"/>
  <c r="U45" i="8"/>
  <c r="U44" i="8"/>
  <c r="T45" i="8"/>
  <c r="T44" i="8"/>
  <c r="G87" i="10"/>
  <c r="Y29" i="7"/>
  <c r="Y30" i="7" s="1"/>
  <c r="Y31" i="7" s="1"/>
  <c r="AA29" i="7"/>
  <c r="AA30" i="7" s="1"/>
  <c r="AA31" i="7" s="1"/>
  <c r="AB28" i="7"/>
  <c r="AA28" i="7"/>
  <c r="AB27" i="7"/>
  <c r="AA27" i="7"/>
  <c r="Z28" i="7"/>
  <c r="Y28" i="7"/>
  <c r="Z27" i="7"/>
  <c r="Y27" i="7"/>
  <c r="M27" i="8"/>
  <c r="L27" i="8"/>
  <c r="M26" i="7"/>
  <c r="L26" i="7"/>
  <c r="Q28" i="8"/>
  <c r="Q34" i="8" s="1"/>
  <c r="P28" i="8"/>
  <c r="T29" i="8"/>
  <c r="S29" i="8"/>
  <c r="T28" i="8"/>
  <c r="Q35" i="8" s="1"/>
  <c r="S28" i="8"/>
  <c r="P35" i="8" s="1"/>
  <c r="Q29" i="8"/>
  <c r="P29" i="8"/>
  <c r="O29" i="8"/>
  <c r="N29" i="8"/>
  <c r="O28" i="8"/>
  <c r="N28" i="8"/>
  <c r="M29" i="8"/>
  <c r="L29" i="8"/>
  <c r="L28" i="8"/>
  <c r="I35" i="8" s="1"/>
  <c r="J29" i="8"/>
  <c r="I29" i="8"/>
  <c r="J28" i="8"/>
  <c r="J34" i="8" s="1"/>
  <c r="I28" i="8"/>
  <c r="C28" i="7"/>
  <c r="C27" i="7"/>
  <c r="B27" i="7"/>
  <c r="B28" i="8"/>
  <c r="A29" i="8"/>
  <c r="A28" i="8"/>
  <c r="C29" i="8"/>
  <c r="C28" i="8"/>
  <c r="S38" i="7"/>
  <c r="R38" i="7"/>
  <c r="J38" i="7"/>
  <c r="I38" i="7"/>
  <c r="Q40" i="8"/>
  <c r="P40" i="8"/>
  <c r="I40" i="8"/>
  <c r="K40" i="8" s="1"/>
  <c r="J40" i="8"/>
  <c r="Q39" i="8"/>
  <c r="P39" i="8"/>
  <c r="I39" i="8"/>
  <c r="J39" i="8"/>
  <c r="K39" i="8"/>
  <c r="P34" i="8"/>
  <c r="J35" i="8"/>
  <c r="I34" i="8"/>
  <c r="G30" i="8"/>
  <c r="E30" i="8"/>
  <c r="H29" i="8"/>
  <c r="G29" i="8"/>
  <c r="F29" i="8"/>
  <c r="E29" i="8"/>
  <c r="H28" i="8"/>
  <c r="G28" i="8"/>
  <c r="F28" i="8"/>
  <c r="E28" i="8"/>
  <c r="M27" i="7"/>
  <c r="L27" i="7"/>
  <c r="M28" i="7"/>
  <c r="L28" i="7"/>
  <c r="J28" i="7"/>
  <c r="I28" i="7"/>
  <c r="G29" i="7"/>
  <c r="H28" i="7"/>
  <c r="G28" i="7"/>
  <c r="H27" i="7"/>
  <c r="G27" i="7"/>
  <c r="E29" i="7"/>
  <c r="F28" i="7"/>
  <c r="E28" i="7"/>
  <c r="F27" i="7"/>
  <c r="E27" i="7"/>
  <c r="P29" i="7"/>
  <c r="Q28" i="7"/>
  <c r="P28" i="7"/>
  <c r="Q27" i="7"/>
  <c r="P27" i="7"/>
  <c r="J35" i="7"/>
  <c r="I35" i="7"/>
  <c r="V27" i="7"/>
  <c r="S35" i="7"/>
  <c r="R35" i="7"/>
  <c r="V28" i="7"/>
  <c r="U28" i="7"/>
  <c r="I30" i="8"/>
  <c r="I31" i="8"/>
  <c r="I32" i="8" s="1"/>
  <c r="I26" i="7"/>
  <c r="I27" i="8"/>
  <c r="J27" i="8"/>
  <c r="P30" i="8"/>
  <c r="P31" i="8"/>
  <c r="P32" i="8"/>
  <c r="I29" i="7"/>
  <c r="I30" i="7"/>
  <c r="I31" i="7" s="1"/>
  <c r="K30" i="8" l="1"/>
  <c r="H82" i="10"/>
  <c r="I80" i="10"/>
  <c r="I82" i="10" s="1"/>
  <c r="K27" i="8"/>
  <c r="L76" i="10"/>
  <c r="I27" i="7"/>
  <c r="I34" i="7" s="1"/>
  <c r="R29" i="7"/>
  <c r="R30" i="7" s="1"/>
  <c r="R31" i="7" s="1"/>
  <c r="J26" i="7"/>
  <c r="M79" i="10"/>
  <c r="H87" i="10"/>
  <c r="R28" i="7"/>
  <c r="U41" i="7"/>
  <c r="J30" i="7"/>
  <c r="S28" i="7"/>
  <c r="M81" i="10" l="1"/>
  <c r="Q79" i="10"/>
  <c r="J82" i="10"/>
  <c r="K82" i="10" s="1"/>
</calcChain>
</file>

<file path=xl/sharedStrings.xml><?xml version="1.0" encoding="utf-8"?>
<sst xmlns="http://schemas.openxmlformats.org/spreadsheetml/2006/main" count="246" uniqueCount="81">
  <si>
    <t>dprime</t>
  </si>
  <si>
    <t>Pm</t>
  </si>
  <si>
    <t>Pn</t>
  </si>
  <si>
    <t>ShortSOA</t>
  </si>
  <si>
    <t>LongSOA</t>
  </si>
  <si>
    <t>LowNoise</t>
  </si>
  <si>
    <t>HighNoise</t>
  </si>
  <si>
    <t>SUBID</t>
  </si>
  <si>
    <t>mean</t>
  </si>
  <si>
    <t>sd</t>
  </si>
  <si>
    <t>RAC_Pm</t>
  </si>
  <si>
    <t>RAC_SD</t>
  </si>
  <si>
    <t>RAC_K</t>
  </si>
  <si>
    <t>ROC_K</t>
  </si>
  <si>
    <t>MLE_RAC</t>
  </si>
  <si>
    <t>ROC_Simplex</t>
  </si>
  <si>
    <t>K(roc)</t>
  </si>
  <si>
    <t>k(rac)</t>
  </si>
  <si>
    <t>Dprime (roc)</t>
  </si>
  <si>
    <t>SD(rac)</t>
  </si>
  <si>
    <t>shortSOA</t>
  </si>
  <si>
    <t>longSOA</t>
  </si>
  <si>
    <t>Gender</t>
  </si>
  <si>
    <t>subID</t>
  </si>
  <si>
    <t>Age</t>
  </si>
  <si>
    <t>MLE_UVSD</t>
  </si>
  <si>
    <t>UVSD_vo</t>
  </si>
  <si>
    <t>UVSD_d'</t>
  </si>
  <si>
    <t>Exp2_WN</t>
  </si>
  <si>
    <t>UVSD</t>
  </si>
  <si>
    <t>DPSD</t>
  </si>
  <si>
    <t>MSD</t>
  </si>
  <si>
    <t>msd_zane</t>
  </si>
  <si>
    <t>Exp3_ConM</t>
  </si>
  <si>
    <t>Lownose/ShortSOA</t>
  </si>
  <si>
    <t>HighN/LongSOA</t>
  </si>
  <si>
    <t>Exp1</t>
  </si>
  <si>
    <t>3-Para Win</t>
  </si>
  <si>
    <t>3-Para Loss</t>
  </si>
  <si>
    <t>Observed</t>
  </si>
  <si>
    <t>Expected</t>
  </si>
  <si>
    <t>Chi-quare</t>
  </si>
  <si>
    <t>AIC</t>
  </si>
  <si>
    <t>delta</t>
  </si>
  <si>
    <t>Pm-Pm</t>
  </si>
  <si>
    <t>SD-SD</t>
  </si>
  <si>
    <t>Lownoise</t>
  </si>
  <si>
    <t>highnoise</t>
  </si>
  <si>
    <t>3-Para. vs. UVSD</t>
  </si>
  <si>
    <t>3-Para. vs.DPSD</t>
  </si>
  <si>
    <t>3-Para vs. 2-Para</t>
  </si>
  <si>
    <t>3D</t>
  </si>
  <si>
    <t>2D</t>
  </si>
  <si>
    <t xml:space="preserve">p=  0.1517 </t>
  </si>
  <si>
    <t>p = 0.0254 </t>
  </si>
  <si>
    <t>LowNoiseD</t>
  </si>
  <si>
    <t>HighNoiseD</t>
  </si>
  <si>
    <t>ShortSOAD</t>
  </si>
  <si>
    <t>LongSOAD</t>
  </si>
  <si>
    <t>LowNoiseDK</t>
  </si>
  <si>
    <t>HighNoiseDK</t>
  </si>
  <si>
    <t>ShortSOADK</t>
  </si>
  <si>
    <t>LongSOADK</t>
  </si>
  <si>
    <t>LowNoiseSD</t>
  </si>
  <si>
    <t>HighNoiseSD</t>
  </si>
  <si>
    <t>LowNoisePm</t>
  </si>
  <si>
    <t>HighNoisePm</t>
  </si>
  <si>
    <t>ShortSOASD</t>
  </si>
  <si>
    <t>LongSOASD</t>
  </si>
  <si>
    <t>ShortSOAPm</t>
  </si>
  <si>
    <t>LongSOAPm</t>
  </si>
  <si>
    <t>d-SD</t>
  </si>
  <si>
    <t>d-Krecall</t>
  </si>
  <si>
    <t>Kcd-Krecall</t>
  </si>
  <si>
    <t>Kcd-SD</t>
  </si>
  <si>
    <t>Meta-Analysis</t>
  </si>
  <si>
    <t>p</t>
  </si>
  <si>
    <t>Exp2: LowNoise</t>
  </si>
  <si>
    <t>Exp2: HighNoise</t>
  </si>
  <si>
    <t>Exp3: ShortSOA</t>
  </si>
  <si>
    <t>Exp3: LongSOA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</si>
</sst>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sz val="13"/>
      <color rgb="FF494949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3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5" fillId="0" borderId="0" xfId="0" applyFont="1"/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WN_20_150_Finalized!$H$34</c:f>
              <c:strCache>
                <c:ptCount val="1"/>
                <c:pt idx="0">
                  <c:v>K(roc)</c:v>
                </c:pt>
              </c:strCache>
            </c:strRef>
          </c:tx>
          <c:invertIfNegative val="0"/>
          <c:cat>
            <c:strRef>
              <c:f>WN_20_150_Finalized!$I$33:$J$33</c:f>
              <c:strCache>
                <c:ptCount val="2"/>
                <c:pt idx="0">
                  <c:v>LowNoise</c:v>
                </c:pt>
                <c:pt idx="1">
                  <c:v>HighNoise</c:v>
                </c:pt>
              </c:strCache>
            </c:strRef>
          </c:cat>
          <c:val>
            <c:numRef>
              <c:f>WN_20_150_Finalized!$I$34:$J$34</c:f>
              <c:numCache>
                <c:formatCode>General</c:formatCode>
                <c:ptCount val="2"/>
                <c:pt idx="0">
                  <c:v>2.0276392457067267</c:v>
                </c:pt>
                <c:pt idx="1">
                  <c:v>1.9264443584134057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C-F842-9DDF-D2689FD5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688336"/>
        <c:axId val="301594688"/>
      </c:barChart>
      <c:catAx>
        <c:axId val="30168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594688"/>
        <c:crosses val="autoZero"/>
        <c:auto val="1"/>
        <c:lblAlgn val="ctr"/>
        <c:lblOffset val="100"/>
        <c:noMultiLvlLbl val="0"/>
      </c:catAx>
      <c:valAx>
        <c:axId val="30159468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3016883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2 - Low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4178275792402E-2"/>
          <c:y val="0.20241379310344801"/>
          <c:w val="0.928384438724006"/>
          <c:h val="0.63191726632257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Fit'!$U$33:$U$33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Fit'!$U$34:$U$53</c:f>
              <c:numCache>
                <c:formatCode>General</c:formatCode>
                <c:ptCount val="20"/>
                <c:pt idx="0">
                  <c:v>0.22070000000007894</c:v>
                </c:pt>
                <c:pt idx="1">
                  <c:v>-0.76650000000006457</c:v>
                </c:pt>
                <c:pt idx="2">
                  <c:v>-0.14909999999997581</c:v>
                </c:pt>
                <c:pt idx="3">
                  <c:v>-0.30329999999992197</c:v>
                </c:pt>
                <c:pt idx="4">
                  <c:v>4.579999999998563E-2</c:v>
                </c:pt>
                <c:pt idx="5">
                  <c:v>-0.29259999999999309</c:v>
                </c:pt>
                <c:pt idx="6">
                  <c:v>-2.1600000000034925E-2</c:v>
                </c:pt>
                <c:pt idx="7">
                  <c:v>-0.31939999999997326</c:v>
                </c:pt>
                <c:pt idx="8">
                  <c:v>-6.0800000000085674E-2</c:v>
                </c:pt>
                <c:pt idx="9">
                  <c:v>-1.1034000000000219</c:v>
                </c:pt>
                <c:pt idx="10">
                  <c:v>-1.3708000000000311</c:v>
                </c:pt>
                <c:pt idx="11">
                  <c:v>-0.81770000000000209</c:v>
                </c:pt>
                <c:pt idx="12">
                  <c:v>-0.41089999999996962</c:v>
                </c:pt>
                <c:pt idx="13">
                  <c:v>0.18029999999998836</c:v>
                </c:pt>
                <c:pt idx="14">
                  <c:v>-1.0108000000000175</c:v>
                </c:pt>
                <c:pt idx="15">
                  <c:v>-1.1034000000000219</c:v>
                </c:pt>
                <c:pt idx="16">
                  <c:v>-3.3000000000242835E-3</c:v>
                </c:pt>
                <c:pt idx="17">
                  <c:v>-0.76650000000006457</c:v>
                </c:pt>
                <c:pt idx="18">
                  <c:v>0.67110000000002401</c:v>
                </c:pt>
                <c:pt idx="19">
                  <c:v>1.1264000000000465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0-BB44-AD96-641DA9FA87C4}"/>
            </c:ext>
          </c:extLst>
        </c:ser>
        <c:ser>
          <c:idx val="1"/>
          <c:order val="1"/>
          <c:tx>
            <c:strRef>
              <c:f>'Model Fit'!$V$33:$V$33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Fit'!$V$34:$V$53</c:f>
              <c:numCache>
                <c:formatCode>General</c:formatCode>
                <c:ptCount val="20"/>
                <c:pt idx="0">
                  <c:v>-0.21139999999991232</c:v>
                </c:pt>
                <c:pt idx="1">
                  <c:v>-1.9766000000000759</c:v>
                </c:pt>
                <c:pt idx="2">
                  <c:v>-0.39060000000000628</c:v>
                </c:pt>
                <c:pt idx="3">
                  <c:v>0.18700000000001182</c:v>
                </c:pt>
                <c:pt idx="4">
                  <c:v>0.10370000000000346</c:v>
                </c:pt>
                <c:pt idx="5">
                  <c:v>-0.36200000000002319</c:v>
                </c:pt>
                <c:pt idx="6">
                  <c:v>-0.86410000000000764</c:v>
                </c:pt>
                <c:pt idx="7">
                  <c:v>-0.34649999999999181</c:v>
                </c:pt>
                <c:pt idx="8">
                  <c:v>-2.8573999999999842</c:v>
                </c:pt>
                <c:pt idx="9">
                  <c:v>-1.0804999999999723</c:v>
                </c:pt>
                <c:pt idx="10">
                  <c:v>-1.5120000000000573</c:v>
                </c:pt>
                <c:pt idx="11">
                  <c:v>-1.6283999999999992</c:v>
                </c:pt>
                <c:pt idx="12">
                  <c:v>-0.89659999999992124</c:v>
                </c:pt>
                <c:pt idx="13">
                  <c:v>-1.5700000000038017E-2</c:v>
                </c:pt>
                <c:pt idx="14">
                  <c:v>-1.0781000000000063</c:v>
                </c:pt>
                <c:pt idx="15">
                  <c:v>-1.0804999999999723</c:v>
                </c:pt>
                <c:pt idx="16">
                  <c:v>-7.8000000000315595E-3</c:v>
                </c:pt>
                <c:pt idx="17">
                  <c:v>-1.9766000000000759</c:v>
                </c:pt>
                <c:pt idx="18">
                  <c:v>-0.25819999999998799</c:v>
                </c:pt>
                <c:pt idx="19">
                  <c:v>-0.70529999999996562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0-BB44-AD96-641DA9FA87C4}"/>
            </c:ext>
          </c:extLst>
        </c:ser>
        <c:ser>
          <c:idx val="2"/>
          <c:order val="2"/>
          <c:tx>
            <c:strRef>
              <c:f>'Model Fit'!$W$33:$W$33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Fit'!$W$34:$W$53</c:f>
              <c:numCache>
                <c:formatCode>General</c:formatCode>
                <c:ptCount val="20"/>
                <c:pt idx="0">
                  <c:v>-0.21139999999991232</c:v>
                </c:pt>
                <c:pt idx="1">
                  <c:v>-7.000000000516593E-4</c:v>
                </c:pt>
                <c:pt idx="2">
                  <c:v>-4.9999999998817657E-4</c:v>
                </c:pt>
                <c:pt idx="3">
                  <c:v>-0.68430000000000746</c:v>
                </c:pt>
                <c:pt idx="4">
                  <c:v>6.0000000000286491E-3</c:v>
                </c:pt>
                <c:pt idx="5">
                  <c:v>-0.36200000000002319</c:v>
                </c:pt>
                <c:pt idx="6">
                  <c:v>1.0499999999979082E-2</c:v>
                </c:pt>
                <c:pt idx="7">
                  <c:v>-0.38679999999999382</c:v>
                </c:pt>
                <c:pt idx="8">
                  <c:v>-9.0000000000145519E-4</c:v>
                </c:pt>
                <c:pt idx="9">
                  <c:v>-1.1043000000000234</c:v>
                </c:pt>
                <c:pt idx="10">
                  <c:v>-1.5120000000000573</c:v>
                </c:pt>
                <c:pt idx="11">
                  <c:v>-1.6283999999999992</c:v>
                </c:pt>
                <c:pt idx="12">
                  <c:v>-0.89659999999992124</c:v>
                </c:pt>
                <c:pt idx="13">
                  <c:v>-1.5700000000038017E-2</c:v>
                </c:pt>
                <c:pt idx="14">
                  <c:v>-1.0781000000000063</c:v>
                </c:pt>
                <c:pt idx="15">
                  <c:v>-1.1043000000000234</c:v>
                </c:pt>
                <c:pt idx="16">
                  <c:v>-3.0000000003838068E-4</c:v>
                </c:pt>
                <c:pt idx="17">
                  <c:v>-7.000000000516593E-4</c:v>
                </c:pt>
                <c:pt idx="18">
                  <c:v>-0.25819999999998799</c:v>
                </c:pt>
                <c:pt idx="19">
                  <c:v>-0.70529999999996562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0-BB44-AD96-641DA9FA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90016"/>
        <c:axId val="370301776"/>
      </c:barChart>
      <c:catAx>
        <c:axId val="3706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1776"/>
        <c:crosses val="autoZero"/>
        <c:auto val="1"/>
        <c:lblAlgn val="ctr"/>
        <c:lblOffset val="100"/>
        <c:noMultiLvlLbl val="0"/>
      </c:catAx>
      <c:valAx>
        <c:axId val="370301776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0016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8552302321433098"/>
          <c:y val="0.121965446066814"/>
          <c:w val="0.41098008782556"/>
          <c:h val="9.0311569905436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2 - High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1715297817103E-2"/>
          <c:y val="0.20716346153846199"/>
          <c:w val="0.92841364155863804"/>
          <c:h val="0.63044026347668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Fit'!$X$33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Fit'!$X$34:$X$53</c:f>
              <c:numCache>
                <c:formatCode>General</c:formatCode>
                <c:ptCount val="20"/>
                <c:pt idx="0">
                  <c:v>-7.4700000000007094E-2</c:v>
                </c:pt>
                <c:pt idx="1">
                  <c:v>-0.12959999999998217</c:v>
                </c:pt>
                <c:pt idx="2">
                  <c:v>2.3000000001047738E-3</c:v>
                </c:pt>
                <c:pt idx="3">
                  <c:v>-0.32110000000000127</c:v>
                </c:pt>
                <c:pt idx="4">
                  <c:v>-5.4500000000018645E-2</c:v>
                </c:pt>
                <c:pt idx="5">
                  <c:v>-0.25860000000000127</c:v>
                </c:pt>
                <c:pt idx="6">
                  <c:v>-0.12120000000004438</c:v>
                </c:pt>
                <c:pt idx="7">
                  <c:v>4.9000000000205546E-3</c:v>
                </c:pt>
                <c:pt idx="8">
                  <c:v>-7.7099999999973079E-2</c:v>
                </c:pt>
                <c:pt idx="9">
                  <c:v>0.70910000000003492</c:v>
                </c:pt>
                <c:pt idx="10">
                  <c:v>-0.25260000000002947</c:v>
                </c:pt>
                <c:pt idx="11">
                  <c:v>-3.2499999999970441E-2</c:v>
                </c:pt>
                <c:pt idx="12">
                  <c:v>-4.6999999999570719E-3</c:v>
                </c:pt>
                <c:pt idx="13">
                  <c:v>2.0099999999956708E-2</c:v>
                </c:pt>
                <c:pt idx="14">
                  <c:v>-0.3236999999999739</c:v>
                </c:pt>
                <c:pt idx="15">
                  <c:v>0.70910000000003492</c:v>
                </c:pt>
                <c:pt idx="16">
                  <c:v>-2.5999999999726242E-3</c:v>
                </c:pt>
                <c:pt idx="17">
                  <c:v>-0.12959999999998217</c:v>
                </c:pt>
                <c:pt idx="18">
                  <c:v>-5.7500000000004547E-2</c:v>
                </c:pt>
                <c:pt idx="19">
                  <c:v>1.2411999999999921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0744-83DD-2DA1019CED21}"/>
            </c:ext>
          </c:extLst>
        </c:ser>
        <c:ser>
          <c:idx val="1"/>
          <c:order val="1"/>
          <c:tx>
            <c:strRef>
              <c:f>'Model Fit'!$Y$33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Fit'!$Y$34:$Y$53</c:f>
              <c:numCache>
                <c:formatCode>General</c:formatCode>
                <c:ptCount val="20"/>
                <c:pt idx="0">
                  <c:v>-7.6299999999946522E-2</c:v>
                </c:pt>
                <c:pt idx="1">
                  <c:v>-0.14149999999995089</c:v>
                </c:pt>
                <c:pt idx="2">
                  <c:v>-2.8199999999969805E-2</c:v>
                </c:pt>
                <c:pt idx="3">
                  <c:v>-0.49630000000001928</c:v>
                </c:pt>
                <c:pt idx="4">
                  <c:v>-8.3300000000008367E-2</c:v>
                </c:pt>
                <c:pt idx="5">
                  <c:v>-7.6299999999946522E-2</c:v>
                </c:pt>
                <c:pt idx="6">
                  <c:v>-0.17079999999998563</c:v>
                </c:pt>
                <c:pt idx="7">
                  <c:v>0.21820000000002437</c:v>
                </c:pt>
                <c:pt idx="8">
                  <c:v>-8.7099999999963984E-2</c:v>
                </c:pt>
                <c:pt idx="9">
                  <c:v>-1.2848999999999933</c:v>
                </c:pt>
                <c:pt idx="10">
                  <c:v>-0.40430000000003474</c:v>
                </c:pt>
                <c:pt idx="11">
                  <c:v>-7.5099999999963529E-2</c:v>
                </c:pt>
                <c:pt idx="12">
                  <c:v>-1.4299999999934698E-2</c:v>
                </c:pt>
                <c:pt idx="13">
                  <c:v>8.4500000000048203E-2</c:v>
                </c:pt>
                <c:pt idx="14">
                  <c:v>-0.32759999999996126</c:v>
                </c:pt>
                <c:pt idx="15">
                  <c:v>-1.2848999999999933</c:v>
                </c:pt>
                <c:pt idx="16">
                  <c:v>-5.6000000000153705E-3</c:v>
                </c:pt>
                <c:pt idx="17">
                  <c:v>-0.14149999999995089</c:v>
                </c:pt>
                <c:pt idx="18">
                  <c:v>-0.11770000000001346</c:v>
                </c:pt>
                <c:pt idx="19">
                  <c:v>0.77749999999997499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1-0744-83DD-2DA1019CED21}"/>
            </c:ext>
          </c:extLst>
        </c:ser>
        <c:ser>
          <c:idx val="2"/>
          <c:order val="2"/>
          <c:tx>
            <c:strRef>
              <c:f>'Model Fit'!$Z$33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Fit'!$Z$34:$Z$53</c:f>
              <c:numCache>
                <c:formatCode>General</c:formatCode>
                <c:ptCount val="20"/>
                <c:pt idx="0">
                  <c:v>-9.9999999974897946E-5</c:v>
                </c:pt>
                <c:pt idx="1">
                  <c:v>-9.9999999974897946E-5</c:v>
                </c:pt>
                <c:pt idx="2">
                  <c:v>0</c:v>
                </c:pt>
                <c:pt idx="3">
                  <c:v>-0.49630000000001928</c:v>
                </c:pt>
                <c:pt idx="4">
                  <c:v>-2.0000000000663931E-4</c:v>
                </c:pt>
                <c:pt idx="5">
                  <c:v>-0.60109999999997399</c:v>
                </c:pt>
                <c:pt idx="6">
                  <c:v>-6.0000000007676135E-4</c:v>
                </c:pt>
                <c:pt idx="7">
                  <c:v>0</c:v>
                </c:pt>
                <c:pt idx="8">
                  <c:v>-9.9999999974897946E-5</c:v>
                </c:pt>
                <c:pt idx="9">
                  <c:v>-1.2848999999999933</c:v>
                </c:pt>
                <c:pt idx="10">
                  <c:v>-2.0000000006348273E-4</c:v>
                </c:pt>
                <c:pt idx="11">
                  <c:v>2.0000000000663931E-4</c:v>
                </c:pt>
                <c:pt idx="12">
                  <c:v>-2.9999999992469384E-4</c:v>
                </c:pt>
                <c:pt idx="13">
                  <c:v>-5.8999999999969077E-3</c:v>
                </c:pt>
                <c:pt idx="14">
                  <c:v>-0.33049999999997226</c:v>
                </c:pt>
                <c:pt idx="15">
                  <c:v>-1.2848999999999933</c:v>
                </c:pt>
                <c:pt idx="16">
                  <c:v>-2.9999999998153726E-4</c:v>
                </c:pt>
                <c:pt idx="17">
                  <c:v>-9.9999999974897946E-5</c:v>
                </c:pt>
                <c:pt idx="18">
                  <c:v>-4.5099999999990814E-2</c:v>
                </c:pt>
                <c:pt idx="19">
                  <c:v>0.77749999999997499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1-0744-83DD-2DA1019C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38752"/>
        <c:axId val="336704544"/>
      </c:barChart>
      <c:catAx>
        <c:axId val="3375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4544"/>
        <c:crosses val="autoZero"/>
        <c:auto val="1"/>
        <c:lblAlgn val="ctr"/>
        <c:lblOffset val="100"/>
        <c:noMultiLvlLbl val="0"/>
      </c:catAx>
      <c:valAx>
        <c:axId val="336704544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8752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5057302881246"/>
          <c:y val="0.12560039370078699"/>
          <c:w val="0.41130966287594201"/>
          <c:h val="9.074576014536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3 - Short SOA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7866059645498E-2"/>
          <c:y val="0.19850241545893699"/>
          <c:w val="0.92680979232046701"/>
          <c:h val="0.6479786222374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Fit'!$U$54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Fit'!$U$55:$U$74</c:f>
              <c:numCache>
                <c:formatCode>General</c:formatCode>
                <c:ptCount val="20"/>
                <c:pt idx="0">
                  <c:v>-6.098700000000008</c:v>
                </c:pt>
                <c:pt idx="1">
                  <c:v>-0.41860000000008313</c:v>
                </c:pt>
                <c:pt idx="2">
                  <c:v>-0.91499999999996362</c:v>
                </c:pt>
                <c:pt idx="3">
                  <c:v>-0.16269999999997253</c:v>
                </c:pt>
                <c:pt idx="4">
                  <c:v>7.0099999999911233E-2</c:v>
                </c:pt>
                <c:pt idx="5">
                  <c:v>-5.5999999999926331E-2</c:v>
                </c:pt>
                <c:pt idx="6">
                  <c:v>0.10720000000003438</c:v>
                </c:pt>
                <c:pt idx="7">
                  <c:v>-1.9900000000006912E-2</c:v>
                </c:pt>
                <c:pt idx="8">
                  <c:v>2.8882999999999583</c:v>
                </c:pt>
                <c:pt idx="9">
                  <c:v>-0.33399999999994634</c:v>
                </c:pt>
                <c:pt idx="10">
                  <c:v>-0.18990000000007967</c:v>
                </c:pt>
                <c:pt idx="11">
                  <c:v>0.6551000000000613</c:v>
                </c:pt>
                <c:pt idx="12">
                  <c:v>-7.3739000000000487</c:v>
                </c:pt>
                <c:pt idx="13">
                  <c:v>-2.7880999999999858</c:v>
                </c:pt>
                <c:pt idx="14">
                  <c:v>-3.6701000000000477</c:v>
                </c:pt>
                <c:pt idx="15">
                  <c:v>-0.33920000000000528</c:v>
                </c:pt>
                <c:pt idx="16">
                  <c:v>-2.6401999999999362</c:v>
                </c:pt>
                <c:pt idx="17">
                  <c:v>-0.1433999999999287</c:v>
                </c:pt>
                <c:pt idx="18">
                  <c:v>-0.23760000000004311</c:v>
                </c:pt>
                <c:pt idx="19">
                  <c:v>-0.26319999999998345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3-C646-9776-6816ADE71B9C}"/>
            </c:ext>
          </c:extLst>
        </c:ser>
        <c:ser>
          <c:idx val="1"/>
          <c:order val="1"/>
          <c:tx>
            <c:strRef>
              <c:f>'Model Fit'!$V$54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Fit'!$V$55:$V$74</c:f>
              <c:numCache>
                <c:formatCode>General</c:formatCode>
                <c:ptCount val="20"/>
                <c:pt idx="0">
                  <c:v>-8.5978999999999814</c:v>
                </c:pt>
                <c:pt idx="1">
                  <c:v>-1.2210999999999785</c:v>
                </c:pt>
                <c:pt idx="2">
                  <c:v>-0.62229999999999563</c:v>
                </c:pt>
                <c:pt idx="3">
                  <c:v>-0.455600000000004</c:v>
                </c:pt>
                <c:pt idx="4">
                  <c:v>-4.579999999998563E-2</c:v>
                </c:pt>
                <c:pt idx="5">
                  <c:v>-0.11169999999992797</c:v>
                </c:pt>
                <c:pt idx="6">
                  <c:v>-4.2400000000043292E-2</c:v>
                </c:pt>
                <c:pt idx="7">
                  <c:v>-4.6100000000024011E-2</c:v>
                </c:pt>
                <c:pt idx="8">
                  <c:v>-2.1684999999999945</c:v>
                </c:pt>
                <c:pt idx="9">
                  <c:v>-0.6351999999999407</c:v>
                </c:pt>
                <c:pt idx="10">
                  <c:v>0.17189999999993688</c:v>
                </c:pt>
                <c:pt idx="11">
                  <c:v>-0.34719999999992979</c:v>
                </c:pt>
                <c:pt idx="12">
                  <c:v>-4.1843000000000075</c:v>
                </c:pt>
                <c:pt idx="13">
                  <c:v>-3.02699999999993</c:v>
                </c:pt>
                <c:pt idx="14">
                  <c:v>-2.2734000000000378</c:v>
                </c:pt>
                <c:pt idx="15">
                  <c:v>-1.5575000000000045</c:v>
                </c:pt>
                <c:pt idx="16">
                  <c:v>-0.8751999999999498</c:v>
                </c:pt>
                <c:pt idx="17">
                  <c:v>-0.14990000000000236</c:v>
                </c:pt>
                <c:pt idx="18">
                  <c:v>1.060799999999972</c:v>
                </c:pt>
                <c:pt idx="19">
                  <c:v>-0.3749000000000251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3-C646-9776-6816ADE71B9C}"/>
            </c:ext>
          </c:extLst>
        </c:ser>
        <c:ser>
          <c:idx val="2"/>
          <c:order val="2"/>
          <c:tx>
            <c:strRef>
              <c:f>'Model Fit'!$W$54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Fit'!$W$55:$W$74</c:f>
              <c:numCache>
                <c:formatCode>General</c:formatCode>
                <c:ptCount val="20"/>
                <c:pt idx="0">
                  <c:v>-8.5978999999999814</c:v>
                </c:pt>
                <c:pt idx="1">
                  <c:v>-1.2210999999999785</c:v>
                </c:pt>
                <c:pt idx="2">
                  <c:v>-0.97919999999999163</c:v>
                </c:pt>
                <c:pt idx="3">
                  <c:v>-0.11599999999998545</c:v>
                </c:pt>
                <c:pt idx="4">
                  <c:v>-4.579999999998563E-2</c:v>
                </c:pt>
                <c:pt idx="5">
                  <c:v>-9.9999999974897946E-5</c:v>
                </c:pt>
                <c:pt idx="6">
                  <c:v>-4.2400000000043292E-2</c:v>
                </c:pt>
                <c:pt idx="7">
                  <c:v>-8.0000000002655725E-4</c:v>
                </c:pt>
                <c:pt idx="8">
                  <c:v>-2.1684999999999945</c:v>
                </c:pt>
                <c:pt idx="9">
                  <c:v>-3.5399999999981446E-2</c:v>
                </c:pt>
                <c:pt idx="10">
                  <c:v>-0.27970000000004802</c:v>
                </c:pt>
                <c:pt idx="11">
                  <c:v>0</c:v>
                </c:pt>
                <c:pt idx="12">
                  <c:v>-8.1143000000000711</c:v>
                </c:pt>
                <c:pt idx="13">
                  <c:v>-3.0776999999999362</c:v>
                </c:pt>
                <c:pt idx="14">
                  <c:v>-3.7051000000000158</c:v>
                </c:pt>
                <c:pt idx="15">
                  <c:v>-3.0000000003838068E-4</c:v>
                </c:pt>
                <c:pt idx="16">
                  <c:v>-0.1935999999999467</c:v>
                </c:pt>
                <c:pt idx="17">
                  <c:v>-0.13369999999997617</c:v>
                </c:pt>
                <c:pt idx="18">
                  <c:v>-0.37440000000003693</c:v>
                </c:pt>
                <c:pt idx="19">
                  <c:v>-0.28189999999995052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3-C646-9776-6816ADE7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298976"/>
        <c:axId val="337083616"/>
      </c:barChart>
      <c:catAx>
        <c:axId val="33729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3616"/>
        <c:crosses val="autoZero"/>
        <c:auto val="1"/>
        <c:lblAlgn val="ctr"/>
        <c:lblOffset val="100"/>
        <c:noMultiLvlLbl val="0"/>
      </c:catAx>
      <c:valAx>
        <c:axId val="337083616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98976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1628424754844697"/>
          <c:y val="0.111714405264559"/>
          <c:w val="0.41130966287594201"/>
          <c:h val="9.1184145460078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3 - Long SOA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7866059645498E-2"/>
          <c:y val="0.19754807692307699"/>
          <c:w val="0.92199824460595203"/>
          <c:h val="0.64005564809206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Fit'!$X$54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Fit'!$X$55:$X$74</c:f>
              <c:numCache>
                <c:formatCode>General</c:formatCode>
                <c:ptCount val="20"/>
                <c:pt idx="0">
                  <c:v>0.41009999999994307</c:v>
                </c:pt>
                <c:pt idx="1">
                  <c:v>-0.56380000000001473</c:v>
                </c:pt>
                <c:pt idx="2">
                  <c:v>0.2602999999999156</c:v>
                </c:pt>
                <c:pt idx="3">
                  <c:v>-0.46839999999997417</c:v>
                </c:pt>
                <c:pt idx="4">
                  <c:v>0.4456000000000131</c:v>
                </c:pt>
                <c:pt idx="5">
                  <c:v>-4.4116000000000213</c:v>
                </c:pt>
                <c:pt idx="6">
                  <c:v>-0.39470000000005712</c:v>
                </c:pt>
                <c:pt idx="7">
                  <c:v>0.64149999999995089</c:v>
                </c:pt>
                <c:pt idx="8">
                  <c:v>0.12439999999992324</c:v>
                </c:pt>
                <c:pt idx="9">
                  <c:v>-0.91740000000004329</c:v>
                </c:pt>
                <c:pt idx="10">
                  <c:v>0.42119999999999891</c:v>
                </c:pt>
                <c:pt idx="11">
                  <c:v>-1.5399999999999636E-2</c:v>
                </c:pt>
                <c:pt idx="12">
                  <c:v>-2.2900000000049658E-2</c:v>
                </c:pt>
                <c:pt idx="13">
                  <c:v>-1.3078000000000429</c:v>
                </c:pt>
                <c:pt idx="14">
                  <c:v>-8.3128000000000384</c:v>
                </c:pt>
                <c:pt idx="15">
                  <c:v>-0.21520000000009532</c:v>
                </c:pt>
                <c:pt idx="16">
                  <c:v>-0.24180000000001201</c:v>
                </c:pt>
                <c:pt idx="17">
                  <c:v>-0.63049999999998363</c:v>
                </c:pt>
                <c:pt idx="18">
                  <c:v>-2.0581999999999994</c:v>
                </c:pt>
                <c:pt idx="19">
                  <c:v>3.469999999998663E-2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DB4F-9164-40F95D183D70}"/>
            </c:ext>
          </c:extLst>
        </c:ser>
        <c:ser>
          <c:idx val="1"/>
          <c:order val="1"/>
          <c:tx>
            <c:strRef>
              <c:f>'Model Fit'!$Y$54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Fit'!$Y$55:$Y$74</c:f>
              <c:numCache>
                <c:formatCode>General</c:formatCode>
                <c:ptCount val="20"/>
                <c:pt idx="0">
                  <c:v>-1.8346000000000231</c:v>
                </c:pt>
                <c:pt idx="1">
                  <c:v>-0.5141999999999598</c:v>
                </c:pt>
                <c:pt idx="2">
                  <c:v>1.1998999999999569</c:v>
                </c:pt>
                <c:pt idx="3">
                  <c:v>-3.0136999999999716</c:v>
                </c:pt>
                <c:pt idx="4">
                  <c:v>-0.25939999999997099</c:v>
                </c:pt>
                <c:pt idx="5">
                  <c:v>-3.2801000000000613</c:v>
                </c:pt>
                <c:pt idx="6">
                  <c:v>-0.77060000000005857</c:v>
                </c:pt>
                <c:pt idx="7">
                  <c:v>-1.1340999999999894</c:v>
                </c:pt>
                <c:pt idx="8">
                  <c:v>1.2882999999999356</c:v>
                </c:pt>
                <c:pt idx="9">
                  <c:v>-1.5452000000000226</c:v>
                </c:pt>
                <c:pt idx="10">
                  <c:v>-1.4781000000000404</c:v>
                </c:pt>
                <c:pt idx="11">
                  <c:v>-5.5299999999988358E-2</c:v>
                </c:pt>
                <c:pt idx="12">
                  <c:v>-4.6699999999987085E-2</c:v>
                </c:pt>
                <c:pt idx="13">
                  <c:v>-9.0897999999999683</c:v>
                </c:pt>
                <c:pt idx="14">
                  <c:v>-4.8232000000000426</c:v>
                </c:pt>
                <c:pt idx="15">
                  <c:v>-0.38950000000011187</c:v>
                </c:pt>
                <c:pt idx="16">
                  <c:v>-0.24180000000001201</c:v>
                </c:pt>
                <c:pt idx="17">
                  <c:v>-1.3589000000000624</c:v>
                </c:pt>
                <c:pt idx="18">
                  <c:v>-5.1119999999999663</c:v>
                </c:pt>
                <c:pt idx="19">
                  <c:v>-1.8899999999973716E-2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DB4F-9164-40F95D183D70}"/>
            </c:ext>
          </c:extLst>
        </c:ser>
        <c:ser>
          <c:idx val="2"/>
          <c:order val="2"/>
          <c:tx>
            <c:strRef>
              <c:f>'Model Fit'!$Z$54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Fit'!$Z$55:$Z$74</c:f>
              <c:numCache>
                <c:formatCode>General</c:formatCode>
                <c:ptCount val="20"/>
                <c:pt idx="0">
                  <c:v>-1.8346000000000231</c:v>
                </c:pt>
                <c:pt idx="1">
                  <c:v>-0.57889999999997599</c:v>
                </c:pt>
                <c:pt idx="2">
                  <c:v>-6.860000000006039E-2</c:v>
                </c:pt>
                <c:pt idx="3">
                  <c:v>-3.0136999999999716</c:v>
                </c:pt>
                <c:pt idx="4">
                  <c:v>-0.25939999999997099</c:v>
                </c:pt>
                <c:pt idx="5">
                  <c:v>-4.4602999999999611</c:v>
                </c:pt>
                <c:pt idx="6">
                  <c:v>-1.0000000008858478E-4</c:v>
                </c:pt>
                <c:pt idx="7">
                  <c:v>-1.1340999999999894</c:v>
                </c:pt>
                <c:pt idx="8">
                  <c:v>0</c:v>
                </c:pt>
                <c:pt idx="9">
                  <c:v>-1.5452000000000226</c:v>
                </c:pt>
                <c:pt idx="10">
                  <c:v>-1.4781000000000404</c:v>
                </c:pt>
                <c:pt idx="11">
                  <c:v>-6.0000000001991793E-4</c:v>
                </c:pt>
                <c:pt idx="12">
                  <c:v>-7.5799999999958345E-2</c:v>
                </c:pt>
                <c:pt idx="13">
                  <c:v>-9.0897999999999683</c:v>
                </c:pt>
                <c:pt idx="14">
                  <c:v>-8.5982000000000198</c:v>
                </c:pt>
                <c:pt idx="15">
                  <c:v>-1.0000000008858478E-4</c:v>
                </c:pt>
                <c:pt idx="16">
                  <c:v>-0.24180000000001201</c:v>
                </c:pt>
                <c:pt idx="17">
                  <c:v>-2.0000000006348273E-4</c:v>
                </c:pt>
                <c:pt idx="18">
                  <c:v>-5.1119999999999663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3-DB4F-9164-40F95D18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9488"/>
        <c:axId val="11012608"/>
      </c:barChart>
      <c:catAx>
        <c:axId val="110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608"/>
        <c:crosses val="autoZero"/>
        <c:auto val="1"/>
        <c:lblAlgn val="ctr"/>
        <c:lblOffset val="100"/>
        <c:noMultiLvlLbl val="0"/>
      </c:catAx>
      <c:valAx>
        <c:axId val="11012608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88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184960440490199"/>
          <c:y val="9.6754239854633495E-2"/>
          <c:w val="0.41130966287594201"/>
          <c:h val="9.074576014536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WN_20_150_Finalized!$H$35</c:f>
              <c:strCache>
                <c:ptCount val="1"/>
                <c:pt idx="0">
                  <c:v>Dprime (roc)</c:v>
                </c:pt>
              </c:strCache>
            </c:strRef>
          </c:tx>
          <c:invertIfNegative val="0"/>
          <c:cat>
            <c:strRef>
              <c:f>WN_20_150_Finalized!$I$33:$J$33</c:f>
              <c:strCache>
                <c:ptCount val="2"/>
                <c:pt idx="0">
                  <c:v>LowNoise</c:v>
                </c:pt>
                <c:pt idx="1">
                  <c:v>HighNoise</c:v>
                </c:pt>
              </c:strCache>
            </c:strRef>
          </c:cat>
          <c:val>
            <c:numRef>
              <c:f>WN_20_150_Finalized!$I$35:$J$35</c:f>
              <c:numCache>
                <c:formatCode>General</c:formatCode>
                <c:ptCount val="2"/>
                <c:pt idx="0">
                  <c:v>1.6924926713549588</c:v>
                </c:pt>
                <c:pt idx="1">
                  <c:v>1.2522344695971863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A044-AABA-260EAE2F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78672"/>
        <c:axId val="301942320"/>
      </c:barChart>
      <c:catAx>
        <c:axId val="30157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942320"/>
        <c:crosses val="autoZero"/>
        <c:auto val="1"/>
        <c:lblAlgn val="ctr"/>
        <c:lblOffset val="100"/>
        <c:noMultiLvlLbl val="0"/>
      </c:catAx>
      <c:valAx>
        <c:axId val="301942320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301578672"/>
        <c:crosses val="autoZero"/>
        <c:crossBetween val="between"/>
        <c:majorUnit val="1"/>
        <c:min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WN_20_150_Finalized!$Q$34</c:f>
              <c:strCache>
                <c:ptCount val="1"/>
                <c:pt idx="0">
                  <c:v>k(rac)</c:v>
                </c:pt>
              </c:strCache>
            </c:strRef>
          </c:tx>
          <c:invertIfNegative val="0"/>
          <c:cat>
            <c:strRef>
              <c:f>WN_20_150_Finalized!$R$33:$S$33</c:f>
              <c:strCache>
                <c:ptCount val="2"/>
                <c:pt idx="0">
                  <c:v>LowNoise</c:v>
                </c:pt>
                <c:pt idx="1">
                  <c:v>HighNoise</c:v>
                </c:pt>
              </c:strCache>
            </c:strRef>
          </c:cat>
          <c:val>
            <c:numRef>
              <c:f>WN_20_150_Finalized!$R$34:$S$34</c:f>
              <c:numCache>
                <c:formatCode>General</c:formatCode>
                <c:ptCount val="2"/>
                <c:pt idx="0">
                  <c:v>2.440456072841477</c:v>
                </c:pt>
                <c:pt idx="1">
                  <c:v>2.385063129804756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A-0B43-B96C-41C86907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07312"/>
        <c:axId val="369626192"/>
      </c:barChart>
      <c:catAx>
        <c:axId val="3017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626192"/>
        <c:crosses val="autoZero"/>
        <c:auto val="1"/>
        <c:lblAlgn val="ctr"/>
        <c:lblOffset val="100"/>
        <c:noMultiLvlLbl val="0"/>
      </c:catAx>
      <c:valAx>
        <c:axId val="369626192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30170731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WN_20_150_Finalized!$Q$35</c:f>
              <c:strCache>
                <c:ptCount val="1"/>
                <c:pt idx="0">
                  <c:v>SD(rac)</c:v>
                </c:pt>
              </c:strCache>
            </c:strRef>
          </c:tx>
          <c:invertIfNegative val="0"/>
          <c:cat>
            <c:strRef>
              <c:f>WN_20_150_Finalized!$R$33:$S$33</c:f>
              <c:strCache>
                <c:ptCount val="2"/>
                <c:pt idx="0">
                  <c:v>LowNoise</c:v>
                </c:pt>
                <c:pt idx="1">
                  <c:v>HighNoise</c:v>
                </c:pt>
              </c:strCache>
            </c:strRef>
          </c:cat>
          <c:val>
            <c:numRef>
              <c:f>WN_20_150_Finalized!$R$35:$S$35</c:f>
              <c:numCache>
                <c:formatCode>General</c:formatCode>
                <c:ptCount val="2"/>
                <c:pt idx="0">
                  <c:v>20.658508935328655</c:v>
                </c:pt>
                <c:pt idx="1">
                  <c:v>25.344509704155065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A-F94F-AE8E-25583D12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05104"/>
        <c:axId val="301157232"/>
      </c:barChart>
      <c:catAx>
        <c:axId val="30100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157232"/>
        <c:crosses val="autoZero"/>
        <c:auto val="1"/>
        <c:lblAlgn val="ctr"/>
        <c:lblOffset val="100"/>
        <c:noMultiLvlLbl val="0"/>
      </c:catAx>
      <c:valAx>
        <c:axId val="301157232"/>
        <c:scaling>
          <c:orientation val="minMax"/>
          <c:max val="30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301005104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ConMaskFinalized!$O$34</c:f>
              <c:strCache>
                <c:ptCount val="1"/>
                <c:pt idx="0">
                  <c:v>k(rac)</c:v>
                </c:pt>
              </c:strCache>
            </c:strRef>
          </c:tx>
          <c:invertIfNegative val="0"/>
          <c:cat>
            <c:strRef>
              <c:f>ConMaskFinalized!$P$33:$Q$33</c:f>
              <c:strCache>
                <c:ptCount val="2"/>
                <c:pt idx="0">
                  <c:v>LowNoise</c:v>
                </c:pt>
                <c:pt idx="1">
                  <c:v>HighNoise</c:v>
                </c:pt>
              </c:strCache>
            </c:strRef>
          </c:cat>
          <c:val>
            <c:numRef>
              <c:f>ConMaskFinalized!$P$34:$Q$34</c:f>
              <c:numCache>
                <c:formatCode>General</c:formatCode>
                <c:ptCount val="2"/>
                <c:pt idx="0">
                  <c:v>1.6693650009535557</c:v>
                </c:pt>
                <c:pt idx="1">
                  <c:v>2.5117531900725538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8-E84A-9BF6-7C7C34B7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7824"/>
        <c:axId val="10577632"/>
      </c:barChart>
      <c:catAx>
        <c:axId val="1050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77632"/>
        <c:crosses val="autoZero"/>
        <c:auto val="1"/>
        <c:lblAlgn val="ctr"/>
        <c:lblOffset val="100"/>
        <c:noMultiLvlLbl val="0"/>
      </c:catAx>
      <c:valAx>
        <c:axId val="1057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0782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ConMaskFinalized!$H$34</c:f>
              <c:strCache>
                <c:ptCount val="1"/>
                <c:pt idx="0">
                  <c:v>K(roc)</c:v>
                </c:pt>
              </c:strCache>
            </c:strRef>
          </c:tx>
          <c:invertIfNegative val="0"/>
          <c:cat>
            <c:strRef>
              <c:f>ConMaskFinalized!$I$33:$J$33</c:f>
              <c:strCache>
                <c:ptCount val="2"/>
                <c:pt idx="0">
                  <c:v>ShortSOA</c:v>
                </c:pt>
                <c:pt idx="1">
                  <c:v>LongSOA</c:v>
                </c:pt>
              </c:strCache>
            </c:strRef>
          </c:cat>
          <c:val>
            <c:numRef>
              <c:f>ConMaskFinalized!$I$34:$J$34</c:f>
              <c:numCache>
                <c:formatCode>General</c:formatCode>
                <c:ptCount val="2"/>
                <c:pt idx="0">
                  <c:v>1.3893921158882461</c:v>
                </c:pt>
                <c:pt idx="1">
                  <c:v>1.8544184843385949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D-B442-8DAE-E1B90874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9600"/>
        <c:axId val="11091920"/>
      </c:barChart>
      <c:catAx>
        <c:axId val="1108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1920"/>
        <c:crosses val="autoZero"/>
        <c:auto val="1"/>
        <c:lblAlgn val="ctr"/>
        <c:lblOffset val="100"/>
        <c:noMultiLvlLbl val="0"/>
      </c:catAx>
      <c:valAx>
        <c:axId val="11091920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108960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ConMaskFinalized!$H$35</c:f>
              <c:strCache>
                <c:ptCount val="1"/>
                <c:pt idx="0">
                  <c:v>Dprime (roc)</c:v>
                </c:pt>
              </c:strCache>
            </c:strRef>
          </c:tx>
          <c:invertIfNegative val="0"/>
          <c:cat>
            <c:strRef>
              <c:f>ConMaskFinalized!$I$33:$J$33</c:f>
              <c:strCache>
                <c:ptCount val="2"/>
                <c:pt idx="0">
                  <c:v>ShortSOA</c:v>
                </c:pt>
                <c:pt idx="1">
                  <c:v>LongSOA</c:v>
                </c:pt>
              </c:strCache>
            </c:strRef>
          </c:cat>
          <c:val>
            <c:numRef>
              <c:f>ConMaskFinalized!$I$35:$J$35</c:f>
              <c:numCache>
                <c:formatCode>General</c:formatCode>
                <c:ptCount val="2"/>
                <c:pt idx="0">
                  <c:v>1.650235517807064</c:v>
                </c:pt>
                <c:pt idx="1">
                  <c:v>1.6545783701960979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F449-99F4-9232E85F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5648"/>
        <c:axId val="246566720"/>
      </c:barChart>
      <c:catAx>
        <c:axId val="1135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566720"/>
        <c:crosses val="autoZero"/>
        <c:auto val="1"/>
        <c:lblAlgn val="ctr"/>
        <c:lblOffset val="100"/>
        <c:noMultiLvlLbl val="0"/>
      </c:catAx>
      <c:valAx>
        <c:axId val="246566720"/>
        <c:scaling>
          <c:orientation val="minMax"/>
          <c:max val="2"/>
        </c:scaling>
        <c:delete val="0"/>
        <c:axPos val="l"/>
        <c:numFmt formatCode="General" sourceLinked="1"/>
        <c:majorTickMark val="out"/>
        <c:minorTickMark val="none"/>
        <c:tickLblPos val="nextTo"/>
        <c:crossAx val="1135564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ConMaskFinalized!$O$35</c:f>
              <c:strCache>
                <c:ptCount val="1"/>
                <c:pt idx="0">
                  <c:v>SD(rac)</c:v>
                </c:pt>
              </c:strCache>
            </c:strRef>
          </c:tx>
          <c:invertIfNegative val="0"/>
          <c:cat>
            <c:strRef>
              <c:f>ConMaskFinalized!$P$33:$Q$33</c:f>
              <c:strCache>
                <c:ptCount val="2"/>
                <c:pt idx="0">
                  <c:v>LowNoise</c:v>
                </c:pt>
                <c:pt idx="1">
                  <c:v>HighNoise</c:v>
                </c:pt>
              </c:strCache>
            </c:strRef>
          </c:cat>
          <c:val>
            <c:numRef>
              <c:f>ConMaskFinalized!$P$35:$Q$35</c:f>
              <c:numCache>
                <c:formatCode>General</c:formatCode>
                <c:ptCount val="2"/>
                <c:pt idx="0">
                  <c:v>26.288925423770344</c:v>
                </c:pt>
                <c:pt idx="1">
                  <c:v>25.38575040024719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694A-883B-0E53BD030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360"/>
        <c:axId val="11262560"/>
      </c:barChart>
      <c:catAx>
        <c:axId val="1055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2560"/>
        <c:crosses val="autoZero"/>
        <c:auto val="1"/>
        <c:lblAlgn val="ctr"/>
        <c:lblOffset val="100"/>
        <c:noMultiLvlLbl val="0"/>
      </c:catAx>
      <c:valAx>
        <c:axId val="11262560"/>
        <c:scaling>
          <c:orientation val="minMax"/>
          <c:max val="30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055936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440168214739E-2"/>
          <c:y val="0.19947867298578201"/>
          <c:w val="0.91558284765326503"/>
          <c:h val="0.62621599432772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Fit'!$U$2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Fit'!$T$3:$T$32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'Model Fit'!$U$3:$U$32</c:f>
              <c:numCache>
                <c:formatCode>General</c:formatCode>
                <c:ptCount val="30"/>
                <c:pt idx="0">
                  <c:v>-0.46249999999997726</c:v>
                </c:pt>
                <c:pt idx="1">
                  <c:v>-0.11590000000001055</c:v>
                </c:pt>
                <c:pt idx="2">
                  <c:v>1.2336999999999989</c:v>
                </c:pt>
                <c:pt idx="3">
                  <c:v>2.0128999999999451</c:v>
                </c:pt>
                <c:pt idx="4">
                  <c:v>-2.5300000000015643E-2</c:v>
                </c:pt>
                <c:pt idx="5">
                  <c:v>-0.25160000000005311</c:v>
                </c:pt>
                <c:pt idx="6">
                  <c:v>-1.0438999999998941</c:v>
                </c:pt>
                <c:pt idx="7">
                  <c:v>0.11869999999998981</c:v>
                </c:pt>
                <c:pt idx="8">
                  <c:v>-0.96870000000001255</c:v>
                </c:pt>
                <c:pt idx="9">
                  <c:v>-0.13999999999998636</c:v>
                </c:pt>
                <c:pt idx="10">
                  <c:v>-1.8800000000055661E-2</c:v>
                </c:pt>
                <c:pt idx="11">
                  <c:v>4.2199999999979809E-2</c:v>
                </c:pt>
                <c:pt idx="12">
                  <c:v>-0.49639999999999418</c:v>
                </c:pt>
                <c:pt idx="13">
                  <c:v>1.1647000000000389</c:v>
                </c:pt>
                <c:pt idx="14">
                  <c:v>-0.97050000000001546</c:v>
                </c:pt>
                <c:pt idx="15">
                  <c:v>5.699999999933425E-3</c:v>
                </c:pt>
                <c:pt idx="16">
                  <c:v>-0.2510000000000332</c:v>
                </c:pt>
                <c:pt idx="17">
                  <c:v>-9.2699999999922511E-2</c:v>
                </c:pt>
                <c:pt idx="18">
                  <c:v>0.20990000000006148</c:v>
                </c:pt>
                <c:pt idx="19">
                  <c:v>-0.19309999999995853</c:v>
                </c:pt>
                <c:pt idx="20">
                  <c:v>-2.6312000000000353</c:v>
                </c:pt>
                <c:pt idx="21">
                  <c:v>-0.95199999999999818</c:v>
                </c:pt>
                <c:pt idx="22">
                  <c:v>0.12120000000004438</c:v>
                </c:pt>
                <c:pt idx="23">
                  <c:v>-1.7850999999999431</c:v>
                </c:pt>
                <c:pt idx="24">
                  <c:v>-6.8199999999933425E-2</c:v>
                </c:pt>
                <c:pt idx="25">
                  <c:v>0.32569999999998345</c:v>
                </c:pt>
                <c:pt idx="26">
                  <c:v>-0.18960000000004129</c:v>
                </c:pt>
                <c:pt idx="27">
                  <c:v>-0.41829999999993106</c:v>
                </c:pt>
                <c:pt idx="28">
                  <c:v>-1.3850999999999658</c:v>
                </c:pt>
                <c:pt idx="29">
                  <c:v>0.16049999999995634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A-CC41-958C-6B946928C5FC}"/>
            </c:ext>
          </c:extLst>
        </c:ser>
        <c:ser>
          <c:idx val="1"/>
          <c:order val="1"/>
          <c:tx>
            <c:strRef>
              <c:f>'Model Fit'!$V$2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Fit'!$T$3:$T$32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'Model Fit'!$V$3:$V$32</c:f>
              <c:numCache>
                <c:formatCode>General</c:formatCode>
                <c:ptCount val="30"/>
                <c:pt idx="0">
                  <c:v>5.5100000000038563E-2</c:v>
                </c:pt>
                <c:pt idx="1">
                  <c:v>-0.11590000000001055</c:v>
                </c:pt>
                <c:pt idx="2">
                  <c:v>-0.41999999999995907</c:v>
                </c:pt>
                <c:pt idx="3">
                  <c:v>-5.7259999999999991</c:v>
                </c:pt>
                <c:pt idx="4">
                  <c:v>-1.7099999999913962E-2</c:v>
                </c:pt>
                <c:pt idx="5">
                  <c:v>-0.77400000000000091</c:v>
                </c:pt>
                <c:pt idx="6">
                  <c:v>-5.7866999999999962</c:v>
                </c:pt>
                <c:pt idx="7">
                  <c:v>-0.38469999999995252</c:v>
                </c:pt>
                <c:pt idx="8">
                  <c:v>-1.14549999999997</c:v>
                </c:pt>
                <c:pt idx="9">
                  <c:v>-0.20270000000004984</c:v>
                </c:pt>
                <c:pt idx="10">
                  <c:v>1.749999999992724E-2</c:v>
                </c:pt>
                <c:pt idx="11">
                  <c:v>0</c:v>
                </c:pt>
                <c:pt idx="12">
                  <c:v>3.3967999999999847</c:v>
                </c:pt>
                <c:pt idx="13">
                  <c:v>-1.1800999999999249</c:v>
                </c:pt>
                <c:pt idx="14">
                  <c:v>-4.0914999999999964</c:v>
                </c:pt>
                <c:pt idx="15">
                  <c:v>-0.30720000000007985</c:v>
                </c:pt>
                <c:pt idx="16">
                  <c:v>-0.42180000000001883</c:v>
                </c:pt>
                <c:pt idx="17">
                  <c:v>9.919999999999618E-2</c:v>
                </c:pt>
                <c:pt idx="18">
                  <c:v>-2.3699999999962529E-2</c:v>
                </c:pt>
                <c:pt idx="19">
                  <c:v>-0.19690000000002783</c:v>
                </c:pt>
                <c:pt idx="20">
                  <c:v>-1.2299000000000433</c:v>
                </c:pt>
                <c:pt idx="21">
                  <c:v>-1.6563999999999623</c:v>
                </c:pt>
                <c:pt idx="22">
                  <c:v>-2.9400000000009641E-2</c:v>
                </c:pt>
                <c:pt idx="23">
                  <c:v>-6.2440000000000282</c:v>
                </c:pt>
                <c:pt idx="24">
                  <c:v>-0.30949999999995725</c:v>
                </c:pt>
                <c:pt idx="25">
                  <c:v>-1.2730000000000246</c:v>
                </c:pt>
                <c:pt idx="26">
                  <c:v>-0.31209999999998672</c:v>
                </c:pt>
                <c:pt idx="27">
                  <c:v>-0.62549999999998818</c:v>
                </c:pt>
                <c:pt idx="28">
                  <c:v>-2.0754000000000588</c:v>
                </c:pt>
                <c:pt idx="29">
                  <c:v>-0.30380000000002383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A-CC41-958C-6B946928C5FC}"/>
            </c:ext>
          </c:extLst>
        </c:ser>
        <c:ser>
          <c:idx val="2"/>
          <c:order val="2"/>
          <c:tx>
            <c:strRef>
              <c:f>'Model Fit'!$W$2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Fit'!$T$3:$T$32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'Model Fit'!$W$3:$W$32</c:f>
              <c:numCache>
                <c:formatCode>General</c:formatCode>
                <c:ptCount val="30"/>
                <c:pt idx="0">
                  <c:v>-0.55750000000000455</c:v>
                </c:pt>
                <c:pt idx="1">
                  <c:v>-9.9999999974897946E-5</c:v>
                </c:pt>
                <c:pt idx="2">
                  <c:v>-0.41999999999995907</c:v>
                </c:pt>
                <c:pt idx="3">
                  <c:v>-5.7259999999999991</c:v>
                </c:pt>
                <c:pt idx="4">
                  <c:v>-4.9999999999954525E-3</c:v>
                </c:pt>
                <c:pt idx="5">
                  <c:v>-0.79970000000002983</c:v>
                </c:pt>
                <c:pt idx="6">
                  <c:v>-5.7866999999999962</c:v>
                </c:pt>
                <c:pt idx="7">
                  <c:v>-0.38469999999995252</c:v>
                </c:pt>
                <c:pt idx="8">
                  <c:v>-1.14549999999997</c:v>
                </c:pt>
                <c:pt idx="9">
                  <c:v>-2.7799999999956526E-2</c:v>
                </c:pt>
                <c:pt idx="10">
                  <c:v>-4.3000000000006366E-2</c:v>
                </c:pt>
                <c:pt idx="11">
                  <c:v>0</c:v>
                </c:pt>
                <c:pt idx="12">
                  <c:v>-1.3011999999999944</c:v>
                </c:pt>
                <c:pt idx="13">
                  <c:v>-1.1800999999999249</c:v>
                </c:pt>
                <c:pt idx="14">
                  <c:v>-4.0914999999999964</c:v>
                </c:pt>
                <c:pt idx="15">
                  <c:v>-0.30720000000007985</c:v>
                </c:pt>
                <c:pt idx="16">
                  <c:v>-0.42180000000001883</c:v>
                </c:pt>
                <c:pt idx="17">
                  <c:v>-0.11159999999995307</c:v>
                </c:pt>
                <c:pt idx="18">
                  <c:v>0</c:v>
                </c:pt>
                <c:pt idx="19">
                  <c:v>-0.19610000000000127</c:v>
                </c:pt>
                <c:pt idx="20">
                  <c:v>-2.8201000000000249</c:v>
                </c:pt>
                <c:pt idx="21">
                  <c:v>-1.6563999999999623</c:v>
                </c:pt>
                <c:pt idx="22">
                  <c:v>0</c:v>
                </c:pt>
                <c:pt idx="23">
                  <c:v>-6.2440000000000282</c:v>
                </c:pt>
                <c:pt idx="24">
                  <c:v>-0.30949999999995725</c:v>
                </c:pt>
                <c:pt idx="25">
                  <c:v>-1.2730000000000246</c:v>
                </c:pt>
                <c:pt idx="26">
                  <c:v>-0.31209999999998672</c:v>
                </c:pt>
                <c:pt idx="27">
                  <c:v>-0.62559999999996307</c:v>
                </c:pt>
                <c:pt idx="28">
                  <c:v>-2.0754000000000588</c:v>
                </c:pt>
                <c:pt idx="29">
                  <c:v>-0.30380000000002383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A-CC41-958C-6B946928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68688"/>
        <c:axId val="248378128"/>
      </c:barChart>
      <c:catAx>
        <c:axId val="3438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layout>
            <c:manualLayout>
              <c:xMode val="edge"/>
              <c:yMode val="edge"/>
              <c:x val="0.46603779780133697"/>
              <c:y val="0.91905138634921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78128"/>
        <c:crosses val="autoZero"/>
        <c:auto val="1"/>
        <c:lblAlgn val="ctr"/>
        <c:lblOffset val="100"/>
        <c:noMultiLvlLbl val="0"/>
      </c:catAx>
      <c:valAx>
        <c:axId val="248378128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8688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980835895914"/>
          <c:y val="0.125578236369743"/>
          <c:w val="0.41130966287594201"/>
          <c:h val="8.945553606747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19050</xdr:rowOff>
    </xdr:from>
    <xdr:to>
      <xdr:col>7</xdr:col>
      <xdr:colOff>749300</xdr:colOff>
      <xdr:row>50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57150</xdr:rowOff>
    </xdr:from>
    <xdr:to>
      <xdr:col>16</xdr:col>
      <xdr:colOff>444500</xdr:colOff>
      <xdr:row>50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19050</xdr:rowOff>
    </xdr:from>
    <xdr:to>
      <xdr:col>7</xdr:col>
      <xdr:colOff>723900</xdr:colOff>
      <xdr:row>65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876300</xdr:colOff>
      <xdr:row>51</xdr:row>
      <xdr:rowOff>44450</xdr:rowOff>
    </xdr:from>
    <xdr:to>
      <xdr:col>16</xdr:col>
      <xdr:colOff>457200</xdr:colOff>
      <xdr:row>65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215900</xdr:colOff>
      <xdr:row>40</xdr:row>
      <xdr:rowOff>25400</xdr:rowOff>
    </xdr:from>
    <xdr:to>
      <xdr:col>11</xdr:col>
      <xdr:colOff>647700</xdr:colOff>
      <xdr:row>41</xdr:row>
      <xdr:rowOff>63500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061200" y="7264400"/>
          <a:ext cx="4318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</a:t>
          </a:r>
        </a:p>
      </xdr:txBody>
    </xdr:sp>
    <xdr:clientData/>
  </xdr:twoCellAnchor>
  <xdr:twoCellAnchor>
    <xdr:from>
      <xdr:col>11</xdr:col>
      <xdr:colOff>228600</xdr:colOff>
      <xdr:row>55</xdr:row>
      <xdr:rowOff>88900</xdr:rowOff>
    </xdr:from>
    <xdr:to>
      <xdr:col>11</xdr:col>
      <xdr:colOff>685800</xdr:colOff>
      <xdr:row>56</xdr:row>
      <xdr:rowOff>177800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 flipH="1">
          <a:off x="7073900" y="10185400"/>
          <a:ext cx="4572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</a:t>
          </a:r>
        </a:p>
      </xdr:txBody>
    </xdr:sp>
    <xdr:clientData/>
  </xdr:twoCellAnchor>
  <xdr:twoCellAnchor>
    <xdr:from>
      <xdr:col>4</xdr:col>
      <xdr:colOff>546100</xdr:colOff>
      <xdr:row>41</xdr:row>
      <xdr:rowOff>38100</xdr:rowOff>
    </xdr:from>
    <xdr:to>
      <xdr:col>5</xdr:col>
      <xdr:colOff>50800</xdr:colOff>
      <xdr:row>42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197100" y="7467600"/>
          <a:ext cx="4318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n.s.</a:t>
          </a:r>
        </a:p>
      </xdr:txBody>
    </xdr:sp>
    <xdr:clientData/>
  </xdr:twoCellAnchor>
  <xdr:twoCellAnchor>
    <xdr:from>
      <xdr:col>4</xdr:col>
      <xdr:colOff>596900</xdr:colOff>
      <xdr:row>55</xdr:row>
      <xdr:rowOff>50800</xdr:rowOff>
    </xdr:from>
    <xdr:to>
      <xdr:col>5</xdr:col>
      <xdr:colOff>101600</xdr:colOff>
      <xdr:row>56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247900" y="10147300"/>
          <a:ext cx="4318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n.s.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50</xdr:row>
      <xdr:rowOff>50800</xdr:rowOff>
    </xdr:from>
    <xdr:to>
      <xdr:col>9</xdr:col>
      <xdr:colOff>736600</xdr:colOff>
      <xdr:row>64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35</xdr:row>
      <xdr:rowOff>76200</xdr:rowOff>
    </xdr:from>
    <xdr:to>
      <xdr:col>9</xdr:col>
      <xdr:colOff>889000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36</xdr:row>
      <xdr:rowOff>25400</xdr:rowOff>
    </xdr:from>
    <xdr:to>
      <xdr:col>16</xdr:col>
      <xdr:colOff>558800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101600</xdr:colOff>
      <xdr:row>50</xdr:row>
      <xdr:rowOff>0</xdr:rowOff>
    </xdr:from>
    <xdr:to>
      <xdr:col>16</xdr:col>
      <xdr:colOff>546100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660400</xdr:colOff>
      <xdr:row>39</xdr:row>
      <xdr:rowOff>139700</xdr:rowOff>
    </xdr:from>
    <xdr:to>
      <xdr:col>7</xdr:col>
      <xdr:colOff>266700</xdr:colOff>
      <xdr:row>40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962400" y="7569200"/>
          <a:ext cx="4318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</a:p>
      </xdr:txBody>
    </xdr:sp>
    <xdr:clientData/>
  </xdr:twoCellAnchor>
  <xdr:twoCellAnchor>
    <xdr:from>
      <xdr:col>6</xdr:col>
      <xdr:colOff>609600</xdr:colOff>
      <xdr:row>53</xdr:row>
      <xdr:rowOff>88900</xdr:rowOff>
    </xdr:from>
    <xdr:to>
      <xdr:col>7</xdr:col>
      <xdr:colOff>215900</xdr:colOff>
      <xdr:row>54</xdr:row>
      <xdr:rowOff>127000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911600" y="10185400"/>
          <a:ext cx="4318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0</xdr:row>
      <xdr:rowOff>0</xdr:rowOff>
    </xdr:from>
    <xdr:to>
      <xdr:col>32</xdr:col>
      <xdr:colOff>698500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215900</xdr:colOff>
      <xdr:row>13</xdr:row>
      <xdr:rowOff>152400</xdr:rowOff>
    </xdr:from>
    <xdr:to>
      <xdr:col>32</xdr:col>
      <xdr:colOff>711200</xdr:colOff>
      <xdr:row>26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311150</xdr:colOff>
      <xdr:row>15</xdr:row>
      <xdr:rowOff>190500</xdr:rowOff>
    </xdr:from>
    <xdr:to>
      <xdr:col>32</xdr:col>
      <xdr:colOff>800100</xdr:colOff>
      <xdr:row>28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298450</xdr:colOff>
      <xdr:row>26</xdr:row>
      <xdr:rowOff>63500</xdr:rowOff>
    </xdr:from>
    <xdr:to>
      <xdr:col>32</xdr:col>
      <xdr:colOff>787400</xdr:colOff>
      <xdr:row>39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501650</xdr:colOff>
      <xdr:row>37</xdr:row>
      <xdr:rowOff>38100</xdr:rowOff>
    </xdr:from>
    <xdr:to>
      <xdr:col>33</xdr:col>
      <xdr:colOff>165100</xdr:colOff>
      <xdr:row>50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abSelected="1" topLeftCell="A16" workbookViewId="0">
      <selection activeCell="R5" sqref="R5:S24"/>
    </sheetView>
  </sheetViews>
  <sheetFormatPr baseColWidth="10" defaultRowHeight="16" x14ac:dyDescent="0.2"/>
  <cols>
    <col min="5" max="8" width="12.1640625" bestFit="1" customWidth="1"/>
    <col min="9" max="9" width="9.5" customWidth="1"/>
    <col min="10" max="11" width="10" customWidth="1"/>
    <col min="13" max="13" width="12.1640625" bestFit="1" customWidth="1"/>
    <col min="14" max="15" width="12.1640625" customWidth="1"/>
    <col min="16" max="16" width="12.1640625" style="4" bestFit="1" customWidth="1"/>
    <col min="20" max="20" width="10" customWidth="1"/>
    <col min="23" max="23" width="12.1640625" customWidth="1"/>
  </cols>
  <sheetData>
    <row r="1" spans="1:28" x14ac:dyDescent="0.2">
      <c r="E1" s="21" t="s">
        <v>15</v>
      </c>
      <c r="F1" s="21"/>
      <c r="G1" s="21"/>
      <c r="H1" s="21"/>
      <c r="I1" s="21"/>
      <c r="J1" s="21"/>
      <c r="K1" s="21"/>
      <c r="L1" s="21"/>
      <c r="M1" s="21"/>
      <c r="N1" s="7"/>
      <c r="O1" s="7"/>
      <c r="P1" s="22" t="s">
        <v>14</v>
      </c>
      <c r="Q1" s="22"/>
      <c r="R1" s="22"/>
      <c r="S1" s="22"/>
      <c r="T1" s="22"/>
      <c r="U1" s="22"/>
      <c r="V1" s="22"/>
      <c r="W1" s="7"/>
      <c r="Y1" s="22" t="s">
        <v>25</v>
      </c>
      <c r="Z1" s="22"/>
      <c r="AA1" s="22"/>
      <c r="AB1" s="22"/>
    </row>
    <row r="2" spans="1:28" x14ac:dyDescent="0.2">
      <c r="E2" s="21" t="s">
        <v>1</v>
      </c>
      <c r="F2" s="21"/>
      <c r="G2" s="21" t="s">
        <v>2</v>
      </c>
      <c r="H2" s="21"/>
      <c r="I2" s="21" t="s">
        <v>13</v>
      </c>
      <c r="J2" s="21"/>
      <c r="K2" s="7"/>
      <c r="L2" s="21" t="s">
        <v>0</v>
      </c>
      <c r="M2" s="21"/>
      <c r="N2" s="7"/>
      <c r="O2" s="7"/>
      <c r="P2" s="22" t="s">
        <v>10</v>
      </c>
      <c r="Q2" s="22"/>
      <c r="R2" s="22" t="s">
        <v>12</v>
      </c>
      <c r="S2" s="22"/>
      <c r="T2" s="7"/>
      <c r="U2" s="22" t="s">
        <v>11</v>
      </c>
      <c r="V2" s="22"/>
      <c r="W2" s="7"/>
      <c r="Y2" s="22" t="s">
        <v>27</v>
      </c>
      <c r="Z2" s="22"/>
      <c r="AA2" s="22" t="s">
        <v>26</v>
      </c>
      <c r="AB2" s="22"/>
    </row>
    <row r="3" spans="1:28" x14ac:dyDescent="0.2">
      <c r="D3" t="s">
        <v>7</v>
      </c>
      <c r="E3" s="2" t="s">
        <v>5</v>
      </c>
      <c r="F3" s="2" t="s">
        <v>6</v>
      </c>
      <c r="G3" s="2" t="s">
        <v>5</v>
      </c>
      <c r="H3" s="2" t="s">
        <v>6</v>
      </c>
      <c r="I3" s="2" t="s">
        <v>5</v>
      </c>
      <c r="J3" s="2" t="s">
        <v>6</v>
      </c>
      <c r="K3" s="2"/>
      <c r="L3" s="2" t="s">
        <v>5</v>
      </c>
      <c r="M3" s="3" t="s">
        <v>6</v>
      </c>
      <c r="N3" s="3"/>
      <c r="O3" s="3"/>
      <c r="P3" s="1" t="s">
        <v>5</v>
      </c>
      <c r="Q3" s="1" t="s">
        <v>6</v>
      </c>
      <c r="R3" s="1" t="s">
        <v>5</v>
      </c>
      <c r="S3" s="1" t="s">
        <v>6</v>
      </c>
      <c r="T3" s="2"/>
      <c r="U3" s="1" t="s">
        <v>5</v>
      </c>
      <c r="V3" s="1" t="s">
        <v>6</v>
      </c>
      <c r="W3" s="3"/>
      <c r="Y3" s="1" t="s">
        <v>5</v>
      </c>
      <c r="Z3" s="1" t="s">
        <v>6</v>
      </c>
      <c r="AA3" s="1" t="s">
        <v>5</v>
      </c>
      <c r="AB3" s="1" t="s">
        <v>6</v>
      </c>
    </row>
    <row r="4" spans="1:28" ht="17" thickBot="1" x14ac:dyDescent="0.25"/>
    <row r="5" spans="1:28" ht="18" thickBot="1" x14ac:dyDescent="0.25">
      <c r="A5" s="9">
        <v>1</v>
      </c>
      <c r="B5" s="15">
        <v>0</v>
      </c>
      <c r="C5">
        <v>21.386301369863013</v>
      </c>
      <c r="D5">
        <v>1</v>
      </c>
      <c r="E5">
        <v>0.99999999951845298</v>
      </c>
      <c r="F5">
        <v>0.95577918941579199</v>
      </c>
      <c r="G5">
        <v>0.11471606902296801</v>
      </c>
      <c r="H5">
        <v>2.84E-13</v>
      </c>
      <c r="I5" s="5">
        <f>(E5+G5)*4/2</f>
        <v>2.229432137082842</v>
      </c>
      <c r="J5" s="5">
        <f>(F5+H5)*4/2</f>
        <v>1.911558378832152</v>
      </c>
      <c r="K5" s="5">
        <f>AVERAGE(I5:J5)</f>
        <v>2.0704952579574969</v>
      </c>
      <c r="L5">
        <v>1.2027087079982599</v>
      </c>
      <c r="M5">
        <v>1.2508304524991201</v>
      </c>
      <c r="N5">
        <f>AVERAGE(L5:M5)</f>
        <v>1.22676958024869</v>
      </c>
      <c r="O5">
        <f>(M5-L5)/AVERAGE(L5:M5)</f>
        <v>3.9226392042672711E-2</v>
      </c>
      <c r="P5" s="4">
        <v>0.73064249408862103</v>
      </c>
      <c r="Q5">
        <v>0.72044743074119999</v>
      </c>
      <c r="R5">
        <f>P5*4</f>
        <v>2.9225699763544841</v>
      </c>
      <c r="S5">
        <f>Q5*4</f>
        <v>2.8817897229648</v>
      </c>
      <c r="T5" s="5">
        <f>AVERAGE(R5:S5)</f>
        <v>2.902179849659642</v>
      </c>
      <c r="U5">
        <v>25.271163693276499</v>
      </c>
      <c r="V5">
        <v>26.949419368877901</v>
      </c>
      <c r="W5">
        <f>AVERAGE(U5:V5)</f>
        <v>26.110291531077202</v>
      </c>
      <c r="X5">
        <f>(V5-U5)/AVERAGE(U5:V5)</f>
        <v>6.4275639113561614E-2</v>
      </c>
      <c r="Y5">
        <v>1.2496</v>
      </c>
      <c r="Z5">
        <v>1.1766000000000001</v>
      </c>
      <c r="AA5">
        <v>0.89600000000000002</v>
      </c>
      <c r="AB5">
        <v>0.99390000000000001</v>
      </c>
    </row>
    <row r="6" spans="1:28" ht="18" thickBot="1" x14ac:dyDescent="0.25">
      <c r="A6" s="9">
        <v>2</v>
      </c>
      <c r="B6" s="15">
        <v>0</v>
      </c>
      <c r="C6">
        <v>20.956164383561642</v>
      </c>
      <c r="D6">
        <v>2</v>
      </c>
      <c r="E6">
        <v>0.72345856534213204</v>
      </c>
      <c r="F6">
        <v>0.89110521275524202</v>
      </c>
      <c r="G6">
        <v>1.13046E-10</v>
      </c>
      <c r="H6">
        <v>1.1884000000000001E-11</v>
      </c>
      <c r="I6" s="5">
        <f t="shared" ref="I6:I24" si="0">(E6+G6)*4/2</f>
        <v>1.4469171309103561</v>
      </c>
      <c r="J6" s="5">
        <f t="shared" ref="J6:J24" si="1">(F6+H6)*4/2</f>
        <v>1.7822104255342521</v>
      </c>
      <c r="K6" s="5">
        <f t="shared" ref="K6:K24" si="2">AVERAGE(I6:J6)</f>
        <v>1.6145637782223041</v>
      </c>
      <c r="L6">
        <v>1.2118100304539801</v>
      </c>
      <c r="M6">
        <v>0.90314006640961697</v>
      </c>
      <c r="N6">
        <f t="shared" ref="N6:N24" si="3">AVERAGE(L6:M6)</f>
        <v>1.0574750484317985</v>
      </c>
      <c r="O6">
        <f t="shared" ref="O6:O24" si="4">(M6-L6)/AVERAGE(L6:M6)</f>
        <v>-0.29189337800651721</v>
      </c>
      <c r="P6" s="4">
        <v>0.33886511600084701</v>
      </c>
      <c r="Q6">
        <v>0.30794230886984097</v>
      </c>
      <c r="R6">
        <f t="shared" ref="R6:R24" si="5">P6*4</f>
        <v>1.355460464003388</v>
      </c>
      <c r="S6">
        <f t="shared" ref="S6:S24" si="6">Q6*4</f>
        <v>1.2317692354793639</v>
      </c>
      <c r="T6" s="5">
        <f t="shared" ref="T6:T24" si="7">AVERAGE(R6:S6)</f>
        <v>1.293614849741376</v>
      </c>
      <c r="U6">
        <v>18.745358607882402</v>
      </c>
      <c r="V6">
        <v>26.6301750441671</v>
      </c>
      <c r="W6">
        <f t="shared" ref="W6:W24" si="8">AVERAGE(U6:V6)</f>
        <v>22.687766826024749</v>
      </c>
      <c r="X6">
        <f t="shared" ref="X6:X24" si="9">(V6-U6)/AVERAGE(U6:V6)</f>
        <v>0.34753603105794262</v>
      </c>
      <c r="Y6">
        <v>0.85319999999999996</v>
      </c>
      <c r="Z6">
        <v>0.79430000000000001</v>
      </c>
      <c r="AA6">
        <v>1.1631</v>
      </c>
      <c r="AB6">
        <v>1.0146999999999999</v>
      </c>
    </row>
    <row r="7" spans="1:28" ht="18" thickBot="1" x14ac:dyDescent="0.25">
      <c r="A7" s="9">
        <v>3</v>
      </c>
      <c r="B7" s="15">
        <v>0</v>
      </c>
      <c r="C7">
        <v>20.421917808219177</v>
      </c>
      <c r="D7">
        <v>3</v>
      </c>
      <c r="E7">
        <v>0.69602936556379402</v>
      </c>
      <c r="F7">
        <v>0.36556420068579099</v>
      </c>
      <c r="G7">
        <v>2.84609E-10</v>
      </c>
      <c r="H7">
        <v>8.2040000000000002E-12</v>
      </c>
      <c r="I7" s="5">
        <f t="shared" si="0"/>
        <v>1.3920587316968061</v>
      </c>
      <c r="J7" s="5">
        <f t="shared" si="1"/>
        <v>0.73112840138798996</v>
      </c>
      <c r="K7" s="5">
        <f t="shared" si="2"/>
        <v>1.0615935665423981</v>
      </c>
      <c r="L7">
        <v>1.15922193782352</v>
      </c>
      <c r="M7">
        <v>0.76518509501012399</v>
      </c>
      <c r="N7">
        <f t="shared" si="3"/>
        <v>0.962203516416822</v>
      </c>
      <c r="O7">
        <f t="shared" si="4"/>
        <v>-0.40951507252931418</v>
      </c>
      <c r="P7" s="4">
        <v>0.59047144905069004</v>
      </c>
      <c r="Q7">
        <v>0.36364977877605398</v>
      </c>
      <c r="R7">
        <f t="shared" si="5"/>
        <v>2.3618857962027602</v>
      </c>
      <c r="S7">
        <f t="shared" si="6"/>
        <v>1.4545991151042159</v>
      </c>
      <c r="T7" s="5">
        <f t="shared" si="7"/>
        <v>1.908242455653488</v>
      </c>
      <c r="U7">
        <v>24.7989844118596</v>
      </c>
      <c r="V7">
        <v>24.134215740849399</v>
      </c>
      <c r="W7">
        <f t="shared" si="8"/>
        <v>24.466600076354499</v>
      </c>
      <c r="X7">
        <f t="shared" si="9"/>
        <v>-2.7170455598064882E-2</v>
      </c>
      <c r="Y7">
        <v>0.8165</v>
      </c>
      <c r="Z7">
        <v>0.27460000000000001</v>
      </c>
      <c r="AA7">
        <v>1.1362000000000001</v>
      </c>
      <c r="AB7">
        <v>1.0742</v>
      </c>
    </row>
    <row r="8" spans="1:28" ht="18" thickBot="1" x14ac:dyDescent="0.25">
      <c r="A8" s="9">
        <v>4</v>
      </c>
      <c r="B8" s="15">
        <v>0</v>
      </c>
      <c r="C8">
        <v>1.1479452054794521</v>
      </c>
      <c r="D8">
        <v>4</v>
      </c>
      <c r="E8">
        <v>0.60841111454675101</v>
      </c>
      <c r="F8">
        <v>0.56738884234220099</v>
      </c>
      <c r="G8">
        <v>0.40342021096738501</v>
      </c>
      <c r="H8">
        <v>0.45858557908945402</v>
      </c>
      <c r="I8" s="5">
        <f t="shared" si="0"/>
        <v>2.023662651028272</v>
      </c>
      <c r="J8" s="5">
        <f t="shared" si="1"/>
        <v>2.0519488428633101</v>
      </c>
      <c r="K8" s="5">
        <f t="shared" si="2"/>
        <v>2.0378057469457911</v>
      </c>
      <c r="L8">
        <v>2.12843248941134</v>
      </c>
      <c r="M8">
        <v>1.4561747103674001</v>
      </c>
      <c r="N8">
        <f t="shared" si="3"/>
        <v>1.7923035998893702</v>
      </c>
      <c r="O8">
        <f t="shared" si="4"/>
        <v>-0.37508030396492814</v>
      </c>
      <c r="P8" s="4">
        <v>0.78323868458554702</v>
      </c>
      <c r="Q8">
        <v>0.811220992704064</v>
      </c>
      <c r="R8">
        <f t="shared" si="5"/>
        <v>3.1329547383421881</v>
      </c>
      <c r="S8">
        <f t="shared" si="6"/>
        <v>3.244883970816256</v>
      </c>
      <c r="T8" s="5">
        <f t="shared" si="7"/>
        <v>3.1889193545792223</v>
      </c>
      <c r="U8">
        <v>24.280524802194201</v>
      </c>
      <c r="V8">
        <v>24.376787615656799</v>
      </c>
      <c r="W8">
        <f t="shared" si="8"/>
        <v>24.328656208925501</v>
      </c>
      <c r="X8">
        <f t="shared" si="9"/>
        <v>3.9567665651538079E-3</v>
      </c>
      <c r="Y8">
        <v>1.6371</v>
      </c>
      <c r="Z8">
        <v>1.2611000000000001</v>
      </c>
      <c r="AA8">
        <v>1.3101</v>
      </c>
      <c r="AB8">
        <v>0.91910000000000003</v>
      </c>
    </row>
    <row r="9" spans="1:28" ht="18" thickBot="1" x14ac:dyDescent="0.25">
      <c r="A9" s="9">
        <v>5</v>
      </c>
      <c r="B9" s="15">
        <v>1</v>
      </c>
      <c r="C9">
        <v>21.512328767123286</v>
      </c>
      <c r="D9">
        <v>5</v>
      </c>
      <c r="E9">
        <v>0.88707478418316499</v>
      </c>
      <c r="F9">
        <v>0.92872202813030802</v>
      </c>
      <c r="G9">
        <v>0.111652071033459</v>
      </c>
      <c r="H9">
        <v>3.4845763330000001E-6</v>
      </c>
      <c r="I9" s="5">
        <f t="shared" si="0"/>
        <v>1.9974537104332479</v>
      </c>
      <c r="J9" s="5">
        <f t="shared" si="1"/>
        <v>1.8574510254132821</v>
      </c>
      <c r="K9" s="5">
        <f t="shared" si="2"/>
        <v>1.9274523679232649</v>
      </c>
      <c r="L9">
        <v>1.75428004826172</v>
      </c>
      <c r="M9">
        <v>1.23823037915142</v>
      </c>
      <c r="N9">
        <f t="shared" si="3"/>
        <v>1.4962552137065699</v>
      </c>
      <c r="O9">
        <f t="shared" si="4"/>
        <v>-0.34489414932892748</v>
      </c>
      <c r="P9" s="4">
        <v>0.62432793283561605</v>
      </c>
      <c r="Q9">
        <v>0.59700296623201099</v>
      </c>
      <c r="R9">
        <f t="shared" si="5"/>
        <v>2.4973117313424642</v>
      </c>
      <c r="S9">
        <f t="shared" si="6"/>
        <v>2.388011864928044</v>
      </c>
      <c r="T9" s="5">
        <f t="shared" si="7"/>
        <v>2.4426617981352541</v>
      </c>
      <c r="U9">
        <v>21.989869968487799</v>
      </c>
      <c r="V9">
        <v>30.642116067129798</v>
      </c>
      <c r="W9">
        <f t="shared" si="8"/>
        <v>26.3159930178088</v>
      </c>
      <c r="X9">
        <f t="shared" si="9"/>
        <v>0.32878280871965471</v>
      </c>
      <c r="Y9">
        <v>1.7681</v>
      </c>
      <c r="Z9">
        <v>1.1565000000000001</v>
      </c>
      <c r="AA9">
        <v>1.2267999999999999</v>
      </c>
      <c r="AB9">
        <v>1.0479000000000001</v>
      </c>
    </row>
    <row r="10" spans="1:28" ht="18" thickBot="1" x14ac:dyDescent="0.25">
      <c r="A10" s="9">
        <v>6</v>
      </c>
      <c r="B10" s="15">
        <v>1</v>
      </c>
      <c r="C10">
        <v>23.789041095890411</v>
      </c>
      <c r="D10">
        <v>6</v>
      </c>
      <c r="E10">
        <v>0.74137628610348305</v>
      </c>
      <c r="F10">
        <v>0.70975158458841403</v>
      </c>
      <c r="G10">
        <v>0.53358293996393402</v>
      </c>
      <c r="H10">
        <v>0.371912949081112</v>
      </c>
      <c r="I10" s="5">
        <f t="shared" si="0"/>
        <v>2.5499184521348344</v>
      </c>
      <c r="J10" s="5">
        <f t="shared" si="1"/>
        <v>2.1633290673390522</v>
      </c>
      <c r="K10" s="5">
        <f t="shared" si="2"/>
        <v>2.3566237597369435</v>
      </c>
      <c r="L10">
        <v>1.7660431984337699</v>
      </c>
      <c r="M10">
        <v>1.9836784865193999</v>
      </c>
      <c r="N10">
        <f t="shared" si="3"/>
        <v>1.8748608424765849</v>
      </c>
      <c r="O10">
        <f t="shared" si="4"/>
        <v>0.11608076885223448</v>
      </c>
      <c r="P10" s="4">
        <v>0.88779387984574798</v>
      </c>
      <c r="Q10">
        <v>0.875771047398758</v>
      </c>
      <c r="R10">
        <f t="shared" si="5"/>
        <v>3.5511755193829919</v>
      </c>
      <c r="S10">
        <f t="shared" si="6"/>
        <v>3.503084189595032</v>
      </c>
      <c r="T10" s="5">
        <f t="shared" si="7"/>
        <v>3.527129854489012</v>
      </c>
      <c r="U10">
        <v>17.706728787528</v>
      </c>
      <c r="V10">
        <v>24.715639823234199</v>
      </c>
      <c r="W10">
        <f t="shared" si="8"/>
        <v>21.211184305381099</v>
      </c>
      <c r="X10">
        <f t="shared" si="9"/>
        <v>0.3304346864747244</v>
      </c>
      <c r="Y10">
        <v>1.7150000000000001</v>
      </c>
      <c r="Z10">
        <v>1.7115</v>
      </c>
      <c r="AA10">
        <v>0.94320000000000004</v>
      </c>
      <c r="AB10">
        <v>1.1952</v>
      </c>
    </row>
    <row r="11" spans="1:28" ht="18" thickBot="1" x14ac:dyDescent="0.25">
      <c r="A11" s="9">
        <v>7</v>
      </c>
      <c r="B11" s="15">
        <v>0</v>
      </c>
      <c r="C11">
        <v>20.602739726027398</v>
      </c>
      <c r="D11">
        <v>7</v>
      </c>
      <c r="E11">
        <v>0.57219275216445697</v>
      </c>
      <c r="F11">
        <v>0.83194723330172704</v>
      </c>
      <c r="G11">
        <v>3.3312601576800001E-3</v>
      </c>
      <c r="H11">
        <v>8.9307240000000004E-9</v>
      </c>
      <c r="I11" s="5">
        <f t="shared" si="0"/>
        <v>1.151048024644274</v>
      </c>
      <c r="J11" s="5">
        <f t="shared" si="1"/>
        <v>1.6638944844649022</v>
      </c>
      <c r="K11" s="5">
        <f t="shared" si="2"/>
        <v>1.4074712545545882</v>
      </c>
      <c r="L11">
        <v>1.43806115813535</v>
      </c>
      <c r="M11">
        <v>0.97158488305451396</v>
      </c>
      <c r="N11">
        <f t="shared" si="3"/>
        <v>1.204823020594932</v>
      </c>
      <c r="O11">
        <f t="shared" si="4"/>
        <v>-0.38717410533083418</v>
      </c>
      <c r="P11" s="4">
        <v>0.49857636066686201</v>
      </c>
      <c r="Q11">
        <v>0.36997289602955602</v>
      </c>
      <c r="R11">
        <f t="shared" si="5"/>
        <v>1.994305442667448</v>
      </c>
      <c r="S11">
        <f t="shared" si="6"/>
        <v>1.4798915841182241</v>
      </c>
      <c r="T11" s="5">
        <f t="shared" si="7"/>
        <v>1.7370985133928361</v>
      </c>
      <c r="U11">
        <v>26.7852014828525</v>
      </c>
      <c r="V11">
        <v>22.794383286287001</v>
      </c>
      <c r="W11">
        <f t="shared" si="8"/>
        <v>24.789792384569751</v>
      </c>
      <c r="X11">
        <f t="shared" si="9"/>
        <v>-0.16098635013375742</v>
      </c>
      <c r="Y11">
        <v>0.83650000000000002</v>
      </c>
      <c r="Z11">
        <v>0.80569999999999997</v>
      </c>
      <c r="AA11">
        <v>1.2959000000000001</v>
      </c>
      <c r="AB11">
        <v>1.0401</v>
      </c>
    </row>
    <row r="12" spans="1:28" ht="18" thickBot="1" x14ac:dyDescent="0.25">
      <c r="A12" s="9">
        <v>8</v>
      </c>
      <c r="B12" s="15">
        <v>0</v>
      </c>
      <c r="C12">
        <v>20.175342465753424</v>
      </c>
      <c r="D12">
        <v>8</v>
      </c>
      <c r="E12">
        <v>0.861919508204114</v>
      </c>
      <c r="F12">
        <v>0.89715187706850097</v>
      </c>
      <c r="G12">
        <v>0.38982766183170298</v>
      </c>
      <c r="H12">
        <v>1.1834100000000001E-10</v>
      </c>
      <c r="I12" s="5">
        <f t="shared" si="0"/>
        <v>2.5034943400716339</v>
      </c>
      <c r="J12" s="5">
        <f t="shared" si="1"/>
        <v>1.7943037543736839</v>
      </c>
      <c r="K12" s="5">
        <f t="shared" si="2"/>
        <v>2.1488990472226588</v>
      </c>
      <c r="L12">
        <v>1.6097862495947299</v>
      </c>
      <c r="M12">
        <v>1.54805356353677</v>
      </c>
      <c r="N12">
        <f t="shared" si="3"/>
        <v>1.57891990656575</v>
      </c>
      <c r="O12">
        <f t="shared" si="4"/>
        <v>-3.9098047849831959E-2</v>
      </c>
      <c r="P12" s="4">
        <v>0.59302846376457197</v>
      </c>
      <c r="Q12">
        <v>0.53397194696046901</v>
      </c>
      <c r="R12">
        <f t="shared" si="5"/>
        <v>2.3721138550582879</v>
      </c>
      <c r="S12">
        <f t="shared" si="6"/>
        <v>2.1358877878418761</v>
      </c>
      <c r="T12" s="5">
        <f t="shared" si="7"/>
        <v>2.2540008214500817</v>
      </c>
      <c r="U12">
        <v>26.962724024057799</v>
      </c>
      <c r="V12">
        <v>28.629743988885799</v>
      </c>
      <c r="W12">
        <f t="shared" si="8"/>
        <v>27.796234006471799</v>
      </c>
      <c r="X12">
        <f t="shared" si="9"/>
        <v>5.9972871304791432E-2</v>
      </c>
      <c r="Y12">
        <v>1.6831</v>
      </c>
      <c r="Z12">
        <v>1.4421999999999999</v>
      </c>
      <c r="AA12">
        <v>0.94830000000000003</v>
      </c>
      <c r="AB12">
        <v>1.1648000000000001</v>
      </c>
    </row>
    <row r="13" spans="1:28" ht="18" thickBot="1" x14ac:dyDescent="0.25">
      <c r="A13" s="18">
        <v>9</v>
      </c>
      <c r="B13" s="10">
        <v>0</v>
      </c>
      <c r="C13">
        <v>22.419178082191781</v>
      </c>
      <c r="D13">
        <v>9</v>
      </c>
      <c r="E13">
        <v>0.6532</v>
      </c>
      <c r="F13">
        <v>0.87490000000000001</v>
      </c>
      <c r="G13">
        <v>0.752</v>
      </c>
      <c r="H13">
        <v>2.12E-2</v>
      </c>
      <c r="I13" s="5">
        <f>(E13+G13)*4/2</f>
        <v>2.8104</v>
      </c>
      <c r="J13" s="5">
        <f>(F13+H13)*4/2</f>
        <v>1.7922</v>
      </c>
      <c r="K13" s="5">
        <f t="shared" si="2"/>
        <v>2.3012999999999999</v>
      </c>
      <c r="L13">
        <v>1.6277999999999999</v>
      </c>
      <c r="M13">
        <v>0.77249999999999996</v>
      </c>
      <c r="N13">
        <f t="shared" si="3"/>
        <v>1.2001499999999998</v>
      </c>
      <c r="O13">
        <f t="shared" si="4"/>
        <v>-0.71266091738532689</v>
      </c>
      <c r="P13" s="4">
        <v>0.35881211781476002</v>
      </c>
      <c r="Q13">
        <v>0.34443515731504898</v>
      </c>
      <c r="R13">
        <f t="shared" si="5"/>
        <v>1.4352484712590401</v>
      </c>
      <c r="S13">
        <f t="shared" si="6"/>
        <v>1.3777406292601959</v>
      </c>
      <c r="T13" s="5">
        <f t="shared" si="7"/>
        <v>1.406494550259618</v>
      </c>
      <c r="U13">
        <v>13.6741567182222</v>
      </c>
      <c r="V13">
        <v>19.248418508654701</v>
      </c>
      <c r="W13">
        <f t="shared" si="8"/>
        <v>16.461287613438451</v>
      </c>
      <c r="X13">
        <f t="shared" si="9"/>
        <v>0.33862853996195647</v>
      </c>
      <c r="Y13">
        <v>0.61299999999999999</v>
      </c>
      <c r="Z13">
        <v>0.35539999999999999</v>
      </c>
      <c r="AA13">
        <v>0.87860000000000005</v>
      </c>
      <c r="AB13">
        <v>1.0472999999999999</v>
      </c>
    </row>
    <row r="14" spans="1:28" ht="18" thickBot="1" x14ac:dyDescent="0.25">
      <c r="A14" s="9">
        <v>10</v>
      </c>
      <c r="B14" s="15">
        <v>1</v>
      </c>
      <c r="C14">
        <v>21.906849315068492</v>
      </c>
      <c r="D14">
        <v>10</v>
      </c>
      <c r="E14">
        <v>0.48860546705709801</v>
      </c>
      <c r="F14">
        <v>0.99999999970745401</v>
      </c>
      <c r="G14">
        <v>0.52519045830765998</v>
      </c>
      <c r="H14">
        <v>0.43822832906867598</v>
      </c>
      <c r="I14" s="5">
        <f t="shared" ref="I14" si="10">(E14+G14)*4/2</f>
        <v>2.0275918507295159</v>
      </c>
      <c r="J14" s="5">
        <f t="shared" ref="J14" si="11">(F14+H14)*4/2</f>
        <v>2.8764566575522599</v>
      </c>
      <c r="K14" s="5">
        <f t="shared" si="2"/>
        <v>2.4520242541408876</v>
      </c>
      <c r="L14">
        <v>2.46994456306733</v>
      </c>
      <c r="M14">
        <v>0.69647715080224504</v>
      </c>
      <c r="N14">
        <f t="shared" si="3"/>
        <v>1.5832108569347876</v>
      </c>
      <c r="O14">
        <f t="shared" si="4"/>
        <v>-1.1201713306202612</v>
      </c>
      <c r="P14" s="4">
        <v>0.64459966308579997</v>
      </c>
      <c r="Q14">
        <v>0.72270890278038202</v>
      </c>
      <c r="R14">
        <f t="shared" ref="R14" si="12">P14*4</f>
        <v>2.5783986523431999</v>
      </c>
      <c r="S14">
        <f t="shared" ref="S14" si="13">Q14*4</f>
        <v>2.8908356111215281</v>
      </c>
      <c r="T14" s="5">
        <f t="shared" si="7"/>
        <v>2.7346171317323638</v>
      </c>
      <c r="U14">
        <v>19.239388589414801</v>
      </c>
      <c r="V14">
        <v>38.297999191314702</v>
      </c>
      <c r="W14">
        <f t="shared" si="8"/>
        <v>28.768693890364752</v>
      </c>
      <c r="X14">
        <f t="shared" si="9"/>
        <v>0.66247743726325492</v>
      </c>
      <c r="Y14">
        <v>1.4156</v>
      </c>
      <c r="Z14">
        <v>1.0859000000000001</v>
      </c>
      <c r="AA14">
        <v>0.99170000000000003</v>
      </c>
      <c r="AB14">
        <v>0.70179999999999998</v>
      </c>
    </row>
    <row r="15" spans="1:28" ht="18" thickBot="1" x14ac:dyDescent="0.25">
      <c r="A15" s="9">
        <v>11</v>
      </c>
      <c r="B15" s="15">
        <v>0</v>
      </c>
      <c r="C15">
        <v>24.695890410958903</v>
      </c>
      <c r="D15">
        <v>11</v>
      </c>
      <c r="E15">
        <v>0.62147776988539905</v>
      </c>
      <c r="F15">
        <v>0.89339701076126699</v>
      </c>
      <c r="G15">
        <v>0.36515743763900999</v>
      </c>
      <c r="H15">
        <v>7.4771999999999995E-11</v>
      </c>
      <c r="I15" s="5">
        <f t="shared" si="0"/>
        <v>1.9732704150488181</v>
      </c>
      <c r="J15" s="5">
        <f t="shared" si="1"/>
        <v>1.7867940216720779</v>
      </c>
      <c r="K15" s="5">
        <f t="shared" si="2"/>
        <v>1.8800322183604479</v>
      </c>
      <c r="L15">
        <v>1.60474248720475</v>
      </c>
      <c r="M15">
        <v>1.4718890663420101</v>
      </c>
      <c r="N15">
        <f t="shared" si="3"/>
        <v>1.5383157767733802</v>
      </c>
      <c r="O15">
        <f t="shared" si="4"/>
        <v>-8.6362906022715402E-2</v>
      </c>
      <c r="P15" s="4">
        <v>0.47735969327484201</v>
      </c>
      <c r="Q15">
        <v>0.54147574305671198</v>
      </c>
      <c r="R15">
        <f t="shared" si="5"/>
        <v>1.909438773099368</v>
      </c>
      <c r="S15">
        <f t="shared" si="6"/>
        <v>2.1659029722268479</v>
      </c>
      <c r="T15" s="5">
        <f t="shared" si="7"/>
        <v>2.0376708726631079</v>
      </c>
      <c r="U15">
        <v>17.348389055131801</v>
      </c>
      <c r="V15">
        <v>23.1676135525753</v>
      </c>
      <c r="W15">
        <f t="shared" si="8"/>
        <v>20.25800130385355</v>
      </c>
      <c r="X15">
        <f t="shared" si="9"/>
        <v>0.28725560879179851</v>
      </c>
      <c r="Y15">
        <v>1.2850999999999999</v>
      </c>
      <c r="Z15">
        <v>1.3277000000000001</v>
      </c>
      <c r="AA15">
        <v>0.93779999999999997</v>
      </c>
      <c r="AB15">
        <v>1.1022000000000001</v>
      </c>
    </row>
    <row r="16" spans="1:28" ht="18" thickBot="1" x14ac:dyDescent="0.25">
      <c r="A16" s="9">
        <v>13</v>
      </c>
      <c r="B16" s="15">
        <v>1</v>
      </c>
      <c r="C16">
        <v>21.394520547945206</v>
      </c>
      <c r="D16">
        <v>13</v>
      </c>
      <c r="E16">
        <v>0.49297769783644502</v>
      </c>
      <c r="F16">
        <v>0.94079415646144504</v>
      </c>
      <c r="G16">
        <v>0.59202067193368002</v>
      </c>
      <c r="H16">
        <v>1.2089019198444E-2</v>
      </c>
      <c r="I16" s="5">
        <f t="shared" si="0"/>
        <v>2.1699967395402502</v>
      </c>
      <c r="J16" s="5">
        <f t="shared" si="1"/>
        <v>1.905766351319778</v>
      </c>
      <c r="K16" s="5">
        <f t="shared" si="2"/>
        <v>2.0378815454300141</v>
      </c>
      <c r="L16">
        <v>1.96213165564265</v>
      </c>
      <c r="M16">
        <v>1.5685719974062999</v>
      </c>
      <c r="N16">
        <f t="shared" si="3"/>
        <v>1.765351826524475</v>
      </c>
      <c r="O16">
        <f>(M16-L16)/AVERAGE(L16:M16)</f>
        <v>-0.22293553745100664</v>
      </c>
      <c r="P16" s="4">
        <v>0.76960912962300099</v>
      </c>
      <c r="Q16">
        <v>0.71045928293136495</v>
      </c>
      <c r="R16">
        <f t="shared" si="5"/>
        <v>3.0784365184920039</v>
      </c>
      <c r="S16">
        <f t="shared" si="6"/>
        <v>2.8418371317254598</v>
      </c>
      <c r="T16" s="5">
        <f t="shared" si="7"/>
        <v>2.9601368251087319</v>
      </c>
      <c r="U16">
        <v>18.670190640670899</v>
      </c>
      <c r="V16">
        <v>20.232941961992399</v>
      </c>
      <c r="W16">
        <f t="shared" si="8"/>
        <v>19.451566301331649</v>
      </c>
      <c r="X16">
        <f t="shared" si="9"/>
        <v>8.0340641833789708E-2</v>
      </c>
      <c r="Y16">
        <v>1.3862000000000001</v>
      </c>
      <c r="Z16">
        <v>1.5083</v>
      </c>
      <c r="AA16">
        <v>0.78869999999999996</v>
      </c>
      <c r="AB16">
        <v>1.0701000000000001</v>
      </c>
    </row>
    <row r="17" spans="1:28" ht="18" thickBot="1" x14ac:dyDescent="0.25">
      <c r="A17" s="9">
        <v>14</v>
      </c>
      <c r="B17" s="15">
        <v>1</v>
      </c>
      <c r="C17">
        <v>23.736986301369864</v>
      </c>
      <c r="D17">
        <v>14</v>
      </c>
      <c r="E17">
        <v>0.209201404319521</v>
      </c>
      <c r="F17">
        <v>0.95166103508981903</v>
      </c>
      <c r="G17">
        <v>0.30082040741167498</v>
      </c>
      <c r="H17">
        <v>1.0726099005164001E-2</v>
      </c>
      <c r="I17" s="5">
        <f t="shared" si="0"/>
        <v>1.020043623462392</v>
      </c>
      <c r="J17" s="5">
        <f t="shared" si="1"/>
        <v>1.924774268189966</v>
      </c>
      <c r="K17" s="5">
        <f t="shared" si="2"/>
        <v>1.4724089458261789</v>
      </c>
      <c r="L17">
        <v>1.77968862609217</v>
      </c>
      <c r="M17">
        <v>1.02865103732078</v>
      </c>
      <c r="N17">
        <f t="shared" si="3"/>
        <v>1.404169831706475</v>
      </c>
      <c r="O17">
        <f t="shared" si="4"/>
        <v>-0.53486235910556545</v>
      </c>
      <c r="P17" s="4">
        <v>0.51799944097236705</v>
      </c>
      <c r="Q17">
        <v>0.52117960740579505</v>
      </c>
      <c r="R17">
        <f t="shared" si="5"/>
        <v>2.0719977638894682</v>
      </c>
      <c r="S17">
        <f t="shared" si="6"/>
        <v>2.0847184296231802</v>
      </c>
      <c r="T17" s="5">
        <f t="shared" si="7"/>
        <v>2.0783580967563244</v>
      </c>
      <c r="U17">
        <v>24.463251640375098</v>
      </c>
      <c r="V17">
        <v>21.745659836298699</v>
      </c>
      <c r="W17">
        <f t="shared" si="8"/>
        <v>23.104455738336899</v>
      </c>
      <c r="X17">
        <f t="shared" si="9"/>
        <v>-0.1176219788448484</v>
      </c>
      <c r="Y17">
        <v>0.67110000000000003</v>
      </c>
      <c r="Z17">
        <v>0.98970000000000002</v>
      </c>
      <c r="AA17">
        <v>0.87690000000000001</v>
      </c>
      <c r="AB17">
        <v>1.016</v>
      </c>
    </row>
    <row r="18" spans="1:28" ht="18" thickBot="1" x14ac:dyDescent="0.25">
      <c r="A18" s="9">
        <v>15</v>
      </c>
      <c r="B18" s="15">
        <v>0</v>
      </c>
      <c r="C18">
        <v>20.671232876712327</v>
      </c>
      <c r="D18">
        <v>15</v>
      </c>
      <c r="E18">
        <v>0.98330978785577605</v>
      </c>
      <c r="F18">
        <v>0.999995770152312</v>
      </c>
      <c r="G18">
        <v>9.5830048875618995E-2</v>
      </c>
      <c r="H18">
        <v>2.4193197224338998E-2</v>
      </c>
      <c r="I18" s="5">
        <f t="shared" si="0"/>
        <v>2.1582796734627903</v>
      </c>
      <c r="J18" s="5">
        <f t="shared" si="1"/>
        <v>2.0483779347533022</v>
      </c>
      <c r="K18" s="5">
        <f t="shared" si="2"/>
        <v>2.1033288041080462</v>
      </c>
      <c r="L18">
        <v>1.6810670535277501</v>
      </c>
      <c r="M18">
        <v>1.6122867790372899</v>
      </c>
      <c r="N18">
        <f t="shared" si="3"/>
        <v>1.6466769162825199</v>
      </c>
      <c r="O18">
        <f t="shared" si="4"/>
        <v>-4.1769137473388611E-2</v>
      </c>
      <c r="P18" s="4">
        <v>0.76764327334944205</v>
      </c>
      <c r="Q18">
        <v>0.80450696328065696</v>
      </c>
      <c r="R18">
        <f t="shared" si="5"/>
        <v>3.0705730933977682</v>
      </c>
      <c r="S18">
        <f t="shared" si="6"/>
        <v>3.2180278531226278</v>
      </c>
      <c r="T18" s="5">
        <f t="shared" si="7"/>
        <v>3.144300473260198</v>
      </c>
      <c r="U18">
        <v>19.933668668360902</v>
      </c>
      <c r="V18">
        <v>22.714341061660502</v>
      </c>
      <c r="W18">
        <f t="shared" si="8"/>
        <v>21.3240048650107</v>
      </c>
      <c r="X18">
        <f t="shared" si="9"/>
        <v>0.13040103915293327</v>
      </c>
      <c r="Y18">
        <v>1.6494</v>
      </c>
      <c r="Z18">
        <v>1.6097999999999999</v>
      </c>
      <c r="AA18">
        <v>0.91969999999999996</v>
      </c>
      <c r="AB18">
        <v>0.97109999999999996</v>
      </c>
    </row>
    <row r="19" spans="1:28" ht="18" thickBot="1" x14ac:dyDescent="0.25">
      <c r="A19" s="9">
        <v>16</v>
      </c>
      <c r="B19" s="15">
        <v>1</v>
      </c>
      <c r="C19">
        <v>21.693150684931506</v>
      </c>
      <c r="D19">
        <v>17</v>
      </c>
      <c r="E19">
        <v>0.55725786539594102</v>
      </c>
      <c r="F19">
        <v>0.46144784670244898</v>
      </c>
      <c r="G19">
        <v>0.70544469628113804</v>
      </c>
      <c r="H19">
        <v>0.48915168795858599</v>
      </c>
      <c r="I19" s="5">
        <f t="shared" si="0"/>
        <v>2.5254051233541581</v>
      </c>
      <c r="J19" s="5">
        <f t="shared" si="1"/>
        <v>1.9011990693220699</v>
      </c>
      <c r="K19" s="5">
        <f t="shared" si="2"/>
        <v>2.213302096338114</v>
      </c>
      <c r="L19">
        <v>2.1857204042822902</v>
      </c>
      <c r="M19">
        <v>1.67961311632454</v>
      </c>
      <c r="N19">
        <f t="shared" si="3"/>
        <v>1.9326667603034151</v>
      </c>
      <c r="O19">
        <f t="shared" si="4"/>
        <v>-0.26186991899125689</v>
      </c>
      <c r="P19" s="4">
        <v>0.55334315518306998</v>
      </c>
      <c r="Q19">
        <v>0.56570846549938303</v>
      </c>
      <c r="R19">
        <f t="shared" si="5"/>
        <v>2.2133726207322799</v>
      </c>
      <c r="S19">
        <f t="shared" si="6"/>
        <v>2.2628338619975321</v>
      </c>
      <c r="T19" s="5">
        <f t="shared" si="7"/>
        <v>2.238103241364906</v>
      </c>
      <c r="U19">
        <v>18.842026874470498</v>
      </c>
      <c r="V19">
        <v>19.054336451845</v>
      </c>
      <c r="W19">
        <f t="shared" si="8"/>
        <v>18.948181663157747</v>
      </c>
      <c r="X19">
        <f t="shared" si="9"/>
        <v>1.1204746774584155E-2</v>
      </c>
      <c r="Y19">
        <v>1.7999000000000001</v>
      </c>
      <c r="Z19">
        <v>1.2285999999999999</v>
      </c>
      <c r="AA19">
        <v>0.92889999999999995</v>
      </c>
      <c r="AB19">
        <v>0.98089999999999999</v>
      </c>
    </row>
    <row r="20" spans="1:28" ht="18" thickBot="1" x14ac:dyDescent="0.25">
      <c r="A20" s="9">
        <v>18</v>
      </c>
      <c r="B20" s="15">
        <v>0</v>
      </c>
      <c r="C20">
        <v>20.904109589041095</v>
      </c>
      <c r="D20">
        <v>18</v>
      </c>
      <c r="E20">
        <v>0.48860546705709801</v>
      </c>
      <c r="F20">
        <v>0.99999999970745401</v>
      </c>
      <c r="G20">
        <v>0.52519045830765998</v>
      </c>
      <c r="H20">
        <v>0.43822832906867598</v>
      </c>
      <c r="I20" s="5">
        <f t="shared" si="0"/>
        <v>2.0275918507295159</v>
      </c>
      <c r="J20" s="5">
        <f t="shared" si="1"/>
        <v>2.8764566575522599</v>
      </c>
      <c r="K20" s="5">
        <f t="shared" si="2"/>
        <v>2.4520242541408876</v>
      </c>
      <c r="L20">
        <v>2.46994456306733</v>
      </c>
      <c r="M20">
        <v>0.69647715080224504</v>
      </c>
      <c r="N20">
        <f t="shared" si="3"/>
        <v>1.5832108569347876</v>
      </c>
      <c r="O20">
        <f t="shared" si="4"/>
        <v>-1.1201713306202612</v>
      </c>
      <c r="P20" s="4">
        <v>0.64459966308579997</v>
      </c>
      <c r="Q20">
        <v>0.72270890278038202</v>
      </c>
      <c r="R20">
        <f t="shared" si="5"/>
        <v>2.5783986523431999</v>
      </c>
      <c r="S20">
        <f t="shared" si="6"/>
        <v>2.8908356111215281</v>
      </c>
      <c r="T20" s="5">
        <f t="shared" si="7"/>
        <v>2.7346171317323638</v>
      </c>
      <c r="U20">
        <v>19.239388589414801</v>
      </c>
      <c r="V20">
        <v>38.297999191314702</v>
      </c>
      <c r="W20">
        <f t="shared" si="8"/>
        <v>28.768693890364752</v>
      </c>
      <c r="X20">
        <f t="shared" si="9"/>
        <v>0.66247743726325492</v>
      </c>
      <c r="Y20">
        <v>1.4156</v>
      </c>
      <c r="Z20">
        <v>1.0859000000000001</v>
      </c>
      <c r="AA20">
        <v>0.99170000000000003</v>
      </c>
      <c r="AB20">
        <v>0.70179999999999998</v>
      </c>
    </row>
    <row r="21" spans="1:28" ht="18" thickBot="1" x14ac:dyDescent="0.25">
      <c r="A21" s="16">
        <v>20</v>
      </c>
      <c r="B21" s="17">
        <v>0</v>
      </c>
      <c r="C21">
        <v>21.202739726027396</v>
      </c>
      <c r="D21">
        <v>20</v>
      </c>
      <c r="E21">
        <v>0.92655899001486197</v>
      </c>
      <c r="F21">
        <v>0.936800869407864</v>
      </c>
      <c r="G21">
        <v>6.29301E-10</v>
      </c>
      <c r="H21">
        <v>4.3550000000000001E-11</v>
      </c>
      <c r="I21" s="5">
        <f t="shared" si="0"/>
        <v>1.8531179812883258</v>
      </c>
      <c r="J21" s="5">
        <f t="shared" si="1"/>
        <v>1.8736017389028281</v>
      </c>
      <c r="K21" s="5">
        <f t="shared" si="2"/>
        <v>1.863359860095577</v>
      </c>
      <c r="L21">
        <v>1.5164055793161499</v>
      </c>
      <c r="M21">
        <v>1.28793406549718</v>
      </c>
      <c r="N21">
        <f t="shared" si="3"/>
        <v>1.402169822406665</v>
      </c>
      <c r="O21">
        <f t="shared" si="4"/>
        <v>-0.16294139994171644</v>
      </c>
      <c r="P21" s="4">
        <v>0.55786870361181795</v>
      </c>
      <c r="Q21">
        <v>0.59881660140492499</v>
      </c>
      <c r="R21">
        <f t="shared" si="5"/>
        <v>2.2314748144472718</v>
      </c>
      <c r="S21">
        <f t="shared" si="6"/>
        <v>2.3952664056196999</v>
      </c>
      <c r="T21" s="5">
        <f t="shared" si="7"/>
        <v>2.3133706100334859</v>
      </c>
      <c r="U21">
        <v>14.8554810995876</v>
      </c>
      <c r="V21">
        <v>25.166653572147201</v>
      </c>
      <c r="W21">
        <f t="shared" si="8"/>
        <v>20.011067335867402</v>
      </c>
      <c r="X21">
        <f t="shared" si="9"/>
        <v>0.51527348839000109</v>
      </c>
      <c r="Y21">
        <v>1.4334</v>
      </c>
      <c r="Z21">
        <v>1.2213000000000001</v>
      </c>
      <c r="AA21">
        <v>1.0689</v>
      </c>
      <c r="AB21">
        <v>1.0415000000000001</v>
      </c>
    </row>
    <row r="22" spans="1:28" ht="18" thickBot="1" x14ac:dyDescent="0.25">
      <c r="A22" s="9">
        <v>22</v>
      </c>
      <c r="B22" s="15">
        <v>1</v>
      </c>
      <c r="C22">
        <v>20.715068493150685</v>
      </c>
      <c r="D22">
        <v>22</v>
      </c>
      <c r="E22">
        <v>0.72345856534213204</v>
      </c>
      <c r="F22">
        <v>0.89110521275524202</v>
      </c>
      <c r="G22">
        <v>1.13046E-10</v>
      </c>
      <c r="H22">
        <v>1.1884000000000001E-11</v>
      </c>
      <c r="I22" s="5">
        <f t="shared" si="0"/>
        <v>1.4469171309103561</v>
      </c>
      <c r="J22" s="5">
        <f t="shared" si="1"/>
        <v>1.7822104255342521</v>
      </c>
      <c r="K22" s="5">
        <f t="shared" si="2"/>
        <v>1.6145637782223041</v>
      </c>
      <c r="L22">
        <v>1.2118100304539801</v>
      </c>
      <c r="M22">
        <v>0.90314006640961697</v>
      </c>
      <c r="N22">
        <f t="shared" si="3"/>
        <v>1.0574750484317985</v>
      </c>
      <c r="O22">
        <f t="shared" si="4"/>
        <v>-0.29189337800651721</v>
      </c>
      <c r="P22" s="4">
        <v>0.33886511600084701</v>
      </c>
      <c r="Q22">
        <v>0.30794230886984097</v>
      </c>
      <c r="R22">
        <f t="shared" ref="R22" si="14">P22*4</f>
        <v>1.355460464003388</v>
      </c>
      <c r="S22">
        <f t="shared" ref="S22" si="15">Q22*4</f>
        <v>1.2317692354793639</v>
      </c>
      <c r="T22" s="5">
        <f t="shared" si="7"/>
        <v>1.293614849741376</v>
      </c>
      <c r="U22">
        <v>18.745358607882402</v>
      </c>
      <c r="V22">
        <v>26.6301750441671</v>
      </c>
      <c r="W22">
        <f t="shared" si="8"/>
        <v>22.687766826024749</v>
      </c>
      <c r="X22">
        <f t="shared" si="9"/>
        <v>0.34753603105794262</v>
      </c>
      <c r="Y22">
        <v>0.85319999999999996</v>
      </c>
      <c r="Z22">
        <v>0.79430000000000001</v>
      </c>
      <c r="AA22">
        <v>1.1631</v>
      </c>
      <c r="AB22">
        <v>1.0146999999999999</v>
      </c>
    </row>
    <row r="23" spans="1:28" ht="18" thickBot="1" x14ac:dyDescent="0.25">
      <c r="A23" s="9">
        <v>23</v>
      </c>
      <c r="B23" s="15">
        <v>1</v>
      </c>
      <c r="C23">
        <v>21.394520547945206</v>
      </c>
      <c r="D23">
        <v>23</v>
      </c>
      <c r="E23">
        <v>0.96395510067547197</v>
      </c>
      <c r="F23">
        <v>0.71707764847362598</v>
      </c>
      <c r="G23">
        <v>0.37352719971773402</v>
      </c>
      <c r="H23">
        <v>0.30133699062729302</v>
      </c>
      <c r="I23" s="5">
        <f t="shared" si="0"/>
        <v>2.6749646007864119</v>
      </c>
      <c r="J23" s="5">
        <f t="shared" si="1"/>
        <v>2.036829278201838</v>
      </c>
      <c r="K23" s="5">
        <f t="shared" si="2"/>
        <v>2.3558969394941247</v>
      </c>
      <c r="L23">
        <v>1.84326450361386</v>
      </c>
      <c r="M23">
        <v>1.49448904036717</v>
      </c>
      <c r="N23">
        <f t="shared" si="3"/>
        <v>1.6688767719905151</v>
      </c>
      <c r="O23">
        <f t="shared" si="4"/>
        <v>-0.20898814645894789</v>
      </c>
      <c r="P23" s="4">
        <v>0.90341553998561497</v>
      </c>
      <c r="Q23">
        <v>0.891914063459877</v>
      </c>
      <c r="R23">
        <f t="shared" si="5"/>
        <v>3.6136621599424599</v>
      </c>
      <c r="S23">
        <f t="shared" si="6"/>
        <v>3.567656253839508</v>
      </c>
      <c r="T23" s="5">
        <f t="shared" si="7"/>
        <v>3.5906592068909839</v>
      </c>
      <c r="U23">
        <v>21.312169553331799</v>
      </c>
      <c r="V23">
        <v>24.261945887500001</v>
      </c>
      <c r="W23">
        <f t="shared" si="8"/>
        <v>22.787057720415902</v>
      </c>
      <c r="X23">
        <f t="shared" si="9"/>
        <v>0.12944963629619333</v>
      </c>
      <c r="Y23">
        <v>1.8826000000000001</v>
      </c>
      <c r="Z23">
        <v>1.3221000000000001</v>
      </c>
      <c r="AA23">
        <v>0.80059999999999998</v>
      </c>
      <c r="AB23">
        <v>1.0579000000000001</v>
      </c>
    </row>
    <row r="24" spans="1:28" ht="18" thickBot="1" x14ac:dyDescent="0.25">
      <c r="A24" s="9">
        <v>24</v>
      </c>
      <c r="B24" s="15">
        <v>1</v>
      </c>
      <c r="C24">
        <v>20.583561643835601</v>
      </c>
      <c r="D24">
        <v>24</v>
      </c>
      <c r="E24">
        <v>0.99999998995560702</v>
      </c>
      <c r="F24">
        <v>0.52977039562061501</v>
      </c>
      <c r="G24">
        <v>0.28561038345425799</v>
      </c>
      <c r="H24">
        <v>0.35442779690881498</v>
      </c>
      <c r="I24" s="5">
        <f t="shared" si="0"/>
        <v>2.5712207468197299</v>
      </c>
      <c r="J24" s="5">
        <f t="shared" si="1"/>
        <v>1.76839638505886</v>
      </c>
      <c r="K24" s="5">
        <f t="shared" si="2"/>
        <v>2.1698085659392952</v>
      </c>
      <c r="L24">
        <v>1.22699014071824</v>
      </c>
      <c r="M24">
        <v>1.7157822850859901</v>
      </c>
      <c r="N24">
        <f t="shared" si="3"/>
        <v>1.4713862129021149</v>
      </c>
      <c r="O24">
        <f t="shared" si="4"/>
        <v>0.33219839908902787</v>
      </c>
      <c r="P24" s="4">
        <v>0.62122048738152102</v>
      </c>
      <c r="Q24">
        <v>0.61348028252745801</v>
      </c>
      <c r="R24">
        <f t="shared" si="5"/>
        <v>2.4848819495260841</v>
      </c>
      <c r="S24">
        <f t="shared" si="6"/>
        <v>2.453921130109832</v>
      </c>
      <c r="T24" s="5">
        <f t="shared" si="7"/>
        <v>2.4694015398179578</v>
      </c>
      <c r="U24">
        <v>20.3061528915715</v>
      </c>
      <c r="V24">
        <v>19.1996288885429</v>
      </c>
      <c r="W24">
        <f t="shared" si="8"/>
        <v>19.752890890057202</v>
      </c>
      <c r="X24">
        <f t="shared" si="9"/>
        <v>-5.6018332161475101E-2</v>
      </c>
      <c r="Y24">
        <v>1.3214999999999999</v>
      </c>
      <c r="Z24">
        <v>1.1656</v>
      </c>
      <c r="AA24">
        <v>0.73740000000000006</v>
      </c>
      <c r="AB24">
        <v>0.87</v>
      </c>
    </row>
    <row r="26" spans="1:28" x14ac:dyDescent="0.2">
      <c r="I26">
        <f>CORREL(I5:I24,R5:R24)</f>
        <v>0.43909044776065914</v>
      </c>
      <c r="J26">
        <f>CORREL(J5:J24,S5:S24)</f>
        <v>0.55854370387740682</v>
      </c>
      <c r="L26">
        <f>CORREL(L5:L24,U5:U24)</f>
        <v>-0.15841601661263252</v>
      </c>
      <c r="M26">
        <f>CORREL(M5:M24,V5:V24)</f>
        <v>-0.47342395992379027</v>
      </c>
      <c r="O26">
        <f>CORREL(O5:O24,X5:X24)</f>
        <v>-0.50481810161789609</v>
      </c>
      <c r="P26"/>
      <c r="R26">
        <v>0.19339999999999999</v>
      </c>
      <c r="S26">
        <v>0.19339999999999999</v>
      </c>
      <c r="U26">
        <v>3.819</v>
      </c>
      <c r="V26">
        <v>3.819</v>
      </c>
      <c r="Y26">
        <v>3.819</v>
      </c>
      <c r="Z26">
        <v>3.819</v>
      </c>
      <c r="AA26">
        <v>3.819</v>
      </c>
      <c r="AB26">
        <v>3.819</v>
      </c>
    </row>
    <row r="27" spans="1:28" ht="17" x14ac:dyDescent="0.2">
      <c r="B27">
        <f>SUM(B5:B24)</f>
        <v>9</v>
      </c>
      <c r="C27">
        <f t="shared" ref="C27" si="16">AVERAGE(C5:C24)</f>
        <v>20.565479452054792</v>
      </c>
      <c r="D27" t="s">
        <v>8</v>
      </c>
      <c r="E27">
        <f t="shared" ref="E27:J27" si="17">AVERAGE(E5:E24)</f>
        <v>0.70995352405108481</v>
      </c>
      <c r="F27">
        <f t="shared" si="17"/>
        <v>0.81721800565637626</v>
      </c>
      <c r="G27">
        <f t="shared" si="17"/>
        <v>0.30386609880227822</v>
      </c>
      <c r="H27">
        <f t="shared" si="17"/>
        <v>0.14600417355032674</v>
      </c>
      <c r="I27">
        <f t="shared" si="17"/>
        <v>2.0276392457067267</v>
      </c>
      <c r="J27">
        <f t="shared" si="17"/>
        <v>1.9264443584134057</v>
      </c>
      <c r="L27">
        <f>AVERAGE(L5:L24)</f>
        <v>1.6924926713549588</v>
      </c>
      <c r="M27">
        <f>AVERAGE(M5:M24)</f>
        <v>1.2522344695971863</v>
      </c>
      <c r="O27" s="19" t="s">
        <v>54</v>
      </c>
      <c r="P27">
        <f t="shared" ref="P27:V27" si="18">AVERAGE(P5:P24)</f>
        <v>0.61011401821036926</v>
      </c>
      <c r="Q27">
        <f t="shared" si="18"/>
        <v>0.596265782451189</v>
      </c>
      <c r="R27">
        <f>AVERAGE(R5:R24)</f>
        <v>2.440456072841477</v>
      </c>
      <c r="S27">
        <f t="shared" si="18"/>
        <v>2.385063129804756</v>
      </c>
      <c r="U27">
        <f>AVERAGE(U5:U24)</f>
        <v>20.658508935328655</v>
      </c>
      <c r="V27">
        <f t="shared" si="18"/>
        <v>25.344509704155065</v>
      </c>
      <c r="Y27">
        <f t="shared" ref="Y27:AB27" si="19">AVERAGE(Y5:Y24)</f>
        <v>1.3142850000000001</v>
      </c>
      <c r="Z27">
        <f t="shared" si="19"/>
        <v>1.115855</v>
      </c>
      <c r="AA27">
        <f t="shared" si="19"/>
        <v>1.0001800000000001</v>
      </c>
      <c r="AB27">
        <f t="shared" si="19"/>
        <v>1.00126</v>
      </c>
    </row>
    <row r="28" spans="1:28" x14ac:dyDescent="0.2">
      <c r="C28">
        <f t="shared" ref="C28" si="20">_xlfn.STDEV.S(C5:C24)</f>
        <v>4.7288823618079645</v>
      </c>
      <c r="D28" t="s">
        <v>9</v>
      </c>
      <c r="E28">
        <f t="shared" ref="E28:M28" si="21">_xlfn.STDEV.S(E5:E24)</f>
        <v>0.21397230856868718</v>
      </c>
      <c r="F28">
        <f t="shared" si="21"/>
        <v>0.19240055842451614</v>
      </c>
      <c r="G28">
        <f t="shared" si="21"/>
        <v>0.25107935689395416</v>
      </c>
      <c r="H28">
        <f t="shared" si="21"/>
        <v>0.20044058068496576</v>
      </c>
      <c r="I28">
        <f t="shared" si="21"/>
        <v>0.51548155776204918</v>
      </c>
      <c r="J28">
        <f t="shared" si="21"/>
        <v>0.43116063728901127</v>
      </c>
      <c r="L28">
        <f t="shared" si="21"/>
        <v>0.40210735919460561</v>
      </c>
      <c r="M28">
        <f t="shared" si="21"/>
        <v>0.38779655895202786</v>
      </c>
      <c r="P28">
        <f t="shared" ref="P28:V28" si="22">_xlfn.STDEV.S(P5:P24)</f>
        <v>0.1648082620822281</v>
      </c>
      <c r="Q28">
        <f t="shared" si="22"/>
        <v>0.18698352399676091</v>
      </c>
      <c r="R28">
        <f t="shared" si="22"/>
        <v>0.65923304832891239</v>
      </c>
      <c r="S28">
        <f t="shared" si="22"/>
        <v>0.74793409598704363</v>
      </c>
      <c r="U28">
        <f t="shared" si="22"/>
        <v>3.7477806550787598</v>
      </c>
      <c r="V28">
        <f t="shared" si="22"/>
        <v>5.4098008358685208</v>
      </c>
      <c r="Y28">
        <f t="shared" ref="Y28:AB28" si="23">_xlfn.STDEV.S(Y5:Y24)</f>
        <v>0.40585146787178622</v>
      </c>
      <c r="Z28">
        <f t="shared" si="23"/>
        <v>0.37035897447433935</v>
      </c>
      <c r="AA28">
        <f t="shared" si="23"/>
        <v>0.16656604696035709</v>
      </c>
      <c r="AB28">
        <f t="shared" si="23"/>
        <v>0.12576625938621275</v>
      </c>
    </row>
    <row r="29" spans="1:28" x14ac:dyDescent="0.2">
      <c r="E29">
        <f>TTEST(E5:E24,F5:F24,2,1)</f>
        <v>0.12526826223621645</v>
      </c>
      <c r="G29">
        <f>TTEST(G5:G24,H5:H24,2,1)</f>
        <v>3.8245749869221164E-3</v>
      </c>
      <c r="I29">
        <f>TTEST(I5:I24,J5:J24,2,1)</f>
        <v>0.44333002518873144</v>
      </c>
      <c r="L29">
        <f>TTEST(L5:L24,M5:M24,2,1)</f>
        <v>2.207272915017394E-3</v>
      </c>
      <c r="P29">
        <f>TTEST(P5:P24,Q5:Q24,2,1)</f>
        <v>0.39141701466634193</v>
      </c>
      <c r="R29">
        <f>TTEST(R5:R24,S5:S24,2,1)</f>
        <v>0.39141701466634193</v>
      </c>
      <c r="U29">
        <f>TTEST(U5:U24,V5:V24,2,1)</f>
        <v>3.5877985904853461E-3</v>
      </c>
      <c r="Y29">
        <f>TTEST(Y5:Y24,Z5:Z24,2,1)</f>
        <v>2.2790498397250924E-3</v>
      </c>
      <c r="AA29">
        <f>TTEST(AA5:AA24,AB5:AB24,2,1)</f>
        <v>0.98180597340723463</v>
      </c>
    </row>
    <row r="30" spans="1:28" x14ac:dyDescent="0.2">
      <c r="I30">
        <f>_xlfn.T.INV.2T(I29,19)</f>
        <v>0.78290916028973023</v>
      </c>
      <c r="J30">
        <f>TTEST(J5:J24,S5:S24,2,1)</f>
        <v>3.7214312994903742E-3</v>
      </c>
      <c r="L30">
        <f>_xlfn.T.INV.2T(L29,19)</f>
        <v>3.5360144449776469</v>
      </c>
      <c r="R30">
        <f>_xlfn.T.INV.2T(R29,19)</f>
        <v>0.87704513351081592</v>
      </c>
      <c r="U30">
        <f>_xlfn.T.INV.2T(U29,19)</f>
        <v>3.3214320038941088</v>
      </c>
      <c r="Y30">
        <f>_xlfn.T.INV.2T(Y29,19)</f>
        <v>3.5219244757784223</v>
      </c>
      <c r="AA30">
        <f>_xlfn.T.INV.2T(AA29,19)</f>
        <v>2.3106874967920608E-2</v>
      </c>
    </row>
    <row r="31" spans="1:28" x14ac:dyDescent="0.2">
      <c r="I31">
        <f>I30/SQRT(20)</f>
        <v>0.17506381026151158</v>
      </c>
      <c r="L31">
        <f>L30/SQRT(20)</f>
        <v>0.79067686683912075</v>
      </c>
      <c r="R31">
        <f>R30/SQRT(20)</f>
        <v>0.19611325378655631</v>
      </c>
      <c r="U31">
        <f>U30/SQRT(20)</f>
        <v>0.74269477433505726</v>
      </c>
      <c r="Y31">
        <f>Y30/SQRT(20)</f>
        <v>0.78752625394608633</v>
      </c>
      <c r="AA31">
        <f>AA30/SQRT(20)</f>
        <v>5.1668543175858745E-3</v>
      </c>
    </row>
    <row r="33" spans="4:22" x14ac:dyDescent="0.2">
      <c r="I33" t="s">
        <v>5</v>
      </c>
      <c r="J33" t="s">
        <v>6</v>
      </c>
      <c r="L33">
        <f>CORREL(L5:L24,U5:U24)</f>
        <v>-0.15841601661263252</v>
      </c>
      <c r="M33">
        <f>CORREL(M5:M24,V5:V24)</f>
        <v>-0.47342395992379027</v>
      </c>
      <c r="R33" t="s">
        <v>5</v>
      </c>
      <c r="S33" t="s">
        <v>6</v>
      </c>
    </row>
    <row r="34" spans="4:22" x14ac:dyDescent="0.2">
      <c r="H34" t="s">
        <v>16</v>
      </c>
      <c r="I34">
        <f>I27</f>
        <v>2.0276392457067267</v>
      </c>
      <c r="J34">
        <f>J27</f>
        <v>1.9264443584134057</v>
      </c>
      <c r="Q34" t="s">
        <v>17</v>
      </c>
      <c r="R34">
        <f>R27</f>
        <v>2.440456072841477</v>
      </c>
      <c r="S34">
        <f>S27</f>
        <v>2.385063129804756</v>
      </c>
    </row>
    <row r="35" spans="4:22" x14ac:dyDescent="0.2">
      <c r="H35" t="s">
        <v>18</v>
      </c>
      <c r="I35">
        <f>L27</f>
        <v>1.6924926713549588</v>
      </c>
      <c r="J35">
        <f>M27</f>
        <v>1.2522344695971863</v>
      </c>
      <c r="Q35" t="s">
        <v>19</v>
      </c>
      <c r="R35">
        <f>U27</f>
        <v>20.658508935328655</v>
      </c>
      <c r="S35">
        <f>V27</f>
        <v>25.344509704155065</v>
      </c>
    </row>
    <row r="38" spans="4:22" x14ac:dyDescent="0.2">
      <c r="D38">
        <v>10</v>
      </c>
      <c r="E38">
        <v>0.99999999992807198</v>
      </c>
      <c r="F38">
        <v>0.63674349882500803</v>
      </c>
      <c r="G38">
        <v>0.236406175053641</v>
      </c>
      <c r="H38">
        <v>0.243744930755245</v>
      </c>
      <c r="I38" s="5">
        <f t="shared" ref="I38" si="24">(E38+G38)*4/2</f>
        <v>2.472812349963426</v>
      </c>
      <c r="J38" s="5">
        <f t="shared" ref="J38" si="25">(F38+H38)*4/2</f>
        <v>1.7609768591605062</v>
      </c>
      <c r="K38" s="5"/>
      <c r="L38">
        <v>1.1838441384296099</v>
      </c>
      <c r="M38">
        <v>1.6985588447432101</v>
      </c>
      <c r="P38" s="4">
        <v>0.60628055801687897</v>
      </c>
      <c r="Q38">
        <v>0.531072684183722</v>
      </c>
      <c r="R38">
        <f t="shared" ref="R38" si="26">P38*4</f>
        <v>2.4251222320675159</v>
      </c>
      <c r="S38">
        <f t="shared" ref="S38" si="27">Q38*4</f>
        <v>2.124290736734888</v>
      </c>
      <c r="T38" s="5"/>
      <c r="U38">
        <v>16.8466833868906</v>
      </c>
      <c r="V38">
        <v>16.7637564014886</v>
      </c>
    </row>
    <row r="40" spans="4:22" x14ac:dyDescent="0.2">
      <c r="U40" t="s">
        <v>44</v>
      </c>
      <c r="V40" t="s">
        <v>45</v>
      </c>
    </row>
    <row r="41" spans="4:22" x14ac:dyDescent="0.2">
      <c r="S41" t="s">
        <v>46</v>
      </c>
      <c r="U41">
        <f>CORREL(I5:I24,R5:R24)</f>
        <v>0.43909044776065914</v>
      </c>
      <c r="V41">
        <f>CORREL(L5:L24,U5:U24)</f>
        <v>-0.15841601661263252</v>
      </c>
    </row>
    <row r="42" spans="4:22" x14ac:dyDescent="0.2">
      <c r="S42" t="s">
        <v>47</v>
      </c>
      <c r="U42">
        <f>CORREL(J5:J24,S5:S24)</f>
        <v>0.55854370387740682</v>
      </c>
      <c r="V42">
        <f>CORREL(M5:M24,V5:V24)</f>
        <v>-0.47342395992379027</v>
      </c>
    </row>
  </sheetData>
  <mergeCells count="12">
    <mergeCell ref="Y1:AB1"/>
    <mergeCell ref="Y2:Z2"/>
    <mergeCell ref="AA2:AB2"/>
    <mergeCell ref="U2:V2"/>
    <mergeCell ref="R2:S2"/>
    <mergeCell ref="P1:V1"/>
    <mergeCell ref="P2:Q2"/>
    <mergeCell ref="E2:F2"/>
    <mergeCell ref="G2:H2"/>
    <mergeCell ref="L2:M2"/>
    <mergeCell ref="I2:J2"/>
    <mergeCell ref="E1:M1"/>
  </mergeCell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0"/>
  <sheetViews>
    <sheetView topLeftCell="A25" workbookViewId="0">
      <selection activeCell="S6" sqref="S6:T25"/>
    </sheetView>
  </sheetViews>
  <sheetFormatPr baseColWidth="10" defaultRowHeight="16" x14ac:dyDescent="0.2"/>
  <cols>
    <col min="9" max="9" width="12" bestFit="1" customWidth="1"/>
    <col min="10" max="10" width="12.1640625" bestFit="1" customWidth="1"/>
    <col min="11" max="11" width="12.1640625" customWidth="1"/>
    <col min="16" max="16" width="12.1640625" bestFit="1" customWidth="1"/>
  </cols>
  <sheetData>
    <row r="1" spans="1:24" x14ac:dyDescent="0.2">
      <c r="A1" s="11"/>
      <c r="E1" s="21" t="s">
        <v>15</v>
      </c>
      <c r="F1" s="21"/>
      <c r="G1" s="21"/>
      <c r="H1" s="21"/>
      <c r="I1" s="21"/>
      <c r="J1" s="21"/>
      <c r="K1" s="21"/>
      <c r="L1" s="21"/>
      <c r="M1" s="21"/>
      <c r="N1" s="22" t="s">
        <v>14</v>
      </c>
      <c r="O1" s="22"/>
      <c r="P1" s="22"/>
      <c r="Q1" s="22"/>
      <c r="R1" s="22"/>
      <c r="S1" s="22"/>
      <c r="T1" s="22"/>
      <c r="U1" s="22" t="s">
        <v>25</v>
      </c>
      <c r="V1" s="22"/>
      <c r="W1" s="22"/>
      <c r="X1" s="22"/>
    </row>
    <row r="2" spans="1:24" ht="17" x14ac:dyDescent="0.2">
      <c r="A2" s="12"/>
      <c r="E2" s="21" t="s">
        <v>1</v>
      </c>
      <c r="F2" s="21"/>
      <c r="G2" s="21" t="s">
        <v>2</v>
      </c>
      <c r="H2" s="21"/>
      <c r="I2" s="21" t="s">
        <v>13</v>
      </c>
      <c r="J2" s="21"/>
      <c r="K2" s="7"/>
      <c r="L2" s="21" t="s">
        <v>0</v>
      </c>
      <c r="M2" s="21"/>
      <c r="N2" s="22" t="s">
        <v>10</v>
      </c>
      <c r="O2" s="22"/>
      <c r="P2" s="22" t="s">
        <v>12</v>
      </c>
      <c r="Q2" s="22"/>
      <c r="R2" s="8"/>
      <c r="S2" s="22" t="s">
        <v>11</v>
      </c>
      <c r="T2" s="22"/>
      <c r="U2" s="22" t="s">
        <v>27</v>
      </c>
      <c r="V2" s="22"/>
      <c r="W2" s="22" t="s">
        <v>26</v>
      </c>
      <c r="X2" s="22"/>
    </row>
    <row r="3" spans="1:24" ht="17" x14ac:dyDescent="0.2">
      <c r="A3" s="12" t="s">
        <v>23</v>
      </c>
      <c r="B3" t="s">
        <v>22</v>
      </c>
      <c r="C3" t="s">
        <v>24</v>
      </c>
      <c r="D3" t="s">
        <v>7</v>
      </c>
      <c r="E3" s="2" t="s">
        <v>20</v>
      </c>
      <c r="F3" s="2" t="s">
        <v>21</v>
      </c>
      <c r="G3" s="2" t="s">
        <v>20</v>
      </c>
      <c r="H3" s="2" t="s">
        <v>21</v>
      </c>
      <c r="I3" s="2" t="s">
        <v>20</v>
      </c>
      <c r="J3" s="2" t="s">
        <v>21</v>
      </c>
      <c r="K3" s="2"/>
      <c r="L3" s="2" t="s">
        <v>20</v>
      </c>
      <c r="M3" s="2" t="s">
        <v>21</v>
      </c>
      <c r="N3" s="1" t="s">
        <v>3</v>
      </c>
      <c r="O3" s="1" t="s">
        <v>4</v>
      </c>
      <c r="P3" s="1" t="s">
        <v>3</v>
      </c>
      <c r="Q3" s="1" t="s">
        <v>4</v>
      </c>
      <c r="R3" s="1"/>
      <c r="S3" s="1" t="s">
        <v>3</v>
      </c>
      <c r="T3" s="1" t="s">
        <v>4</v>
      </c>
      <c r="U3" s="1" t="s">
        <v>3</v>
      </c>
      <c r="V3" s="1" t="s">
        <v>4</v>
      </c>
      <c r="W3" s="1" t="s">
        <v>3</v>
      </c>
      <c r="X3" s="1" t="s">
        <v>4</v>
      </c>
    </row>
    <row r="4" spans="1:24" ht="17" x14ac:dyDescent="0.2">
      <c r="A4" s="12"/>
      <c r="N4" s="5"/>
      <c r="O4" s="5"/>
    </row>
    <row r="5" spans="1:24" ht="18" thickBot="1" x14ac:dyDescent="0.25">
      <c r="A5" s="12"/>
    </row>
    <row r="6" spans="1:24" ht="18" thickBot="1" x14ac:dyDescent="0.25">
      <c r="A6" s="6">
        <v>2</v>
      </c>
      <c r="B6" s="15">
        <v>1</v>
      </c>
      <c r="C6" s="12">
        <v>23.216438356164385</v>
      </c>
      <c r="D6" s="6">
        <v>2</v>
      </c>
      <c r="E6" s="5">
        <v>0.16017701588781499</v>
      </c>
      <c r="F6" s="5">
        <v>0.99999999983204702</v>
      </c>
      <c r="G6" s="5">
        <v>0.22390955374280699</v>
      </c>
      <c r="H6" s="5">
        <v>0.17491079120743799</v>
      </c>
      <c r="I6">
        <f>4*(E6+G6)/2</f>
        <v>0.76817313926124398</v>
      </c>
      <c r="J6">
        <f>4*(F6+H6)/2</f>
        <v>2.3498215820789699</v>
      </c>
      <c r="K6">
        <f>(J6-I6)/AVERAGE(I6:J6)</f>
        <v>1.0145292626652576</v>
      </c>
      <c r="L6" s="5">
        <v>2.1999196012699098</v>
      </c>
      <c r="M6" s="5">
        <v>0.75574276536750995</v>
      </c>
      <c r="N6" s="5">
        <v>0.56599245173531798</v>
      </c>
      <c r="O6" s="5">
        <v>0.55177204162349702</v>
      </c>
      <c r="P6">
        <f t="shared" ref="P6" si="0">N6*4</f>
        <v>2.2639698069412719</v>
      </c>
      <c r="Q6">
        <f t="shared" ref="Q6" si="1">O6*4</f>
        <v>2.2070881664939881</v>
      </c>
      <c r="R6">
        <f>(Q6-P6)/AVERAGE(P6:Q6)</f>
        <v>-2.5444376156715236E-2</v>
      </c>
      <c r="S6" s="5">
        <v>48.306393172352998</v>
      </c>
      <c r="T6" s="5">
        <v>33.853288700293497</v>
      </c>
      <c r="U6">
        <v>0.6129</v>
      </c>
      <c r="V6">
        <v>0.88539999999999996</v>
      </c>
      <c r="W6">
        <v>0.79590000000000005</v>
      </c>
      <c r="X6">
        <v>0.78339999999999999</v>
      </c>
    </row>
    <row r="7" spans="1:24" ht="18" thickBot="1" x14ac:dyDescent="0.25">
      <c r="A7" s="6">
        <v>4</v>
      </c>
      <c r="B7" s="15">
        <v>0</v>
      </c>
      <c r="C7" s="12">
        <v>22.019178082191782</v>
      </c>
      <c r="D7" s="6">
        <v>4</v>
      </c>
      <c r="E7" s="5">
        <v>0.95664798999239298</v>
      </c>
      <c r="F7" s="5">
        <v>0.50114770086452998</v>
      </c>
      <c r="G7" s="5">
        <v>0.136847284194204</v>
      </c>
      <c r="H7" s="5">
        <v>0.265678768760367</v>
      </c>
      <c r="I7">
        <f t="shared" ref="I7:I25" si="2">4*(E7+G7)/2</f>
        <v>2.1869905483731937</v>
      </c>
      <c r="J7">
        <f t="shared" ref="J7:J25" si="3">4*(F7+H7)/2</f>
        <v>1.533652939249794</v>
      </c>
      <c r="K7">
        <f t="shared" ref="K7:K25" si="4">(J7-I7)/AVERAGE(I7:J7)</f>
        <v>-0.35119602901851715</v>
      </c>
      <c r="L7" s="5">
        <v>0.65786056468329501</v>
      </c>
      <c r="M7" s="5">
        <v>1.7050470304149401</v>
      </c>
      <c r="N7">
        <v>0.295429539764411</v>
      </c>
      <c r="O7">
        <v>0.51364227759873204</v>
      </c>
      <c r="P7">
        <f t="shared" ref="P7:P25" si="5">N7*4</f>
        <v>1.181718159057644</v>
      </c>
      <c r="Q7">
        <f t="shared" ref="Q7:Q25" si="6">O7*4</f>
        <v>2.0545691103949282</v>
      </c>
      <c r="R7">
        <f t="shared" ref="R7:R25" si="7">(Q7-P7)/AVERAGE(P7:Q7)</f>
        <v>0.53941500161382738</v>
      </c>
      <c r="S7" s="5">
        <v>23.715808864470201</v>
      </c>
      <c r="T7" s="5">
        <v>23.610328282427801</v>
      </c>
      <c r="U7" s="5">
        <v>0.76470000000000005</v>
      </c>
      <c r="V7">
        <v>1.0254000000000001</v>
      </c>
      <c r="W7">
        <v>0.87880000000000003</v>
      </c>
      <c r="X7">
        <v>0.97729999999999995</v>
      </c>
    </row>
    <row r="8" spans="1:24" ht="18" thickBot="1" x14ac:dyDescent="0.25">
      <c r="A8" s="6">
        <v>5</v>
      </c>
      <c r="B8" s="15">
        <v>0</v>
      </c>
      <c r="C8" s="12">
        <v>21.43013698630137</v>
      </c>
      <c r="D8" s="6">
        <v>5</v>
      </c>
      <c r="E8" s="5">
        <v>0.60639744827586906</v>
      </c>
      <c r="F8" s="5">
        <v>0.73916540609266101</v>
      </c>
      <c r="G8" s="5">
        <v>0.21491560423829401</v>
      </c>
      <c r="H8" s="5">
        <v>0.16754599283379801</v>
      </c>
      <c r="I8">
        <f t="shared" si="2"/>
        <v>1.6426261050283262</v>
      </c>
      <c r="J8">
        <f t="shared" si="3"/>
        <v>1.813422797852918</v>
      </c>
      <c r="K8">
        <f t="shared" si="4"/>
        <v>9.883928012835802E-2</v>
      </c>
      <c r="L8" s="5">
        <v>1.3576243860128601</v>
      </c>
      <c r="M8" s="5">
        <v>1.54749707207564</v>
      </c>
      <c r="N8">
        <v>0.40056688335686602</v>
      </c>
      <c r="O8">
        <v>0.61157924840406497</v>
      </c>
      <c r="P8">
        <f t="shared" si="5"/>
        <v>1.6022675334274641</v>
      </c>
      <c r="Q8">
        <f t="shared" si="6"/>
        <v>2.4463169936162599</v>
      </c>
      <c r="R8">
        <f t="shared" si="7"/>
        <v>0.41696027564731153</v>
      </c>
      <c r="S8" s="5">
        <v>21.240837975647999</v>
      </c>
      <c r="T8" s="5">
        <v>16.305607297414099</v>
      </c>
      <c r="U8" s="5">
        <v>1.0315000000000001</v>
      </c>
      <c r="V8">
        <v>1.3214999999999999</v>
      </c>
      <c r="W8">
        <v>0.96260000000000001</v>
      </c>
      <c r="X8">
        <v>1.153</v>
      </c>
    </row>
    <row r="9" spans="1:24" ht="18" thickBot="1" x14ac:dyDescent="0.25">
      <c r="A9" s="6">
        <v>6</v>
      </c>
      <c r="B9" s="15">
        <v>0</v>
      </c>
      <c r="C9" s="12">
        <v>21.265753424657536</v>
      </c>
      <c r="D9" s="6">
        <v>6</v>
      </c>
      <c r="E9" s="5">
        <v>0.452866657506588</v>
      </c>
      <c r="F9" s="5">
        <v>0.51054265461360304</v>
      </c>
      <c r="G9" s="5">
        <v>9.0790445532691999E-2</v>
      </c>
      <c r="H9" s="5">
        <v>0.53275895178520105</v>
      </c>
      <c r="I9">
        <f t="shared" si="2"/>
        <v>1.0873142060785601</v>
      </c>
      <c r="J9">
        <f t="shared" si="3"/>
        <v>2.0866032127976082</v>
      </c>
      <c r="K9">
        <f t="shared" si="4"/>
        <v>0.62968809508149071</v>
      </c>
      <c r="L9" s="5">
        <v>1.9320704063152301</v>
      </c>
      <c r="M9" s="5">
        <v>1.14206147138217</v>
      </c>
      <c r="N9">
        <v>0.39341295176775498</v>
      </c>
      <c r="O9">
        <v>0.65924238975623795</v>
      </c>
      <c r="P9">
        <f t="shared" si="5"/>
        <v>1.5736518070710199</v>
      </c>
      <c r="Q9">
        <f t="shared" si="6"/>
        <v>2.6369695590249518</v>
      </c>
      <c r="R9">
        <f t="shared" si="7"/>
        <v>0.50506453062523882</v>
      </c>
      <c r="S9" s="5">
        <v>26.650226474914302</v>
      </c>
      <c r="T9" s="5">
        <v>28.0487408621489</v>
      </c>
      <c r="U9" s="5">
        <v>0.93089999999999995</v>
      </c>
      <c r="V9">
        <v>1.1109</v>
      </c>
      <c r="W9">
        <v>1.4181999999999999</v>
      </c>
      <c r="X9">
        <v>0.68279999999999996</v>
      </c>
    </row>
    <row r="10" spans="1:24" ht="18" thickBot="1" x14ac:dyDescent="0.25">
      <c r="A10" s="6">
        <v>7</v>
      </c>
      <c r="B10" s="15">
        <v>1</v>
      </c>
      <c r="C10" s="12">
        <v>22.663013698630138</v>
      </c>
      <c r="D10" s="6">
        <v>7</v>
      </c>
      <c r="E10" s="5">
        <v>0.99999999980533205</v>
      </c>
      <c r="F10" s="5">
        <v>0.99999999852462595</v>
      </c>
      <c r="G10" s="5">
        <v>8.3309154234652003E-2</v>
      </c>
      <c r="H10" s="5">
        <v>0.267502607623058</v>
      </c>
      <c r="I10">
        <f t="shared" si="2"/>
        <v>2.1666183080799679</v>
      </c>
      <c r="J10">
        <f t="shared" si="3"/>
        <v>2.5350052122953679</v>
      </c>
      <c r="K10">
        <f t="shared" si="4"/>
        <v>0.15670625375210445</v>
      </c>
      <c r="L10" s="5">
        <v>1.23905311830497</v>
      </c>
      <c r="M10" s="5">
        <v>1.37028766356873</v>
      </c>
      <c r="N10">
        <v>0.52883687167219495</v>
      </c>
      <c r="O10">
        <v>0.79910769096136203</v>
      </c>
      <c r="P10">
        <f t="shared" si="5"/>
        <v>2.1153474866887798</v>
      </c>
      <c r="Q10">
        <f t="shared" si="6"/>
        <v>3.1964307638454481</v>
      </c>
      <c r="R10">
        <f t="shared" si="7"/>
        <v>0.4070513587602943</v>
      </c>
      <c r="S10" s="5">
        <v>20.849154311153299</v>
      </c>
      <c r="T10" s="5">
        <v>23.559567606854099</v>
      </c>
      <c r="U10" s="5">
        <v>1.2733000000000001</v>
      </c>
      <c r="V10">
        <v>1.4416</v>
      </c>
      <c r="W10">
        <v>0.93320000000000003</v>
      </c>
      <c r="X10">
        <v>0.77849999999999997</v>
      </c>
    </row>
    <row r="11" spans="1:24" ht="18" thickBot="1" x14ac:dyDescent="0.25">
      <c r="A11" s="6">
        <v>10</v>
      </c>
      <c r="B11" s="15">
        <v>0</v>
      </c>
      <c r="C11" s="12">
        <v>21</v>
      </c>
      <c r="D11" s="6">
        <v>10</v>
      </c>
      <c r="E11" s="5">
        <v>0.78012241571818997</v>
      </c>
      <c r="F11" s="5">
        <v>0.33355339955551599</v>
      </c>
      <c r="G11" s="5">
        <v>1.61312E-10</v>
      </c>
      <c r="H11" s="5">
        <v>0.45575646008550302</v>
      </c>
      <c r="I11">
        <f t="shared" si="2"/>
        <v>1.5602448317590039</v>
      </c>
      <c r="J11">
        <f t="shared" si="3"/>
        <v>1.5786197192820381</v>
      </c>
      <c r="K11">
        <f t="shared" si="4"/>
        <v>1.1707983714646137E-2</v>
      </c>
      <c r="L11" s="5">
        <v>0.75375183454057204</v>
      </c>
      <c r="M11" s="5">
        <v>2.9349353193647798</v>
      </c>
      <c r="N11">
        <v>0.42782904995625398</v>
      </c>
      <c r="O11">
        <v>0.54966449442143295</v>
      </c>
      <c r="P11">
        <f t="shared" si="5"/>
        <v>1.7113161998250159</v>
      </c>
      <c r="Q11">
        <f t="shared" si="6"/>
        <v>2.1986579776857318</v>
      </c>
      <c r="R11">
        <f t="shared" si="7"/>
        <v>0.2492813280782217</v>
      </c>
      <c r="S11" s="5">
        <v>26.8668715365393</v>
      </c>
      <c r="T11" s="5">
        <v>24.615957082078701</v>
      </c>
      <c r="U11" s="5">
        <v>0.58760000000000001</v>
      </c>
      <c r="V11">
        <v>1.2505999999999999</v>
      </c>
      <c r="W11">
        <v>1.0378000000000001</v>
      </c>
      <c r="X11">
        <v>1.0427</v>
      </c>
    </row>
    <row r="12" spans="1:24" ht="18" thickBot="1" x14ac:dyDescent="0.25">
      <c r="A12" s="6">
        <v>11</v>
      </c>
      <c r="B12" s="15">
        <v>1</v>
      </c>
      <c r="C12" s="12">
        <v>19.767123287671232</v>
      </c>
      <c r="D12" s="6">
        <v>11</v>
      </c>
      <c r="E12" s="5">
        <v>0.999999999806369</v>
      </c>
      <c r="F12" s="5">
        <v>0.86982727114795499</v>
      </c>
      <c r="G12" s="5">
        <v>3.4526181134723999E-2</v>
      </c>
      <c r="H12" s="5">
        <v>7.6323759999999992E-9</v>
      </c>
      <c r="I12">
        <f t="shared" si="2"/>
        <v>2.0690523618821861</v>
      </c>
      <c r="J12">
        <f t="shared" si="3"/>
        <v>1.7396545575606619</v>
      </c>
      <c r="K12">
        <f t="shared" si="4"/>
        <v>-0.17297093805774363</v>
      </c>
      <c r="L12" s="5">
        <v>0.93021629513825199</v>
      </c>
      <c r="M12" s="5">
        <v>1.49800719672436</v>
      </c>
      <c r="N12">
        <v>0.44301325501981698</v>
      </c>
      <c r="O12">
        <v>0.77785336908693703</v>
      </c>
      <c r="P12">
        <f t="shared" si="5"/>
        <v>1.7720530200792679</v>
      </c>
      <c r="Q12">
        <f t="shared" si="6"/>
        <v>3.1114134763477481</v>
      </c>
      <c r="R12">
        <f t="shared" si="7"/>
        <v>0.54852857381060038</v>
      </c>
      <c r="S12" s="5">
        <v>26.763737084755899</v>
      </c>
      <c r="T12" s="5">
        <v>24.120323381435899</v>
      </c>
      <c r="U12" s="5">
        <v>0.94389999999999996</v>
      </c>
      <c r="V12">
        <v>1.3207</v>
      </c>
      <c r="W12">
        <v>0.94479999999999997</v>
      </c>
      <c r="X12">
        <v>1.1345000000000001</v>
      </c>
    </row>
    <row r="13" spans="1:24" ht="18" thickBot="1" x14ac:dyDescent="0.25">
      <c r="A13" s="6">
        <v>12</v>
      </c>
      <c r="B13" s="15">
        <v>1</v>
      </c>
      <c r="C13" s="12">
        <v>20.964383561643835</v>
      </c>
      <c r="D13" s="6">
        <v>12</v>
      </c>
      <c r="E13" s="5">
        <v>0.96822744016564899</v>
      </c>
      <c r="F13" s="5">
        <v>0.999999999999997</v>
      </c>
      <c r="G13" s="5">
        <v>9.7980000000000001E-12</v>
      </c>
      <c r="H13" s="5">
        <v>8.8888905074968994E-2</v>
      </c>
      <c r="I13">
        <f t="shared" si="2"/>
        <v>1.9364548803508941</v>
      </c>
      <c r="J13">
        <f t="shared" si="3"/>
        <v>2.1777778101499319</v>
      </c>
      <c r="K13">
        <f t="shared" si="4"/>
        <v>0.1173112694166365</v>
      </c>
      <c r="L13" s="5">
        <v>1.0859341973376699</v>
      </c>
      <c r="M13" s="5">
        <v>1.19235558683636</v>
      </c>
      <c r="N13">
        <v>0.75371094272498296</v>
      </c>
      <c r="O13">
        <v>0.84063124082839702</v>
      </c>
      <c r="P13">
        <f t="shared" si="5"/>
        <v>3.0148437708999318</v>
      </c>
      <c r="Q13">
        <f t="shared" si="6"/>
        <v>3.3625249633135881</v>
      </c>
      <c r="R13">
        <f t="shared" si="7"/>
        <v>0.10903593845794257</v>
      </c>
      <c r="S13" s="5">
        <v>28.3049066985803</v>
      </c>
      <c r="T13" s="5">
        <v>22.292586010238001</v>
      </c>
      <c r="U13" s="5">
        <v>1.0288999999999999</v>
      </c>
      <c r="V13">
        <v>1.1592</v>
      </c>
      <c r="W13">
        <v>0.97809999999999997</v>
      </c>
      <c r="X13">
        <v>0.79879999999999995</v>
      </c>
    </row>
    <row r="14" spans="1:24" ht="18" thickBot="1" x14ac:dyDescent="0.25">
      <c r="A14" s="6">
        <v>13</v>
      </c>
      <c r="B14" s="15">
        <v>1</v>
      </c>
      <c r="C14" s="12">
        <v>19.646575342465752</v>
      </c>
      <c r="D14" s="6">
        <v>13</v>
      </c>
      <c r="E14" s="5">
        <v>0.99999999886570001</v>
      </c>
      <c r="F14" s="5">
        <v>0.97425877653772897</v>
      </c>
      <c r="G14" s="5">
        <v>0.22427482102378299</v>
      </c>
      <c r="H14" s="5">
        <v>3.6459099999999999E-10</v>
      </c>
      <c r="I14">
        <f t="shared" si="2"/>
        <v>2.4485496397789661</v>
      </c>
      <c r="J14">
        <f t="shared" si="3"/>
        <v>1.94851755380464</v>
      </c>
      <c r="K14">
        <f t="shared" si="4"/>
        <v>-0.22743891051016685</v>
      </c>
      <c r="L14" s="5">
        <v>0.57178884327000301</v>
      </c>
      <c r="M14" s="5">
        <v>1.1716455107871799</v>
      </c>
      <c r="N14">
        <v>0.49281735026380802</v>
      </c>
      <c r="O14">
        <v>0.67789471794739098</v>
      </c>
      <c r="P14">
        <f t="shared" si="5"/>
        <v>1.9712694010552321</v>
      </c>
      <c r="Q14">
        <f t="shared" si="6"/>
        <v>2.7115788717895639</v>
      </c>
      <c r="R14">
        <f t="shared" si="7"/>
        <v>0.3161791403865406</v>
      </c>
      <c r="S14" s="5">
        <v>31.290508640487001</v>
      </c>
      <c r="T14" s="5">
        <v>31.261947189061999</v>
      </c>
      <c r="U14" s="5">
        <v>0.76570000000000005</v>
      </c>
      <c r="V14">
        <v>1.1688000000000001</v>
      </c>
      <c r="W14">
        <v>0.7198</v>
      </c>
      <c r="X14">
        <v>1.0624</v>
      </c>
    </row>
    <row r="15" spans="1:24" ht="18" thickBot="1" x14ac:dyDescent="0.25">
      <c r="A15" s="6">
        <v>14</v>
      </c>
      <c r="B15" s="15">
        <v>0</v>
      </c>
      <c r="C15" s="12">
        <v>19.720547945205478</v>
      </c>
      <c r="D15" s="6">
        <v>14</v>
      </c>
      <c r="E15" s="5">
        <v>0.25111189664997102</v>
      </c>
      <c r="F15" s="5">
        <v>0.39228234483038799</v>
      </c>
      <c r="G15" s="5">
        <v>4.0907182427386002E-2</v>
      </c>
      <c r="H15" s="5">
        <v>0.384542368333673</v>
      </c>
      <c r="I15">
        <f t="shared" si="2"/>
        <v>0.58403815815471405</v>
      </c>
      <c r="J15">
        <f t="shared" si="3"/>
        <v>1.553649426328122</v>
      </c>
      <c r="K15">
        <f t="shared" si="4"/>
        <v>0.90715900228983448</v>
      </c>
      <c r="L15" s="5">
        <v>1.9208787361992901</v>
      </c>
      <c r="M15">
        <v>1.3132999999999999</v>
      </c>
      <c r="N15">
        <v>0.34687399000421698</v>
      </c>
      <c r="O15">
        <v>0.59773758826029</v>
      </c>
      <c r="P15">
        <f t="shared" si="5"/>
        <v>1.3874959600168679</v>
      </c>
      <c r="Q15">
        <f t="shared" si="6"/>
        <v>2.39095035304116</v>
      </c>
      <c r="R15">
        <f t="shared" si="7"/>
        <v>0.53114656654319992</v>
      </c>
      <c r="S15" s="5">
        <v>27.392726997412801</v>
      </c>
      <c r="T15" s="5">
        <v>39.341655165726102</v>
      </c>
      <c r="U15" s="5">
        <v>0.44290000000000002</v>
      </c>
      <c r="V15">
        <v>0.92230000000000001</v>
      </c>
      <c r="W15">
        <v>1.339</v>
      </c>
      <c r="X15">
        <v>0.86890000000000001</v>
      </c>
    </row>
    <row r="16" spans="1:24" ht="18" thickBot="1" x14ac:dyDescent="0.25">
      <c r="A16" s="6">
        <v>15</v>
      </c>
      <c r="B16" s="15">
        <v>0</v>
      </c>
      <c r="C16" s="12">
        <v>21.797260273972604</v>
      </c>
      <c r="D16" s="6">
        <v>15</v>
      </c>
      <c r="E16" s="5">
        <v>0.46778233531048702</v>
      </c>
      <c r="F16" s="5">
        <v>0.31078515772152199</v>
      </c>
      <c r="G16" s="5">
        <v>0.104257294316434</v>
      </c>
      <c r="H16" s="5">
        <v>0.333691818725321</v>
      </c>
      <c r="I16">
        <f t="shared" si="2"/>
        <v>1.144079259253842</v>
      </c>
      <c r="J16">
        <f t="shared" si="3"/>
        <v>1.288953952893686</v>
      </c>
      <c r="K16">
        <f t="shared" si="4"/>
        <v>0.11908977889534819</v>
      </c>
      <c r="L16" s="5">
        <v>1.5214096563927999</v>
      </c>
      <c r="M16" s="5">
        <v>1.71389877979361</v>
      </c>
      <c r="N16">
        <v>0.25224357745648301</v>
      </c>
      <c r="O16">
        <v>0.53915211164197197</v>
      </c>
      <c r="P16">
        <f t="shared" si="5"/>
        <v>1.0089743098259321</v>
      </c>
      <c r="Q16">
        <f t="shared" si="6"/>
        <v>2.1566084465678879</v>
      </c>
      <c r="R16">
        <f t="shared" si="7"/>
        <v>0.72506974232404642</v>
      </c>
      <c r="S16" s="5">
        <v>17.5133290244294</v>
      </c>
      <c r="T16" s="5">
        <v>23.178666051084701</v>
      </c>
      <c r="U16" s="5">
        <v>0.79830000000000001</v>
      </c>
      <c r="V16">
        <v>0.82579999999999998</v>
      </c>
      <c r="W16">
        <v>1.1359999999999999</v>
      </c>
      <c r="X16">
        <v>0.76359999999999995</v>
      </c>
    </row>
    <row r="17" spans="1:24" ht="18" thickBot="1" x14ac:dyDescent="0.25">
      <c r="A17" s="6">
        <v>16</v>
      </c>
      <c r="B17" s="15">
        <v>1</v>
      </c>
      <c r="C17" s="12">
        <v>19.139726027397259</v>
      </c>
      <c r="D17" s="6">
        <v>16</v>
      </c>
      <c r="E17" s="5">
        <v>0.25012481315354701</v>
      </c>
      <c r="F17" s="5">
        <v>0.82459709246379698</v>
      </c>
      <c r="G17" s="5">
        <v>4.66224E-10</v>
      </c>
      <c r="H17" s="5">
        <v>4.4399999999999998E-13</v>
      </c>
      <c r="I17">
        <f t="shared" si="2"/>
        <v>0.50024962723954203</v>
      </c>
      <c r="J17">
        <f t="shared" si="3"/>
        <v>1.6491941849284819</v>
      </c>
      <c r="K17">
        <f t="shared" si="4"/>
        <v>1.0690621929121875</v>
      </c>
      <c r="L17" s="5">
        <v>1.8214062068914301</v>
      </c>
      <c r="M17" s="5">
        <v>1.22651132322951</v>
      </c>
      <c r="N17">
        <v>0.32581275805947102</v>
      </c>
      <c r="O17">
        <v>0.58137921980455898</v>
      </c>
      <c r="P17">
        <f t="shared" si="5"/>
        <v>1.3032510322378841</v>
      </c>
      <c r="Q17">
        <f t="shared" si="6"/>
        <v>2.3255168792182359</v>
      </c>
      <c r="R17">
        <f t="shared" si="7"/>
        <v>0.56342310774576154</v>
      </c>
      <c r="S17" s="5">
        <v>20.9994860496261</v>
      </c>
      <c r="T17" s="5">
        <v>18.412279071775099</v>
      </c>
      <c r="U17" s="5">
        <v>0.35110000000000002</v>
      </c>
      <c r="V17">
        <v>1.0368999999999999</v>
      </c>
      <c r="W17">
        <v>1.4196</v>
      </c>
      <c r="X17">
        <v>1.1117999999999999</v>
      </c>
    </row>
    <row r="18" spans="1:24" ht="18" thickBot="1" x14ac:dyDescent="0.25">
      <c r="A18" s="6">
        <v>18</v>
      </c>
      <c r="B18" s="15">
        <v>1</v>
      </c>
      <c r="C18" s="12">
        <v>22.254794520547946</v>
      </c>
      <c r="D18" s="6">
        <v>18</v>
      </c>
      <c r="E18" s="5">
        <v>0.44980826873006302</v>
      </c>
      <c r="F18" s="5">
        <v>0.71422380194827495</v>
      </c>
      <c r="G18" s="5">
        <v>0.40587269477596899</v>
      </c>
      <c r="H18" s="5">
        <v>0.10307592427455201</v>
      </c>
      <c r="I18">
        <f t="shared" si="2"/>
        <v>1.7113619270120641</v>
      </c>
      <c r="J18">
        <f t="shared" si="3"/>
        <v>1.634599452445654</v>
      </c>
      <c r="K18">
        <f t="shared" si="4"/>
        <v>-4.5883658453255136E-2</v>
      </c>
      <c r="L18" s="5">
        <v>3.9999999970359199</v>
      </c>
      <c r="M18" s="5">
        <v>1.5098770706476801</v>
      </c>
      <c r="N18">
        <v>0.482342312730833</v>
      </c>
      <c r="O18">
        <v>0.48680091103926698</v>
      </c>
      <c r="P18">
        <f t="shared" si="5"/>
        <v>1.929369250923332</v>
      </c>
      <c r="Q18">
        <f t="shared" si="6"/>
        <v>1.9472036441570679</v>
      </c>
      <c r="R18">
        <f t="shared" si="7"/>
        <v>9.2011133113832702E-3</v>
      </c>
      <c r="S18" s="5">
        <v>20.364262945934101</v>
      </c>
      <c r="T18" s="5">
        <v>21.2754651053862</v>
      </c>
      <c r="U18" s="5">
        <v>1.5257000000000001</v>
      </c>
      <c r="V18">
        <v>1.1899</v>
      </c>
      <c r="W18">
        <v>1.1762999999999999</v>
      </c>
      <c r="X18">
        <v>1.1879999999999999</v>
      </c>
    </row>
    <row r="19" spans="1:24" ht="18" thickBot="1" x14ac:dyDescent="0.25">
      <c r="A19" s="6">
        <v>19</v>
      </c>
      <c r="B19" s="15">
        <v>1</v>
      </c>
      <c r="C19" s="12">
        <v>20.065753424657533</v>
      </c>
      <c r="D19" s="6">
        <v>19</v>
      </c>
      <c r="E19" s="5">
        <v>0.45328885645068101</v>
      </c>
      <c r="F19" s="5">
        <v>0.999999999999999</v>
      </c>
      <c r="G19" s="5">
        <v>0.189734829060594</v>
      </c>
      <c r="H19" s="5">
        <v>0.44444444612077999</v>
      </c>
      <c r="I19">
        <f t="shared" si="2"/>
        <v>1.28604737102255</v>
      </c>
      <c r="J19">
        <f t="shared" si="3"/>
        <v>2.8888888922415581</v>
      </c>
      <c r="K19">
        <f t="shared" si="4"/>
        <v>0.76783999570132444</v>
      </c>
      <c r="L19" s="5">
        <v>1.4616935213176401</v>
      </c>
      <c r="M19" s="5">
        <v>1.1356783967674899</v>
      </c>
      <c r="N19">
        <v>0.399428140982166</v>
      </c>
      <c r="O19">
        <v>0.59512996479973002</v>
      </c>
      <c r="P19">
        <f t="shared" si="5"/>
        <v>1.597712563928664</v>
      </c>
      <c r="Q19">
        <f t="shared" si="6"/>
        <v>2.3805198591989201</v>
      </c>
      <c r="R19">
        <f t="shared" si="7"/>
        <v>0.39354527941574269</v>
      </c>
      <c r="S19" s="5">
        <v>22.522291352837001</v>
      </c>
      <c r="T19" s="5">
        <v>21.448215072558799</v>
      </c>
      <c r="U19" s="5">
        <v>0.83409999999999995</v>
      </c>
      <c r="V19">
        <v>1.3439000000000001</v>
      </c>
      <c r="W19">
        <v>0.92210000000000003</v>
      </c>
      <c r="X19">
        <v>0.56310000000000004</v>
      </c>
    </row>
    <row r="20" spans="1:24" ht="18" thickBot="1" x14ac:dyDescent="0.25">
      <c r="A20" s="6">
        <v>20</v>
      </c>
      <c r="B20" s="15">
        <v>0</v>
      </c>
      <c r="C20" s="12">
        <v>19.421917808219177</v>
      </c>
      <c r="D20" s="6">
        <v>20</v>
      </c>
      <c r="E20" s="5">
        <v>0.23021827961426899</v>
      </c>
      <c r="F20" s="5">
        <v>0.41727600918934799</v>
      </c>
      <c r="G20" s="5">
        <v>0.27290076255542201</v>
      </c>
      <c r="H20" s="5">
        <v>0.350471303483542</v>
      </c>
      <c r="I20">
        <f t="shared" si="2"/>
        <v>1.0062380843393819</v>
      </c>
      <c r="J20">
        <f t="shared" si="3"/>
        <v>1.53549462534578</v>
      </c>
      <c r="K20">
        <f t="shared" si="4"/>
        <v>0.41645334223357872</v>
      </c>
      <c r="L20" s="5">
        <v>2.22793991500675</v>
      </c>
      <c r="M20" s="5">
        <v>3.0967092740452502</v>
      </c>
      <c r="N20">
        <v>0.38820031564428098</v>
      </c>
      <c r="O20">
        <v>0.66906426684846299</v>
      </c>
      <c r="P20">
        <f t="shared" si="5"/>
        <v>1.5528012625771239</v>
      </c>
      <c r="Q20">
        <f t="shared" si="6"/>
        <v>2.6762570673938519</v>
      </c>
      <c r="R20">
        <f t="shared" si="7"/>
        <v>0.53130305479822415</v>
      </c>
      <c r="S20" s="5">
        <v>24.211508079639302</v>
      </c>
      <c r="T20" s="5">
        <v>29.393707511696899</v>
      </c>
      <c r="U20" s="5">
        <v>0.79830000000000001</v>
      </c>
      <c r="V20">
        <v>1.3442000000000001</v>
      </c>
      <c r="W20">
        <v>1.0281</v>
      </c>
      <c r="X20">
        <v>1.0954999999999999</v>
      </c>
    </row>
    <row r="21" spans="1:24" ht="18" thickBot="1" x14ac:dyDescent="0.25">
      <c r="A21" s="6">
        <v>22</v>
      </c>
      <c r="B21" s="15">
        <v>1</v>
      </c>
      <c r="C21" s="12">
        <v>20.468493150684932</v>
      </c>
      <c r="D21" s="6">
        <v>22</v>
      </c>
      <c r="E21" s="5">
        <v>0.68844886396532601</v>
      </c>
      <c r="F21" s="5">
        <v>0.88593949423307305</v>
      </c>
      <c r="G21" s="5">
        <v>2.8102921000000002E-8</v>
      </c>
      <c r="H21" s="5">
        <v>2.0966199999999999E-10</v>
      </c>
      <c r="I21">
        <f t="shared" si="2"/>
        <v>1.376897784136494</v>
      </c>
      <c r="J21">
        <f t="shared" si="3"/>
        <v>1.77187898888547</v>
      </c>
      <c r="K21">
        <f t="shared" si="4"/>
        <v>0.25087914020014962</v>
      </c>
      <c r="L21" s="5">
        <v>1.38618868419883</v>
      </c>
      <c r="M21" s="5">
        <v>1.3961254983264</v>
      </c>
      <c r="N21">
        <v>0.38974679553709202</v>
      </c>
      <c r="O21">
        <v>0.66271260929486198</v>
      </c>
      <c r="P21">
        <f t="shared" si="5"/>
        <v>1.5589871821483681</v>
      </c>
      <c r="Q21">
        <f t="shared" si="6"/>
        <v>2.6508504371794479</v>
      </c>
      <c r="R21">
        <f t="shared" si="7"/>
        <v>0.5187198907711873</v>
      </c>
      <c r="S21" s="5">
        <v>36.194404900659002</v>
      </c>
      <c r="T21" s="5">
        <v>22.762148984859198</v>
      </c>
      <c r="U21" s="5">
        <v>0.96379999999999999</v>
      </c>
      <c r="V21">
        <v>1.2565</v>
      </c>
      <c r="W21">
        <v>1.2239</v>
      </c>
      <c r="X21">
        <v>1.1054999999999999</v>
      </c>
    </row>
    <row r="22" spans="1:24" ht="18" thickBot="1" x14ac:dyDescent="0.25">
      <c r="A22" s="6">
        <v>23</v>
      </c>
      <c r="B22" s="15">
        <v>1</v>
      </c>
      <c r="C22" s="12">
        <v>20.753424657534246</v>
      </c>
      <c r="D22" s="6">
        <v>23</v>
      </c>
      <c r="E22" s="5">
        <v>0.192158338474514</v>
      </c>
      <c r="F22" s="5">
        <v>0.69203258116299604</v>
      </c>
      <c r="G22" s="5">
        <v>3.1381446622027999E-2</v>
      </c>
      <c r="H22" s="5">
        <v>0.15009744694712199</v>
      </c>
      <c r="I22">
        <f t="shared" si="2"/>
        <v>0.44707957019308397</v>
      </c>
      <c r="J22">
        <f t="shared" si="3"/>
        <v>1.6842600562202361</v>
      </c>
      <c r="K22">
        <f t="shared" si="4"/>
        <v>1.1609416638202474</v>
      </c>
      <c r="L22" s="5">
        <v>2.4993024766618799</v>
      </c>
      <c r="M22" s="5">
        <v>1.16891405445096</v>
      </c>
      <c r="N22">
        <v>0.21035758636306601</v>
      </c>
      <c r="O22">
        <v>0.388478404669517</v>
      </c>
      <c r="P22">
        <f t="shared" si="5"/>
        <v>0.84143034545226403</v>
      </c>
      <c r="Q22">
        <f t="shared" si="6"/>
        <v>1.553913618678068</v>
      </c>
      <c r="R22">
        <f t="shared" si="7"/>
        <v>0.59489015681677471</v>
      </c>
      <c r="S22" s="5">
        <v>23.1120331497949</v>
      </c>
      <c r="T22" s="5">
        <v>27.760184767144199</v>
      </c>
      <c r="U22" s="5">
        <v>0.38600000000000001</v>
      </c>
      <c r="V22">
        <v>0.93689999999999996</v>
      </c>
      <c r="W22">
        <v>1.2753000000000001</v>
      </c>
      <c r="X22">
        <v>0.99909999999999999</v>
      </c>
    </row>
    <row r="23" spans="1:24" ht="18" thickBot="1" x14ac:dyDescent="0.25">
      <c r="A23" s="6">
        <v>24</v>
      </c>
      <c r="B23" s="15">
        <v>1</v>
      </c>
      <c r="C23" s="12">
        <v>19.019178082191782</v>
      </c>
      <c r="D23" s="6">
        <v>24</v>
      </c>
      <c r="E23">
        <v>0.80686933399215599</v>
      </c>
      <c r="F23">
        <v>0.83992728791278604</v>
      </c>
      <c r="G23" s="5">
        <v>8.4169699072874998E-2</v>
      </c>
      <c r="H23" s="5">
        <v>2.364895E-9</v>
      </c>
      <c r="I23">
        <f t="shared" si="2"/>
        <v>1.7820780661300619</v>
      </c>
      <c r="J23">
        <f t="shared" si="3"/>
        <v>1.679854580555362</v>
      </c>
      <c r="K23">
        <f t="shared" si="4"/>
        <v>-5.9055733318539472E-2</v>
      </c>
      <c r="L23" s="5">
        <v>1.1396529881069299</v>
      </c>
      <c r="M23" s="5">
        <v>1.5869560950919099</v>
      </c>
      <c r="N23">
        <v>0.39725554766051802</v>
      </c>
      <c r="O23">
        <v>0.71149348433455495</v>
      </c>
      <c r="P23">
        <f t="shared" si="5"/>
        <v>1.5890221906420721</v>
      </c>
      <c r="Q23">
        <f t="shared" si="6"/>
        <v>2.8459739373382198</v>
      </c>
      <c r="R23">
        <f t="shared" si="7"/>
        <v>0.56683330060473658</v>
      </c>
      <c r="S23" s="5">
        <v>23.2337951458837</v>
      </c>
      <c r="T23" s="5">
        <v>27.512770179963201</v>
      </c>
      <c r="U23" s="5">
        <v>0.98650000000000004</v>
      </c>
      <c r="V23">
        <v>1.3601000000000001</v>
      </c>
      <c r="W23">
        <v>1.0114000000000001</v>
      </c>
      <c r="X23">
        <v>1.1881999999999999</v>
      </c>
    </row>
    <row r="24" spans="1:24" ht="18" thickBot="1" x14ac:dyDescent="0.25">
      <c r="A24" s="6">
        <v>27</v>
      </c>
      <c r="B24" s="15">
        <v>0</v>
      </c>
      <c r="C24" s="12">
        <v>20.794520547945204</v>
      </c>
      <c r="D24" s="6">
        <v>27</v>
      </c>
      <c r="E24" s="5">
        <v>0.29724430859911799</v>
      </c>
      <c r="F24" s="5">
        <v>0.207435325837797</v>
      </c>
      <c r="G24" s="5">
        <v>0.101735371727941</v>
      </c>
      <c r="H24" s="5">
        <v>0.62846971902391402</v>
      </c>
      <c r="I24">
        <f t="shared" si="2"/>
        <v>0.79795936065411799</v>
      </c>
      <c r="J24">
        <f t="shared" si="3"/>
        <v>1.671810089723422</v>
      </c>
      <c r="K24">
        <f t="shared" si="4"/>
        <v>0.70763749137452758</v>
      </c>
      <c r="L24" s="5">
        <v>2.7245959787112</v>
      </c>
      <c r="M24" s="5">
        <v>3.9999999999917701</v>
      </c>
      <c r="N24">
        <v>0.54052442689979896</v>
      </c>
      <c r="O24">
        <v>0.65507271889566698</v>
      </c>
      <c r="P24">
        <f t="shared" si="5"/>
        <v>2.1620977075991958</v>
      </c>
      <c r="Q24">
        <f t="shared" si="6"/>
        <v>2.6202908755826679</v>
      </c>
      <c r="R24">
        <f t="shared" si="7"/>
        <v>0.19161687094804108</v>
      </c>
      <c r="S24" s="5">
        <v>27.6181927220935</v>
      </c>
      <c r="T24" s="5">
        <v>21.542347443097398</v>
      </c>
      <c r="U24" s="5">
        <v>0.82669999999999999</v>
      </c>
      <c r="V24">
        <v>1.087</v>
      </c>
      <c r="W24">
        <v>1.5125999999999999</v>
      </c>
      <c r="X24">
        <v>0.62170000000000003</v>
      </c>
    </row>
    <row r="25" spans="1:24" ht="18" thickBot="1" x14ac:dyDescent="0.25">
      <c r="A25" s="6">
        <v>29</v>
      </c>
      <c r="B25" s="10">
        <v>0</v>
      </c>
      <c r="C25" s="12">
        <v>18.142465753424659</v>
      </c>
      <c r="D25" s="6">
        <v>29</v>
      </c>
      <c r="E25">
        <v>0.50198025562695903</v>
      </c>
      <c r="F25">
        <v>0.98335502519643203</v>
      </c>
      <c r="G25" s="5">
        <v>0.140914288891404</v>
      </c>
      <c r="H25" s="5">
        <v>8.6966700000000003E-10</v>
      </c>
      <c r="I25">
        <f t="shared" si="2"/>
        <v>1.2857890890367261</v>
      </c>
      <c r="J25">
        <f t="shared" si="3"/>
        <v>1.9667100521321981</v>
      </c>
      <c r="K25">
        <f t="shared" si="4"/>
        <v>0.41870631384748291</v>
      </c>
      <c r="L25" s="5">
        <v>1.57342294874585</v>
      </c>
      <c r="M25" s="5">
        <v>1.6260172950557099</v>
      </c>
      <c r="N25">
        <v>0.31243025716844602</v>
      </c>
      <c r="O25">
        <v>0.69035720014583302</v>
      </c>
      <c r="P25">
        <f t="shared" si="5"/>
        <v>1.2497210286737841</v>
      </c>
      <c r="Q25">
        <f t="shared" si="6"/>
        <v>2.7614288005833321</v>
      </c>
      <c r="R25">
        <f t="shared" si="7"/>
        <v>0.75375283210975119</v>
      </c>
      <c r="S25" s="5">
        <v>28.6280333481957</v>
      </c>
      <c r="T25">
        <v>27.4192222396989</v>
      </c>
      <c r="U25" s="5">
        <v>0.90459999999999996</v>
      </c>
      <c r="V25">
        <v>1.5435000000000001</v>
      </c>
      <c r="W25">
        <v>1.1948000000000001</v>
      </c>
      <c r="X25">
        <v>0.94640000000000002</v>
      </c>
    </row>
    <row r="26" spans="1:24" ht="17" x14ac:dyDescent="0.2">
      <c r="A26" s="12"/>
      <c r="U26" s="5"/>
    </row>
    <row r="27" spans="1:24" ht="17" x14ac:dyDescent="0.2">
      <c r="A27" s="12"/>
      <c r="I27">
        <f>CORREL(I6:I25,P6:P25)</f>
        <v>0.37225832719387547</v>
      </c>
      <c r="J27">
        <f>CORREL(J6:J25,Q6:Q25)</f>
        <v>0.3451341865402171</v>
      </c>
      <c r="K27">
        <f>CORREL(K6:K25,R6:R25)</f>
        <v>1.9257715973263808E-2</v>
      </c>
      <c r="L27">
        <f>CORREL(L6:L25,S6:S25)</f>
        <v>-5.0911825537282081E-2</v>
      </c>
      <c r="M27">
        <f>CORREL(M6:M25,T6:T25)</f>
        <v>-0.16153783253399787</v>
      </c>
      <c r="P27">
        <v>0.26769999999999999</v>
      </c>
      <c r="Q27">
        <v>0.26769999999999999</v>
      </c>
      <c r="S27">
        <v>5.0655000000000001</v>
      </c>
      <c r="T27">
        <v>5.0655000000000001</v>
      </c>
      <c r="U27">
        <v>3.819</v>
      </c>
      <c r="V27">
        <v>3.819</v>
      </c>
      <c r="W27">
        <v>3.819</v>
      </c>
      <c r="X27">
        <v>3.819</v>
      </c>
    </row>
    <row r="28" spans="1:24" x14ac:dyDescent="0.2">
      <c r="A28">
        <f>AVERAGE(A6:A25)</f>
        <v>14.85</v>
      </c>
      <c r="B28">
        <f>SUM(B6:B25)</f>
        <v>11</v>
      </c>
      <c r="C28">
        <f>AVERAGE(C6:C25)</f>
        <v>20.677534246575341</v>
      </c>
      <c r="D28" t="s">
        <v>8</v>
      </c>
      <c r="E28" t="e">
        <f>AVERAGE(#REF!)</f>
        <v>#REF!</v>
      </c>
      <c r="F28">
        <f>AVERAGE(E6:E25)</f>
        <v>0.57567372582954968</v>
      </c>
      <c r="G28">
        <f>AVERAGE(F6:F25)</f>
        <v>0.70981746638325371</v>
      </c>
      <c r="H28">
        <f>AVERAGE(G6:G25)</f>
        <v>0.11902233211457318</v>
      </c>
      <c r="I28" s="5">
        <f>AVERAGE(I6:I25)</f>
        <v>1.3893921158882461</v>
      </c>
      <c r="J28">
        <f>AVERAGE(J6:J25)</f>
        <v>1.8544184843385949</v>
      </c>
      <c r="K28" t="s">
        <v>53</v>
      </c>
      <c r="L28" s="5">
        <f t="shared" ref="L28:Q28" si="8">AVERAGE(L6:L25)</f>
        <v>1.650235517807064</v>
      </c>
      <c r="M28" s="5">
        <f t="shared" si="8"/>
        <v>1.6545783701960979</v>
      </c>
      <c r="N28" s="5">
        <f>AVERAGE(N6:N25)</f>
        <v>0.41734125023838892</v>
      </c>
      <c r="O28">
        <f>AVERAGE(O6:O25)</f>
        <v>0.62793829751813846</v>
      </c>
      <c r="P28" s="5">
        <f t="shared" si="8"/>
        <v>1.6693650009535557</v>
      </c>
      <c r="Q28">
        <f t="shared" si="8"/>
        <v>2.5117531900725538</v>
      </c>
      <c r="S28" s="5">
        <f>AVERAGE(S6:S25)</f>
        <v>26.288925423770344</v>
      </c>
      <c r="T28">
        <f>AVERAGE(T6:T25)</f>
        <v>25.38575040024719</v>
      </c>
      <c r="U28">
        <v>0.83787</v>
      </c>
      <c r="V28">
        <v>1.176555</v>
      </c>
      <c r="W28">
        <v>1.0954150000000002</v>
      </c>
      <c r="X28">
        <v>0.94325999999999988</v>
      </c>
    </row>
    <row r="29" spans="1:24" x14ac:dyDescent="0.2">
      <c r="A29">
        <f>_xlfn.STDEV.S(A6:A25)</f>
        <v>7.862469144780893</v>
      </c>
      <c r="C29">
        <f>_xlfn.STDEV.S(C6:C25)</f>
        <v>1.3256874500937792</v>
      </c>
      <c r="D29" t="s">
        <v>9</v>
      </c>
      <c r="E29" t="e">
        <f>_xlfn.STDEV.S(#REF!)</f>
        <v>#REF!</v>
      </c>
      <c r="F29">
        <f>_xlfn.STDEV.S(E6:E25)</f>
        <v>0.30254973474366442</v>
      </c>
      <c r="G29">
        <f>_xlfn.STDEV.S(F6:F25)</f>
        <v>0.27070565610240027</v>
      </c>
      <c r="H29">
        <f>_xlfn.STDEV.S(G6:G25)</f>
        <v>0.10868245858795963</v>
      </c>
      <c r="I29">
        <f>_xlfn.STDEV.S(I6:I25)</f>
        <v>0.60074924414543585</v>
      </c>
      <c r="J29">
        <f>_xlfn.STDEV.S(J6:J25)</f>
        <v>0.3875999383238013</v>
      </c>
      <c r="L29">
        <f t="shared" ref="L29:Q29" si="9">_xlfn.STDEV.S(L6:L25)</f>
        <v>0.8158297362467436</v>
      </c>
      <c r="M29">
        <f t="shared" si="9"/>
        <v>0.78667666998971508</v>
      </c>
      <c r="N29">
        <f>_xlfn.STDEV.S(N6:N25)</f>
        <v>0.12269736187889684</v>
      </c>
      <c r="O29">
        <f>_xlfn.STDEV.S(O6:O25)</f>
        <v>0.10991889915412482</v>
      </c>
      <c r="P29">
        <f t="shared" si="9"/>
        <v>0.49078944751558734</v>
      </c>
      <c r="Q29">
        <f t="shared" si="9"/>
        <v>0.4396755966164993</v>
      </c>
      <c r="S29">
        <f>_xlfn.STDEV.S(S6:S25)</f>
        <v>6.7310355780383349</v>
      </c>
      <c r="T29">
        <f>_xlfn.STDEV.S(T6:T25)</f>
        <v>5.3641125844313295</v>
      </c>
      <c r="U29">
        <v>0.28314082622201336</v>
      </c>
      <c r="V29">
        <v>0.19647659958430244</v>
      </c>
      <c r="W29">
        <v>0.21916870520698131</v>
      </c>
      <c r="X29">
        <v>0.19653171004352363</v>
      </c>
    </row>
    <row r="30" spans="1:24" ht="17" x14ac:dyDescent="0.2">
      <c r="A30" s="13"/>
      <c r="E30" t="e">
        <f>TTEST(#REF!,E6:E25,2,1)</f>
        <v>#REF!</v>
      </c>
      <c r="G30">
        <f>TTEST(F6:F25,G6:G25,2,1)</f>
        <v>1.8090767687718859E-8</v>
      </c>
      <c r="I30">
        <f>TTEST(I6:I25,J6:J25,2,1)</f>
        <v>5.1900242912207512E-3</v>
      </c>
      <c r="K30">
        <f>CORREL(K7:K25,R7:R25)</f>
        <v>0.22128911786328659</v>
      </c>
      <c r="L30">
        <f>TTEST(L6:L25,M6:M25,2,1)</f>
        <v>0.98535967263664392</v>
      </c>
      <c r="N30">
        <f>TTEST(N6:N25,O6:O25,2,1)</f>
        <v>2.6336381649242615E-8</v>
      </c>
      <c r="P30">
        <f>TTEST(P6:P25,Q6:Q25,2,1)</f>
        <v>2.6336381649242615E-8</v>
      </c>
      <c r="S30">
        <f>TTEST(S6:S25,T6:T25,2,1)</f>
        <v>0.52622319261384976</v>
      </c>
      <c r="U30">
        <v>5.7614423813440503E-6</v>
      </c>
      <c r="W30">
        <v>4.4399622067333958E-2</v>
      </c>
    </row>
    <row r="31" spans="1:24" ht="17" x14ac:dyDescent="0.2">
      <c r="A31" s="14"/>
      <c r="I31">
        <f>_xlfn.T.INV.2T(I30,19)</f>
        <v>3.1570539961490747</v>
      </c>
      <c r="L31">
        <f>_xlfn.T.INV.2T(L30,19)</f>
        <v>1.8592972912178939E-2</v>
      </c>
      <c r="N31">
        <f>_xlfn.T.INV.2T(N30,19)</f>
        <v>9.0339751792120406</v>
      </c>
      <c r="P31">
        <f>_xlfn.T.INV.2T(P30,19)</f>
        <v>9.0339751792120406</v>
      </c>
      <c r="S31">
        <f>_xlfn.T.INV.2T(S30,19)</f>
        <v>0.64565670059502112</v>
      </c>
      <c r="U31">
        <v>6.2103551026853605</v>
      </c>
      <c r="W31">
        <v>2.1527529924487689</v>
      </c>
    </row>
    <row r="32" spans="1:24" ht="17" x14ac:dyDescent="0.2">
      <c r="A32" s="14"/>
      <c r="E32" s="6"/>
      <c r="F32" s="6"/>
      <c r="G32" s="6"/>
      <c r="H32" s="6"/>
      <c r="I32">
        <f>I31/SQRT(20)</f>
        <v>0.70593873440266897</v>
      </c>
      <c r="L32">
        <f>L31/SQRT(20)</f>
        <v>4.157515133544433E-3</v>
      </c>
      <c r="N32">
        <f>N31/SQRT(20)</f>
        <v>2.0200582607763966</v>
      </c>
      <c r="P32">
        <f>P31/SQRT(20)</f>
        <v>2.0200582607763966</v>
      </c>
      <c r="S32">
        <f>S31/SQRT(20)</f>
        <v>0.1443732272658696</v>
      </c>
      <c r="U32">
        <v>1.3886776174017152</v>
      </c>
      <c r="W32">
        <v>0.48137020298815386</v>
      </c>
    </row>
    <row r="33" spans="1:21" ht="17" x14ac:dyDescent="0.2">
      <c r="A33" s="14"/>
      <c r="E33" s="6"/>
      <c r="F33" s="6"/>
      <c r="G33" s="6"/>
      <c r="I33" s="1" t="s">
        <v>3</v>
      </c>
      <c r="J33" s="1" t="s">
        <v>4</v>
      </c>
      <c r="P33" t="s">
        <v>5</v>
      </c>
      <c r="Q33" t="s">
        <v>6</v>
      </c>
    </row>
    <row r="34" spans="1:21" ht="17" x14ac:dyDescent="0.2">
      <c r="A34" s="14"/>
      <c r="E34" s="6"/>
      <c r="F34" s="6"/>
      <c r="G34" s="6"/>
      <c r="H34" t="s">
        <v>16</v>
      </c>
      <c r="I34">
        <f>I28</f>
        <v>1.3893921158882461</v>
      </c>
      <c r="J34">
        <f>J28</f>
        <v>1.8544184843385949</v>
      </c>
      <c r="O34" t="s">
        <v>17</v>
      </c>
      <c r="P34">
        <f>P28</f>
        <v>1.6693650009535557</v>
      </c>
      <c r="Q34">
        <f>Q28</f>
        <v>2.5117531900725538</v>
      </c>
    </row>
    <row r="35" spans="1:21" ht="17" x14ac:dyDescent="0.2">
      <c r="A35" s="14"/>
      <c r="E35" s="6"/>
      <c r="F35" s="6"/>
      <c r="G35" s="6"/>
      <c r="H35" t="s">
        <v>18</v>
      </c>
      <c r="I35">
        <f>L28</f>
        <v>1.650235517807064</v>
      </c>
      <c r="J35">
        <f>M28</f>
        <v>1.6545783701960979</v>
      </c>
      <c r="O35" t="s">
        <v>19</v>
      </c>
      <c r="P35">
        <f>S28</f>
        <v>26.288925423770344</v>
      </c>
      <c r="Q35">
        <f>T28</f>
        <v>25.38575040024719</v>
      </c>
    </row>
    <row r="36" spans="1:21" ht="17" x14ac:dyDescent="0.2">
      <c r="A36" s="14"/>
      <c r="E36" s="6"/>
      <c r="F36" s="6"/>
      <c r="G36" s="6"/>
      <c r="H36" s="6"/>
    </row>
    <row r="37" spans="1:21" ht="17" x14ac:dyDescent="0.2">
      <c r="A37" s="14"/>
      <c r="E37" s="6"/>
      <c r="F37" s="6"/>
      <c r="G37" s="6"/>
      <c r="H37" s="6"/>
    </row>
    <row r="38" spans="1:21" ht="17" x14ac:dyDescent="0.2">
      <c r="A38" s="14"/>
      <c r="E38" s="6"/>
      <c r="F38" s="6"/>
      <c r="G38" s="6"/>
      <c r="H38" s="6"/>
    </row>
    <row r="39" spans="1:21" ht="17" x14ac:dyDescent="0.2">
      <c r="A39" s="14"/>
      <c r="D39" s="6">
        <v>3</v>
      </c>
      <c r="E39" s="5">
        <v>0.99999999996551803</v>
      </c>
      <c r="F39" s="5">
        <v>0.62027628762430198</v>
      </c>
      <c r="G39" s="5">
        <v>6.2733886859796001E-2</v>
      </c>
      <c r="H39" s="5">
        <v>6.5927438708237002E-2</v>
      </c>
      <c r="I39" s="5">
        <f t="shared" ref="I39:I40" si="10">(E39+G39)*4/2</f>
        <v>2.125467773650628</v>
      </c>
      <c r="J39" s="5">
        <f t="shared" ref="J39:J40" si="11">(F39+H39)*4/2</f>
        <v>1.372407452665078</v>
      </c>
      <c r="K39" s="5">
        <f t="shared" ref="K39:K40" si="12">I39-J39</f>
        <v>0.75306032098554998</v>
      </c>
      <c r="L39" s="5">
        <v>9.7182919894287997E-2</v>
      </c>
      <c r="M39" s="5">
        <v>0.99396852737982599</v>
      </c>
      <c r="N39" s="5">
        <v>0.46149821055166201</v>
      </c>
      <c r="O39" s="5">
        <v>0.69967638312168401</v>
      </c>
      <c r="P39" s="5">
        <f t="shared" ref="P39:P40" si="13">N39*4</f>
        <v>1.8459928422066481</v>
      </c>
      <c r="Q39" s="5">
        <f t="shared" ref="Q39:Q40" si="14">O39*4</f>
        <v>2.798705532486736</v>
      </c>
      <c r="R39" s="5"/>
      <c r="S39" s="5">
        <v>27.1227253075646</v>
      </c>
      <c r="T39" s="5">
        <v>26.8304386448219</v>
      </c>
    </row>
    <row r="40" spans="1:21" ht="17" x14ac:dyDescent="0.2">
      <c r="A40" s="14"/>
      <c r="D40" s="6">
        <v>4</v>
      </c>
      <c r="E40" s="5">
        <v>0.95664798999239298</v>
      </c>
      <c r="F40" s="5">
        <v>0.50114770086452998</v>
      </c>
      <c r="G40" s="5">
        <v>0.136847284194204</v>
      </c>
      <c r="H40" s="5">
        <v>0.265678768760367</v>
      </c>
      <c r="I40" s="5">
        <f t="shared" si="10"/>
        <v>2.1869905483731937</v>
      </c>
      <c r="J40" s="5">
        <f t="shared" si="11"/>
        <v>1.533652939249794</v>
      </c>
      <c r="K40" s="5">
        <f t="shared" si="12"/>
        <v>0.65333760912339978</v>
      </c>
      <c r="L40" s="5">
        <v>0.65786056468329501</v>
      </c>
      <c r="M40" s="5">
        <v>1.7050470304149401</v>
      </c>
      <c r="N40" s="5">
        <v>0.295429539764411</v>
      </c>
      <c r="O40" s="5">
        <v>0.51364227759873204</v>
      </c>
      <c r="P40" s="5">
        <f t="shared" si="13"/>
        <v>1.181718159057644</v>
      </c>
      <c r="Q40" s="5">
        <f t="shared" si="14"/>
        <v>2.0545691103949282</v>
      </c>
      <c r="R40" s="5"/>
      <c r="S40" s="5">
        <v>23.7158065816418</v>
      </c>
      <c r="T40" s="5">
        <v>23.6103290802358</v>
      </c>
    </row>
    <row r="41" spans="1:21" ht="17" x14ac:dyDescent="0.2">
      <c r="A41" s="14"/>
      <c r="E41" s="6"/>
      <c r="F41" s="6"/>
      <c r="G41" s="6"/>
      <c r="H41" s="6"/>
    </row>
    <row r="42" spans="1:21" ht="17" x14ac:dyDescent="0.2">
      <c r="A42" s="14"/>
      <c r="E42" s="6"/>
      <c r="F42" s="6"/>
      <c r="G42" s="6"/>
      <c r="H42" s="6"/>
    </row>
    <row r="43" spans="1:21" ht="17" x14ac:dyDescent="0.2">
      <c r="A43" s="14"/>
      <c r="E43" s="6"/>
      <c r="F43" s="6"/>
      <c r="G43" s="6"/>
      <c r="H43" s="6"/>
      <c r="T43" t="s">
        <v>44</v>
      </c>
      <c r="U43" t="s">
        <v>45</v>
      </c>
    </row>
    <row r="44" spans="1:21" ht="17" x14ac:dyDescent="0.2">
      <c r="A44" s="14"/>
      <c r="E44" s="6"/>
      <c r="F44" s="6"/>
      <c r="G44" s="6"/>
      <c r="H44" s="6"/>
      <c r="S44" t="s">
        <v>20</v>
      </c>
      <c r="T44">
        <f>CORREL(I6:I25,P6:P25)</f>
        <v>0.37225832719387547</v>
      </c>
      <c r="U44">
        <f>CORREL(L6:L25,S6:S25)</f>
        <v>-5.0911825537282081E-2</v>
      </c>
    </row>
    <row r="45" spans="1:21" ht="17" x14ac:dyDescent="0.2">
      <c r="A45" s="14"/>
      <c r="E45" s="6"/>
      <c r="F45" s="6"/>
      <c r="G45" s="6"/>
      <c r="H45" s="6"/>
      <c r="S45" t="s">
        <v>21</v>
      </c>
      <c r="T45">
        <f>CORREL(J6:J25,Q6:Q25)</f>
        <v>0.3451341865402171</v>
      </c>
      <c r="U45">
        <f>CORREL(M6:M25,T6:T25)</f>
        <v>-0.16153783253399787</v>
      </c>
    </row>
    <row r="46" spans="1:21" ht="17" x14ac:dyDescent="0.2">
      <c r="A46" s="14"/>
      <c r="E46" s="6"/>
      <c r="F46" s="6"/>
      <c r="G46" s="6"/>
      <c r="H46" s="6"/>
    </row>
    <row r="47" spans="1:21" ht="17" x14ac:dyDescent="0.2">
      <c r="A47" s="14"/>
      <c r="E47" s="6"/>
      <c r="F47" s="6"/>
      <c r="G47" s="6"/>
      <c r="H47" s="6"/>
    </row>
    <row r="48" spans="1:21" ht="17" x14ac:dyDescent="0.2">
      <c r="A48" s="14"/>
    </row>
    <row r="49" spans="1:1" ht="17" x14ac:dyDescent="0.2">
      <c r="A49" s="14"/>
    </row>
    <row r="50" spans="1:1" ht="17" x14ac:dyDescent="0.2">
      <c r="A50" s="14"/>
    </row>
    <row r="51" spans="1:1" ht="17" x14ac:dyDescent="0.2">
      <c r="A51" s="14"/>
    </row>
    <row r="52" spans="1:1" ht="17" x14ac:dyDescent="0.2">
      <c r="A52" s="14"/>
    </row>
    <row r="53" spans="1:1" ht="17" x14ac:dyDescent="0.2">
      <c r="A53" s="14"/>
    </row>
    <row r="54" spans="1:1" ht="17" x14ac:dyDescent="0.2">
      <c r="A54" s="14"/>
    </row>
    <row r="55" spans="1:1" ht="17" x14ac:dyDescent="0.2">
      <c r="A55" s="14"/>
    </row>
    <row r="56" spans="1:1" ht="17" x14ac:dyDescent="0.2">
      <c r="A56" s="14"/>
    </row>
    <row r="57" spans="1:1" ht="17" x14ac:dyDescent="0.2">
      <c r="A57" s="14"/>
    </row>
    <row r="58" spans="1:1" ht="17" x14ac:dyDescent="0.2">
      <c r="A58" s="14"/>
    </row>
    <row r="59" spans="1:1" ht="17" x14ac:dyDescent="0.2">
      <c r="A59" s="14"/>
    </row>
    <row r="60" spans="1:1" ht="17" x14ac:dyDescent="0.2">
      <c r="A60" s="14"/>
    </row>
    <row r="61" spans="1:1" ht="17" x14ac:dyDescent="0.2">
      <c r="A61" s="14"/>
    </row>
    <row r="62" spans="1:1" ht="17" x14ac:dyDescent="0.2">
      <c r="A62" s="14"/>
    </row>
    <row r="63" spans="1:1" ht="17" x14ac:dyDescent="0.2">
      <c r="A63" s="14"/>
    </row>
    <row r="64" spans="1:1" ht="17" x14ac:dyDescent="0.2">
      <c r="A64" s="14"/>
    </row>
    <row r="65" spans="1:1" ht="17" x14ac:dyDescent="0.2">
      <c r="A65" s="14"/>
    </row>
    <row r="66" spans="1:1" ht="17" x14ac:dyDescent="0.2">
      <c r="A66" s="14"/>
    </row>
    <row r="67" spans="1:1" ht="17" x14ac:dyDescent="0.2">
      <c r="A67" s="14"/>
    </row>
    <row r="68" spans="1:1" ht="17" x14ac:dyDescent="0.2">
      <c r="A68" s="14"/>
    </row>
    <row r="69" spans="1:1" ht="17" x14ac:dyDescent="0.2">
      <c r="A69" s="14"/>
    </row>
    <row r="70" spans="1:1" ht="17" x14ac:dyDescent="0.2">
      <c r="A70" s="14"/>
    </row>
    <row r="71" spans="1:1" ht="17" x14ac:dyDescent="0.2">
      <c r="A71" s="14"/>
    </row>
    <row r="72" spans="1:1" ht="17" x14ac:dyDescent="0.2">
      <c r="A72" s="14"/>
    </row>
    <row r="74" spans="1:1" ht="17" x14ac:dyDescent="0.2">
      <c r="A74" s="14"/>
    </row>
    <row r="75" spans="1:1" ht="17" x14ac:dyDescent="0.2">
      <c r="A75" s="14"/>
    </row>
    <row r="76" spans="1:1" ht="17" x14ac:dyDescent="0.2">
      <c r="A76" s="14"/>
    </row>
    <row r="77" spans="1:1" ht="17" x14ac:dyDescent="0.2">
      <c r="A77" s="14"/>
    </row>
    <row r="78" spans="1:1" ht="17" x14ac:dyDescent="0.2">
      <c r="A78" s="14"/>
    </row>
    <row r="79" spans="1:1" ht="17" x14ac:dyDescent="0.2">
      <c r="A79" s="14"/>
    </row>
    <row r="80" spans="1:1" ht="17" x14ac:dyDescent="0.2">
      <c r="A80" s="14"/>
    </row>
    <row r="81" spans="1:1" ht="17" x14ac:dyDescent="0.2">
      <c r="A81" s="14"/>
    </row>
    <row r="82" spans="1:1" ht="17" x14ac:dyDescent="0.2">
      <c r="A82" s="14"/>
    </row>
    <row r="83" spans="1:1" ht="17" x14ac:dyDescent="0.2">
      <c r="A83" s="14"/>
    </row>
    <row r="84" spans="1:1" ht="17" x14ac:dyDescent="0.2">
      <c r="A84" s="14"/>
    </row>
    <row r="85" spans="1:1" ht="17" x14ac:dyDescent="0.2">
      <c r="A85" s="14"/>
    </row>
    <row r="86" spans="1:1" ht="17" x14ac:dyDescent="0.2">
      <c r="A86" s="14"/>
    </row>
    <row r="87" spans="1:1" ht="17" x14ac:dyDescent="0.2">
      <c r="A87" s="14"/>
    </row>
    <row r="88" spans="1:1" ht="17" x14ac:dyDescent="0.2">
      <c r="A88" s="14"/>
    </row>
    <row r="89" spans="1:1" ht="17" x14ac:dyDescent="0.2">
      <c r="A89" s="14"/>
    </row>
    <row r="90" spans="1:1" ht="17" x14ac:dyDescent="0.2">
      <c r="A90" s="14"/>
    </row>
    <row r="91" spans="1:1" ht="17" x14ac:dyDescent="0.2">
      <c r="A91" s="14"/>
    </row>
    <row r="92" spans="1:1" ht="17" x14ac:dyDescent="0.2">
      <c r="A92" s="14"/>
    </row>
    <row r="93" spans="1:1" ht="17" x14ac:dyDescent="0.2">
      <c r="A93" s="14"/>
    </row>
    <row r="94" spans="1:1" ht="17" x14ac:dyDescent="0.2">
      <c r="A94" s="14"/>
    </row>
    <row r="95" spans="1:1" ht="17" x14ac:dyDescent="0.2">
      <c r="A95" s="14"/>
    </row>
    <row r="96" spans="1:1" ht="17" x14ac:dyDescent="0.2">
      <c r="A96" s="14"/>
    </row>
    <row r="97" spans="1:1" ht="17" x14ac:dyDescent="0.2">
      <c r="A97" s="14"/>
    </row>
    <row r="98" spans="1:1" ht="17" x14ac:dyDescent="0.2">
      <c r="A98" s="14"/>
    </row>
    <row r="99" spans="1:1" ht="17" x14ac:dyDescent="0.2">
      <c r="A99" s="14"/>
    </row>
    <row r="100" spans="1:1" ht="17" x14ac:dyDescent="0.2">
      <c r="A100" s="14"/>
    </row>
    <row r="101" spans="1:1" ht="17" x14ac:dyDescent="0.2">
      <c r="A101" s="14"/>
    </row>
    <row r="102" spans="1:1" ht="17" x14ac:dyDescent="0.2">
      <c r="A102" s="14"/>
    </row>
    <row r="103" spans="1:1" ht="17" x14ac:dyDescent="0.2">
      <c r="A103" s="14"/>
    </row>
    <row r="104" spans="1:1" ht="17" x14ac:dyDescent="0.2">
      <c r="A104" s="14"/>
    </row>
    <row r="105" spans="1:1" ht="17" x14ac:dyDescent="0.2">
      <c r="A105" s="14"/>
    </row>
    <row r="106" spans="1:1" ht="17" x14ac:dyDescent="0.2">
      <c r="A106" s="14"/>
    </row>
    <row r="107" spans="1:1" ht="17" x14ac:dyDescent="0.2">
      <c r="A107" s="14"/>
    </row>
    <row r="108" spans="1:1" ht="17" x14ac:dyDescent="0.2">
      <c r="A108" s="14"/>
    </row>
    <row r="109" spans="1:1" ht="17" x14ac:dyDescent="0.2">
      <c r="A109" s="14"/>
    </row>
    <row r="110" spans="1:1" ht="17" x14ac:dyDescent="0.2">
      <c r="A110" s="14"/>
    </row>
    <row r="111" spans="1:1" ht="17" x14ac:dyDescent="0.2">
      <c r="A111" s="14"/>
    </row>
    <row r="112" spans="1:1" ht="17" x14ac:dyDescent="0.2">
      <c r="A112" s="14"/>
    </row>
    <row r="113" spans="1:1" ht="17" x14ac:dyDescent="0.2">
      <c r="A113" s="14"/>
    </row>
    <row r="114" spans="1:1" ht="17" x14ac:dyDescent="0.2">
      <c r="A114" s="14"/>
    </row>
    <row r="115" spans="1:1" ht="17" x14ac:dyDescent="0.2">
      <c r="A115" s="14"/>
    </row>
    <row r="116" spans="1:1" ht="17" x14ac:dyDescent="0.2">
      <c r="A116" s="14"/>
    </row>
    <row r="117" spans="1:1" ht="17" x14ac:dyDescent="0.2">
      <c r="A117" s="14"/>
    </row>
    <row r="118" spans="1:1" ht="17" x14ac:dyDescent="0.2">
      <c r="A118" s="14"/>
    </row>
    <row r="119" spans="1:1" ht="17" x14ac:dyDescent="0.2">
      <c r="A119" s="14"/>
    </row>
    <row r="120" spans="1:1" ht="17" x14ac:dyDescent="0.2">
      <c r="A120" s="14"/>
    </row>
    <row r="121" spans="1:1" ht="17" x14ac:dyDescent="0.2">
      <c r="A121" s="14"/>
    </row>
    <row r="122" spans="1:1" ht="17" x14ac:dyDescent="0.2">
      <c r="A122" s="14"/>
    </row>
    <row r="123" spans="1:1" ht="17" x14ac:dyDescent="0.2">
      <c r="A123" s="14"/>
    </row>
    <row r="124" spans="1:1" ht="17" x14ac:dyDescent="0.2">
      <c r="A124" s="14"/>
    </row>
    <row r="125" spans="1:1" ht="17" x14ac:dyDescent="0.2">
      <c r="A125" s="14"/>
    </row>
    <row r="126" spans="1:1" ht="17" x14ac:dyDescent="0.2">
      <c r="A126" s="14"/>
    </row>
    <row r="127" spans="1:1" ht="17" x14ac:dyDescent="0.2">
      <c r="A127" s="14"/>
    </row>
    <row r="128" spans="1:1" ht="17" x14ac:dyDescent="0.2">
      <c r="A128" s="14"/>
    </row>
    <row r="129" spans="1:1" ht="17" x14ac:dyDescent="0.2">
      <c r="A129" s="14"/>
    </row>
    <row r="130" spans="1:1" ht="17" x14ac:dyDescent="0.2">
      <c r="A130" s="14"/>
    </row>
  </sheetData>
  <mergeCells count="12">
    <mergeCell ref="U1:X1"/>
    <mergeCell ref="U2:V2"/>
    <mergeCell ref="W2:X2"/>
    <mergeCell ref="E1:M1"/>
    <mergeCell ref="N1:T1"/>
    <mergeCell ref="E2:F2"/>
    <mergeCell ref="G2:H2"/>
    <mergeCell ref="I2:J2"/>
    <mergeCell ref="L2:M2"/>
    <mergeCell ref="N2:O2"/>
    <mergeCell ref="P2:Q2"/>
    <mergeCell ref="S2:T2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>
      <selection activeCell="A34" sqref="A34:XFD34"/>
    </sheetView>
  </sheetViews>
  <sheetFormatPr baseColWidth="10" defaultRowHeight="16" x14ac:dyDescent="0.2"/>
  <cols>
    <col min="1" max="8" width="12.1640625" bestFit="1" customWidth="1"/>
    <col min="9" max="9" width="10.1640625" bestFit="1" customWidth="1"/>
    <col min="10" max="10" width="9.6640625" bestFit="1" customWidth="1"/>
    <col min="11" max="11" width="11.1640625" bestFit="1" customWidth="1"/>
    <col min="12" max="12" width="12.1640625" bestFit="1" customWidth="1"/>
    <col min="13" max="13" width="11" bestFit="1" customWidth="1"/>
    <col min="14" max="16" width="12.1640625" bestFit="1" customWidth="1"/>
  </cols>
  <sheetData>
    <row r="1" spans="1:16" x14ac:dyDescent="0.2">
      <c r="A1" t="s">
        <v>55</v>
      </c>
      <c r="B1" t="s">
        <v>56</v>
      </c>
      <c r="C1" t="s">
        <v>59</v>
      </c>
      <c r="D1" t="s">
        <v>60</v>
      </c>
      <c r="E1" t="s">
        <v>63</v>
      </c>
      <c r="F1" t="s">
        <v>64</v>
      </c>
      <c r="G1" t="s">
        <v>65</v>
      </c>
      <c r="H1" t="s">
        <v>66</v>
      </c>
      <c r="I1" t="s">
        <v>57</v>
      </c>
      <c r="J1" t="s">
        <v>58</v>
      </c>
      <c r="K1" t="s">
        <v>61</v>
      </c>
      <c r="L1" t="s">
        <v>62</v>
      </c>
      <c r="M1" t="s">
        <v>67</v>
      </c>
      <c r="N1" t="s">
        <v>68</v>
      </c>
      <c r="O1" t="s">
        <v>69</v>
      </c>
      <c r="P1" t="s">
        <v>70</v>
      </c>
    </row>
    <row r="2" spans="1:16" x14ac:dyDescent="0.2">
      <c r="A2">
        <v>1.2027087079982599</v>
      </c>
      <c r="B2">
        <v>1.2508304524991201</v>
      </c>
      <c r="C2">
        <v>2.229432137082842</v>
      </c>
      <c r="D2">
        <v>1.911558378832152</v>
      </c>
      <c r="E2">
        <v>25.271163693276499</v>
      </c>
      <c r="F2">
        <v>26.949419368877901</v>
      </c>
      <c r="G2">
        <v>2.9225699763544841</v>
      </c>
      <c r="H2">
        <v>2.8817897229648</v>
      </c>
      <c r="I2" s="5">
        <v>2.1999196012699098</v>
      </c>
      <c r="J2" s="5">
        <v>0.75574276536750995</v>
      </c>
      <c r="K2" s="5">
        <v>0.76817313926124398</v>
      </c>
      <c r="L2" s="5">
        <v>2.3498215820789699</v>
      </c>
      <c r="M2" s="5">
        <v>48.306393172352998</v>
      </c>
      <c r="N2" s="5">
        <v>33.853288700293497</v>
      </c>
      <c r="O2">
        <v>2.2639698069412719</v>
      </c>
      <c r="P2">
        <v>2.2070881664939881</v>
      </c>
    </row>
    <row r="3" spans="1:16" x14ac:dyDescent="0.2">
      <c r="A3">
        <v>1.2118100304539801</v>
      </c>
      <c r="B3">
        <v>0.90314006640961697</v>
      </c>
      <c r="C3">
        <v>1.4469171309103561</v>
      </c>
      <c r="D3">
        <v>1.7822104255342521</v>
      </c>
      <c r="E3">
        <v>18.745358607882402</v>
      </c>
      <c r="F3">
        <v>26.6301750441671</v>
      </c>
      <c r="G3">
        <v>1.355460464003388</v>
      </c>
      <c r="H3">
        <v>1.2317692354793639</v>
      </c>
      <c r="I3" s="5">
        <v>0.65786056468329501</v>
      </c>
      <c r="J3" s="5">
        <v>1.7050470304149401</v>
      </c>
      <c r="K3" s="5">
        <v>2.1869905483731937</v>
      </c>
      <c r="L3" s="5">
        <v>1.533652939249794</v>
      </c>
      <c r="M3" s="5">
        <v>23.715808864470201</v>
      </c>
      <c r="N3" s="5">
        <v>23.610328282427801</v>
      </c>
      <c r="O3">
        <v>1.181718159057644</v>
      </c>
      <c r="P3">
        <v>2.0545691103949282</v>
      </c>
    </row>
    <row r="4" spans="1:16" x14ac:dyDescent="0.2">
      <c r="A4">
        <v>1.15922193782352</v>
      </c>
      <c r="B4">
        <v>0.76518509501012399</v>
      </c>
      <c r="C4">
        <v>1.3920587316968061</v>
      </c>
      <c r="D4">
        <v>0.73112840138798996</v>
      </c>
      <c r="E4">
        <v>24.7989844118596</v>
      </c>
      <c r="F4">
        <v>24.134215740849399</v>
      </c>
      <c r="G4">
        <v>2.3618857962027602</v>
      </c>
      <c r="H4">
        <v>1.4545991151042159</v>
      </c>
      <c r="I4" s="5">
        <v>1.3576243860128601</v>
      </c>
      <c r="J4" s="5">
        <v>1.54749707207564</v>
      </c>
      <c r="K4" s="5">
        <v>1.6426261050283262</v>
      </c>
      <c r="L4" s="5">
        <v>1.813422797852918</v>
      </c>
      <c r="M4" s="5">
        <v>21.240837975647999</v>
      </c>
      <c r="N4" s="5">
        <v>16.305607297414099</v>
      </c>
      <c r="O4">
        <v>1.6022675334274641</v>
      </c>
      <c r="P4">
        <v>2.4463169936162599</v>
      </c>
    </row>
    <row r="5" spans="1:16" x14ac:dyDescent="0.2">
      <c r="A5">
        <v>2.12843248941134</v>
      </c>
      <c r="B5">
        <v>1.4561747103674001</v>
      </c>
      <c r="C5">
        <v>2.023662651028272</v>
      </c>
      <c r="D5">
        <v>2.0519488428633101</v>
      </c>
      <c r="E5">
        <v>24.280524802194201</v>
      </c>
      <c r="F5">
        <v>24.376787615656799</v>
      </c>
      <c r="G5">
        <v>3.1329547383421881</v>
      </c>
      <c r="H5">
        <v>3.244883970816256</v>
      </c>
      <c r="I5" s="5">
        <v>1.9320704063152301</v>
      </c>
      <c r="J5" s="5">
        <v>1.14206147138217</v>
      </c>
      <c r="K5" s="5">
        <v>1.0873142060785601</v>
      </c>
      <c r="L5" s="5">
        <v>2.0866032127976082</v>
      </c>
      <c r="M5" s="5">
        <v>26.650226474914302</v>
      </c>
      <c r="N5" s="5">
        <v>28.0487408621489</v>
      </c>
      <c r="O5">
        <v>1.5736518070710199</v>
      </c>
      <c r="P5">
        <v>2.6369695590249518</v>
      </c>
    </row>
    <row r="6" spans="1:16" x14ac:dyDescent="0.2">
      <c r="A6">
        <v>1.75428004826172</v>
      </c>
      <c r="B6">
        <v>1.23823037915142</v>
      </c>
      <c r="C6">
        <v>1.9974537104332479</v>
      </c>
      <c r="D6">
        <v>1.8574510254132821</v>
      </c>
      <c r="E6">
        <v>21.989869968487799</v>
      </c>
      <c r="F6">
        <v>30.642116067129798</v>
      </c>
      <c r="G6">
        <v>2.4973117313424642</v>
      </c>
      <c r="H6">
        <v>2.388011864928044</v>
      </c>
      <c r="I6" s="5">
        <v>1.23905311830497</v>
      </c>
      <c r="J6" s="5">
        <v>1.37028766356873</v>
      </c>
      <c r="K6" s="5">
        <v>2.1666183080799679</v>
      </c>
      <c r="L6" s="5">
        <v>2.5350052122953679</v>
      </c>
      <c r="M6" s="5">
        <v>20.849154311153299</v>
      </c>
      <c r="N6" s="5">
        <v>23.559567606854099</v>
      </c>
      <c r="O6">
        <v>2.1153474866887798</v>
      </c>
      <c r="P6">
        <v>3.1964307638454481</v>
      </c>
    </row>
    <row r="7" spans="1:16" x14ac:dyDescent="0.2">
      <c r="A7">
        <v>1.7660431984337699</v>
      </c>
      <c r="B7">
        <v>1.9836784865193999</v>
      </c>
      <c r="C7">
        <v>2.5499184521348344</v>
      </c>
      <c r="D7">
        <v>2.1633290673390522</v>
      </c>
      <c r="E7">
        <v>17.706728787528</v>
      </c>
      <c r="F7">
        <v>24.715639823234199</v>
      </c>
      <c r="G7">
        <v>3.5511755193829919</v>
      </c>
      <c r="H7">
        <v>3.503084189595032</v>
      </c>
      <c r="I7" s="5">
        <v>0.75375183454057204</v>
      </c>
      <c r="J7" s="5">
        <v>2.9349353193647798</v>
      </c>
      <c r="K7" s="5">
        <v>1.5602448317590039</v>
      </c>
      <c r="L7" s="5">
        <v>1.5786197192820381</v>
      </c>
      <c r="M7" s="5">
        <v>26.8668715365393</v>
      </c>
      <c r="N7" s="5">
        <v>24.615957082078701</v>
      </c>
      <c r="O7">
        <v>1.7113161998250159</v>
      </c>
      <c r="P7">
        <v>2.1986579776857318</v>
      </c>
    </row>
    <row r="8" spans="1:16" x14ac:dyDescent="0.2">
      <c r="A8">
        <v>1.43806115813535</v>
      </c>
      <c r="B8">
        <v>0.97158488305451396</v>
      </c>
      <c r="C8">
        <v>1.151048024644274</v>
      </c>
      <c r="D8">
        <v>1.6638944844649022</v>
      </c>
      <c r="E8">
        <v>26.7852014828525</v>
      </c>
      <c r="F8">
        <v>22.794383286287001</v>
      </c>
      <c r="G8">
        <v>1.994305442667448</v>
      </c>
      <c r="H8">
        <v>1.4798915841182241</v>
      </c>
      <c r="I8" s="5">
        <v>0.93021629513825199</v>
      </c>
      <c r="J8" s="5">
        <v>1.49800719672436</v>
      </c>
      <c r="K8" s="5">
        <v>2.0690523618821861</v>
      </c>
      <c r="L8" s="5">
        <v>1.7396545575606619</v>
      </c>
      <c r="M8" s="5">
        <v>26.763737084755899</v>
      </c>
      <c r="N8" s="5">
        <v>24.120323381435899</v>
      </c>
      <c r="O8">
        <v>1.7720530200792679</v>
      </c>
      <c r="P8">
        <v>3.1114134763477481</v>
      </c>
    </row>
    <row r="9" spans="1:16" x14ac:dyDescent="0.2">
      <c r="A9">
        <v>1.6097862495947299</v>
      </c>
      <c r="B9">
        <v>1.54805356353677</v>
      </c>
      <c r="C9">
        <v>2.5034943400716339</v>
      </c>
      <c r="D9">
        <v>1.7943037543736839</v>
      </c>
      <c r="E9">
        <v>26.962724024057799</v>
      </c>
      <c r="F9">
        <v>28.629743988885799</v>
      </c>
      <c r="G9">
        <v>2.3721138550582879</v>
      </c>
      <c r="H9">
        <v>2.1358877878418761</v>
      </c>
      <c r="I9" s="5">
        <v>1.0859341973376699</v>
      </c>
      <c r="J9" s="5">
        <v>1.19235558683636</v>
      </c>
      <c r="K9" s="5">
        <v>1.9364548803508941</v>
      </c>
      <c r="L9" s="5">
        <v>2.1777778101499319</v>
      </c>
      <c r="M9" s="5">
        <v>28.3049066985803</v>
      </c>
      <c r="N9" s="5">
        <v>22.292586010238001</v>
      </c>
      <c r="O9">
        <v>3.0148437708999318</v>
      </c>
      <c r="P9">
        <v>3.3625249633135881</v>
      </c>
    </row>
    <row r="10" spans="1:16" x14ac:dyDescent="0.2">
      <c r="A10">
        <v>1.6277999999999999</v>
      </c>
      <c r="B10">
        <v>0.77249999999999996</v>
      </c>
      <c r="C10">
        <v>2.8104</v>
      </c>
      <c r="D10">
        <v>1.7922</v>
      </c>
      <c r="E10">
        <v>13.6741567182222</v>
      </c>
      <c r="F10">
        <v>19.248418508654701</v>
      </c>
      <c r="G10">
        <v>1.4352484712590401</v>
      </c>
      <c r="H10">
        <v>1.3777406292601959</v>
      </c>
      <c r="I10" s="5">
        <v>0.57178884327000301</v>
      </c>
      <c r="J10" s="5">
        <v>1.1716455107871799</v>
      </c>
      <c r="K10" s="5">
        <v>2.4485496397789661</v>
      </c>
      <c r="L10" s="5">
        <v>1.94851755380464</v>
      </c>
      <c r="M10" s="5">
        <v>31.290508640487001</v>
      </c>
      <c r="N10" s="5">
        <v>31.261947189061999</v>
      </c>
      <c r="O10">
        <v>1.9712694010552321</v>
      </c>
      <c r="P10">
        <v>2.7115788717895639</v>
      </c>
    </row>
    <row r="11" spans="1:16" x14ac:dyDescent="0.2">
      <c r="A11">
        <v>2.46994456306733</v>
      </c>
      <c r="B11">
        <v>0.69647715080224504</v>
      </c>
      <c r="C11">
        <v>2.0275918507295159</v>
      </c>
      <c r="D11">
        <v>2.8764566575522599</v>
      </c>
      <c r="E11">
        <v>19.239388589414801</v>
      </c>
      <c r="F11">
        <v>38.297999191314702</v>
      </c>
      <c r="G11">
        <v>2.5783986523431999</v>
      </c>
      <c r="H11">
        <v>2.8908356111215281</v>
      </c>
      <c r="I11" s="5">
        <v>1.9208787361992901</v>
      </c>
      <c r="J11">
        <v>1.3132999999999999</v>
      </c>
      <c r="K11" s="5">
        <v>0.58403815815471405</v>
      </c>
      <c r="L11" s="5">
        <v>1.553649426328122</v>
      </c>
      <c r="M11" s="5">
        <v>27.392726997412801</v>
      </c>
      <c r="N11" s="5">
        <v>39.341655165726102</v>
      </c>
      <c r="O11">
        <v>1.3874959600168679</v>
      </c>
      <c r="P11">
        <v>2.39095035304116</v>
      </c>
    </row>
    <row r="12" spans="1:16" x14ac:dyDescent="0.2">
      <c r="A12">
        <v>1.60474248720475</v>
      </c>
      <c r="B12">
        <v>1.4718890663420101</v>
      </c>
      <c r="C12">
        <v>1.9732704150488181</v>
      </c>
      <c r="D12">
        <v>1.7867940216720779</v>
      </c>
      <c r="E12">
        <v>17.348389055131801</v>
      </c>
      <c r="F12">
        <v>23.1676135525753</v>
      </c>
      <c r="G12">
        <v>1.909438773099368</v>
      </c>
      <c r="H12">
        <v>2.1659029722268479</v>
      </c>
      <c r="I12" s="5">
        <v>1.5214096563927999</v>
      </c>
      <c r="J12" s="5">
        <v>1.71389877979361</v>
      </c>
      <c r="K12" s="5">
        <v>1.144079259253842</v>
      </c>
      <c r="L12" s="5">
        <v>1.288953952893686</v>
      </c>
      <c r="M12" s="5">
        <v>17.5133290244294</v>
      </c>
      <c r="N12" s="5">
        <v>23.178666051084701</v>
      </c>
      <c r="O12">
        <v>1.0089743098259321</v>
      </c>
      <c r="P12">
        <v>2.1566084465678879</v>
      </c>
    </row>
    <row r="13" spans="1:16" x14ac:dyDescent="0.2">
      <c r="A13">
        <v>1.96213165564265</v>
      </c>
      <c r="B13">
        <v>1.5685719974062999</v>
      </c>
      <c r="C13">
        <v>2.1699967395402502</v>
      </c>
      <c r="D13">
        <v>1.905766351319778</v>
      </c>
      <c r="E13">
        <v>18.670190640670899</v>
      </c>
      <c r="F13">
        <v>20.232941961992399</v>
      </c>
      <c r="G13">
        <v>3.0784365184920039</v>
      </c>
      <c r="H13">
        <v>2.8418371317254598</v>
      </c>
      <c r="I13" s="5">
        <v>1.8214062068914301</v>
      </c>
      <c r="J13" s="5">
        <v>1.22651132322951</v>
      </c>
      <c r="K13" s="5">
        <v>0.50024962723954203</v>
      </c>
      <c r="L13" s="5">
        <v>1.6491941849284819</v>
      </c>
      <c r="M13" s="5">
        <v>20.9994860496261</v>
      </c>
      <c r="N13" s="5">
        <v>18.412279071775099</v>
      </c>
      <c r="O13">
        <v>1.3032510322378841</v>
      </c>
      <c r="P13">
        <v>2.3255168792182359</v>
      </c>
    </row>
    <row r="14" spans="1:16" x14ac:dyDescent="0.2">
      <c r="A14">
        <v>1.77968862609217</v>
      </c>
      <c r="B14">
        <v>1.02865103732078</v>
      </c>
      <c r="C14">
        <v>1.020043623462392</v>
      </c>
      <c r="D14">
        <v>1.924774268189966</v>
      </c>
      <c r="E14">
        <v>24.463251640375098</v>
      </c>
      <c r="F14">
        <v>21.745659836298699</v>
      </c>
      <c r="G14">
        <v>2.0719977638894682</v>
      </c>
      <c r="H14">
        <v>2.0847184296231802</v>
      </c>
      <c r="I14" s="5">
        <v>3.9999999970359199</v>
      </c>
      <c r="J14" s="5">
        <v>1.5098770706476801</v>
      </c>
      <c r="K14" s="5">
        <v>1.7113619270120641</v>
      </c>
      <c r="L14" s="5">
        <v>1.634599452445654</v>
      </c>
      <c r="M14" s="5">
        <v>20.364262945934101</v>
      </c>
      <c r="N14" s="5">
        <v>21.2754651053862</v>
      </c>
      <c r="O14">
        <v>1.929369250923332</v>
      </c>
      <c r="P14">
        <v>1.9472036441570679</v>
      </c>
    </row>
    <row r="15" spans="1:16" x14ac:dyDescent="0.2">
      <c r="A15">
        <v>1.6810670535277501</v>
      </c>
      <c r="B15">
        <v>1.6122867790372899</v>
      </c>
      <c r="C15">
        <v>2.1582796734627903</v>
      </c>
      <c r="D15">
        <v>2.0483779347533022</v>
      </c>
      <c r="E15">
        <v>19.933668668360902</v>
      </c>
      <c r="F15">
        <v>22.714341061660502</v>
      </c>
      <c r="G15">
        <v>3.0705730933977682</v>
      </c>
      <c r="H15">
        <v>3.2180278531226278</v>
      </c>
      <c r="I15" s="5">
        <v>1.4616935213176401</v>
      </c>
      <c r="J15" s="5">
        <v>1.1356783967674899</v>
      </c>
      <c r="K15" s="5">
        <v>1.28604737102255</v>
      </c>
      <c r="L15" s="5">
        <v>2.8888888922415581</v>
      </c>
      <c r="M15" s="5">
        <v>22.522291352837001</v>
      </c>
      <c r="N15" s="5">
        <v>21.448215072558799</v>
      </c>
      <c r="O15">
        <v>1.597712563928664</v>
      </c>
      <c r="P15">
        <v>2.3805198591989201</v>
      </c>
    </row>
    <row r="16" spans="1:16" x14ac:dyDescent="0.2">
      <c r="A16">
        <v>2.1857204042822902</v>
      </c>
      <c r="B16">
        <v>1.67961311632454</v>
      </c>
      <c r="C16">
        <v>2.5254051233541581</v>
      </c>
      <c r="D16">
        <v>1.9011990693220699</v>
      </c>
      <c r="E16">
        <v>18.842026874470498</v>
      </c>
      <c r="F16">
        <v>19.054336451845</v>
      </c>
      <c r="G16">
        <v>2.2133726207322799</v>
      </c>
      <c r="H16">
        <v>2.2628338619975321</v>
      </c>
      <c r="I16" s="5">
        <v>2.22793991500675</v>
      </c>
      <c r="J16" s="5">
        <v>3.0967092740452502</v>
      </c>
      <c r="K16" s="5">
        <v>1.0062380843393819</v>
      </c>
      <c r="L16" s="5">
        <v>1.53549462534578</v>
      </c>
      <c r="M16" s="5">
        <v>24.211508079639302</v>
      </c>
      <c r="N16" s="5">
        <v>29.393707511696899</v>
      </c>
      <c r="O16">
        <v>1.5528012625771239</v>
      </c>
      <c r="P16">
        <v>2.6762570673938519</v>
      </c>
    </row>
    <row r="17" spans="1:16" x14ac:dyDescent="0.2">
      <c r="A17">
        <v>2.46994456306733</v>
      </c>
      <c r="B17">
        <v>0.69647715080224504</v>
      </c>
      <c r="C17">
        <v>2.0275918507295159</v>
      </c>
      <c r="D17">
        <v>2.8764566575522599</v>
      </c>
      <c r="E17">
        <v>19.239388589414801</v>
      </c>
      <c r="F17">
        <v>38.297999191314702</v>
      </c>
      <c r="G17">
        <v>2.5783986523431999</v>
      </c>
      <c r="H17">
        <v>2.8908356111215281</v>
      </c>
      <c r="I17" s="5">
        <v>1.38618868419883</v>
      </c>
      <c r="J17" s="5">
        <v>1.3961254983264</v>
      </c>
      <c r="K17" s="5">
        <v>1.376897784136494</v>
      </c>
      <c r="L17" s="5">
        <v>1.77187898888547</v>
      </c>
      <c r="M17" s="5">
        <v>36.194404900659002</v>
      </c>
      <c r="N17" s="5">
        <v>22.762148984859198</v>
      </c>
      <c r="O17">
        <v>1.5589871821483681</v>
      </c>
      <c r="P17">
        <v>2.6508504371794479</v>
      </c>
    </row>
    <row r="18" spans="1:16" x14ac:dyDescent="0.2">
      <c r="A18">
        <v>1.5164055793161499</v>
      </c>
      <c r="B18">
        <v>1.28793406549718</v>
      </c>
      <c r="C18">
        <v>1.8531179812883258</v>
      </c>
      <c r="D18">
        <v>1.8736017389028281</v>
      </c>
      <c r="E18">
        <v>14.8554810995876</v>
      </c>
      <c r="F18">
        <v>25.166653572147201</v>
      </c>
      <c r="G18">
        <v>2.2314748144472718</v>
      </c>
      <c r="H18">
        <v>2.3952664056196999</v>
      </c>
      <c r="I18" s="5">
        <v>2.4993024766618799</v>
      </c>
      <c r="J18" s="5">
        <v>1.16891405445096</v>
      </c>
      <c r="K18" s="5">
        <v>0.44707957019308397</v>
      </c>
      <c r="L18" s="5">
        <v>1.6842600562202361</v>
      </c>
      <c r="M18" s="5">
        <v>23.1120331497949</v>
      </c>
      <c r="N18" s="5">
        <v>27.760184767144199</v>
      </c>
      <c r="O18">
        <v>0.84143034545226403</v>
      </c>
      <c r="P18">
        <v>1.553913618678068</v>
      </c>
    </row>
    <row r="19" spans="1:16" x14ac:dyDescent="0.2">
      <c r="A19">
        <v>1.2118100304539801</v>
      </c>
      <c r="B19">
        <v>0.90314006640961697</v>
      </c>
      <c r="C19">
        <v>1.4469171309103561</v>
      </c>
      <c r="D19">
        <v>1.7822104255342521</v>
      </c>
      <c r="E19">
        <v>18.745358607882402</v>
      </c>
      <c r="F19">
        <v>26.6301750441671</v>
      </c>
      <c r="G19">
        <v>1.355460464003388</v>
      </c>
      <c r="H19">
        <v>1.2317692354793639</v>
      </c>
      <c r="I19" s="5">
        <v>1.1396529881069299</v>
      </c>
      <c r="J19" s="5">
        <v>1.5869560950919099</v>
      </c>
      <c r="K19" s="5">
        <v>1.7820780661300619</v>
      </c>
      <c r="L19" s="5">
        <v>1.679854580555362</v>
      </c>
      <c r="M19" s="5">
        <v>23.2337951458837</v>
      </c>
      <c r="N19" s="5">
        <v>27.512770179963201</v>
      </c>
      <c r="O19">
        <v>1.5890221906420721</v>
      </c>
      <c r="P19">
        <v>2.8459739373382198</v>
      </c>
    </row>
    <row r="20" spans="1:16" x14ac:dyDescent="0.2">
      <c r="A20">
        <v>1.84326450361386</v>
      </c>
      <c r="B20">
        <v>1.49448904036717</v>
      </c>
      <c r="C20">
        <v>2.6749646007864119</v>
      </c>
      <c r="D20">
        <v>2.036829278201838</v>
      </c>
      <c r="E20">
        <v>21.312169553331799</v>
      </c>
      <c r="F20">
        <v>24.261945887500001</v>
      </c>
      <c r="G20">
        <v>3.6136621599424599</v>
      </c>
      <c r="H20">
        <v>3.567656253839508</v>
      </c>
      <c r="I20" s="5">
        <v>2.7245959787112</v>
      </c>
      <c r="J20" s="5">
        <v>3.9999999999917701</v>
      </c>
      <c r="K20" s="5">
        <v>0.79795936065411799</v>
      </c>
      <c r="L20" s="5">
        <v>1.671810089723422</v>
      </c>
      <c r="M20" s="5">
        <v>27.6181927220935</v>
      </c>
      <c r="N20" s="5">
        <v>21.542347443097398</v>
      </c>
      <c r="O20">
        <v>2.1620977075991958</v>
      </c>
      <c r="P20">
        <v>2.6202908755826679</v>
      </c>
    </row>
    <row r="21" spans="1:16" x14ac:dyDescent="0.2">
      <c r="A21">
        <v>1.22699014071824</v>
      </c>
      <c r="B21">
        <v>1.7157822850859901</v>
      </c>
      <c r="C21">
        <v>2.5712207468197299</v>
      </c>
      <c r="D21">
        <v>1.76839638505886</v>
      </c>
      <c r="E21">
        <v>20.3061528915715</v>
      </c>
      <c r="F21">
        <v>19.1996288885429</v>
      </c>
      <c r="G21">
        <v>2.4848819495260841</v>
      </c>
      <c r="H21">
        <v>2.453921130109832</v>
      </c>
      <c r="I21" s="5">
        <v>1.57342294874585</v>
      </c>
      <c r="J21" s="5">
        <v>1.6260172950557099</v>
      </c>
      <c r="K21" s="5">
        <v>1.2857890890367261</v>
      </c>
      <c r="L21">
        <v>1.9667100521321981</v>
      </c>
      <c r="M21" s="5">
        <v>28.6280333481957</v>
      </c>
      <c r="N21">
        <v>27.4192222396989</v>
      </c>
      <c r="O21">
        <v>1.2497210286737841</v>
      </c>
      <c r="P21">
        <v>2.7614288005833321</v>
      </c>
    </row>
    <row r="23" spans="1:16" x14ac:dyDescent="0.2">
      <c r="B23" t="s">
        <v>71</v>
      </c>
      <c r="C23" t="s">
        <v>72</v>
      </c>
      <c r="D23" t="s">
        <v>73</v>
      </c>
      <c r="E23" t="s">
        <v>74</v>
      </c>
    </row>
    <row r="24" spans="1:16" x14ac:dyDescent="0.2">
      <c r="A24" t="s">
        <v>5</v>
      </c>
      <c r="B24">
        <f>CORREL(A2:A21,E2:E21)</f>
        <v>-0.15841601661263252</v>
      </c>
      <c r="C24">
        <f>CORREL(A2:A21,G2:G21)</f>
        <v>0.37623215170309543</v>
      </c>
      <c r="D24">
        <f>CORREL(C2:C21,G2:G21)</f>
        <v>0.43909044776065914</v>
      </c>
      <c r="E24">
        <f>CORREL(C2:C21,E2:E21)</f>
        <v>-0.3433724463209829</v>
      </c>
    </row>
    <row r="25" spans="1:16" x14ac:dyDescent="0.2">
      <c r="A25" t="s">
        <v>6</v>
      </c>
      <c r="B25">
        <f>CORREL(B2:B21,F2:F21)</f>
        <v>-0.47342395992379027</v>
      </c>
      <c r="C25">
        <f>CORREL(B2:B21,H2:H21)</f>
        <v>0.55928151571285423</v>
      </c>
      <c r="D25">
        <f>CORREL(D2:D21,H2:H21)</f>
        <v>0.55854370387740682</v>
      </c>
      <c r="E25">
        <f>CORREL(D2:D21,F2:F21)</f>
        <v>0.61367862756079172</v>
      </c>
    </row>
    <row r="26" spans="1:16" x14ac:dyDescent="0.2">
      <c r="A26" t="s">
        <v>3</v>
      </c>
      <c r="B26">
        <f>CORREL(I2:I21,M2:M21)</f>
        <v>-5.0911825537282081E-2</v>
      </c>
      <c r="C26">
        <f>CORREL(I2:I21,O2:O21)</f>
        <v>-1.8967378316312653E-2</v>
      </c>
      <c r="D26">
        <f>CORREL(K2:K21,O2:O21)</f>
        <v>0.37225832719387547</v>
      </c>
      <c r="E26">
        <f>CORREL(K2:K21,M2:M21)</f>
        <v>-0.11242303562911665</v>
      </c>
    </row>
    <row r="27" spans="1:16" x14ac:dyDescent="0.2">
      <c r="A27" t="s">
        <v>4</v>
      </c>
      <c r="B27">
        <f>CORREL(J2:J21,N2:N21)</f>
        <v>-0.16153783253399787</v>
      </c>
      <c r="C27">
        <f>CORREL(J2:J21,P2:P21)</f>
        <v>2.3649923088082659E-2</v>
      </c>
      <c r="D27">
        <f>CORREL(L2:L21,P2:P21)</f>
        <v>0.3451341865402171</v>
      </c>
      <c r="E27">
        <f>CORREL(L2:L21,N2:N21)</f>
        <v>-2.9684467312514388E-2</v>
      </c>
    </row>
    <row r="30" spans="1:16" x14ac:dyDescent="0.2">
      <c r="B30" t="s">
        <v>71</v>
      </c>
      <c r="E30" t="s">
        <v>72</v>
      </c>
      <c r="H30" t="s">
        <v>73</v>
      </c>
      <c r="K30" t="s">
        <v>74</v>
      </c>
    </row>
    <row r="31" spans="1:16" x14ac:dyDescent="0.2">
      <c r="A31" t="s">
        <v>79</v>
      </c>
      <c r="B31">
        <v>-5.0911825537282081E-2</v>
      </c>
      <c r="C31">
        <f>FISHERINV(FISHER(B31)-1.96/SQRT(17))</f>
        <v>-0.48256743679546649</v>
      </c>
      <c r="D31">
        <f>FISHERINV(FISHER(B31)+1.96/SQRT(17))</f>
        <v>0.40064241400130379</v>
      </c>
      <c r="E31">
        <v>-1.8967378316312653E-2</v>
      </c>
      <c r="F31">
        <f>FISHERINV(FISHER(E31)-1.96/SQRT(17))</f>
        <v>-0.45765382530324039</v>
      </c>
      <c r="G31">
        <f>FISHERINV(FISHER(E31)+1.96/SQRT(17))</f>
        <v>0.42714571530264511</v>
      </c>
      <c r="H31">
        <v>0.37225832719387547</v>
      </c>
      <c r="I31">
        <f>FISHERINV(FISHER(H31)-1.96/SQRT(17))</f>
        <v>-8.4128331620538344E-2</v>
      </c>
      <c r="J31">
        <f>FISHERINV(FISHER(H31)+1.96/SQRT(17))</f>
        <v>0.69954656719441233</v>
      </c>
      <c r="K31">
        <v>-0.11242303562911665</v>
      </c>
      <c r="L31">
        <f>FISHERINV(FISHER(K31)-1.96/SQRT(17))</f>
        <v>-0.52865031999578693</v>
      </c>
      <c r="M31">
        <f>FISHERINV(FISHER(K31)+1.96/SQRT(17))</f>
        <v>0.3473874053545386</v>
      </c>
    </row>
    <row r="32" spans="1:16" x14ac:dyDescent="0.2">
      <c r="A32" t="s">
        <v>80</v>
      </c>
      <c r="B32">
        <v>-0.16153783253399787</v>
      </c>
      <c r="C32">
        <f>FISHERINV(FISHER(B32)-1.96/SQRT(17))</f>
        <v>-0.56376491402029538</v>
      </c>
      <c r="D32">
        <f>FISHERINV(FISHER(B32)+1.96/SQRT(17))</f>
        <v>0.3026229720121778</v>
      </c>
      <c r="E32">
        <v>2.3649923088082659E-2</v>
      </c>
      <c r="F32">
        <f>FISHERINV(FISHER(E32)-1.96/SQRT(17))</f>
        <v>-0.423308119893123</v>
      </c>
      <c r="G32">
        <f>FISHERINV(FISHER(E32)+1.96/SQRT(17))</f>
        <v>0.46134936326149328</v>
      </c>
      <c r="H32">
        <v>0.3451341865402171</v>
      </c>
      <c r="I32">
        <f>FISHERINV(FISHER(H32)-1.96/SQRT(17))</f>
        <v>-0.11495012166430811</v>
      </c>
      <c r="J32">
        <f>FISHERINV(FISHER(H32)+1.96/SQRT(17))</f>
        <v>0.68330050019919242</v>
      </c>
      <c r="K32">
        <v>-2.9684467312514388E-2</v>
      </c>
      <c r="L32">
        <f>FISHERINV(FISHER(K32)-1.96/SQRT(17))</f>
        <v>-0.4660896263543835</v>
      </c>
      <c r="M32">
        <f>FISHERINV(FISHER(K32)+1.96/SQRT(17))</f>
        <v>0.41833872134547961</v>
      </c>
    </row>
    <row r="33" spans="1:13" x14ac:dyDescent="0.2">
      <c r="A33" t="s">
        <v>78</v>
      </c>
      <c r="B33">
        <v>-0.47342395992379027</v>
      </c>
      <c r="C33">
        <f>FISHERINV(FISHER(B33)-1.96/SQRT(17))</f>
        <v>-0.75729581874556695</v>
      </c>
      <c r="D33">
        <f>FISHERINV(FISHER(B33)+1.96/SQRT(17))</f>
        <v>-3.9084479411457394E-2</v>
      </c>
      <c r="E33">
        <v>0.55928151571285423</v>
      </c>
      <c r="F33">
        <f>FISHERINV(FISHER(E33)-1.96/SQRT(17))</f>
        <v>0.15515394046777672</v>
      </c>
      <c r="G33">
        <f>FISHERINV(FISHER(E33)+1.96/SQRT(17))</f>
        <v>0.80305509551293297</v>
      </c>
      <c r="H33">
        <v>0.55854370387740682</v>
      </c>
      <c r="I33">
        <f>FISHERINV(FISHER(H33)-1.96/SQRT(17))</f>
        <v>0.15410659761504616</v>
      </c>
      <c r="J33">
        <f>FISHERINV(FISHER(H33)+1.96/SQRT(17))</f>
        <v>0.80267374244149725</v>
      </c>
      <c r="K33">
        <v>0.61367862756079172</v>
      </c>
      <c r="L33">
        <f>FISHERINV(FISHER(K33)-1.96/SQRT(17))</f>
        <v>0.23495845495896453</v>
      </c>
      <c r="M33">
        <f>FISHERINV(FISHER(K33)+1.96/SQRT(17))</f>
        <v>0.83063185899486636</v>
      </c>
    </row>
    <row r="34" spans="1:13" x14ac:dyDescent="0.2">
      <c r="A34" t="s">
        <v>77</v>
      </c>
      <c r="B34">
        <v>-0.15841601661263252</v>
      </c>
      <c r="C34">
        <f t="shared" ref="C34" si="0">FISHERINV(FISHER(B34)-1.96/SQRT(17))</f>
        <v>-0.56157542473410582</v>
      </c>
      <c r="D34">
        <f t="shared" ref="D34" si="1">FISHERINV(FISHER(B34)+1.96/SQRT(17))</f>
        <v>0.30553054848217209</v>
      </c>
      <c r="E34">
        <v>0.37623215170309543</v>
      </c>
      <c r="F34">
        <f t="shared" ref="F34" si="2">FISHERINV(FISHER(E34)-1.96/SQRT(17))</f>
        <v>-7.9538228163039987E-2</v>
      </c>
      <c r="G34">
        <f t="shared" ref="G34" si="3">FISHERINV(FISHER(E34)+1.96/SQRT(17))</f>
        <v>0.70189861898419337</v>
      </c>
      <c r="H34">
        <v>0.43909044776065914</v>
      </c>
      <c r="I34">
        <f t="shared" ref="I34" si="4">FISHERINV(FISHER(H34)-1.96/SQRT(17))</f>
        <v>-4.2663527176489656E-3</v>
      </c>
      <c r="J34">
        <f t="shared" ref="J34" si="5">FISHERINV(FISHER(H34)+1.96/SQRT(17))</f>
        <v>0.73818225725081821</v>
      </c>
      <c r="K34">
        <v>-0.3433724463209829</v>
      </c>
      <c r="L34">
        <f t="shared" ref="L34" si="6">FISHERINV(FISHER(K34)-1.96/SQRT(17))</f>
        <v>-0.68223359263988625</v>
      </c>
      <c r="M34">
        <f t="shared" ref="M34" si="7">FISHERINV(FISHER(K34)+1.96/SQRT(17))</f>
        <v>0.11692185278263705</v>
      </c>
    </row>
    <row r="35" spans="1:13" x14ac:dyDescent="0.2">
      <c r="A35" t="s">
        <v>36</v>
      </c>
      <c r="B35">
        <v>-0.53</v>
      </c>
      <c r="C35">
        <f>FISHERINV(FISHER(B35)-1.96/SQRT(17))</f>
        <v>-0.78776549435641885</v>
      </c>
      <c r="D35">
        <f>FISHERINV(FISHER(B35)+1.96/SQRT(17))</f>
        <v>-0.11427398346390248</v>
      </c>
      <c r="E35">
        <v>0.12</v>
      </c>
      <c r="F35">
        <f>FISHERINV(FISHER(E35)-1.96/SQRT(17))</f>
        <v>-0.34061563331535927</v>
      </c>
      <c r="G35">
        <f>FISHERINV(FISHER(E35)+1.96/SQRT(17))</f>
        <v>0.53416202092197951</v>
      </c>
      <c r="H35">
        <v>0.49</v>
      </c>
      <c r="I35">
        <f>FISHERINV(FISHER(H35)-1.96/SQRT(17))</f>
        <v>6.0616106601192155E-2</v>
      </c>
      <c r="J35">
        <f>FISHERINV(FISHER(H35)+1.96/SQRT(17))</f>
        <v>0.76635289780873672</v>
      </c>
      <c r="K35">
        <v>0.04</v>
      </c>
      <c r="L35">
        <f>FISHERINV(FISHER(K35)-1.96/SQRT(17))</f>
        <v>-0.40978139306459183</v>
      </c>
      <c r="M35">
        <f>FISHERINV(FISHER(K35)+1.96/SQRT(17))</f>
        <v>0.47413508819700634</v>
      </c>
    </row>
    <row r="37" spans="1:13" x14ac:dyDescent="0.2">
      <c r="A37" t="s">
        <v>75</v>
      </c>
      <c r="B37">
        <v>-0.29285660000000002</v>
      </c>
      <c r="C37">
        <v>-0.50089899999999998</v>
      </c>
      <c r="D37">
        <v>-8.4814260000000002E-2</v>
      </c>
      <c r="E37">
        <v>0.1991242</v>
      </c>
      <c r="F37">
        <v>-4.2186590000000003E-2</v>
      </c>
      <c r="G37">
        <v>0.44043510000000002</v>
      </c>
      <c r="H37">
        <v>0.44840930000000001</v>
      </c>
      <c r="I37">
        <v>0.24491959999999999</v>
      </c>
      <c r="J37">
        <v>0.65189889999999995</v>
      </c>
      <c r="K37">
        <v>3.3639740000000001E-2</v>
      </c>
      <c r="L37">
        <v>-0.16722029999999999</v>
      </c>
      <c r="M37">
        <v>0.23449980000000001</v>
      </c>
    </row>
    <row r="38" spans="1:13" x14ac:dyDescent="0.2">
      <c r="A38" t="s">
        <v>76</v>
      </c>
      <c r="B38">
        <v>5.7978930000000001E-3</v>
      </c>
      <c r="E38">
        <v>0.10580966999999999</v>
      </c>
      <c r="H38" s="20">
        <v>1.56758E-5</v>
      </c>
      <c r="K38">
        <v>0.74272130000000003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Q1001"/>
  <sheetViews>
    <sheetView topLeftCell="A160" workbookViewId="0">
      <selection activeCell="N16" sqref="N16:N22"/>
    </sheetView>
  </sheetViews>
  <sheetFormatPr baseColWidth="10" defaultRowHeight="16" x14ac:dyDescent="0.2"/>
  <sheetData>
    <row r="1" spans="4:17" x14ac:dyDescent="0.2">
      <c r="D1">
        <v>2.6064932599999999E-7</v>
      </c>
      <c r="E1">
        <v>4.4187754233999999E-5</v>
      </c>
      <c r="H1">
        <v>2.80755772E-7</v>
      </c>
      <c r="I1">
        <v>5.8007946887999997E-5</v>
      </c>
    </row>
    <row r="2" spans="4:17" x14ac:dyDescent="0.2">
      <c r="D2">
        <v>2.7451134800000001E-7</v>
      </c>
      <c r="E2">
        <v>4.600706884E-5</v>
      </c>
      <c r="H2">
        <v>2.9568710800000001E-7</v>
      </c>
      <c r="I2">
        <v>6.0424969162999998E-5</v>
      </c>
    </row>
    <row r="3" spans="4:17" x14ac:dyDescent="0.2">
      <c r="D3">
        <v>2.89082629E-7</v>
      </c>
      <c r="E3">
        <v>4.7896757325999997E-5</v>
      </c>
      <c r="H3">
        <v>3.1138241399999999E-7</v>
      </c>
      <c r="I3">
        <v>6.2936719745000004E-5</v>
      </c>
    </row>
    <row r="4" spans="4:17" x14ac:dyDescent="0.2">
      <c r="D4">
        <v>3.0439792399999999E-7</v>
      </c>
      <c r="E4">
        <v>4.9859346519000002E-5</v>
      </c>
      <c r="H4">
        <v>3.2787912900000001E-7</v>
      </c>
      <c r="I4">
        <v>6.5546650235999998E-5</v>
      </c>
      <c r="L4">
        <v>5.7777777777777997E-2</v>
      </c>
      <c r="M4">
        <v>0.163333333333333</v>
      </c>
      <c r="N4">
        <v>0.27222222222222198</v>
      </c>
      <c r="O4">
        <v>0.43722222222222201</v>
      </c>
      <c r="P4">
        <v>0.66277777777777802</v>
      </c>
      <c r="Q4">
        <v>1</v>
      </c>
    </row>
    <row r="5" spans="4:17" x14ac:dyDescent="0.2">
      <c r="D5">
        <v>3.2049361600000002E-7</v>
      </c>
      <c r="E5">
        <v>5.1897445945999998E-5</v>
      </c>
      <c r="H5">
        <v>3.4521644000000002E-7</v>
      </c>
      <c r="I5">
        <v>6.8258327135999993E-5</v>
      </c>
      <c r="L5">
        <v>0.25222222222222201</v>
      </c>
      <c r="M5">
        <v>0.44555555555555598</v>
      </c>
      <c r="N5">
        <v>0.57222222222222197</v>
      </c>
      <c r="O5">
        <v>0.72333333333333305</v>
      </c>
      <c r="P5">
        <v>0.87333333333333296</v>
      </c>
      <c r="Q5">
        <v>1</v>
      </c>
    </row>
    <row r="6" spans="4:17" x14ac:dyDescent="0.2">
      <c r="D6">
        <v>3.3740777799999999E-7</v>
      </c>
      <c r="E6">
        <v>5.4013750228999997E-5</v>
      </c>
      <c r="H6">
        <v>3.6343535700000002E-7</v>
      </c>
      <c r="I6">
        <v>7.1075435239999999E-5</v>
      </c>
    </row>
    <row r="7" spans="4:17" x14ac:dyDescent="0.2">
      <c r="D7">
        <v>3.5518025099999999E-7</v>
      </c>
      <c r="E7">
        <v>5.6211041537000003E-5</v>
      </c>
      <c r="H7">
        <v>3.82578796E-7</v>
      </c>
      <c r="I7">
        <v>7.4001781113000004E-5</v>
      </c>
    </row>
    <row r="8" spans="4:17" x14ac:dyDescent="0.2">
      <c r="D8">
        <v>3.7385272400000001E-7</v>
      </c>
      <c r="E8">
        <v>5.8492192092000003E-5</v>
      </c>
      <c r="H8">
        <v>4.02691661E-7</v>
      </c>
      <c r="I8">
        <v>7.7041296656E-5</v>
      </c>
    </row>
    <row r="9" spans="4:17" x14ac:dyDescent="0.2">
      <c r="D9">
        <v>3.9346881100000002E-7</v>
      </c>
      <c r="E9">
        <v>6.0860166746E-5</v>
      </c>
      <c r="H9">
        <v>4.2382092899999997E-7</v>
      </c>
      <c r="I9">
        <v>8.0198042756000001E-5</v>
      </c>
    </row>
    <row r="10" spans="4:17" x14ac:dyDescent="0.2">
      <c r="D10">
        <v>4.1407413700000003E-7</v>
      </c>
      <c r="E10">
        <v>6.3318025602000005E-5</v>
      </c>
      <c r="H10">
        <v>4.46015747E-7</v>
      </c>
      <c r="I10">
        <v>8.3476213028999997E-5</v>
      </c>
      <c r="L10">
        <v>9.4444444444443998E-2</v>
      </c>
      <c r="M10">
        <v>0.193888888888889</v>
      </c>
      <c r="N10">
        <v>0.26555555555555599</v>
      </c>
      <c r="O10">
        <v>0.36722222222222201</v>
      </c>
      <c r="P10">
        <v>0.55055555555555602</v>
      </c>
      <c r="Q10">
        <v>1</v>
      </c>
    </row>
    <row r="11" spans="4:17" x14ac:dyDescent="0.2">
      <c r="D11">
        <v>4.3571642499999999E-7</v>
      </c>
      <c r="E11">
        <v>6.5868926711999998E-5</v>
      </c>
      <c r="H11">
        <v>4.6932751699999997E-7</v>
      </c>
      <c r="I11">
        <v>8.6880137645999994E-5</v>
      </c>
      <c r="L11">
        <v>0.43777777777777799</v>
      </c>
      <c r="M11">
        <v>0.61611111111111105</v>
      </c>
      <c r="N11">
        <v>0.69666666666666699</v>
      </c>
      <c r="O11">
        <v>0.801111111111111</v>
      </c>
      <c r="P11">
        <v>0.90333333333333299</v>
      </c>
      <c r="Q11">
        <v>1</v>
      </c>
    </row>
    <row r="12" spans="4:17" x14ac:dyDescent="0.2">
      <c r="D12">
        <v>4.5844558700000001E-7</v>
      </c>
      <c r="E12">
        <v>6.8516128831000005E-5</v>
      </c>
      <c r="H12">
        <v>4.9381000300000001E-7</v>
      </c>
      <c r="I12">
        <v>9.0414287256999998E-5</v>
      </c>
    </row>
    <row r="13" spans="4:17" x14ac:dyDescent="0.2">
      <c r="D13">
        <v>4.8231381899999997E-7</v>
      </c>
      <c r="E13">
        <v>7.1262994233000003E-5</v>
      </c>
      <c r="H13">
        <v>5.1951942600000002E-7</v>
      </c>
      <c r="I13">
        <v>9.4083277006000007E-5</v>
      </c>
    </row>
    <row r="14" spans="4:17" x14ac:dyDescent="0.2">
      <c r="D14">
        <v>5.0737569900000005E-7</v>
      </c>
      <c r="E14">
        <v>7.4112991591999996E-5</v>
      </c>
      <c r="H14">
        <v>5.4651457500000001E-7</v>
      </c>
      <c r="I14">
        <v>9.7891870638999997E-5</v>
      </c>
    </row>
    <row r="15" spans="4:17" x14ac:dyDescent="0.2">
      <c r="D15">
        <v>5.3368828900000005E-7</v>
      </c>
      <c r="E15">
        <v>7.7069698934999995E-5</v>
      </c>
      <c r="H15">
        <v>5.7485691399999998E-7</v>
      </c>
      <c r="I15">
        <v>1.0184498471100001E-4</v>
      </c>
    </row>
    <row r="16" spans="4:17" x14ac:dyDescent="0.2">
      <c r="D16">
        <v>5.6131124499999995E-7</v>
      </c>
      <c r="E16">
        <v>8.0136806654000005E-5</v>
      </c>
      <c r="H16">
        <v>6.0461069999999996E-7</v>
      </c>
      <c r="I16">
        <v>1.0594769288999999E-4</v>
      </c>
      <c r="L16">
        <v>0</v>
      </c>
      <c r="N16">
        <v>0</v>
      </c>
    </row>
    <row r="17" spans="4:17" x14ac:dyDescent="0.2">
      <c r="D17">
        <v>5.90306921E-7</v>
      </c>
      <c r="E17">
        <v>8.3318120585999998E-5</v>
      </c>
      <c r="H17">
        <v>6.3584309799999997E-7</v>
      </c>
      <c r="I17">
        <v>1.10205230358E-4</v>
      </c>
      <c r="L17">
        <v>5.7777777777777997E-2</v>
      </c>
      <c r="M17">
        <v>8.5536186764810004E-3</v>
      </c>
      <c r="N17">
        <v>0.25222222222222201</v>
      </c>
      <c r="O17">
        <v>2.2872076946216999E-2</v>
      </c>
    </row>
    <row r="18" spans="4:17" x14ac:dyDescent="0.2">
      <c r="D18">
        <v>6.2074049299999997E-7</v>
      </c>
      <c r="E18">
        <v>8.6617565167000006E-5</v>
      </c>
      <c r="H18">
        <v>6.6862431100000004E-7</v>
      </c>
      <c r="I18">
        <v>1.14622998317E-4</v>
      </c>
      <c r="L18">
        <v>0.163333333333333</v>
      </c>
      <c r="M18">
        <v>1.2333359675437E-2</v>
      </c>
      <c r="N18">
        <v>0.44555555555555598</v>
      </c>
      <c r="O18">
        <v>2.0502143345059998E-2</v>
      </c>
    </row>
    <row r="19" spans="4:17" x14ac:dyDescent="0.2">
      <c r="D19">
        <v>6.5268007100000004E-7</v>
      </c>
      <c r="E19">
        <v>9.0039186651000004E-5</v>
      </c>
      <c r="H19">
        <v>7.03027703E-7</v>
      </c>
      <c r="I19">
        <v>1.19206568591E-4</v>
      </c>
      <c r="L19">
        <v>0.27222222222222198</v>
      </c>
      <c r="M19">
        <v>1.6312016164320001E-2</v>
      </c>
      <c r="N19">
        <v>0.57222222222222197</v>
      </c>
      <c r="O19">
        <v>2.2229530961845E-2</v>
      </c>
    </row>
    <row r="20" spans="4:17" x14ac:dyDescent="0.2">
      <c r="D20">
        <v>6.8619682900000003E-7</v>
      </c>
      <c r="E20">
        <v>9.3587156401000004E-5</v>
      </c>
      <c r="H20">
        <v>7.3912993700000001E-7</v>
      </c>
      <c r="I20">
        <v>1.23961688342E-4</v>
      </c>
      <c r="L20">
        <v>0.43722222222222201</v>
      </c>
      <c r="M20">
        <v>2.8954884132727999E-2</v>
      </c>
      <c r="N20">
        <v>0.72333333333333305</v>
      </c>
      <c r="O20">
        <v>2.8246340479561999E-2</v>
      </c>
    </row>
    <row r="21" spans="4:17" x14ac:dyDescent="0.2">
      <c r="D21">
        <v>7.2136512900000002E-7</v>
      </c>
      <c r="E21">
        <v>9.7265774248999994E-5</v>
      </c>
      <c r="H21">
        <v>7.7701111500000002E-7</v>
      </c>
      <c r="I21">
        <v>1.28894284877E-4</v>
      </c>
      <c r="L21">
        <v>0.66277777777777802</v>
      </c>
      <c r="M21">
        <v>2.7540212196880999E-2</v>
      </c>
      <c r="N21">
        <v>0.87333333333333296</v>
      </c>
      <c r="O21">
        <v>2.3228670863772002E-2</v>
      </c>
    </row>
    <row r="22" spans="4:17" x14ac:dyDescent="0.2">
      <c r="D22">
        <v>7.5826266399999999E-7</v>
      </c>
      <c r="E22">
        <v>1.01079471932E-4</v>
      </c>
      <c r="H22">
        <v>8.1675491900000001E-7</v>
      </c>
      <c r="I22">
        <v>1.3401047057799999E-4</v>
      </c>
      <c r="L22">
        <v>1</v>
      </c>
      <c r="N22">
        <v>1</v>
      </c>
    </row>
    <row r="23" spans="4:17" x14ac:dyDescent="0.2">
      <c r="D23">
        <v>7.9697058799999998E-7</v>
      </c>
      <c r="E23">
        <v>1.05032816599E-4</v>
      </c>
      <c r="H23">
        <v>8.5844876599999998E-7</v>
      </c>
      <c r="I23">
        <v>1.3931654792599999E-4</v>
      </c>
      <c r="L23">
        <v>0</v>
      </c>
      <c r="P23">
        <v>0</v>
      </c>
    </row>
    <row r="24" spans="4:17" x14ac:dyDescent="0.2">
      <c r="D24">
        <v>8.3757366800000002E-7</v>
      </c>
      <c r="E24">
        <v>1.09130514394E-4</v>
      </c>
      <c r="H24">
        <v>9.0218396099999996E-7</v>
      </c>
      <c r="I24">
        <v>1.4481901464400001E-4</v>
      </c>
      <c r="L24">
        <v>9.4444444444443998E-2</v>
      </c>
      <c r="M24">
        <v>1.0709101750329001E-2</v>
      </c>
      <c r="P24">
        <v>0.43777777777777799</v>
      </c>
      <c r="Q24">
        <v>2.4547893806157999E-2</v>
      </c>
    </row>
    <row r="25" spans="4:17" x14ac:dyDescent="0.2">
      <c r="D25">
        <v>8.80160434E-7</v>
      </c>
      <c r="E25">
        <v>1.13377414111E-4</v>
      </c>
      <c r="H25">
        <v>9.4805586199999995E-7</v>
      </c>
      <c r="I25">
        <v>1.50524568947E-4</v>
      </c>
      <c r="L25">
        <v>0.193888888888889</v>
      </c>
      <c r="M25">
        <v>1.0369239008183999E-2</v>
      </c>
      <c r="P25">
        <v>0.61611111111111105</v>
      </c>
      <c r="Q25">
        <v>2.1288497597400001E-2</v>
      </c>
    </row>
    <row r="26" spans="4:17" x14ac:dyDescent="0.2">
      <c r="D26">
        <v>9.2482333199999996E-7</v>
      </c>
      <c r="E26">
        <v>1.17778510927E-4</v>
      </c>
      <c r="H26">
        <v>9.9616404900000002E-7</v>
      </c>
      <c r="I26">
        <v>1.56440114905E-4</v>
      </c>
      <c r="L26">
        <v>0.26555555555555599</v>
      </c>
      <c r="M26">
        <v>1.3629746164431E-2</v>
      </c>
      <c r="P26">
        <v>0.69666666666666699</v>
      </c>
      <c r="Q26">
        <v>1.8611656621140001E-2</v>
      </c>
    </row>
    <row r="27" spans="4:17" x14ac:dyDescent="0.2">
      <c r="D27">
        <v>9.716588919999999E-7</v>
      </c>
      <c r="E27">
        <v>1.2233895021299999E-4</v>
      </c>
      <c r="H27">
        <v>1.0466124960000001E-6</v>
      </c>
      <c r="I27">
        <v>1.62572767925E-4</v>
      </c>
      <c r="L27">
        <v>0.36722222222222201</v>
      </c>
      <c r="M27">
        <v>2.4720333064031E-2</v>
      </c>
      <c r="P27">
        <v>0.801111111111111</v>
      </c>
      <c r="Q27">
        <v>2.3527457588078001E-2</v>
      </c>
    </row>
    <row r="28" spans="4:17" x14ac:dyDescent="0.2">
      <c r="D28">
        <v>1.020767894E-6</v>
      </c>
      <c r="E28">
        <v>1.27064031423E-4</v>
      </c>
      <c r="H28">
        <v>1.0995097580000001E-6</v>
      </c>
      <c r="I28">
        <v>1.6892986033799999E-4</v>
      </c>
      <c r="L28">
        <v>0.55055555555555602</v>
      </c>
      <c r="M28">
        <v>3.4609818060382998E-2</v>
      </c>
      <c r="P28">
        <v>0.90333333333333299</v>
      </c>
      <c r="Q28">
        <v>1.4056878794935E-2</v>
      </c>
    </row>
    <row r="29" spans="4:17" x14ac:dyDescent="0.2">
      <c r="D29">
        <v>1.0722555430000001E-6</v>
      </c>
      <c r="E29">
        <v>1.3195921205500001E-4</v>
      </c>
      <c r="H29">
        <v>1.1549691560000001E-6</v>
      </c>
      <c r="I29">
        <v>1.75518947117E-4</v>
      </c>
      <c r="L29">
        <v>1</v>
      </c>
      <c r="P29">
        <v>1</v>
      </c>
    </row>
    <row r="30" spans="4:17" x14ac:dyDescent="0.2">
      <c r="D30">
        <v>1.126231654E-6</v>
      </c>
      <c r="E30">
        <v>1.3703011170299999E-4</v>
      </c>
      <c r="H30">
        <v>1.2131089749999999E-6</v>
      </c>
      <c r="I30">
        <v>1.82347811699E-4</v>
      </c>
    </row>
    <row r="31" spans="4:17" x14ac:dyDescent="0.2">
      <c r="D31">
        <v>1.182810839E-6</v>
      </c>
      <c r="E31">
        <v>1.4228251618000001E-4</v>
      </c>
      <c r="H31">
        <v>1.2740526689999999E-6</v>
      </c>
      <c r="I31">
        <v>1.89424471935E-4</v>
      </c>
    </row>
    <row r="32" spans="4:17" x14ac:dyDescent="0.2">
      <c r="D32">
        <v>1.2421127060000001E-6</v>
      </c>
      <c r="E32">
        <v>1.47722381727E-4</v>
      </c>
      <c r="H32">
        <v>1.3379290719999999E-6</v>
      </c>
      <c r="I32">
        <v>1.9675718616499999E-4</v>
      </c>
    </row>
    <row r="33" spans="4:9" x14ac:dyDescent="0.2">
      <c r="D33">
        <v>1.304262058E-6</v>
      </c>
      <c r="E33">
        <v>1.53355839303E-4</v>
      </c>
      <c r="H33">
        <v>1.4048726140000001E-6</v>
      </c>
      <c r="I33">
        <v>2.0435445939999999E-4</v>
      </c>
    </row>
    <row r="34" spans="4:9" x14ac:dyDescent="0.2">
      <c r="D34">
        <v>1.369389109E-6</v>
      </c>
      <c r="E34">
        <v>1.59189198953E-4</v>
      </c>
      <c r="H34">
        <v>1.4750235550000001E-6</v>
      </c>
      <c r="I34">
        <v>2.1222504964699999E-4</v>
      </c>
    </row>
    <row r="35" spans="4:9" x14ac:dyDescent="0.2">
      <c r="D35">
        <v>1.4376297030000001E-6</v>
      </c>
      <c r="E35">
        <v>1.6522895427E-4</v>
      </c>
      <c r="H35">
        <v>1.5485282170000001E-6</v>
      </c>
      <c r="I35">
        <v>2.2037797434100001E-4</v>
      </c>
    </row>
    <row r="36" spans="4:9" x14ac:dyDescent="0.2">
      <c r="D36">
        <v>1.50912554E-6</v>
      </c>
      <c r="E36">
        <v>1.7148178693300001E-4</v>
      </c>
      <c r="H36">
        <v>1.6255392310000001E-6</v>
      </c>
      <c r="I36">
        <v>2.2882251691799999E-4</v>
      </c>
    </row>
    <row r="37" spans="4:9" x14ac:dyDescent="0.2">
      <c r="D37">
        <v>1.584024412E-6</v>
      </c>
      <c r="E37">
        <v>1.7795457132999999E-4</v>
      </c>
      <c r="H37">
        <v>1.7062157890000001E-6</v>
      </c>
      <c r="I37">
        <v>2.37568233504E-4</v>
      </c>
    </row>
    <row r="38" spans="4:9" x14ac:dyDescent="0.2">
      <c r="D38">
        <v>1.66248045E-6</v>
      </c>
      <c r="E38">
        <v>1.8465437927299999E-4</v>
      </c>
      <c r="H38">
        <v>1.7907239130000001E-6</v>
      </c>
      <c r="I38">
        <v>2.4662495973799999E-4</v>
      </c>
    </row>
    <row r="39" spans="4:9" x14ac:dyDescent="0.2">
      <c r="D39">
        <v>1.744654377E-6</v>
      </c>
      <c r="E39">
        <v>1.9158848479100001E-4</v>
      </c>
      <c r="H39">
        <v>1.8792367230000001E-6</v>
      </c>
      <c r="I39">
        <v>2.5600281772300001E-4</v>
      </c>
    </row>
    <row r="40" spans="4:9" x14ac:dyDescent="0.2">
      <c r="D40">
        <v>1.8307137700000001E-6</v>
      </c>
      <c r="E40">
        <v>1.9876436901899999E-4</v>
      </c>
      <c r="H40">
        <v>1.971934723E-6</v>
      </c>
      <c r="I40">
        <v>2.65712223109E-4</v>
      </c>
    </row>
    <row r="41" spans="4:9" x14ac:dyDescent="0.2">
      <c r="D41">
        <v>1.9208333349999998E-6</v>
      </c>
      <c r="E41">
        <v>2.0618972516599999E-4</v>
      </c>
      <c r="H41">
        <v>2.069006097E-6</v>
      </c>
      <c r="I41">
        <v>2.75763892308E-4</v>
      </c>
    </row>
    <row r="42" spans="4:9" x14ac:dyDescent="0.2">
      <c r="D42">
        <v>2.0151951899999999E-6</v>
      </c>
      <c r="E42">
        <v>2.1387246357699999E-4</v>
      </c>
      <c r="H42">
        <v>2.1706470090000002E-6</v>
      </c>
      <c r="I42">
        <v>2.8616884983500001E-4</v>
      </c>
    </row>
    <row r="43" spans="4:9" x14ac:dyDescent="0.2">
      <c r="D43">
        <v>2.1139891550000002E-6</v>
      </c>
      <c r="E43">
        <v>2.21820716885E-4</v>
      </c>
      <c r="H43">
        <v>2.2770619240000001E-6</v>
      </c>
      <c r="I43">
        <v>2.9693843579400002E-4</v>
      </c>
    </row>
    <row r="44" spans="4:9" x14ac:dyDescent="0.2">
      <c r="D44">
        <v>2.2174130619999999E-6</v>
      </c>
      <c r="E44">
        <v>2.3004284524100001E-4</v>
      </c>
      <c r="H44">
        <v>2.3884639339999999E-6</v>
      </c>
      <c r="I44">
        <v>3.08084313487E-4</v>
      </c>
    </row>
    <row r="45" spans="4:9" x14ac:dyDescent="0.2">
      <c r="D45">
        <v>2.3256730640000001E-6</v>
      </c>
      <c r="E45">
        <v>2.38547441652E-4</v>
      </c>
      <c r="H45">
        <v>2.5050750949999999E-6</v>
      </c>
      <c r="I45">
        <v>3.1961847716599999E-4</v>
      </c>
    </row>
    <row r="46" spans="4:9" x14ac:dyDescent="0.2">
      <c r="D46">
        <v>2.4389839659999999E-6</v>
      </c>
      <c r="E46">
        <v>2.4734333739000002E-4</v>
      </c>
      <c r="H46">
        <v>2.62712678E-6</v>
      </c>
      <c r="I46">
        <v>3.3155325992099998E-4</v>
      </c>
    </row>
    <row r="47" spans="4:9" x14ac:dyDescent="0.2">
      <c r="D47">
        <v>2.5575695590000001E-6</v>
      </c>
      <c r="E47">
        <v>2.5643960750899999E-4</v>
      </c>
      <c r="H47">
        <v>2.7548600460000002E-6</v>
      </c>
      <c r="I47">
        <v>3.4390134169600003E-4</v>
      </c>
    </row>
    <row r="48" spans="4:9" x14ac:dyDescent="0.2">
      <c r="D48">
        <v>2.6816629729999999E-6</v>
      </c>
      <c r="E48">
        <v>2.6584557643699998E-4</v>
      </c>
      <c r="H48">
        <v>2.8885260060000001E-6</v>
      </c>
      <c r="I48">
        <v>3.5667575745500002E-4</v>
      </c>
    </row>
    <row r="49" spans="4:9" x14ac:dyDescent="0.2">
      <c r="D49">
        <v>2.8115070410000001E-6</v>
      </c>
      <c r="E49">
        <v>2.7557082367300002E-4</v>
      </c>
      <c r="H49">
        <v>3.0283862230000002E-6</v>
      </c>
      <c r="I49">
        <v>3.69889905477E-4</v>
      </c>
    </row>
    <row r="50" spans="4:9" x14ac:dyDescent="0.2">
      <c r="D50">
        <v>2.9473546679999998E-6</v>
      </c>
      <c r="E50">
        <v>2.85625189565E-4</v>
      </c>
      <c r="H50">
        <v>3.1747131129999999E-6</v>
      </c>
      <c r="I50">
        <v>3.83557555795E-4</v>
      </c>
    </row>
    <row r="51" spans="4:9" x14ac:dyDescent="0.2">
      <c r="D51">
        <v>3.089469228E-6</v>
      </c>
      <c r="E51">
        <v>2.9601878118800003E-4</v>
      </c>
      <c r="H51">
        <v>3.327790367E-6</v>
      </c>
      <c r="I51">
        <v>3.9769285876800002E-4</v>
      </c>
    </row>
    <row r="52" spans="4:9" x14ac:dyDescent="0.2">
      <c r="D52">
        <v>3.2381249620000001E-6</v>
      </c>
      <c r="E52">
        <v>3.0676197830600003E-4</v>
      </c>
      <c r="H52">
        <v>3.487913379E-6</v>
      </c>
      <c r="I52">
        <v>4.1231035380099999E-4</v>
      </c>
    </row>
    <row r="53" spans="4:9" x14ac:dyDescent="0.2">
      <c r="D53">
        <v>3.3936073939999999E-6</v>
      </c>
      <c r="E53">
        <v>3.1786543943299999E-4</v>
      </c>
      <c r="H53">
        <v>3.6553896990000002E-6</v>
      </c>
      <c r="I53">
        <v>4.27424978197E-4</v>
      </c>
    </row>
    <row r="54" spans="4:9" x14ac:dyDescent="0.2">
      <c r="D54">
        <v>3.5562137639999999E-6</v>
      </c>
      <c r="E54">
        <v>3.29340107983E-4</v>
      </c>
      <c r="H54">
        <v>3.8305394979999999E-6</v>
      </c>
      <c r="I54">
        <v>4.4305207615499999E-4</v>
      </c>
    </row>
    <row r="55" spans="4:9" x14ac:dyDescent="0.2">
      <c r="D55">
        <v>3.7262534739999998E-6</v>
      </c>
      <c r="E55">
        <v>3.4119721851300002E-4</v>
      </c>
      <c r="H55">
        <v>4.0136960430000004E-6</v>
      </c>
      <c r="I55">
        <v>4.5920740790499998E-4</v>
      </c>
    </row>
    <row r="56" spans="4:9" x14ac:dyDescent="0.2">
      <c r="D56">
        <v>3.9040485500000004E-6</v>
      </c>
      <c r="E56">
        <v>3.5344830305500001E-4</v>
      </c>
      <c r="H56">
        <v>4.2052062009999999E-6</v>
      </c>
      <c r="I56">
        <v>4.7590715898499999E-4</v>
      </c>
    </row>
    <row r="57" spans="4:9" x14ac:dyDescent="0.2">
      <c r="D57">
        <v>4.0899341179999999E-6</v>
      </c>
      <c r="E57">
        <v>3.6610519754800002E-4</v>
      </c>
      <c r="H57">
        <v>4.4054309510000004E-6</v>
      </c>
      <c r="I57">
        <v>4.93167949658E-4</v>
      </c>
    </row>
    <row r="58" spans="4:9" x14ac:dyDescent="0.2">
      <c r="D58">
        <v>4.2842588989999999E-6</v>
      </c>
      <c r="E58">
        <v>3.7918004835199999E-4</v>
      </c>
      <c r="H58">
        <v>4.6147459130000001E-6</v>
      </c>
      <c r="I58">
        <v>5.1100684447000005E-4</v>
      </c>
    </row>
    <row r="59" spans="4:9" x14ac:dyDescent="0.2">
      <c r="D59">
        <v>4.4873857200000003E-6</v>
      </c>
      <c r="E59">
        <v>3.9268531886000002E-4</v>
      </c>
      <c r="H59">
        <v>4.8335419029999996E-6</v>
      </c>
      <c r="I59">
        <v>5.2944136194999999E-4</v>
      </c>
    </row>
    <row r="60" spans="4:9" x14ac:dyDescent="0.2">
      <c r="D60">
        <v>4.6996920430000001E-6</v>
      </c>
      <c r="E60">
        <v>4.0663379620499998E-4</v>
      </c>
      <c r="H60">
        <v>5.0622255000000002E-6</v>
      </c>
      <c r="I60">
        <v>5.4848948444300002E-4</v>
      </c>
    </row>
    <row r="61" spans="4:9" x14ac:dyDescent="0.2">
      <c r="D61">
        <v>4.9215705090000001E-6</v>
      </c>
      <c r="E61">
        <v>4.2103859804599997E-4</v>
      </c>
      <c r="H61">
        <v>5.3012196329999997E-6</v>
      </c>
      <c r="I61">
        <v>5.6816966809599995E-4</v>
      </c>
    </row>
    <row r="62" spans="4:9" x14ac:dyDescent="0.2">
      <c r="D62">
        <v>5.1534295059999997E-6</v>
      </c>
      <c r="E62">
        <v>4.3591317945899997E-4</v>
      </c>
      <c r="H62">
        <v>5.5509641949999997E-6</v>
      </c>
      <c r="I62">
        <v>5.8850085296899995E-4</v>
      </c>
    </row>
    <row r="63" spans="4:9" x14ac:dyDescent="0.2">
      <c r="D63">
        <v>5.3956937509999997E-6</v>
      </c>
      <c r="E63">
        <v>4.5127133990800002E-4</v>
      </c>
      <c r="H63">
        <v>5.8119166630000002E-6</v>
      </c>
      <c r="I63">
        <v>6.0950247329599999E-4</v>
      </c>
    </row>
    <row r="64" spans="4:9" x14ac:dyDescent="0.2">
      <c r="D64">
        <v>5.6488048920000004E-6</v>
      </c>
      <c r="E64">
        <v>4.6712723031399998E-4</v>
      </c>
      <c r="H64">
        <v>6.084552755E-6</v>
      </c>
      <c r="I64">
        <v>6.3119446787900004E-4</v>
      </c>
    </row>
    <row r="65" spans="4:9" x14ac:dyDescent="0.2">
      <c r="D65">
        <v>5.9132221349999999E-6</v>
      </c>
      <c r="E65">
        <v>4.8349536020599997E-4</v>
      </c>
      <c r="H65">
        <v>6.3693671E-6</v>
      </c>
      <c r="I65">
        <v>6.5359729062100004E-4</v>
      </c>
    </row>
    <row r="66" spans="4:9" x14ac:dyDescent="0.2">
      <c r="D66">
        <v>6.1894228850000003E-6</v>
      </c>
      <c r="E66">
        <v>5.0039060496699997E-4</v>
      </c>
      <c r="H66">
        <v>6.6668739299999997E-6</v>
      </c>
      <c r="I66">
        <v>6.7673192119500002E-4</v>
      </c>
    </row>
    <row r="67" spans="4:9" x14ac:dyDescent="0.2">
      <c r="D67">
        <v>6.4779034149999996E-6</v>
      </c>
      <c r="E67">
        <v>5.17828213162E-4</v>
      </c>
      <c r="H67">
        <v>6.9776077989999999E-6</v>
      </c>
      <c r="I67">
        <v>7.0061987584899997E-4</v>
      </c>
    </row>
    <row r="68" spans="4:9" x14ac:dyDescent="0.2">
      <c r="D68">
        <v>6.7791795489999996E-6</v>
      </c>
      <c r="E68">
        <v>5.3582381396199996E-4</v>
      </c>
      <c r="H68">
        <v>7.3021243239999997E-6</v>
      </c>
      <c r="I68">
        <v>7.2528321835000004E-4</v>
      </c>
    </row>
    <row r="69" spans="4:9" x14ac:dyDescent="0.2">
      <c r="D69">
        <v>7.093787377E-6</v>
      </c>
      <c r="E69">
        <v>5.5439342464600003E-4</v>
      </c>
      <c r="H69">
        <v>7.6410009469999995E-6</v>
      </c>
      <c r="I69">
        <v>7.5074457105199998E-4</v>
      </c>
    </row>
    <row r="70" spans="4:9" x14ac:dyDescent="0.2">
      <c r="D70">
        <v>7.4222839849999999E-6</v>
      </c>
      <c r="E70">
        <v>5.7355345819099998E-4</v>
      </c>
      <c r="H70">
        <v>7.9948377279999997E-6</v>
      </c>
      <c r="I70">
        <v>7.7702712610899999E-4</v>
      </c>
    </row>
    <row r="71" spans="4:9" x14ac:dyDescent="0.2">
      <c r="D71">
        <v>7.7652482150000007E-6</v>
      </c>
      <c r="E71">
        <v>5.9332073094900005E-4</v>
      </c>
      <c r="H71">
        <v>8.3642581609999999E-6</v>
      </c>
      <c r="I71">
        <v>8.0415465680900005E-4</v>
      </c>
    </row>
    <row r="72" spans="4:9" x14ac:dyDescent="0.2">
      <c r="D72">
        <v>8.123281442E-6</v>
      </c>
      <c r="E72">
        <v>6.1371247040799997E-4</v>
      </c>
      <c r="H72">
        <v>8.7499100109999999E-6</v>
      </c>
      <c r="I72">
        <v>8.3215152904099997E-4</v>
      </c>
    </row>
    <row r="73" spans="4:9" x14ac:dyDescent="0.2">
      <c r="D73">
        <v>8.4970083869999993E-6</v>
      </c>
      <c r="E73">
        <v>6.3474632302899998E-4</v>
      </c>
      <c r="H73">
        <v>9.1524661899999996E-6</v>
      </c>
      <c r="I73">
        <v>8.6104271289299996E-4</v>
      </c>
    </row>
    <row r="74" spans="4:9" x14ac:dyDescent="0.2">
      <c r="D74">
        <v>8.8870779469999997E-6</v>
      </c>
      <c r="E74">
        <v>6.5644036216899997E-4</v>
      </c>
      <c r="H74">
        <v>9.5726256509999996E-6</v>
      </c>
      <c r="I74">
        <v>8.9085379436800003E-4</v>
      </c>
    </row>
    <row r="75" spans="4:9" x14ac:dyDescent="0.2">
      <c r="D75">
        <v>9.2941640519999995E-6</v>
      </c>
      <c r="E75">
        <v>6.7881309608700002E-4</v>
      </c>
      <c r="H75">
        <v>1.0011114309999999E-5</v>
      </c>
      <c r="I75">
        <v>9.21610987233E-4</v>
      </c>
    </row>
    <row r="76" spans="4:9" x14ac:dyDescent="0.2">
      <c r="D76">
        <v>9.718966559E-6</v>
      </c>
      <c r="E76">
        <v>7.0188347601699995E-4</v>
      </c>
      <c r="H76">
        <v>1.0468686011E-5</v>
      </c>
      <c r="I76">
        <v>9.5334114498500004E-4</v>
      </c>
    </row>
    <row r="77" spans="4:9" x14ac:dyDescent="0.2">
      <c r="D77">
        <v>1.0162212158E-5</v>
      </c>
      <c r="E77">
        <v>7.2567090433299996E-4</v>
      </c>
      <c r="H77">
        <v>1.0946123502E-5</v>
      </c>
      <c r="I77">
        <v>9.8607177293899995E-4</v>
      </c>
    </row>
    <row r="78" spans="4:9" x14ac:dyDescent="0.2">
      <c r="D78">
        <v>1.0624655323000001E-5</v>
      </c>
      <c r="E78">
        <v>7.5019524277399996E-4</v>
      </c>
      <c r="H78">
        <v>1.1444239455E-5</v>
      </c>
      <c r="I78">
        <v>1.019831040431E-3</v>
      </c>
    </row>
    <row r="79" spans="4:9" x14ac:dyDescent="0.2">
      <c r="D79">
        <v>1.1107079282000001E-5</v>
      </c>
      <c r="E79">
        <v>7.7547682075400002E-4</v>
      </c>
      <c r="H79">
        <v>1.1963877517E-5</v>
      </c>
      <c r="I79">
        <v>1.054647793137E-3</v>
      </c>
    </row>
    <row r="80" spans="4:9" x14ac:dyDescent="0.2">
      <c r="D80">
        <v>1.1610297022E-5</v>
      </c>
      <c r="E80">
        <v>8.0153644373799995E-4</v>
      </c>
      <c r="H80">
        <v>1.2505913389E-5</v>
      </c>
      <c r="I80">
        <v>1.090551565509E-3</v>
      </c>
    </row>
    <row r="81" spans="4:9" x14ac:dyDescent="0.2">
      <c r="D81">
        <v>1.2135152322999999E-5</v>
      </c>
      <c r="E81">
        <v>8.28395401686E-4</v>
      </c>
      <c r="H81">
        <v>1.3071255941000001E-5</v>
      </c>
      <c r="I81">
        <v>1.1275725933120001E-3</v>
      </c>
    </row>
    <row r="82" spans="4:9" x14ac:dyDescent="0.2">
      <c r="D82">
        <v>1.2682520828000001E-5</v>
      </c>
      <c r="E82">
        <v>8.56075477573E-4</v>
      </c>
      <c r="H82">
        <v>1.366084836E-5</v>
      </c>
      <c r="I82">
        <v>1.165741826277E-3</v>
      </c>
    </row>
    <row r="83" spans="4:9" x14ac:dyDescent="0.2">
      <c r="D83">
        <v>1.3253311137000001E-5</v>
      </c>
      <c r="E83">
        <v>8.8459895596600005E-4</v>
      </c>
      <c r="H83">
        <v>1.4275669338E-5</v>
      </c>
      <c r="I83">
        <v>1.2050909408469999E-3</v>
      </c>
    </row>
    <row r="84" spans="4:9" x14ac:dyDescent="0.2">
      <c r="D84">
        <v>1.3848465950000001E-5</v>
      </c>
      <c r="E84">
        <v>9.13988631669E-4</v>
      </c>
      <c r="H84">
        <v>1.4916734293E-5</v>
      </c>
      <c r="I84">
        <v>1.245652353036E-3</v>
      </c>
    </row>
    <row r="85" spans="4:9" x14ac:dyDescent="0.2">
      <c r="D85">
        <v>1.4468963225E-5</v>
      </c>
      <c r="E85">
        <v>9.44267818428E-4</v>
      </c>
      <c r="H85">
        <v>1.5585096624000001E-5</v>
      </c>
      <c r="I85">
        <v>1.287459231375E-3</v>
      </c>
    </row>
    <row r="86" spans="4:9" x14ac:dyDescent="0.2">
      <c r="D86">
        <v>1.5115817389E-5</v>
      </c>
      <c r="E86">
        <v>9.7546035769499996E-4</v>
      </c>
      <c r="H86">
        <v>1.6281849010000001E-5</v>
      </c>
      <c r="I86">
        <v>1.3305455099540001E-3</v>
      </c>
    </row>
    <row r="87" spans="4:9" x14ac:dyDescent="0.2">
      <c r="D87">
        <v>1.5790080577000001E-5</v>
      </c>
      <c r="E87">
        <v>1.0075906274480001E-3</v>
      </c>
      <c r="H87">
        <v>1.7008124746999999E-5</v>
      </c>
      <c r="I87">
        <v>1.3749459015540001E-3</v>
      </c>
    </row>
    <row r="88" spans="4:9" x14ac:dyDescent="0.2">
      <c r="D88">
        <v>1.6492843904999999E-5</v>
      </c>
      <c r="E88">
        <v>1.0406835510700001E-3</v>
      </c>
      <c r="H88">
        <v>1.7765099120999999E-5</v>
      </c>
      <c r="I88">
        <v>1.420695910869E-3</v>
      </c>
    </row>
    <row r="89" spans="4:9" x14ac:dyDescent="0.2">
      <c r="D89">
        <v>1.7225238792E-5</v>
      </c>
      <c r="E89">
        <v>1.0747646062669999E-3</v>
      </c>
      <c r="H89">
        <v>1.8553990825999999E-5</v>
      </c>
      <c r="I89">
        <v>1.4678318477979999E-3</v>
      </c>
    </row>
    <row r="90" spans="4:9" x14ac:dyDescent="0.2">
      <c r="D90">
        <v>1.7988438309E-5</v>
      </c>
      <c r="E90">
        <v>1.1098598340480001E-3</v>
      </c>
      <c r="H90">
        <v>1.9376063426999999E-5</v>
      </c>
      <c r="I90">
        <v>1.5163908408309999E-3</v>
      </c>
    </row>
    <row r="91" spans="4:9" x14ac:dyDescent="0.2">
      <c r="D91">
        <v>1.878365858E-5</v>
      </c>
      <c r="E91">
        <v>1.1459958477409999E-3</v>
      </c>
      <c r="H91">
        <v>2.0232626855999998E-5</v>
      </c>
      <c r="I91">
        <v>1.566410850491E-3</v>
      </c>
    </row>
    <row r="92" spans="4:9" x14ac:dyDescent="0.2">
      <c r="D92">
        <v>1.9612160208999998E-5</v>
      </c>
      <c r="E92">
        <v>1.1831998420579999E-3</v>
      </c>
      <c r="H92">
        <v>2.1125038962E-5</v>
      </c>
      <c r="I92">
        <v>1.617930682854E-3</v>
      </c>
    </row>
    <row r="93" spans="4:9" x14ac:dyDescent="0.2">
      <c r="D93">
        <v>2.0475249769000001E-5</v>
      </c>
      <c r="E93">
        <v>1.221499602191E-3</v>
      </c>
      <c r="H93">
        <v>2.2054707106E-5</v>
      </c>
      <c r="I93">
        <v>1.6709900031350001E-3</v>
      </c>
    </row>
    <row r="94" spans="4:9" x14ac:dyDescent="0.2">
      <c r="D94">
        <v>2.1374281315000001E-5</v>
      </c>
      <c r="E94">
        <v>1.2609235129529999E-3</v>
      </c>
      <c r="H94">
        <v>2.3023089794000001E-5</v>
      </c>
      <c r="I94">
        <v>1.7256293493189999E-3</v>
      </c>
    </row>
    <row r="95" spans="4:9" x14ac:dyDescent="0.2">
      <c r="D95">
        <v>2.2310657949999999E-5</v>
      </c>
      <c r="E95">
        <v>1.3015005679500001E-3</v>
      </c>
      <c r="H95">
        <v>2.4031698367E-5</v>
      </c>
      <c r="I95">
        <v>1.7818901458640001E-3</v>
      </c>
    </row>
    <row r="96" spans="4:9" x14ac:dyDescent="0.2">
      <c r="D96">
        <v>2.3285833441E-5</v>
      </c>
      <c r="E96">
        <v>1.343260378771E-3</v>
      </c>
      <c r="H96">
        <v>2.5082098732000001E-5</v>
      </c>
      <c r="I96">
        <v>1.8398147174330001E-3</v>
      </c>
    </row>
    <row r="97" spans="4:9" x14ac:dyDescent="0.2">
      <c r="D97">
        <v>2.4301313870000001E-5</v>
      </c>
      <c r="E97">
        <v>1.3862331842230001E-3</v>
      </c>
      <c r="H97">
        <v>2.6175913150000001E-5</v>
      </c>
      <c r="I97">
        <v>1.899446302684E-3</v>
      </c>
    </row>
    <row r="98" spans="4:9" x14ac:dyDescent="0.2">
      <c r="D98">
        <v>2.5358659339E-5</v>
      </c>
      <c r="E98">
        <v>1.430449859571E-3</v>
      </c>
      <c r="H98">
        <v>2.7314822072000001E-5</v>
      </c>
      <c r="I98">
        <v>1.9608290680869999E-3</v>
      </c>
    </row>
    <row r="99" spans="4:9" x14ac:dyDescent="0.2">
      <c r="D99">
        <v>2.6459485724000001E-5</v>
      </c>
      <c r="E99">
        <v>1.4759419258050001E-3</v>
      </c>
      <c r="H99">
        <v>2.8500566018999999E-5</v>
      </c>
      <c r="I99">
        <v>2.0240081217750001E-3</v>
      </c>
    </row>
    <row r="100" spans="4:9" x14ac:dyDescent="0.2">
      <c r="D100">
        <v>2.7605466474999999E-5</v>
      </c>
      <c r="E100">
        <v>1.522741558919E-3</v>
      </c>
      <c r="H100">
        <v>2.9734947534E-5</v>
      </c>
      <c r="I100">
        <v>2.0890295274210002E-3</v>
      </c>
    </row>
    <row r="101" spans="4:9" x14ac:dyDescent="0.2">
      <c r="D101">
        <v>2.879833447E-5</v>
      </c>
      <c r="E101">
        <v>1.5708815992E-3</v>
      </c>
      <c r="H101">
        <v>3.1019833166E-5</v>
      </c>
      <c r="I101">
        <v>2.1559403181310001E-3</v>
      </c>
    </row>
    <row r="102" spans="4:9" x14ac:dyDescent="0.2">
      <c r="D102">
        <v>3.0039883918E-5</v>
      </c>
      <c r="E102">
        <v>1.6203955605229999E-3</v>
      </c>
      <c r="H102">
        <v>3.2357155531000001E-5</v>
      </c>
      <c r="I102">
        <v>2.2247885103480001E-3</v>
      </c>
    </row>
    <row r="103" spans="4:9" x14ac:dyDescent="0.2">
      <c r="D103">
        <v>3.1331972315000001E-5</v>
      </c>
      <c r="E103">
        <v>1.6713176396490001E-3</v>
      </c>
      <c r="H103">
        <v>3.3748915410000002E-5</v>
      </c>
      <c r="I103">
        <v>2.295623117763E-3</v>
      </c>
    </row>
    <row r="104" spans="4:9" x14ac:dyDescent="0.2">
      <c r="D104">
        <v>3.2676522457000003E-5</v>
      </c>
      <c r="E104">
        <v>1.7236827255189999E-3</v>
      </c>
      <c r="H104">
        <v>3.5197183925000002E-5</v>
      </c>
      <c r="I104">
        <v>2.3684941652260001E-3</v>
      </c>
    </row>
    <row r="105" spans="4:9" x14ac:dyDescent="0.2">
      <c r="D105">
        <v>3.4075524504000001E-5</v>
      </c>
      <c r="E105">
        <v>1.7775264085389999E-3</v>
      </c>
      <c r="H105">
        <v>3.6704104756000003E-5</v>
      </c>
      <c r="I105">
        <v>2.4434527026439999E-3</v>
      </c>
    </row>
    <row r="106" spans="4:9" x14ac:dyDescent="0.2">
      <c r="D106">
        <v>3.5531038106E-5</v>
      </c>
      <c r="E106">
        <v>1.832884989859E-3</v>
      </c>
      <c r="H106">
        <v>3.8271896433000001E-5</v>
      </c>
      <c r="I106">
        <v>2.5205508188639999E-3</v>
      </c>
    </row>
    <row r="107" spans="4:9" x14ac:dyDescent="0.2">
      <c r="D107">
        <v>3.7045194579000002E-5</v>
      </c>
      <c r="E107">
        <v>1.889795490632E-3</v>
      </c>
      <c r="H107">
        <v>3.9902854681999997E-5</v>
      </c>
      <c r="I107">
        <v>2.5998416555330001E-3</v>
      </c>
    </row>
    <row r="108" spans="4:9" x14ac:dyDescent="0.2">
      <c r="D108">
        <v>3.8620199145000003E-5</v>
      </c>
      <c r="E108">
        <v>1.9482956612490001E-3</v>
      </c>
      <c r="H108">
        <v>4.1599354836999999E-5</v>
      </c>
      <c r="I108">
        <v>2.6813794209270001E-3</v>
      </c>
    </row>
    <row r="109" spans="4:9" x14ac:dyDescent="0.2">
      <c r="D109">
        <v>4.0258333235999999E-5</v>
      </c>
      <c r="E109">
        <v>2.008423990554E-3</v>
      </c>
      <c r="H109">
        <v>4.3363854317000001E-5</v>
      </c>
      <c r="I109">
        <v>2.7652194037399999E-3</v>
      </c>
    </row>
    <row r="110" spans="4:9" x14ac:dyDescent="0.2">
      <c r="D110">
        <v>4.1961956845000002E-5</v>
      </c>
      <c r="E110">
        <v>2.0702197150190001E-3</v>
      </c>
      <c r="H110">
        <v>4.5198895165999997E-5</v>
      </c>
      <c r="I110">
        <v>2.8514179868239999E-3</v>
      </c>
    </row>
    <row r="111" spans="4:9" x14ac:dyDescent="0.2">
      <c r="D111">
        <v>4.3733510959000001E-5</v>
      </c>
      <c r="E111">
        <v>2.1337228278950002E-3</v>
      </c>
      <c r="H111">
        <v>4.7107106668000003E-5</v>
      </c>
      <c r="I111">
        <v>2.9400326608750001E-3</v>
      </c>
    </row>
    <row r="112" spans="4:9" x14ac:dyDescent="0.2">
      <c r="D112">
        <v>4.5575520038999998E-5</v>
      </c>
      <c r="E112">
        <v>2.198974088307E-3</v>
      </c>
      <c r="H112">
        <v>4.9091208019000003E-5</v>
      </c>
      <c r="I112">
        <v>3.0311220380549999E-3</v>
      </c>
    </row>
    <row r="113" spans="4:9" x14ac:dyDescent="0.2">
      <c r="D113">
        <v>4.7490594572E-5</v>
      </c>
      <c r="E113">
        <v>2.2660150303109999E-3</v>
      </c>
      <c r="H113">
        <v>5.1154011081000001E-5</v>
      </c>
      <c r="I113">
        <v>3.1247458655409999E-3</v>
      </c>
    </row>
    <row r="114" spans="4:9" x14ac:dyDescent="0.2">
      <c r="D114">
        <v>4.9481433694E-5</v>
      </c>
      <c r="E114">
        <v>2.3348879718960002E-3</v>
      </c>
      <c r="H114">
        <v>5.3298423199999997E-5</v>
      </c>
      <c r="I114">
        <v>3.220965038988E-3</v>
      </c>
    </row>
    <row r="115" spans="4:9" x14ac:dyDescent="0.2">
      <c r="D115">
        <v>5.1550827871999997E-5</v>
      </c>
      <c r="E115">
        <v>2.4056360239270002E-3</v>
      </c>
      <c r="H115">
        <v>5.5527450098000001E-5</v>
      </c>
      <c r="I115">
        <v>3.3198416159069999E-3</v>
      </c>
    </row>
    <row r="116" spans="4:9" x14ac:dyDescent="0.2">
      <c r="D116">
        <v>5.3701661660000003E-5</v>
      </c>
      <c r="E116">
        <v>2.4783030990220001E-3</v>
      </c>
      <c r="H116">
        <v>5.7844198843999999E-5</v>
      </c>
      <c r="I116">
        <v>3.4214388289410002E-3</v>
      </c>
    </row>
    <row r="117" spans="4:9" x14ac:dyDescent="0.2">
      <c r="D117">
        <v>5.5936916523999999E-5</v>
      </c>
      <c r="E117">
        <v>2.5529339203609999E-3</v>
      </c>
      <c r="H117">
        <v>6.0251880892999999E-5</v>
      </c>
      <c r="I117">
        <v>3.5258210990240001E-3</v>
      </c>
    </row>
    <row r="118" spans="4:9" x14ac:dyDescent="0.2">
      <c r="D118">
        <v>5.8259673738E-5</v>
      </c>
      <c r="E118">
        <v>2.6295740304199998E-3</v>
      </c>
      <c r="H118">
        <v>6.2753815208999996E-5</v>
      </c>
      <c r="I118">
        <v>3.6330540484360001E-3</v>
      </c>
    </row>
    <row r="119" spans="4:9" x14ac:dyDescent="0.2">
      <c r="D119">
        <v>6.0673117357E-5</v>
      </c>
      <c r="E119">
        <v>2.7082697996169999E-3</v>
      </c>
      <c r="H119">
        <v>6.5353431464999995E-5</v>
      </c>
      <c r="I119">
        <v>3.7432045137099999E-3</v>
      </c>
    </row>
    <row r="120" spans="4:9" x14ac:dyDescent="0.2">
      <c r="D120">
        <v>6.3180537258999999E-5</v>
      </c>
      <c r="E120">
        <v>2.789068434879E-3</v>
      </c>
      <c r="H120">
        <v>6.8054273317999997E-5</v>
      </c>
      <c r="I120">
        <v>3.8563405584130001E-3</v>
      </c>
    </row>
    <row r="121" spans="4:9" x14ac:dyDescent="0.2">
      <c r="D121">
        <v>6.5785332263999999E-5</v>
      </c>
      <c r="E121">
        <v>2.8720179881030002E-3</v>
      </c>
      <c r="H121">
        <v>7.0860001773999997E-5</v>
      </c>
      <c r="I121">
        <v>3.9725314857739997E-3</v>
      </c>
    </row>
    <row r="122" spans="4:9" x14ac:dyDescent="0.2">
      <c r="D122">
        <v>6.8491013334999993E-5</v>
      </c>
      <c r="E122">
        <v>2.9571673645259998E-3</v>
      </c>
      <c r="H122">
        <v>7.3774398628999996E-5</v>
      </c>
      <c r="I122">
        <v>4.091847851145E-3</v>
      </c>
    </row>
    <row r="123" spans="4:9" x14ac:dyDescent="0.2">
      <c r="D123">
        <v>7.1301206848000006E-5</v>
      </c>
      <c r="E123">
        <v>3.0445663309809998E-3</v>
      </c>
      <c r="H123">
        <v>7.6801369998999997E-5</v>
      </c>
      <c r="I123">
        <v>4.2143614743010002E-3</v>
      </c>
    </row>
    <row r="124" spans="4:9" x14ac:dyDescent="0.2">
      <c r="D124">
        <v>7.4219657953E-5</v>
      </c>
      <c r="E124">
        <v>3.1342655240369998E-3</v>
      </c>
      <c r="H124">
        <v>7.9944949932999996E-5</v>
      </c>
      <c r="I124">
        <v>4.340145451554E-3</v>
      </c>
    </row>
    <row r="125" spans="4:9" x14ac:dyDescent="0.2">
      <c r="D125">
        <v>7.7250234004999996E-5</v>
      </c>
      <c r="E125">
        <v>3.2263164580290001E-3</v>
      </c>
      <c r="H125">
        <v>8.3209304114999997E-5</v>
      </c>
      <c r="I125">
        <v>4.4692741676699999E-3</v>
      </c>
    </row>
    <row r="126" spans="4:9" x14ac:dyDescent="0.2">
      <c r="D126">
        <v>8.0396928089000001E-5</v>
      </c>
      <c r="E126">
        <v>3.3207715329439998E-3</v>
      </c>
      <c r="H126">
        <v>8.6598733653000005E-5</v>
      </c>
      <c r="I126">
        <v>4.60182330759E-3</v>
      </c>
    </row>
    <row r="127" spans="4:9" x14ac:dyDescent="0.2">
      <c r="D127">
        <v>8.3663862616999995E-5</v>
      </c>
      <c r="E127">
        <v>3.4176840421860002E-3</v>
      </c>
      <c r="H127">
        <v>9.0117678963000004E-5</v>
      </c>
      <c r="I127">
        <v>4.7378698679279999E-3</v>
      </c>
    </row>
    <row r="128" spans="4:9" x14ac:dyDescent="0.2">
      <c r="D128">
        <v>8.705529302E-5</v>
      </c>
      <c r="E128">
        <v>3.517108180193E-3</v>
      </c>
      <c r="H128">
        <v>9.3770723738999996E-5</v>
      </c>
      <c r="I128">
        <v>4.8774921682489996E-3</v>
      </c>
    </row>
    <row r="129" spans="4:9" x14ac:dyDescent="0.2">
      <c r="D129">
        <v>9.0575611523999996E-5</v>
      </c>
      <c r="E129">
        <v>3.6190990499019998E-3</v>
      </c>
      <c r="H129">
        <v>9.7562599021999997E-5</v>
      </c>
      <c r="I129">
        <v>5.0207698621029997E-3</v>
      </c>
    </row>
    <row r="130" spans="4:9" x14ac:dyDescent="0.2">
      <c r="D130">
        <v>9.4229351009000005E-5</v>
      </c>
      <c r="E130">
        <v>3.723712670069E-3</v>
      </c>
      <c r="H130">
        <v>1.01498187359E-4</v>
      </c>
      <c r="I130">
        <v>5.1677839478100002E-3</v>
      </c>
    </row>
    <row r="131" spans="4:9" x14ac:dyDescent="0.2">
      <c r="D131">
        <v>9.8021188964999995E-5</v>
      </c>
      <c r="E131">
        <v>3.8310059824130001E-3</v>
      </c>
      <c r="H131">
        <v>1.0558252705899999E-4</v>
      </c>
      <c r="I131">
        <v>5.3186167789849997E-3</v>
      </c>
    </row>
    <row r="132" spans="4:9" x14ac:dyDescent="0.2">
      <c r="D132">
        <v>1.01955951534E-4</v>
      </c>
      <c r="E132">
        <v>3.941036858595E-3</v>
      </c>
      <c r="H132">
        <v>1.09820816555E-4</v>
      </c>
      <c r="I132">
        <v>5.4733520747850001E-3</v>
      </c>
    </row>
    <row r="133" spans="4:9" x14ac:dyDescent="0.2">
      <c r="D133">
        <v>1.06038617649E-4</v>
      </c>
      <c r="E133">
        <v>4.0538641070239998E-3</v>
      </c>
      <c r="H133">
        <v>1.1421841885E-4</v>
      </c>
      <c r="I133">
        <v>5.6320749298719996E-3</v>
      </c>
    </row>
    <row r="134" spans="4:9" x14ac:dyDescent="0.2">
      <c r="D134">
        <v>1.1027432325799999E-4</v>
      </c>
      <c r="E134">
        <v>4.1695474794649998E-3</v>
      </c>
      <c r="H134">
        <v>1.1878086607900001E-4</v>
      </c>
      <c r="I134">
        <v>5.7948718240719999E-3</v>
      </c>
    </row>
    <row r="135" spans="4:9" x14ac:dyDescent="0.2">
      <c r="D135">
        <v>1.1466836565200001E-4</v>
      </c>
      <c r="E135">
        <v>4.2881476774700002E-3</v>
      </c>
      <c r="H135">
        <v>1.2351386416700001E-4</v>
      </c>
      <c r="I135">
        <v>5.9618306317260001E-3</v>
      </c>
    </row>
    <row r="136" spans="4:9" x14ac:dyDescent="0.2">
      <c r="D136">
        <v>1.19226207885E-4</v>
      </c>
      <c r="E136">
        <v>4.4097263585919999E-3</v>
      </c>
      <c r="H136">
        <v>1.28423297587E-4</v>
      </c>
      <c r="I136">
        <v>6.1330406307169997E-3</v>
      </c>
    </row>
    <row r="137" spans="4:9" x14ac:dyDescent="0.2">
      <c r="D137">
        <v>1.2395348329299999E-4</v>
      </c>
      <c r="E137">
        <v>4.5343461424009997E-3</v>
      </c>
      <c r="H137">
        <v>1.3351523422799999E-4</v>
      </c>
      <c r="I137">
        <v>6.3085925111520001E-3</v>
      </c>
    </row>
    <row r="138" spans="4:9" x14ac:dyDescent="0.2">
      <c r="D138">
        <v>1.28856000111E-4</v>
      </c>
      <c r="E138">
        <v>4.6620706162859996E-3</v>
      </c>
      <c r="H138">
        <v>1.38795930372E-4</v>
      </c>
      <c r="I138">
        <v>6.4885783837040001E-3</v>
      </c>
    </row>
    <row r="139" spans="4:9" x14ac:dyDescent="0.2">
      <c r="D139">
        <v>1.3393974619099999E-4</v>
      </c>
      <c r="E139">
        <v>4.7929643410209999E-3</v>
      </c>
      <c r="H139">
        <v>1.4427183577199999E-4</v>
      </c>
      <c r="I139">
        <v>6.6730917875790002E-3</v>
      </c>
    </row>
    <row r="140" spans="4:9" x14ac:dyDescent="0.2">
      <c r="D140">
        <v>1.3921089381999999E-4</v>
      </c>
      <c r="E140">
        <v>4.9270928561099998E-3</v>
      </c>
      <c r="H140">
        <v>1.4994959884700001E-4</v>
      </c>
      <c r="I140">
        <v>6.862227698113E-3</v>
      </c>
    </row>
    <row r="141" spans="4:9" x14ac:dyDescent="0.2">
      <c r="D141">
        <v>1.4467580464800001E-4</v>
      </c>
      <c r="E141">
        <v>5.0645226848909999E-3</v>
      </c>
      <c r="H141">
        <v>1.5583607198100001E-4</v>
      </c>
      <c r="I141">
        <v>7.0560825339779998E-3</v>
      </c>
    </row>
    <row r="142" spans="4:9" x14ac:dyDescent="0.2">
      <c r="D142">
        <v>1.5034103470900001E-4</v>
      </c>
      <c r="E142">
        <v>5.2053213393859999E-3</v>
      </c>
      <c r="H142">
        <v>1.6193831694E-4</v>
      </c>
      <c r="I142">
        <v>7.2547541639810002E-3</v>
      </c>
    </row>
    <row r="143" spans="4:9" x14ac:dyDescent="0.2">
      <c r="D143">
        <v>1.5621333955699999E-4</v>
      </c>
      <c r="E143">
        <v>5.349557324904E-3</v>
      </c>
      <c r="H143">
        <v>1.6826361039899999E-4</v>
      </c>
      <c r="I143">
        <v>7.4583419134430003E-3</v>
      </c>
    </row>
    <row r="144" spans="4:9" x14ac:dyDescent="0.2">
      <c r="D144">
        <v>1.62299679504E-4</v>
      </c>
      <c r="E144">
        <v>5.497300144377E-3</v>
      </c>
      <c r="H144">
        <v>1.7481944958999999E-4</v>
      </c>
      <c r="I144">
        <v>7.6669465701599999E-3</v>
      </c>
    </row>
    <row r="145" spans="4:9" x14ac:dyDescent="0.2">
      <c r="D145">
        <v>1.6860722496900001E-4</v>
      </c>
      <c r="E145">
        <v>5.6486203024180004E-3</v>
      </c>
      <c r="H145">
        <v>1.8161355805599999E-4</v>
      </c>
      <c r="I145">
        <v>7.8806703899000005E-3</v>
      </c>
    </row>
    <row r="146" spans="4:9" x14ac:dyDescent="0.2">
      <c r="D146">
        <v>1.7514336193500001E-4</v>
      </c>
      <c r="E146">
        <v>5.8035893091120004E-3</v>
      </c>
      <c r="H146">
        <v>1.88653891532E-4</v>
      </c>
      <c r="I146">
        <v>8.0996171014559998E-3</v>
      </c>
    </row>
    <row r="147" spans="4:9" x14ac:dyDescent="0.2">
      <c r="D147">
        <v>1.8191569751499999E-4</v>
      </c>
      <c r="E147">
        <v>5.9622796835100004E-3</v>
      </c>
      <c r="H147">
        <v>1.95948643944E-4</v>
      </c>
      <c r="I147">
        <v>8.3238919112229998E-3</v>
      </c>
    </row>
    <row r="148" spans="4:9" x14ac:dyDescent="0.2">
      <c r="D148">
        <v>1.88932065634E-4</v>
      </c>
      <c r="E148">
        <v>6.1247649568300002E-3</v>
      </c>
      <c r="H148">
        <v>2.03506253524E-4</v>
      </c>
      <c r="I148">
        <v>8.5536015072829995E-3</v>
      </c>
    </row>
    <row r="149" spans="4:9" x14ac:dyDescent="0.2">
      <c r="D149">
        <v>1.9620053281699999E-4</v>
      </c>
      <c r="E149">
        <v>6.2911196753529996E-3</v>
      </c>
      <c r="H149">
        <v>2.11335409048E-4</v>
      </c>
      <c r="I149">
        <v>8.7888540629970004E-3</v>
      </c>
    </row>
    <row r="150" spans="4:9" x14ac:dyDescent="0.2">
      <c r="D150">
        <v>2.0372940410099999E-4</v>
      </c>
      <c r="E150">
        <v>6.4614194030109999E-3</v>
      </c>
      <c r="H150">
        <v>2.19445056202E-4</v>
      </c>
      <c r="I150">
        <v>9.0297592400799993E-3</v>
      </c>
    </row>
    <row r="151" spans="4:9" x14ac:dyDescent="0.2">
      <c r="D151">
        <v>2.1152722905E-4</v>
      </c>
      <c r="E151">
        <v>6.6357407236490003E-3</v>
      </c>
      <c r="H151">
        <v>2.2784440406099999E-4</v>
      </c>
      <c r="I151">
        <v>9.2764281911450006E-3</v>
      </c>
    </row>
    <row r="152" spans="4:9" x14ac:dyDescent="0.2">
      <c r="D152">
        <v>2.1960280789799999E-4</v>
      </c>
      <c r="E152">
        <v>6.8141612429649997E-3</v>
      </c>
      <c r="H152">
        <v>2.3654293170799999E-4</v>
      </c>
      <c r="I152">
        <v>9.5289735617090001E-3</v>
      </c>
    </row>
    <row r="153" spans="4:9" x14ac:dyDescent="0.2">
      <c r="D153">
        <v>2.2796519779999999E-4</v>
      </c>
      <c r="E153">
        <v>6.9967595901099999E-3</v>
      </c>
      <c r="H153">
        <v>2.4555039496599999E-4</v>
      </c>
      <c r="I153">
        <v>9.7875094916419995E-3</v>
      </c>
    </row>
    <row r="154" spans="4:9" x14ac:dyDescent="0.2">
      <c r="D154">
        <v>2.36623719206E-4</v>
      </c>
      <c r="E154">
        <v>7.183615418943E-3</v>
      </c>
      <c r="H154">
        <v>2.5487683326300001E-4</v>
      </c>
      <c r="I154">
        <v>1.0052151616041E-2</v>
      </c>
    </row>
    <row r="155" spans="4:9" x14ac:dyDescent="0.2">
      <c r="D155">
        <v>2.45587962354E-4</v>
      </c>
      <c r="E155">
        <v>7.374809408936E-3</v>
      </c>
      <c r="H155">
        <v>2.6453257662599998E-4</v>
      </c>
      <c r="I155">
        <v>1.0323017065527001E-2</v>
      </c>
    </row>
    <row r="156" spans="4:9" x14ac:dyDescent="0.2">
      <c r="D156">
        <v>2.5486779388099999E-4</v>
      </c>
      <c r="E156">
        <v>7.5704232657219997E-3</v>
      </c>
      <c r="H156">
        <v>2.7452825280199999E-4</v>
      </c>
      <c r="I156">
        <v>1.0600224465938999E-2</v>
      </c>
    </row>
    <row r="157" spans="4:9" x14ac:dyDescent="0.2">
      <c r="D157">
        <v>2.64473363555E-4</v>
      </c>
      <c r="E157">
        <v>7.770539721266E-3</v>
      </c>
      <c r="H157">
        <v>2.8487479451199998E-4</v>
      </c>
      <c r="I157">
        <v>1.0883893937415999E-2</v>
      </c>
    </row>
    <row r="158" spans="4:9" x14ac:dyDescent="0.2">
      <c r="D158">
        <v>2.7441511113499999E-4</v>
      </c>
      <c r="E158">
        <v>7.9752425336669999E-3</v>
      </c>
      <c r="H158">
        <v>2.9558344683400001E-4</v>
      </c>
      <c r="I158">
        <v>1.1174147092855E-2</v>
      </c>
    </row>
    <row r="159" spans="4:9" x14ac:dyDescent="0.2">
      <c r="D159">
        <v>2.8470377333999998E-4</v>
      </c>
      <c r="E159">
        <v>8.1846164865769996E-3</v>
      </c>
      <c r="H159">
        <v>3.06665774718E-4</v>
      </c>
      <c r="I159">
        <v>1.1471107035727001E-2</v>
      </c>
    </row>
    <row r="160" spans="4:9" x14ac:dyDescent="0.2">
      <c r="D160">
        <v>2.9535039095899998E-4</v>
      </c>
      <c r="E160">
        <v>8.3987473882210003E-3</v>
      </c>
      <c r="H160">
        <v>3.1813367063599998E-4</v>
      </c>
      <c r="I160">
        <v>1.1774898357238999E-2</v>
      </c>
    </row>
    <row r="161" spans="4:9" x14ac:dyDescent="0.2">
      <c r="D161">
        <v>3.0636631606799998E-4</v>
      </c>
      <c r="E161">
        <v>8.6177220700249992E-3</v>
      </c>
      <c r="H161">
        <v>3.2999936236299999E-4</v>
      </c>
      <c r="I161">
        <v>1.2085647132833E-2</v>
      </c>
    </row>
    <row r="162" spans="4:9" x14ac:dyDescent="0.2">
      <c r="D162">
        <v>3.1776321938600002E-4</v>
      </c>
      <c r="E162">
        <v>8.8416283848309993E-3</v>
      </c>
      <c r="H162">
        <v>3.42275420894E-4</v>
      </c>
      <c r="I162">
        <v>1.2403480917996E-2</v>
      </c>
    </row>
    <row r="163" spans="4:9" x14ac:dyDescent="0.2">
      <c r="D163">
        <v>3.2955309774599999E-4</v>
      </c>
      <c r="E163">
        <v>9.0705552047070006E-3</v>
      </c>
      <c r="H163">
        <v>3.5497476849499998E-4</v>
      </c>
      <c r="I163">
        <v>1.2728528743386E-2</v>
      </c>
    </row>
    <row r="164" spans="4:9" x14ac:dyDescent="0.2">
      <c r="D164">
        <v>3.4174828169500002E-4</v>
      </c>
      <c r="E164">
        <v>9.3045924183180004E-3</v>
      </c>
      <c r="H164">
        <v>3.6811068689100002E-4</v>
      </c>
      <c r="I164">
        <v>1.3060921109238E-2</v>
      </c>
    </row>
    <row r="165" spans="4:9" x14ac:dyDescent="0.2">
      <c r="D165">
        <v>3.54361443227E-4</v>
      </c>
      <c r="E165">
        <v>9.5438309278880005E-3</v>
      </c>
      <c r="H165">
        <v>3.8169682559000001E-4</v>
      </c>
      <c r="I165">
        <v>1.3400789979055999E-2</v>
      </c>
    </row>
    <row r="166" spans="4:9" x14ac:dyDescent="0.2">
      <c r="D166">
        <v>3.6740560362700001E-4</v>
      </c>
      <c r="E166">
        <v>9.7883626457079993E-3</v>
      </c>
      <c r="H166">
        <v>3.9574721033800001E-4</v>
      </c>
      <c r="I166">
        <v>1.3748268772575E-2</v>
      </c>
    </row>
    <row r="167" spans="4:9" x14ac:dyDescent="0.2">
      <c r="D167">
        <v>3.8089414146300001E-4</v>
      </c>
      <c r="E167">
        <v>1.0038280490209E-2</v>
      </c>
      <c r="H167">
        <v>4.1027625172299997E-4</v>
      </c>
      <c r="I167">
        <v>1.4103492357960001E-2</v>
      </c>
    </row>
    <row r="168" spans="4:9" x14ac:dyDescent="0.2">
      <c r="D168">
        <v>3.94840800685E-4</v>
      </c>
      <c r="E168">
        <v>1.0293678381583E-2</v>
      </c>
      <c r="H168">
        <v>4.252987539E-4</v>
      </c>
      <c r="I168">
        <v>1.4466597043266E-2</v>
      </c>
    </row>
    <row r="169" spans="4:9" x14ac:dyDescent="0.2">
      <c r="D169">
        <v>4.0925969886499998E-4</v>
      </c>
      <c r="E169">
        <v>1.0554651236942001E-2</v>
      </c>
      <c r="H169">
        <v>4.4082992347000002E-4</v>
      </c>
      <c r="I169">
        <v>1.4837720567104E-2</v>
      </c>
    </row>
    <row r="170" spans="4:9" x14ac:dyDescent="0.2">
      <c r="D170">
        <v>4.2416533555999998E-4</v>
      </c>
      <c r="E170">
        <v>1.0821294965017001E-2</v>
      </c>
      <c r="H170">
        <v>4.5688537848300001E-4</v>
      </c>
      <c r="I170">
        <v>1.5217002088536999E-2</v>
      </c>
    </row>
    <row r="171" spans="4:9" x14ac:dyDescent="0.2">
      <c r="D171">
        <v>4.3957260080399997E-4</v>
      </c>
      <c r="E171">
        <v>1.1093706460381001E-2</v>
      </c>
      <c r="H171">
        <v>4.7348115758700002E-4</v>
      </c>
      <c r="I171">
        <v>1.5604582176171999E-2</v>
      </c>
    </row>
    <row r="172" spans="4:9" x14ac:dyDescent="0.2">
      <c r="D172">
        <v>4.5549678372700002E-4</v>
      </c>
      <c r="E172">
        <v>1.1371983597199001E-2</v>
      </c>
      <c r="H172">
        <v>4.9063372931199998E-4</v>
      </c>
      <c r="I172">
        <v>1.6000602796441998E-2</v>
      </c>
    </row>
    <row r="173" spans="4:9" x14ac:dyDescent="0.2">
      <c r="D173">
        <v>4.7195358129899998E-4</v>
      </c>
      <c r="E173">
        <v>1.1656225222487999E-2</v>
      </c>
      <c r="H173">
        <v>5.0836000149200001E-4</v>
      </c>
      <c r="I173">
        <v>1.6405207301069001E-2</v>
      </c>
    </row>
    <row r="174" spans="4:9" x14ac:dyDescent="0.2">
      <c r="D174">
        <v>4.88959107209E-4</v>
      </c>
      <c r="E174">
        <v>1.1946531148887E-2</v>
      </c>
      <c r="H174">
        <v>5.2667733082200003E-4</v>
      </c>
      <c r="I174">
        <v>1.6818540413692001E-2</v>
      </c>
    </row>
    <row r="175" spans="4:9" x14ac:dyDescent="0.2">
      <c r="D175">
        <v>5.0652990086599999E-4</v>
      </c>
      <c r="E175">
        <v>1.2243002146935999E-2</v>
      </c>
      <c r="H175">
        <v>5.4560353255799995E-4</v>
      </c>
      <c r="I175">
        <v>1.7240748215648999E-2</v>
      </c>
    </row>
    <row r="176" spans="4:9" x14ac:dyDescent="0.2">
      <c r="D176">
        <v>5.2468293652499997E-4</v>
      </c>
      <c r="E176">
        <v>1.2545739936846E-2</v>
      </c>
      <c r="H176">
        <v>5.6515689034599998E-4</v>
      </c>
      <c r="I176">
        <v>1.7671978130908001E-2</v>
      </c>
    </row>
    <row r="177" spans="4:9" x14ac:dyDescent="0.2">
      <c r="D177">
        <v>5.4343563254499998E-4</v>
      </c>
      <c r="E177">
        <v>1.2854847179759999E-2</v>
      </c>
      <c r="H177">
        <v>5.8535616619500002E-4</v>
      </c>
      <c r="I177">
        <v>1.8112378910131E-2</v>
      </c>
    </row>
    <row r="178" spans="4:9" x14ac:dyDescent="0.2">
      <c r="D178">
        <v>5.6280586077100004E-4</v>
      </c>
      <c r="E178">
        <v>1.3170427468506E-2</v>
      </c>
      <c r="H178">
        <v>6.0622061058199998E-4</v>
      </c>
      <c r="I178">
        <v>1.8562100613853001E-2</v>
      </c>
    </row>
    <row r="179" spans="4:9" x14ac:dyDescent="0.2">
      <c r="D179">
        <v>5.8281195604200004E-4</v>
      </c>
      <c r="E179">
        <v>1.3492585317821999E-2</v>
      </c>
      <c r="H179">
        <v>6.2776997268999997E-4</v>
      </c>
      <c r="I179">
        <v>1.9021294594785999E-2</v>
      </c>
    </row>
    <row r="180" spans="4:9" x14ac:dyDescent="0.2">
      <c r="D180">
        <v>6.0347272581999999E-4</v>
      </c>
      <c r="E180">
        <v>1.3821426154067E-2</v>
      </c>
      <c r="H180">
        <v>6.5002451078800003E-4</v>
      </c>
      <c r="I180">
        <v>1.9490113479219001E-2</v>
      </c>
    </row>
    <row r="181" spans="4:9" x14ac:dyDescent="0.2">
      <c r="D181">
        <v>6.2480745994900001E-4</v>
      </c>
      <c r="E181">
        <v>1.4157056304392001E-2</v>
      </c>
      <c r="H181">
        <v>6.7300500273299998E-4</v>
      </c>
      <c r="I181">
        <v>1.9968711147511E-2</v>
      </c>
    </row>
    <row r="182" spans="4:9" x14ac:dyDescent="0.2">
      <c r="D182">
        <v>6.4683594053399998E-4</v>
      </c>
      <c r="E182">
        <v>1.4499582985380999E-2</v>
      </c>
      <c r="H182">
        <v>6.9673275661999998E-4</v>
      </c>
      <c r="I182">
        <v>2.0457242713671001E-2</v>
      </c>
    </row>
    <row r="183" spans="4:9" x14ac:dyDescent="0.2">
      <c r="D183">
        <v>6.6957845194300005E-4</v>
      </c>
      <c r="E183">
        <v>1.4849114291157E-2</v>
      </c>
      <c r="H183">
        <v>7.2122962154899997E-4</v>
      </c>
      <c r="I183">
        <v>2.0955864504015001E-2</v>
      </c>
    </row>
    <row r="184" spans="4:9" x14ac:dyDescent="0.2">
      <c r="D184">
        <v>6.9305579092700004E-4</v>
      </c>
      <c r="E184">
        <v>1.5205759180938999E-2</v>
      </c>
      <c r="H184">
        <v>7.4651799852899997E-4</v>
      </c>
      <c r="I184">
        <v>2.1464734034884001E-2</v>
      </c>
    </row>
    <row r="185" spans="4:9" x14ac:dyDescent="0.2">
      <c r="D185">
        <v>7.1728927686600004E-4</v>
      </c>
      <c r="E185">
        <v>1.5569627466052E-2</v>
      </c>
      <c r="H185">
        <v>7.7262085151299999E-4</v>
      </c>
      <c r="I185">
        <v>2.1984009989429999E-2</v>
      </c>
    </row>
    <row r="186" spans="4:9" x14ac:dyDescent="0.2">
      <c r="D186">
        <v>7.4230076212800002E-4</v>
      </c>
      <c r="E186">
        <v>1.5940829796392001E-2</v>
      </c>
      <c r="H186">
        <v>7.9956171855799995E-4</v>
      </c>
      <c r="I186">
        <v>2.2513852193441E-2</v>
      </c>
    </row>
    <row r="187" spans="4:9" x14ac:dyDescent="0.2">
      <c r="D187">
        <v>7.6811264254899995E-4</v>
      </c>
      <c r="E187">
        <v>1.6319477646329999E-2</v>
      </c>
      <c r="H187">
        <v>8.2736472310999997E-4</v>
      </c>
      <c r="I187">
        <v>2.3054421590225999E-2</v>
      </c>
    </row>
    <row r="188" spans="4:9" x14ac:dyDescent="0.2">
      <c r="D188">
        <v>7.9474786802399995E-4</v>
      </c>
      <c r="E188">
        <v>1.6705683300063001E-2</v>
      </c>
      <c r="H188">
        <v>8.5605458541700001E-4</v>
      </c>
      <c r="I188">
        <v>2.3605880214518999E-2</v>
      </c>
    </row>
    <row r="189" spans="4:9" x14ac:dyDescent="0.2">
      <c r="D189">
        <v>8.2222995321800003E-4</v>
      </c>
      <c r="E189">
        <v>1.7099559836398999E-2</v>
      </c>
      <c r="H189">
        <v>8.8565663405799997E-4</v>
      </c>
      <c r="I189">
        <v>2.4168391165434001E-2</v>
      </c>
    </row>
    <row r="190" spans="4:9" x14ac:dyDescent="0.2">
      <c r="D190">
        <v>8.5058298838199995E-4</v>
      </c>
      <c r="E190">
        <v>1.7501221112982999E-2</v>
      </c>
      <c r="H190">
        <v>9.16196817604E-4</v>
      </c>
      <c r="I190">
        <v>2.4742118578424999E-2</v>
      </c>
    </row>
    <row r="191" spans="4:9" x14ac:dyDescent="0.2">
      <c r="D191">
        <v>8.7983165028499997E-4</v>
      </c>
      <c r="E191">
        <v>1.7910781749957E-2</v>
      </c>
      <c r="H191">
        <v>9.4770171638600001E-4</v>
      </c>
      <c r="I191">
        <v>2.5327227596281001E-2</v>
      </c>
    </row>
    <row r="192" spans="4:9" x14ac:dyDescent="0.2">
      <c r="D192">
        <v>9.1000121325199995E-4</v>
      </c>
      <c r="E192">
        <v>1.8328357113046E-2</v>
      </c>
      <c r="H192">
        <v>9.8019855438600005E-4</v>
      </c>
      <c r="I192">
        <v>2.5923884339126999E-2</v>
      </c>
    </row>
    <row r="193" spans="4:9" x14ac:dyDescent="0.2">
      <c r="D193">
        <v>9.4111756030799997E-4</v>
      </c>
      <c r="E193">
        <v>1.8754063296082001E-2</v>
      </c>
      <c r="H193">
        <v>1.0137152112410001E-3</v>
      </c>
      <c r="I193">
        <v>2.6532255873441001E-2</v>
      </c>
    </row>
    <row r="194" spans="4:9" x14ac:dyDescent="0.2">
      <c r="D194">
        <v>9.7320719442400003E-4</v>
      </c>
      <c r="E194">
        <v>1.9188017102947999E-2</v>
      </c>
      <c r="H194">
        <v>1.0482802343560001E-3</v>
      </c>
      <c r="I194">
        <v>2.7152510180069998E-2</v>
      </c>
    </row>
    <row r="195" spans="4:9" x14ac:dyDescent="0.2">
      <c r="D195">
        <v>1.006297249865E-3</v>
      </c>
      <c r="E195">
        <v>1.9630336028955999E-2</v>
      </c>
      <c r="H195">
        <v>1.0839228511310001E-3</v>
      </c>
      <c r="I195">
        <v>2.7784816121257001E-2</v>
      </c>
    </row>
    <row r="196" spans="4:9" x14ac:dyDescent="0.2">
      <c r="D196">
        <v>1.040415503641E-3</v>
      </c>
      <c r="E196">
        <v>2.0081138241646999E-2</v>
      </c>
      <c r="H196">
        <v>1.1206729812870001E-3</v>
      </c>
      <c r="I196">
        <v>2.8429343406660999E-2</v>
      </c>
    </row>
    <row r="197" spans="4:9" x14ac:dyDescent="0.2">
      <c r="D197">
        <v>1.075590387045E-3</v>
      </c>
      <c r="E197">
        <v>2.0540542561016999E-2</v>
      </c>
      <c r="H197">
        <v>1.158561249304E-3</v>
      </c>
      <c r="I197">
        <v>2.9086262558380999E-2</v>
      </c>
    </row>
    <row r="198" spans="4:9" x14ac:dyDescent="0.2">
      <c r="D198">
        <v>1.111850997292E-3</v>
      </c>
      <c r="E198">
        <v>2.1008668439166E-2</v>
      </c>
      <c r="H198">
        <v>1.1976189969500001E-3</v>
      </c>
      <c r="I198">
        <v>2.9755744874968001E-2</v>
      </c>
    </row>
    <row r="199" spans="4:9" x14ac:dyDescent="0.2">
      <c r="D199">
        <v>1.149227109241E-3</v>
      </c>
      <c r="E199">
        <v>2.1485635939376999E-2</v>
      </c>
      <c r="H199">
        <v>1.2378782959140001E-3</v>
      </c>
      <c r="I199">
        <v>3.043796239444E-2</v>
      </c>
    </row>
    <row r="200" spans="4:9" x14ac:dyDescent="0.2">
      <c r="D200">
        <v>1.187749187214E-3</v>
      </c>
      <c r="E200">
        <v>2.1971565714615001E-2</v>
      </c>
      <c r="H200">
        <v>1.2793719605280001E-3</v>
      </c>
      <c r="I200">
        <v>3.1133087856286001E-2</v>
      </c>
    </row>
    <row r="201" spans="4:9" x14ac:dyDescent="0.2">
      <c r="D201">
        <v>1.227448396884E-3</v>
      </c>
      <c r="E201">
        <v>2.2466578985453001E-2</v>
      </c>
      <c r="H201">
        <v>1.3221335605810001E-3</v>
      </c>
      <c r="I201">
        <v>3.1841294662464999E-2</v>
      </c>
    </row>
    <row r="202" spans="4:9" x14ac:dyDescent="0.2">
      <c r="D202">
        <v>1.268356617256E-3</v>
      </c>
      <c r="E202">
        <v>2.2970797517425999E-2</v>
      </c>
      <c r="H202">
        <v>1.3661974342189999E-3</v>
      </c>
      <c r="I202">
        <v>3.2562756837398003E-2</v>
      </c>
    </row>
    <row r="203" spans="4:9" x14ac:dyDescent="0.2">
      <c r="D203">
        <v>1.3105064527170001E-3</v>
      </c>
      <c r="E203">
        <v>2.3484343597812998E-2</v>
      </c>
      <c r="H203">
        <v>1.411598700926E-3</v>
      </c>
      <c r="I203">
        <v>3.3297648986961997E-2</v>
      </c>
    </row>
    <row r="204" spans="4:9" x14ac:dyDescent="0.2">
      <c r="D204">
        <v>1.35393124516E-3</v>
      </c>
      <c r="E204">
        <v>2.4007340011845998E-2</v>
      </c>
      <c r="H204">
        <v>1.458373274583E-3</v>
      </c>
      <c r="I204">
        <v>3.4046146256475E-2</v>
      </c>
    </row>
    <row r="205" spans="4:9" x14ac:dyDescent="0.2">
      <c r="D205">
        <v>1.398665086179E-3</v>
      </c>
      <c r="E205">
        <v>2.4539910018357002E-2</v>
      </c>
      <c r="H205">
        <v>1.506557876603E-3</v>
      </c>
      <c r="I205">
        <v>3.4808424287683999E-2</v>
      </c>
    </row>
    <row r="206" spans="4:9" x14ac:dyDescent="0.2">
      <c r="D206">
        <v>1.444742829324E-3</v>
      </c>
      <c r="E206">
        <v>2.5082177324848E-2</v>
      </c>
      <c r="H206">
        <v>1.5561900491349999E-3</v>
      </c>
      <c r="I206">
        <v>3.5584659174753001E-2</v>
      </c>
    </row>
    <row r="207" spans="4:9" x14ac:dyDescent="0.2">
      <c r="D207">
        <v>1.4922001024199999E-3</v>
      </c>
      <c r="E207">
        <v>2.5634266062013002E-2</v>
      </c>
      <c r="H207">
        <v>1.6073081683269999E-3</v>
      </c>
      <c r="I207">
        <v>3.6375027419268E-2</v>
      </c>
    </row>
    <row r="208" spans="4:9" x14ac:dyDescent="0.2">
      <c r="D208">
        <v>1.5410733199400001E-3</v>
      </c>
      <c r="E208">
        <v>2.6196300757684001E-2</v>
      </c>
      <c r="H208">
        <v>1.6599514576589999E-3</v>
      </c>
      <c r="I208">
        <v>3.7179705884241E-2</v>
      </c>
    </row>
    <row r="209" spans="4:9" x14ac:dyDescent="0.2">
      <c r="D209">
        <v>1.591399695431E-3</v>
      </c>
      <c r="E209">
        <v>2.6768406310233001E-2</v>
      </c>
      <c r="H209">
        <v>1.7141600013240001E-3</v>
      </c>
      <c r="I209">
        <v>3.7998871747139E-2</v>
      </c>
    </row>
    <row r="210" spans="4:9" x14ac:dyDescent="0.2">
      <c r="D210">
        <v>1.6432172539819999E-3</v>
      </c>
      <c r="E210">
        <v>2.7350707961417E-2</v>
      </c>
      <c r="H210">
        <v>1.7699747576590001E-3</v>
      </c>
      <c r="I210">
        <v>3.8832702451932002E-2</v>
      </c>
    </row>
    <row r="211" spans="4:9" x14ac:dyDescent="0.2">
      <c r="D211">
        <v>1.6965648447359999E-3</v>
      </c>
      <c r="E211">
        <v>2.7943331268671E-2</v>
      </c>
      <c r="H211">
        <v>1.827437572627E-3</v>
      </c>
      <c r="I211">
        <v>3.9681375660171998E-2</v>
      </c>
    </row>
    <row r="212" spans="4:9" x14ac:dyDescent="0.2">
      <c r="D212">
        <v>1.751482153443E-3</v>
      </c>
      <c r="E212">
        <v>2.8546402076863001E-2</v>
      </c>
      <c r="H212">
        <v>1.886591193327E-3</v>
      </c>
      <c r="I212">
        <v>4.0545069201109001E-2</v>
      </c>
    </row>
    <row r="213" spans="4:9" x14ac:dyDescent="0.2">
      <c r="D213">
        <v>1.8080097150349999E-3</v>
      </c>
      <c r="E213">
        <v>2.9160046489506999E-2</v>
      </c>
      <c r="H213">
        <v>1.9474792815499999E-3</v>
      </c>
      <c r="I213">
        <v>4.1423961020848998E-2</v>
      </c>
    </row>
    <row r="214" spans="4:9" x14ac:dyDescent="0.2">
      <c r="D214">
        <v>1.8661889262319999E-3</v>
      </c>
      <c r="E214">
        <v>2.9784390839442999E-2</v>
      </c>
      <c r="H214">
        <v>2.0101464273510001E-3</v>
      </c>
      <c r="I214">
        <v>4.2318229130565002E-2</v>
      </c>
    </row>
    <row r="215" spans="4:9" x14ac:dyDescent="0.2">
      <c r="D215">
        <v>1.9260620581669999E-3</v>
      </c>
      <c r="E215">
        <v>3.0419561658988001E-2</v>
      </c>
      <c r="H215">
        <v>2.0746381626530002E-3</v>
      </c>
      <c r="I215">
        <v>4.3228051553775002E-2</v>
      </c>
    </row>
    <row r="216" spans="4:9" x14ac:dyDescent="0.2">
      <c r="D216">
        <v>1.9876722690260001E-3</v>
      </c>
      <c r="E216">
        <v>3.1065685649571999E-2</v>
      </c>
      <c r="H216">
        <v>2.1410009748559999E-3</v>
      </c>
      <c r="I216">
        <v>4.4153606272687003E-2</v>
      </c>
    </row>
    <row r="217" spans="4:9" x14ac:dyDescent="0.2">
      <c r="D217">
        <v>2.0510636166939998E-3</v>
      </c>
      <c r="E217">
        <v>3.1722889650851002E-2</v>
      </c>
      <c r="H217">
        <v>2.2092823204629998E-3</v>
      </c>
      <c r="I217">
        <v>4.509507117363E-2</v>
      </c>
    </row>
    <row r="218" spans="4:9" x14ac:dyDescent="0.2">
      <c r="D218">
        <v>2.1162810714009999E-3</v>
      </c>
      <c r="E218">
        <v>3.2391300609314E-2</v>
      </c>
      <c r="H218">
        <v>2.2795306387010002E-3</v>
      </c>
      <c r="I218">
        <v>4.6052623991580999E-2</v>
      </c>
    </row>
    <row r="219" spans="4:9" x14ac:dyDescent="0.2">
      <c r="D219">
        <v>2.1833705283729999E-3</v>
      </c>
      <c r="E219">
        <v>3.3071045546393001E-2</v>
      </c>
      <c r="H219">
        <v>2.3517953651439999E-3</v>
      </c>
      <c r="I219">
        <v>4.7026442253796999E-2</v>
      </c>
    </row>
    <row r="220" spans="4:9" x14ac:dyDescent="0.2">
      <c r="D220">
        <v>2.2523788204579999E-3</v>
      </c>
      <c r="E220">
        <v>3.3762251526079E-2</v>
      </c>
      <c r="H220">
        <v>2.426126945319E-3</v>
      </c>
      <c r="I220">
        <v>4.8016703222570997E-2</v>
      </c>
    </row>
    <row r="221" spans="4:9" x14ac:dyDescent="0.2">
      <c r="D221">
        <v>2.323353730746E-3</v>
      </c>
      <c r="E221">
        <v>3.4465045622050001E-2</v>
      </c>
      <c r="H221">
        <v>2.5025768482950001E-3</v>
      </c>
      <c r="I221">
        <v>4.9023583837121E-2</v>
      </c>
    </row>
    <row r="222" spans="4:9" x14ac:dyDescent="0.2">
      <c r="D222">
        <v>2.3963440051570002E-3</v>
      </c>
      <c r="E222">
        <v>3.5179554884323998E-2</v>
      </c>
      <c r="H222">
        <v>2.581197580246E-3</v>
      </c>
      <c r="I222">
        <v>5.0047260654622998E-2</v>
      </c>
    </row>
    <row r="223" spans="4:9" x14ac:dyDescent="0.2">
      <c r="D223">
        <v>2.471399365003E-3</v>
      </c>
      <c r="E223">
        <v>3.5905906305448002E-2</v>
      </c>
      <c r="H223">
        <v>2.6620426979759998E-3</v>
      </c>
      <c r="I223">
        <v>5.1087909790420001E-2</v>
      </c>
    </row>
    <row r="224" spans="4:9" x14ac:dyDescent="0.2">
      <c r="D224">
        <v>2.5485705195059999E-3</v>
      </c>
      <c r="E224">
        <v>3.6644226786227002E-2</v>
      </c>
      <c r="H224">
        <v>2.7451668224090001E-3</v>
      </c>
      <c r="I224">
        <v>5.2145706857399998E-2</v>
      </c>
    </row>
    <row r="225" spans="4:9" x14ac:dyDescent="0.2">
      <c r="D225">
        <v>2.6279091782709998E-3</v>
      </c>
      <c r="E225">
        <v>3.7394643100999998E-2</v>
      </c>
      <c r="H225">
        <v>2.8306256520189998E-3</v>
      </c>
      <c r="I225">
        <v>5.3220826904579001E-2</v>
      </c>
    </row>
    <row r="226" spans="4:9" x14ac:dyDescent="0.2">
      <c r="D226">
        <v>2.7094680637070002E-3</v>
      </c>
      <c r="E226">
        <v>3.8157281862485001E-2</v>
      </c>
      <c r="H226">
        <v>2.9184759762140001E-3</v>
      </c>
      <c r="I226">
        <v>5.4313444354897003E-2</v>
      </c>
    </row>
    <row r="227" spans="4:9" x14ac:dyDescent="0.2">
      <c r="D227">
        <v>2.7933009233840002E-3</v>
      </c>
      <c r="E227">
        <v>3.8932269486192002E-2</v>
      </c>
      <c r="H227">
        <v>3.0087756886410001E-3</v>
      </c>
      <c r="I227">
        <v>5.5423732942246E-2</v>
      </c>
    </row>
    <row r="228" spans="4:9" x14ac:dyDescent="0.2">
      <c r="D228">
        <v>2.8794625423199998E-3</v>
      </c>
      <c r="E228">
        <v>3.9719732154420997E-2</v>
      </c>
      <c r="H228">
        <v>3.1015838004270001E-3</v>
      </c>
      <c r="I228">
        <v>5.6551865647755002E-2</v>
      </c>
    </row>
    <row r="229" spans="4:9" x14ac:dyDescent="0.2">
      <c r="D229">
        <v>2.9680087551899998E-3</v>
      </c>
      <c r="E229">
        <v>4.0519795779851001E-2</v>
      </c>
      <c r="H229">
        <v>3.1969604533239999E-3</v>
      </c>
      <c r="I229">
        <v>5.7698014635344998E-2</v>
      </c>
    </row>
    <row r="230" spans="4:9" x14ac:dyDescent="0.2">
      <c r="D230">
        <v>3.0589964584519999E-3</v>
      </c>
      <c r="E230">
        <v>4.1332585968738997E-2</v>
      </c>
      <c r="H230">
        <v>3.2949669327720001E-3</v>
      </c>
      <c r="I230">
        <v>5.8862351186578003E-2</v>
      </c>
    </row>
    <row r="231" spans="4:9" x14ac:dyDescent="0.2">
      <c r="D231">
        <v>3.1524836223689998E-3</v>
      </c>
      <c r="E231">
        <v>4.2158227983730999E-2</v>
      </c>
      <c r="H231">
        <v>3.3956656808510001E-3</v>
      </c>
      <c r="I231">
        <v>6.0045045634823997E-2</v>
      </c>
    </row>
    <row r="232" spans="4:9" x14ac:dyDescent="0.2">
      <c r="D232">
        <v>3.2485293029389998E-3</v>
      </c>
      <c r="E232">
        <v>4.2996846706312E-2</v>
      </c>
      <c r="H232">
        <v>3.4991203091289998E-3</v>
      </c>
      <c r="I232">
        <v>6.1246267298761002E-2</v>
      </c>
    </row>
    <row r="233" spans="4:9" x14ac:dyDescent="0.2">
      <c r="D233">
        <v>3.3471936537039998E-3</v>
      </c>
      <c r="E233">
        <v>4.3848566598888E-2</v>
      </c>
      <c r="H233">
        <v>3.6053956113830002E-3</v>
      </c>
      <c r="I233">
        <v>6.2466184415240003E-2</v>
      </c>
    </row>
    <row r="234" spans="4:9" x14ac:dyDescent="0.2">
      <c r="D234">
        <v>3.4485379374389999E-3</v>
      </c>
      <c r="E234">
        <v>4.4713511666536997E-2</v>
      </c>
      <c r="H234">
        <v>3.7145575761859998E-3</v>
      </c>
      <c r="I234">
        <v>6.3704964071531006E-2</v>
      </c>
    </row>
    <row r="235" spans="4:9" x14ac:dyDescent="0.2">
      <c r="D235">
        <v>3.5526245377119998E-3</v>
      </c>
      <c r="E235">
        <v>4.5591805418410999E-2</v>
      </c>
      <c r="H235">
        <v>3.826673399366E-3</v>
      </c>
      <c r="I235">
        <v>6.4962772136982996E-2</v>
      </c>
    </row>
    <row r="236" spans="4:9" x14ac:dyDescent="0.2">
      <c r="D236">
        <v>3.659516970302E-3</v>
      </c>
      <c r="E236">
        <v>4.6483570828840998E-2</v>
      </c>
      <c r="H236">
        <v>3.941811496298E-3</v>
      </c>
      <c r="I236">
        <v>6.6239773194107995E-2</v>
      </c>
    </row>
    <row r="237" spans="4:9" x14ac:dyDescent="0.2">
      <c r="D237">
        <v>3.769279894468E-3</v>
      </c>
      <c r="E237">
        <v>4.7388930298127997E-2</v>
      </c>
      <c r="H237">
        <v>4.0600415140459997E-3</v>
      </c>
      <c r="I237">
        <v>6.7536130469140004E-2</v>
      </c>
    </row>
    <row r="238" spans="4:9" x14ac:dyDescent="0.2">
      <c r="D238">
        <v>3.8819791240579998E-3</v>
      </c>
      <c r="E238">
        <v>4.8308005613044998E-2</v>
      </c>
      <c r="H238">
        <v>4.1814343433249999E-3</v>
      </c>
      <c r="I238">
        <v>6.8852005762067001E-2</v>
      </c>
    </row>
    <row r="239" spans="4:9" x14ac:dyDescent="0.2">
      <c r="D239">
        <v>3.9976816384460004E-3</v>
      </c>
      <c r="E239">
        <v>4.9240917907070997E-2</v>
      </c>
      <c r="H239">
        <v>4.3060621302890003E-3</v>
      </c>
      <c r="I239">
        <v>7.0187559376183997E-2</v>
      </c>
    </row>
    <row r="240" spans="4:9" x14ac:dyDescent="0.2">
      <c r="D240">
        <v>4.1164555932920004E-3</v>
      </c>
      <c r="E240">
        <v>5.0187787620362002E-2</v>
      </c>
      <c r="H240">
        <v>4.4339982881130002E-3</v>
      </c>
      <c r="I240">
        <v>7.1542950047190995E-2</v>
      </c>
    </row>
    <row r="241" spans="4:9" x14ac:dyDescent="0.2">
      <c r="D241">
        <v>4.2383703311139999E-3</v>
      </c>
      <c r="E241">
        <v>5.1148734459485E-2</v>
      </c>
      <c r="H241">
        <v>4.5653175083850001E-3</v>
      </c>
      <c r="I241">
        <v>7.2918334871853993E-2</v>
      </c>
    </row>
    <row r="242" spans="4:9" x14ac:dyDescent="0.2">
      <c r="D242">
        <v>4.3634963916519996E-3</v>
      </c>
      <c r="E242">
        <v>5.2123877356917002E-2</v>
      </c>
      <c r="H242">
        <v>4.7000957722710002E-3</v>
      </c>
      <c r="I242">
        <v>7.4313869236275004E-2</v>
      </c>
    </row>
    <row r="243" spans="4:9" x14ac:dyDescent="0.2">
      <c r="D243">
        <v>4.4919055220310001E-3</v>
      </c>
      <c r="E243">
        <v>5.3113334430338999E-2</v>
      </c>
      <c r="H243">
        <v>4.8384103614550001E-3</v>
      </c>
      <c r="I243">
        <v>7.5729706743788996E-2</v>
      </c>
    </row>
    <row r="244" spans="4:9" x14ac:dyDescent="0.2">
      <c r="D244">
        <v>4.6236706866940001E-3</v>
      </c>
      <c r="E244">
        <v>5.4117222941734003E-2</v>
      </c>
      <c r="H244">
        <v>4.9803398688449997E-3</v>
      </c>
      <c r="I244">
        <v>7.7165999142526004E-2</v>
      </c>
    </row>
    <row r="245" spans="4:9" x14ac:dyDescent="0.2">
      <c r="D245">
        <v>4.758866077106E-3</v>
      </c>
      <c r="E245">
        <v>5.5135659256307E-2</v>
      </c>
      <c r="H245">
        <v>5.1259642090229996E-3</v>
      </c>
      <c r="I245">
        <v>7.8622896252659003E-2</v>
      </c>
    </row>
    <row r="246" spans="4:9" x14ac:dyDescent="0.2">
      <c r="D246">
        <v>4.8975671212150001E-3</v>
      </c>
      <c r="E246">
        <v>5.6168758801242002E-2</v>
      </c>
      <c r="H246">
        <v>5.2753646284369998E-3</v>
      </c>
      <c r="I246">
        <v>8.0100545893387998E-2</v>
      </c>
    </row>
    <row r="247" spans="4:9" x14ac:dyDescent="0.2">
      <c r="D247">
        <v>5.0398504926550004E-3</v>
      </c>
      <c r="E247">
        <v>5.7216636024318E-2</v>
      </c>
      <c r="H247">
        <v>5.4286237153130003E-3</v>
      </c>
      <c r="I247">
        <v>8.1599093809678003E-2</v>
      </c>
    </row>
    <row r="248" spans="4:9" x14ac:dyDescent="0.2">
      <c r="D248">
        <v>5.1857941196899997E-3</v>
      </c>
      <c r="E248">
        <v>5.8279404352398999E-2</v>
      </c>
      <c r="H248">
        <v>5.5858254092870001E-3</v>
      </c>
      <c r="I248">
        <v>8.3118683598785006E-2</v>
      </c>
    </row>
    <row r="249" spans="4:9" x14ac:dyDescent="0.2">
      <c r="D249">
        <v>5.335477193873E-3</v>
      </c>
      <c r="E249">
        <v>5.9357176149814998E-2</v>
      </c>
      <c r="H249">
        <v>5.7470550107349997E-3</v>
      </c>
      <c r="I249">
        <v>8.4659456636614006E-2</v>
      </c>
    </row>
    <row r="250" spans="4:9" x14ac:dyDescent="0.2">
      <c r="D250">
        <v>5.488980178417E-3</v>
      </c>
      <c r="E250">
        <v>6.0450062676649E-2</v>
      </c>
      <c r="H250">
        <v>5.9123991897900002E-3</v>
      </c>
      <c r="I250">
        <v>8.6221552003935997E-2</v>
      </c>
    </row>
    <row r="251" spans="4:9" x14ac:dyDescent="0.2">
      <c r="D251">
        <v>5.6463848162719996E-3</v>
      </c>
      <c r="E251">
        <v>6.1558174046958999E-2</v>
      </c>
      <c r="H251">
        <v>6.081945995039E-3</v>
      </c>
      <c r="I251">
        <v>8.7805106412498002E-2</v>
      </c>
    </row>
    <row r="252" spans="4:9" x14ac:dyDescent="0.2">
      <c r="D252">
        <v>5.8077741378840001E-3</v>
      </c>
      <c r="E252">
        <v>6.2681619186940998E-2</v>
      </c>
      <c r="H252">
        <v>6.2557848618810001E-3</v>
      </c>
      <c r="I252">
        <v>8.9410254131069997E-2</v>
      </c>
    </row>
    <row r="253" spans="4:9" x14ac:dyDescent="0.2">
      <c r="D253">
        <v>5.9732324686270002E-3</v>
      </c>
      <c r="E253">
        <v>6.3820505793058993E-2</v>
      </c>
      <c r="H253">
        <v>6.4340066205390003E-3</v>
      </c>
      <c r="I253">
        <v>9.1037126911453006E-2</v>
      </c>
    </row>
    <row r="254" spans="4:9" x14ac:dyDescent="0.2">
      <c r="D254">
        <v>6.1428454359089999E-3</v>
      </c>
      <c r="E254">
        <v>6.4974940290157004E-2</v>
      </c>
      <c r="H254">
        <v>6.616703503701E-3</v>
      </c>
      <c r="I254">
        <v>9.2685853914498004E-2</v>
      </c>
    </row>
    <row r="255" spans="4:9" x14ac:dyDescent="0.2">
      <c r="D255">
        <v>6.3166999759190004E-3</v>
      </c>
      <c r="E255">
        <v>6.6145027789581007E-2</v>
      </c>
      <c r="H255">
        <v>6.8039691538009997E-3</v>
      </c>
      <c r="I255">
        <v>9.4356561636163003E-2</v>
      </c>
    </row>
    <row r="256" spans="4:9" x14ac:dyDescent="0.2">
      <c r="D256">
        <v>6.4948843400190002E-3</v>
      </c>
      <c r="E256">
        <v>6.7330872047311002E-2</v>
      </c>
      <c r="H256">
        <v>6.9958986298950003E-3</v>
      </c>
      <c r="I256">
        <v>9.6049373833651003E-2</v>
      </c>
    </row>
    <row r="257" spans="4:9" x14ac:dyDescent="0.2">
      <c r="D257">
        <v>6.677488100762E-3</v>
      </c>
      <c r="E257">
        <v>6.8532575422147995E-2</v>
      </c>
      <c r="H257">
        <v>7.1925884141499996E-3</v>
      </c>
      <c r="I257">
        <v>9.7764411451668004E-2</v>
      </c>
    </row>
    <row r="258" spans="4:9" x14ac:dyDescent="0.2">
      <c r="D258">
        <v>6.8646021575260001E-3</v>
      </c>
      <c r="E258">
        <v>6.9750238833955994E-2</v>
      </c>
      <c r="H258">
        <v>7.3941364179049996E-3</v>
      </c>
      <c r="I258">
        <v>9.9501792548834997E-2</v>
      </c>
    </row>
    <row r="259" spans="4:9" x14ac:dyDescent="0.2">
      <c r="D259">
        <v>7.0563187417499998E-3</v>
      </c>
      <c r="E259">
        <v>7.0983961721982999E-2</v>
      </c>
      <c r="H259">
        <v>7.6006419873159998E-3</v>
      </c>
      <c r="I259">
        <v>0.10126163222429301</v>
      </c>
    </row>
    <row r="260" spans="4:9" x14ac:dyDescent="0.2">
      <c r="D260">
        <v>7.252731421755E-3</v>
      </c>
      <c r="E260">
        <v>7.2233842003289001E-2</v>
      </c>
      <c r="H260">
        <v>7.8122059085520001E-3</v>
      </c>
      <c r="I260">
        <v>0.103044042544553</v>
      </c>
    </row>
    <row r="261" spans="4:9" x14ac:dyDescent="0.2">
      <c r="D261">
        <v>7.4539351071550002E-3</v>
      </c>
      <c r="E261">
        <v>7.3499976031291006E-2</v>
      </c>
      <c r="H261">
        <v>8.0289304125349993E-3</v>
      </c>
      <c r="I261">
        <v>0.10484913247060999</v>
      </c>
    </row>
    <row r="262" spans="4:9" x14ac:dyDescent="0.2">
      <c r="D262">
        <v>7.6600260528160002E-3</v>
      </c>
      <c r="E262">
        <v>7.4782458554455006E-2</v>
      </c>
      <c r="H262">
        <v>8.2509191792169995E-3</v>
      </c>
      <c r="I262">
        <v>0.106677007785381</v>
      </c>
    </row>
    <row r="263" spans="4:9" x14ac:dyDescent="0.2">
      <c r="D263">
        <v>7.8711018623819993E-3</v>
      </c>
      <c r="E263">
        <v>7.6081382675137005E-2</v>
      </c>
      <c r="H263">
        <v>8.4782773413699993E-3</v>
      </c>
      <c r="I263">
        <v>0.108527771021492</v>
      </c>
    </row>
    <row r="264" spans="4:9" x14ac:dyDescent="0.2">
      <c r="D264">
        <v>8.0872614913319995E-3</v>
      </c>
      <c r="E264">
        <v>7.7396839808622997E-2</v>
      </c>
      <c r="H264">
        <v>8.7111114878839994E-3</v>
      </c>
      <c r="I264">
        <v>0.110401521389468</v>
      </c>
    </row>
    <row r="265" spans="4:9" x14ac:dyDescent="0.2">
      <c r="D265">
        <v>8.3086052495680001E-3</v>
      </c>
      <c r="E265">
        <v>7.8728919642358994E-2</v>
      </c>
      <c r="H265">
        <v>8.9495296665480003E-3</v>
      </c>
      <c r="I265">
        <v>0.11229835470635301</v>
      </c>
    </row>
    <row r="266" spans="4:9" x14ac:dyDescent="0.2">
      <c r="D266">
        <v>8.5352348035130001E-3</v>
      </c>
      <c r="E266">
        <v>8.0077710095407997E-2</v>
      </c>
      <c r="H266">
        <v>9.1936413863149997E-3</v>
      </c>
      <c r="I266">
        <v>0.11421836332482201</v>
      </c>
    </row>
    <row r="267" spans="4:9" x14ac:dyDescent="0.2">
      <c r="D267">
        <v>8.7672531777120005E-3</v>
      </c>
      <c r="E267">
        <v>8.1443297278150001E-2</v>
      </c>
      <c r="H267">
        <v>9.4435576190300009E-3</v>
      </c>
      <c r="I267">
        <v>0.116161636062798</v>
      </c>
    </row>
    <row r="268" spans="4:9" x14ac:dyDescent="0.2">
      <c r="D268">
        <v>9.0047647559279992E-3</v>
      </c>
      <c r="E268">
        <v>8.2825765452246999E-2</v>
      </c>
      <c r="H268">
        <v>9.6993908005979998E-3</v>
      </c>
      <c r="I268">
        <v>0.118128258133644</v>
      </c>
    </row>
    <row r="269" spans="4:9" x14ac:dyDescent="0.2">
      <c r="D269">
        <v>9.2478752817019994E-3</v>
      </c>
      <c r="E269">
        <v>8.4225196990886E-2</v>
      </c>
      <c r="H269">
        <v>9.9612548315999999E-3</v>
      </c>
      <c r="I269">
        <v>0.120118311076953</v>
      </c>
    </row>
    <row r="270" spans="4:9" x14ac:dyDescent="0.2">
      <c r="D270">
        <v>9.4966918583820007E-3</v>
      </c>
      <c r="E270">
        <v>8.5641672339342001E-2</v>
      </c>
      <c r="H270">
        <v>1.0229265077321E-2</v>
      </c>
      <c r="I270">
        <v>0.122131872689988</v>
      </c>
    </row>
    <row r="271" spans="4:9" x14ac:dyDescent="0.2">
      <c r="D271">
        <v>9.7513229486090001E-3</v>
      </c>
      <c r="E271">
        <v>8.7075269975845998E-2</v>
      </c>
      <c r="H271">
        <v>1.0503538367188E-2</v>
      </c>
      <c r="I271">
        <v>0.124169016959807</v>
      </c>
    </row>
    <row r="272" spans="4:9" x14ac:dyDescent="0.2">
      <c r="D272">
        <v>1.0011878373227E-2</v>
      </c>
      <c r="E272">
        <v>8.8526066372816001E-2</v>
      </c>
      <c r="H272">
        <v>1.078419299361E-2</v>
      </c>
      <c r="I272">
        <v>0.12622981399612601</v>
      </c>
    </row>
    <row r="273" spans="4:9" x14ac:dyDescent="0.2">
      <c r="D273">
        <v>1.0278469309631E-2</v>
      </c>
      <c r="E273">
        <v>8.9994135958443994E-2</v>
      </c>
      <c r="H273">
        <v>1.1071348710184999E-2</v>
      </c>
      <c r="I273">
        <v>0.12831432996494699</v>
      </c>
    </row>
    <row r="274" spans="4:9" x14ac:dyDescent="0.2">
      <c r="D274">
        <v>1.0551208289517999E-2</v>
      </c>
      <c r="E274">
        <v>9.1479551078678001E-2</v>
      </c>
      <c r="H274">
        <v>1.1365126729287999E-2</v>
      </c>
      <c r="I274">
        <v>0.130422627023009</v>
      </c>
    </row>
    <row r="275" spans="4:9" x14ac:dyDescent="0.2">
      <c r="D275">
        <v>1.0830209196045999E-2</v>
      </c>
      <c r="E275">
        <v>9.2982381959602997E-2</v>
      </c>
      <c r="H275">
        <v>1.1665649719003E-2</v>
      </c>
      <c r="I275">
        <v>0.13255476325309301</v>
      </c>
    </row>
    <row r="276" spans="4:9" x14ac:dyDescent="0.2">
      <c r="D276">
        <v>1.1115587260373001E-2</v>
      </c>
      <c r="E276">
        <v>9.4502696670252004E-2</v>
      </c>
      <c r="H276">
        <v>1.1973041799402E-2</v>
      </c>
      <c r="I276">
        <v>0.13471079260023</v>
      </c>
    </row>
    <row r="277" spans="4:9" x14ac:dyDescent="0.2">
      <c r="D277">
        <v>1.1407459057578E-2</v>
      </c>
      <c r="E277">
        <v>9.6040561085871001E-2</v>
      </c>
      <c r="H277">
        <v>1.2287428538145E-2</v>
      </c>
      <c r="I277">
        <v>0.13689076480885001</v>
      </c>
    </row>
    <row r="278" spans="4:9" x14ac:dyDescent="0.2">
      <c r="D278">
        <v>1.1705942501942001E-2</v>
      </c>
      <c r="E278">
        <v>9.7596038851642003E-2</v>
      </c>
      <c r="H278">
        <v>1.2608936945401E-2</v>
      </c>
      <c r="I278">
        <v>0.13909472536091899</v>
      </c>
    </row>
    <row r="279" spans="4:9" x14ac:dyDescent="0.2">
      <c r="D279">
        <v>1.2011156841576999E-2</v>
      </c>
      <c r="E279">
        <v>9.9169191346897001E-2</v>
      </c>
      <c r="H279">
        <v>1.2937695468062E-2</v>
      </c>
      <c r="I279">
        <v>0.141322715415102</v>
      </c>
    </row>
    <row r="280" spans="4:9" x14ac:dyDescent="0.2">
      <c r="D280">
        <v>1.2323222652402E-2</v>
      </c>
      <c r="E280">
        <v>0.100760077649843</v>
      </c>
      <c r="H280">
        <v>1.3273833983251999E-2</v>
      </c>
      <c r="I280">
        <v>0.14357477174699201</v>
      </c>
    </row>
    <row r="281" spans="4:9" x14ac:dyDescent="0.2">
      <c r="D281">
        <v>1.2642261831436E-2</v>
      </c>
      <c r="E281">
        <v>0.102368754502808</v>
      </c>
      <c r="H281">
        <v>1.3617483791107001E-2</v>
      </c>
      <c r="I281">
        <v>0.14585092669045699</v>
      </c>
    </row>
    <row r="282" spans="4:9" x14ac:dyDescent="0.2">
      <c r="D282">
        <v>1.2968397589416E-2</v>
      </c>
      <c r="E282">
        <v>0.10399527627803599</v>
      </c>
      <c r="H282">
        <v>1.3968777606818E-2</v>
      </c>
      <c r="I282">
        <v>0.14815120808013299</v>
      </c>
    </row>
    <row r="283" spans="4:9" x14ac:dyDescent="0.2">
      <c r="D283">
        <v>1.3301754442709E-2</v>
      </c>
      <c r="E283">
        <v>0.105639694944049</v>
      </c>
      <c r="H283">
        <v>1.4327849551926E-2</v>
      </c>
      <c r="I283">
        <v>0.150475639195112</v>
      </c>
    </row>
    <row r="284" spans="4:9" x14ac:dyDescent="0.2">
      <c r="D284">
        <v>1.3642458204525001E-2</v>
      </c>
      <c r="E284">
        <v>0.10730206003258901</v>
      </c>
      <c r="H284">
        <v>1.4694835144849001E-2</v>
      </c>
      <c r="I284">
        <v>0.15282423870387199</v>
      </c>
    </row>
    <row r="285" spans="4:9" x14ac:dyDescent="0.2">
      <c r="D285">
        <v>1.3990635975406E-2</v>
      </c>
      <c r="E285">
        <v>0.108982418606165</v>
      </c>
      <c r="H285">
        <v>1.5069871290644E-2</v>
      </c>
      <c r="I285">
        <v>0.155197020610469</v>
      </c>
    </row>
    <row r="286" spans="4:9" x14ac:dyDescent="0.2">
      <c r="D286">
        <v>1.4346416132985E-2</v>
      </c>
      <c r="E286">
        <v>0.110680815226226</v>
      </c>
      <c r="H286">
        <v>1.5453096269973999E-2</v>
      </c>
      <c r="I286">
        <v>0.15759399420205999</v>
      </c>
    </row>
    <row r="287" spans="4:9" x14ac:dyDescent="0.2">
      <c r="D287">
        <v>1.4709928321006999E-2</v>
      </c>
      <c r="E287">
        <v>0.112397291921969</v>
      </c>
      <c r="H287">
        <v>1.5844649727279E-2</v>
      </c>
      <c r="I287">
        <v>0.160015163997768</v>
      </c>
    </row>
    <row r="288" spans="4:9" x14ac:dyDescent="0.2">
      <c r="D288">
        <v>1.5081303437593001E-2</v>
      </c>
      <c r="E288">
        <v>0.114131888159805</v>
      </c>
      <c r="H288">
        <v>1.6244672658141002E-2</v>
      </c>
      <c r="I288">
        <v>0.162460529698954</v>
      </c>
    </row>
    <row r="289" spans="4:9" x14ac:dyDescent="0.2">
      <c r="D289">
        <v>1.5460673622748999E-2</v>
      </c>
      <c r="E289">
        <v>0.115884640813505</v>
      </c>
      <c r="H289">
        <v>1.6653307395821999E-2</v>
      </c>
      <c r="I289">
        <v>0.164930086140918</v>
      </c>
    </row>
    <row r="290" spans="4:9" x14ac:dyDescent="0.2">
      <c r="D290">
        <v>1.5848172245095E-2</v>
      </c>
      <c r="E290">
        <v>0.11765558413503401</v>
      </c>
      <c r="H290">
        <v>1.7070697596975999E-2</v>
      </c>
      <c r="I290">
        <v>0.167423823246071</v>
      </c>
    </row>
    <row r="291" spans="4:9" x14ac:dyDescent="0.2">
      <c r="D291">
        <v>1.6243933887817998E-2</v>
      </c>
      <c r="E291">
        <v>0.119444749726103</v>
      </c>
      <c r="H291">
        <v>1.7496988226517001E-2</v>
      </c>
      <c r="I291">
        <v>0.169941725978624</v>
      </c>
    </row>
    <row r="292" spans="4:9" x14ac:dyDescent="0.2">
      <c r="D292">
        <v>1.6648094333833002E-2</v>
      </c>
      <c r="E292">
        <v>0.12125216651044</v>
      </c>
      <c r="H292">
        <v>1.7932325541626E-2</v>
      </c>
      <c r="I292">
        <v>0.17248377430082501</v>
      </c>
    </row>
    <row r="293" spans="4:9" x14ac:dyDescent="0.2">
      <c r="D293">
        <v>1.7060790550133001E-2</v>
      </c>
      <c r="E293">
        <v>0.123077860706812</v>
      </c>
      <c r="H293">
        <v>1.8376857074911001E-2</v>
      </c>
      <c r="I293">
        <v>0.17504994313077801</v>
      </c>
    </row>
    <row r="294" spans="4:9" x14ac:dyDescent="0.2">
      <c r="D294">
        <v>1.7482160671342999E-2</v>
      </c>
      <c r="E294">
        <v>0.124921855802801</v>
      </c>
      <c r="H294">
        <v>1.8830731616677001E-2</v>
      </c>
      <c r="I294">
        <v>0.17764020230188801</v>
      </c>
    </row>
    <row r="295" spans="4:9" x14ac:dyDescent="0.2">
      <c r="D295">
        <v>1.7912343982442E-2</v>
      </c>
      <c r="E295">
        <v>0.126784172529364</v>
      </c>
      <c r="H295">
        <v>1.9294099196324001E-2</v>
      </c>
      <c r="I295">
        <v>0.18025451652396701</v>
      </c>
    </row>
    <row r="296" spans="4:9" x14ac:dyDescent="0.2">
      <c r="D296">
        <v>1.8351480900665001E-2</v>
      </c>
      <c r="E296">
        <v>0.128664828836175</v>
      </c>
      <c r="H296">
        <v>1.9767111062849001E-2</v>
      </c>
      <c r="I296">
        <v>0.18289284534602601</v>
      </c>
    </row>
    <row r="297" spans="4:9" x14ac:dyDescent="0.2">
      <c r="D297">
        <v>1.8799712956566E-2</v>
      </c>
      <c r="E297">
        <v>0.130563839867779</v>
      </c>
      <c r="H297">
        <v>2.0249919664448002E-2</v>
      </c>
      <c r="I297">
        <v>0.18555514312080601</v>
      </c>
    </row>
    <row r="298" spans="4:9" x14ac:dyDescent="0.2">
      <c r="D298">
        <v>1.9257182774235E-2</v>
      </c>
      <c r="E298">
        <v>0.13248121794057099</v>
      </c>
      <c r="H298">
        <v>2.074267862721E-2</v>
      </c>
      <c r="I298">
        <v>0.18824135897106001</v>
      </c>
    </row>
    <row r="299" spans="4:9" x14ac:dyDescent="0.2">
      <c r="D299">
        <v>1.9724034050669002E-2</v>
      </c>
      <c r="E299">
        <v>0.134416972520599</v>
      </c>
      <c r="H299">
        <v>2.1245542732895001E-2</v>
      </c>
      <c r="I299">
        <v>0.19095143675763801</v>
      </c>
    </row>
    <row r="300" spans="4:9" x14ac:dyDescent="0.2">
      <c r="D300">
        <v>2.0200411534276E-2</v>
      </c>
      <c r="E300">
        <v>0.13637111020223</v>
      </c>
      <c r="H300">
        <v>2.1758667895777999E-2</v>
      </c>
      <c r="I300">
        <v>0.19368531504939501</v>
      </c>
    </row>
    <row r="301" spans="4:9" x14ac:dyDescent="0.2">
      <c r="D301">
        <v>2.0686461002522999E-2</v>
      </c>
      <c r="E301">
        <v>0.138343634687668</v>
      </c>
      <c r="H301">
        <v>2.2282211138576001E-2</v>
      </c>
      <c r="I301">
        <v>0.19644292709496</v>
      </c>
    </row>
    <row r="302" spans="4:9" x14ac:dyDescent="0.2">
      <c r="D302">
        <v>2.1182329238704001E-2</v>
      </c>
      <c r="E302">
        <v>0.14033454676735299</v>
      </c>
      <c r="H302">
        <v>2.2816330567420998E-2</v>
      </c>
      <c r="I302">
        <v>0.199224200796395</v>
      </c>
    </row>
    <row r="303" spans="4:9" x14ac:dyDescent="0.2">
      <c r="D303">
        <v>2.1688164007834E-2</v>
      </c>
      <c r="E303">
        <v>0.142343844301246</v>
      </c>
      <c r="H303">
        <v>2.3361185345898001E-2</v>
      </c>
      <c r="I303">
        <v>0.20202905868476501</v>
      </c>
    </row>
    <row r="304" spans="4:9" x14ac:dyDescent="0.2">
      <c r="D304">
        <v>2.2204114031661001E-2</v>
      </c>
      <c r="E304">
        <v>0.14437152220101901</v>
      </c>
      <c r="H304">
        <v>2.3916935668123002E-2</v>
      </c>
      <c r="I304">
        <v>0.20485741789767301</v>
      </c>
    </row>
    <row r="305" spans="4:9" x14ac:dyDescent="0.2">
      <c r="D305">
        <v>2.2730328962782001E-2</v>
      </c>
      <c r="E305">
        <v>0.14641757241314901</v>
      </c>
      <c r="H305">
        <v>2.4483742730873E-2</v>
      </c>
      <c r="I305">
        <v>0.20770919015875</v>
      </c>
    </row>
    <row r="306" spans="4:9" x14ac:dyDescent="0.2">
      <c r="D306">
        <v>2.3266959357876E-2</v>
      </c>
      <c r="E306">
        <v>0.14848198390294401</v>
      </c>
      <c r="H306">
        <v>2.5061768704741E-2</v>
      </c>
      <c r="I306">
        <v>0.21058428175916299</v>
      </c>
    </row>
    <row r="307" spans="4:9" x14ac:dyDescent="0.2">
      <c r="D307">
        <v>2.3814156650030002E-2</v>
      </c>
      <c r="E307">
        <v>0.15056474263949399</v>
      </c>
      <c r="H307">
        <v>2.5651176704337E-2</v>
      </c>
      <c r="I307">
        <v>0.21348259354114699</v>
      </c>
    </row>
    <row r="308" spans="4:9" x14ac:dyDescent="0.2">
      <c r="D308">
        <v>2.4372073120166999E-2</v>
      </c>
      <c r="E308">
        <v>0.15266583158157401</v>
      </c>
      <c r="H308">
        <v>2.6252130757511E-2</v>
      </c>
      <c r="I308">
        <v>0.21640402088358601</v>
      </c>
    </row>
    <row r="309" spans="4:9" x14ac:dyDescent="0.2">
      <c r="D309">
        <v>2.4940861867571999E-2</v>
      </c>
      <c r="E309">
        <v>0.15478523066449501</v>
      </c>
      <c r="H309">
        <v>2.6864795773599001E-2</v>
      </c>
      <c r="I309">
        <v>0.219348453689682</v>
      </c>
    </row>
    <row r="310" spans="4:9" x14ac:dyDescent="0.2">
      <c r="D310">
        <v>2.5520676779502999E-2</v>
      </c>
      <c r="E310">
        <v>0.15692291678791501</v>
      </c>
      <c r="H310">
        <v>2.7489337510698E-2</v>
      </c>
      <c r="I310">
        <v>0.22231577637671199</v>
      </c>
    </row>
    <row r="311" spans="4:9" x14ac:dyDescent="0.2">
      <c r="D311">
        <v>2.6111672499899E-2</v>
      </c>
      <c r="E311">
        <v>0.15907886380463401</v>
      </c>
      <c r="H311">
        <v>2.8125922541953001E-2</v>
      </c>
      <c r="I311">
        <v>0.22530586786791601</v>
      </c>
    </row>
    <row r="312" spans="4:9" x14ac:dyDescent="0.2">
      <c r="D312">
        <v>2.6714004397168999E-2</v>
      </c>
      <c r="E312">
        <v>0.161253042510351</v>
      </c>
      <c r="H312">
        <v>2.8774718220867E-2</v>
      </c>
      <c r="I312">
        <v>0.22831860158652501</v>
      </c>
    </row>
    <row r="313" spans="4:9" x14ac:dyDescent="0.2">
      <c r="D313">
        <v>2.7327828531073999E-2</v>
      </c>
      <c r="E313">
        <v>0.163445420634418</v>
      </c>
      <c r="H313">
        <v>2.9435892645625999E-2</v>
      </c>
      <c r="I313">
        <v>0.23135384545195301</v>
      </c>
    </row>
    <row r="314" spans="4:9" x14ac:dyDescent="0.2">
      <c r="D314">
        <v>2.7953301618692999E-2</v>
      </c>
      <c r="E314">
        <v>0.16565596283159001</v>
      </c>
      <c r="H314">
        <v>3.0109614622434999E-2</v>
      </c>
      <c r="I314">
        <v>0.234411461878165</v>
      </c>
    </row>
    <row r="315" spans="4:9" x14ac:dyDescent="0.2">
      <c r="D315">
        <v>2.8590580999463999E-2</v>
      </c>
      <c r="E315">
        <v>0.167884630674763</v>
      </c>
      <c r="H315">
        <v>3.0796053627874E-2</v>
      </c>
      <c r="I315">
        <v>0.23749130777424901</v>
      </c>
    </row>
    <row r="316" spans="4:9" x14ac:dyDescent="0.2">
      <c r="D316">
        <v>2.923982459933E-2</v>
      </c>
      <c r="E316">
        <v>0.17013138264873101</v>
      </c>
      <c r="H316">
        <v>3.1495379770263003E-2</v>
      </c>
      <c r="I316">
        <v>0.240593234547202</v>
      </c>
    </row>
    <row r="317" spans="4:9" x14ac:dyDescent="0.2">
      <c r="D317">
        <v>2.9901190893953E-2</v>
      </c>
      <c r="E317">
        <v>0.17239617414494399</v>
      </c>
      <c r="H317">
        <v>3.2207763750052E-2</v>
      </c>
      <c r="I317">
        <v>0.24371708810693499</v>
      </c>
    </row>
    <row r="318" spans="4:9" x14ac:dyDescent="0.2">
      <c r="D318">
        <v>3.0574838871026001E-2</v>
      </c>
      <c r="E318">
        <v>0.17467895745729001</v>
      </c>
      <c r="H318">
        <v>3.2933376819217999E-2</v>
      </c>
      <c r="I318">
        <v>0.24686270887353501</v>
      </c>
    </row>
    <row r="319" spans="4:9" x14ac:dyDescent="0.2">
      <c r="D319">
        <v>3.1260927991671003E-2</v>
      </c>
      <c r="E319">
        <v>0.17697968177888901</v>
      </c>
      <c r="H319">
        <v>3.3672390739686003E-2</v>
      </c>
      <c r="I319">
        <v>0.25002993178677302</v>
      </c>
    </row>
    <row r="320" spans="4:9" x14ac:dyDescent="0.2">
      <c r="D320">
        <v>3.1959618150928001E-2</v>
      </c>
      <c r="E320">
        <v>0.179298293199916</v>
      </c>
      <c r="H320">
        <v>3.4424977740774999E-2</v>
      </c>
      <c r="I320">
        <v>0.25321858631787703</v>
      </c>
    </row>
    <row r="321" spans="4:9" x14ac:dyDescent="0.2">
      <c r="D321">
        <v>3.2671069637345E-2</v>
      </c>
      <c r="E321">
        <v>0.181634734706451</v>
      </c>
      <c r="H321">
        <v>3.5191310475661E-2</v>
      </c>
      <c r="I321">
        <v>0.25642849648358401</v>
      </c>
    </row>
    <row r="322" spans="4:9" x14ac:dyDescent="0.2">
      <c r="D322">
        <v>3.3395443091655999E-2</v>
      </c>
      <c r="E322">
        <v>0.183988946180352</v>
      </c>
      <c r="H322">
        <v>3.5971561976880999E-2</v>
      </c>
      <c r="I322">
        <v>0.25965948086247798</v>
      </c>
    </row>
    <row r="323" spans="4:9" x14ac:dyDescent="0.2">
      <c r="D323">
        <v>3.4132899464577003E-2</v>
      </c>
      <c r="E323">
        <v>0.186360864400164</v>
      </c>
      <c r="H323">
        <v>3.6765905610860003E-2</v>
      </c>
      <c r="I323">
        <v>0.26291135261361398</v>
      </c>
    </row>
    <row r="324" spans="4:9" x14ac:dyDescent="0.2">
      <c r="D324">
        <v>3.4883599973696E-2</v>
      </c>
      <c r="E324">
        <v>0.188750423043057</v>
      </c>
      <c r="H324">
        <v>3.7574515031483999E-2</v>
      </c>
      <c r="I324">
        <v>0.26618391949743903</v>
      </c>
    </row>
    <row r="325" spans="4:9" x14ac:dyDescent="0.2">
      <c r="D325">
        <v>3.5647706059485001E-2</v>
      </c>
      <c r="E325">
        <v>0.19115755268779999</v>
      </c>
      <c r="H325">
        <v>3.8397564132717998E-2</v>
      </c>
      <c r="I325">
        <v>0.26947698389902403</v>
      </c>
    </row>
    <row r="326" spans="4:9" x14ac:dyDescent="0.2">
      <c r="D326">
        <v>3.6425379340432003E-2</v>
      </c>
      <c r="E326">
        <v>0.19358218081876499</v>
      </c>
      <c r="H326">
        <v>3.9235227000269997E-2</v>
      </c>
      <c r="I326">
        <v>0.272790342853585</v>
      </c>
    </row>
    <row r="327" spans="4:9" x14ac:dyDescent="0.2">
      <c r="D327">
        <v>3.7216781567294001E-2</v>
      </c>
      <c r="E327">
        <v>0.19602423183096099</v>
      </c>
      <c r="H327">
        <v>4.0087677862325997E-2</v>
      </c>
      <c r="I327">
        <v>0.27612378807432503</v>
      </c>
    </row>
    <row r="328" spans="4:9" x14ac:dyDescent="0.2">
      <c r="D328">
        <v>3.8022074576495E-2</v>
      </c>
      <c r="E328">
        <v>0.198483627036104</v>
      </c>
      <c r="H328">
        <v>4.0955091039343E-2</v>
      </c>
      <c r="I328">
        <v>0.27947710598257403</v>
      </c>
    </row>
    <row r="329" spans="4:9" x14ac:dyDescent="0.2">
      <c r="D329">
        <v>3.8841420242650998E-2</v>
      </c>
      <c r="E329">
        <v>0.20096028466971</v>
      </c>
      <c r="H329">
        <v>4.1837640892917999E-2</v>
      </c>
      <c r="I329">
        <v>0.28285007774023802</v>
      </c>
    </row>
    <row r="330" spans="4:9" x14ac:dyDescent="0.2">
      <c r="D330">
        <v>3.9674980430265003E-2</v>
      </c>
      <c r="E330">
        <v>0.20345411989922399</v>
      </c>
      <c r="H330">
        <v>4.2735501773755E-2</v>
      </c>
      <c r="I330">
        <v>0.28624247928455099</v>
      </c>
    </row>
    <row r="331" spans="4:9" x14ac:dyDescent="0.2">
      <c r="D331">
        <v>4.0522916944566001E-2</v>
      </c>
      <c r="E331">
        <v>0.205965044833164</v>
      </c>
      <c r="H331">
        <v>4.3648847968711997E-2</v>
      </c>
      <c r="I331">
        <v>0.28965408136512499</v>
      </c>
    </row>
    <row r="332" spans="4:9" x14ac:dyDescent="0.2">
      <c r="D332">
        <v>4.1385391481534001E-2</v>
      </c>
      <c r="E332">
        <v>0.20849296853129101</v>
      </c>
      <c r="H332">
        <v>4.4577853646968001E-2</v>
      </c>
      <c r="I332">
        <v>0.293084649583294</v>
      </c>
    </row>
    <row r="333" spans="4:9" x14ac:dyDescent="0.2">
      <c r="D333">
        <v>4.2262565577094E-2</v>
      </c>
      <c r="E333">
        <v>0.21103779701579001</v>
      </c>
      <c r="H333">
        <v>4.5522692805302002E-2</v>
      </c>
      <c r="I333">
        <v>0.29653394443375197</v>
      </c>
    </row>
    <row r="334" spans="4:9" x14ac:dyDescent="0.2">
      <c r="D334">
        <v>4.315460055551E-2</v>
      </c>
      <c r="E334">
        <v>0.213599433283472</v>
      </c>
      <c r="H334">
        <v>4.6483539212508002E-2</v>
      </c>
      <c r="I334">
        <v>0.30000172134845898</v>
      </c>
    </row>
    <row r="335" spans="4:9" x14ac:dyDescent="0.2">
      <c r="D335">
        <v>4.406165747699E-2</v>
      </c>
      <c r="E335">
        <v>0.216177777318977</v>
      </c>
      <c r="H335">
        <v>4.7460566352948E-2</v>
      </c>
      <c r="I335">
        <v>0.30348773074283097</v>
      </c>
    </row>
    <row r="336" spans="4:9" x14ac:dyDescent="0.2">
      <c r="D336">
        <v>4.4983897084497002E-2</v>
      </c>
      <c r="E336">
        <v>0.218772726108975</v>
      </c>
      <c r="H336">
        <v>4.8453947369271999E-2</v>
      </c>
      <c r="I336">
        <v>0.30699171806417402</v>
      </c>
    </row>
    <row r="337" spans="4:9" x14ac:dyDescent="0.2">
      <c r="D337">
        <v>4.5921479749804997E-2</v>
      </c>
      <c r="E337">
        <v>0.22138417365737001</v>
      </c>
      <c r="H337">
        <v>4.9463855004305002E-2</v>
      </c>
      <c r="I337">
        <v>0.31051342384237901</v>
      </c>
    </row>
    <row r="338" spans="4:9" x14ac:dyDescent="0.2">
      <c r="D338">
        <v>4.6874565418793999E-2</v>
      </c>
      <c r="E338">
        <v>0.22401201100148499</v>
      </c>
      <c r="H338">
        <v>5.0490461542124998E-2</v>
      </c>
      <c r="I338">
        <v>0.31405258374284301</v>
      </c>
    </row>
    <row r="339" spans="4:9" x14ac:dyDescent="0.2">
      <c r="D339">
        <v>4.7843313556005997E-2</v>
      </c>
      <c r="E339">
        <v>0.22665612622923101</v>
      </c>
      <c r="H339">
        <v>5.1533938748343999E-2</v>
      </c>
      <c r="I339">
        <v>0.317608928621607</v>
      </c>
    </row>
    <row r="340" spans="4:9" x14ac:dyDescent="0.2">
      <c r="D340">
        <v>4.8827883088487997E-2</v>
      </c>
      <c r="E340">
        <v>0.229316404497247</v>
      </c>
      <c r="H340">
        <v>5.2594457809612999E-2</v>
      </c>
      <c r="I340">
        <v>0.32118218458269998</v>
      </c>
    </row>
    <row r="341" spans="4:9" x14ac:dyDescent="0.2">
      <c r="D341">
        <v>4.9828432348917998E-2</v>
      </c>
      <c r="E341">
        <v>0.23199272805000601</v>
      </c>
      <c r="H341">
        <v>5.3672189272366E-2</v>
      </c>
      <c r="I341">
        <v>0.32477207303766698</v>
      </c>
    </row>
    <row r="342" spans="4:9" x14ac:dyDescent="0.2">
      <c r="D342">
        <v>5.0845119018044997E-2</v>
      </c>
      <c r="E342">
        <v>0.234684976239873</v>
      </c>
      <c r="H342">
        <v>5.4767302980819998E-2</v>
      </c>
      <c r="I342">
        <v>0.32837831076725299</v>
      </c>
    </row>
    <row r="343" spans="4:9" x14ac:dyDescent="0.2">
      <c r="D343">
        <v>5.1878100066461999E-2</v>
      </c>
      <c r="E343">
        <v>0.23739302554811101</v>
      </c>
      <c r="H343">
        <v>5.5879968014254003E-2</v>
      </c>
      <c r="I343">
        <v>0.332000609985241</v>
      </c>
    </row>
    <row r="344" spans="4:9" x14ac:dyDescent="0.2">
      <c r="D344">
        <v>5.2927531695723E-2</v>
      </c>
      <c r="E344">
        <v>0.240116749606823</v>
      </c>
      <c r="H344">
        <v>5.701035262358E-2</v>
      </c>
      <c r="I344">
        <v>0.33563867840440798</v>
      </c>
    </row>
    <row r="345" spans="4:9" x14ac:dyDescent="0.2">
      <c r="D345">
        <v>5.3993569278820999E-2</v>
      </c>
      <c r="E345">
        <v>0.24285601922181399</v>
      </c>
      <c r="H345">
        <v>5.8158624167240998E-2</v>
      </c>
      <c r="I345">
        <v>0.33929221930457398</v>
      </c>
    </row>
    <row r="346" spans="4:9" x14ac:dyDescent="0.2">
      <c r="D346">
        <v>5.5076367300065002E-2</v>
      </c>
      <c r="E346">
        <v>0.245610702396374</v>
      </c>
      <c r="H346">
        <v>5.9324949046439E-2</v>
      </c>
      <c r="I346">
        <v>0.342960931602732</v>
      </c>
    </row>
    <row r="347" spans="4:9" x14ac:dyDescent="0.2">
      <c r="D347">
        <v>5.6176079294351998E-2</v>
      </c>
      <c r="E347">
        <v>0.24838066435595699</v>
      </c>
      <c r="H347">
        <v>6.0509492639725999E-2</v>
      </c>
      <c r="I347">
        <v>0.346644509925221</v>
      </c>
    </row>
    <row r="348" spans="4:9" x14ac:dyDescent="0.2">
      <c r="D348">
        <v>5.7292857785872002E-2</v>
      </c>
      <c r="E348">
        <v>0.25116576757375603</v>
      </c>
      <c r="H348">
        <v>6.1712419236983999E-2</v>
      </c>
      <c r="I348">
        <v>0.35034264468191401</v>
      </c>
    </row>
    <row r="349" spans="4:9" x14ac:dyDescent="0.2">
      <c r="D349">
        <v>5.8426854226263002E-2</v>
      </c>
      <c r="E349">
        <v>0.25396587179714603</v>
      </c>
      <c r="H349">
        <v>6.2933891972803996E-2</v>
      </c>
      <c r="I349">
        <v>0.35405502214240803</v>
      </c>
    </row>
    <row r="350" spans="4:9" x14ac:dyDescent="0.2">
      <c r="D350">
        <v>5.9578218932237997E-2</v>
      </c>
      <c r="E350">
        <v>0.25678083407500601</v>
      </c>
      <c r="H350">
        <v>6.4174072759305006E-2</v>
      </c>
      <c r="I350">
        <v>0.357781324514162</v>
      </c>
    </row>
    <row r="351" spans="4:9" x14ac:dyDescent="0.2">
      <c r="D351">
        <v>6.0747101022707001E-2</v>
      </c>
      <c r="E351">
        <v>0.25961050878587999</v>
      </c>
      <c r="H351">
        <v>6.5433122218405998E-2</v>
      </c>
      <c r="I351">
        <v>0.36152123002257303</v>
      </c>
    </row>
    <row r="352" spans="4:9" x14ac:dyDescent="0.2">
      <c r="D352">
        <v>6.193364835542E-2</v>
      </c>
      <c r="E352">
        <v>0.26245474766697902</v>
      </c>
      <c r="H352">
        <v>6.6711199613576994E-2</v>
      </c>
      <c r="I352">
        <v>0.365274412992941</v>
      </c>
    </row>
    <row r="353" spans="4:9" x14ac:dyDescent="0.2">
      <c r="D353">
        <v>6.3138007463152998E-2</v>
      </c>
      <c r="E353">
        <v>0.26531339984401098</v>
      </c>
      <c r="H353">
        <v>6.8008462781110002E-2</v>
      </c>
      <c r="I353">
        <v>0.36904054393429903</v>
      </c>
    </row>
    <row r="354" spans="4:9" x14ac:dyDescent="0.2">
      <c r="D354">
        <v>6.4360323489468005E-2</v>
      </c>
      <c r="E354">
        <v>0.26818631186181302</v>
      </c>
      <c r="H354">
        <v>6.9325068060915998E-2</v>
      </c>
      <c r="I354">
        <v>0.37281928962507299</v>
      </c>
    </row>
    <row r="355" spans="4:9" x14ac:dyDescent="0.2">
      <c r="D355">
        <v>6.5600740124059004E-2</v>
      </c>
      <c r="E355">
        <v>0.27107332771578202</v>
      </c>
      <c r="H355">
        <v>7.0661170226888004E-2</v>
      </c>
      <c r="I355">
        <v>0.37661031320052701</v>
      </c>
    </row>
    <row r="356" spans="4:9" x14ac:dyDescent="0.2">
      <c r="D356">
        <v>6.6859399537730999E-2</v>
      </c>
      <c r="E356">
        <v>0.27397428888407699</v>
      </c>
      <c r="H356">
        <v>7.2016922416861001E-2</v>
      </c>
      <c r="I356">
        <v>0.38041327424196297</v>
      </c>
    </row>
    <row r="357" spans="4:9" x14ac:dyDescent="0.2">
      <c r="D357">
        <v>6.8136442317018001E-2</v>
      </c>
      <c r="E357">
        <v>0.27688903436059298</v>
      </c>
      <c r="H357">
        <v>7.3392476062194997E-2</v>
      </c>
      <c r="I357">
        <v>0.38422782886763202</v>
      </c>
    </row>
    <row r="358" spans="4:9" x14ac:dyDescent="0.2">
      <c r="D358">
        <v>6.9432007398487997E-2</v>
      </c>
      <c r="E358">
        <v>0.27981740068867</v>
      </c>
      <c r="H358">
        <v>7.4787980816999E-2</v>
      </c>
      <c r="I358">
        <v>0.38805362982532599</v>
      </c>
    </row>
    <row r="359" spans="4:9" x14ac:dyDescent="0.2">
      <c r="D359">
        <v>7.0746232002745005E-2</v>
      </c>
      <c r="E359">
        <v>0.28275922199554199</v>
      </c>
      <c r="H359">
        <v>7.6203584487051002E-2</v>
      </c>
      <c r="I359">
        <v>0.39189032658658901</v>
      </c>
    </row>
    <row r="360" spans="4:9" x14ac:dyDescent="0.2">
      <c r="D360">
        <v>7.2079251568166997E-2</v>
      </c>
      <c r="E360">
        <v>0.28571433002749003</v>
      </c>
      <c r="H360">
        <v>7.7639432958424001E-2</v>
      </c>
      <c r="I360">
        <v>0.39573756544253402</v>
      </c>
    </row>
    <row r="361" spans="4:9" x14ac:dyDescent="0.2">
      <c r="D361">
        <v>7.3431199684412002E-2</v>
      </c>
      <c r="E361">
        <v>0.288682554185694</v>
      </c>
      <c r="H361">
        <v>7.9095670125858997E-2</v>
      </c>
      <c r="I361">
        <v>0.399594989601194</v>
      </c>
    </row>
    <row r="362" spans="4:9" x14ac:dyDescent="0.2">
      <c r="D362">
        <v>7.4802208025710998E-2</v>
      </c>
      <c r="E362">
        <v>0.29166372156276799</v>
      </c>
      <c r="H362">
        <v>8.0572437820915999E-2</v>
      </c>
      <c r="I362">
        <v>0.40346223928638097</v>
      </c>
    </row>
    <row r="363" spans="4:9" x14ac:dyDescent="0.2">
      <c r="D363">
        <v>7.6192406283990002E-2</v>
      </c>
      <c r="E363">
        <v>0.29465765697994201</v>
      </c>
      <c r="H363">
        <v>8.2069875739934003E-2</v>
      </c>
      <c r="I363">
        <v>0.407338951838004</v>
      </c>
    </row>
    <row r="364" spans="4:9" x14ac:dyDescent="0.2">
      <c r="D364">
        <v>7.7601922101849005E-2</v>
      </c>
      <c r="E364">
        <v>0.297664183024899</v>
      </c>
      <c r="H364">
        <v>8.3588121371840005E-2</v>
      </c>
      <c r="I364">
        <v>0.41122476181378798</v>
      </c>
    </row>
    <row r="365" spans="4:9" x14ac:dyDescent="0.2">
      <c r="D365">
        <v>7.9030881005420994E-2</v>
      </c>
      <c r="E365">
        <v>0.30068312009023002</v>
      </c>
      <c r="H365">
        <v>8.5127309925835004E-2</v>
      </c>
      <c r="I365">
        <v>0.41511930109237</v>
      </c>
    </row>
    <row r="366" spans="4:9" x14ac:dyDescent="0.2">
      <c r="D366">
        <v>8.0479406337158998E-2</v>
      </c>
      <c r="E366">
        <v>0.30371428641249498</v>
      </c>
      <c r="H366">
        <v>8.6687574258986003E-2</v>
      </c>
      <c r="I366">
        <v>0.41902219897769799</v>
      </c>
    </row>
    <row r="367" spans="4:9" x14ac:dyDescent="0.2">
      <c r="D367">
        <v>8.1947619188568993E-2</v>
      </c>
      <c r="E367">
        <v>0.30675749811186698</v>
      </c>
      <c r="H367">
        <v>8.8269044803779007E-2</v>
      </c>
      <c r="I367">
        <v>0.422933082304699</v>
      </c>
    </row>
    <row r="368" spans="4:9" x14ac:dyDescent="0.2">
      <c r="D368">
        <v>8.3435638332932993E-2</v>
      </c>
      <c r="E368">
        <v>0.30981256923235001</v>
      </c>
      <c r="H368">
        <v>8.9871849495646E-2</v>
      </c>
      <c r="I368">
        <v>0.42685157554616698</v>
      </c>
    </row>
    <row r="369" spans="4:9" x14ac:dyDescent="0.2">
      <c r="D369">
        <v>8.4943580158047996E-2</v>
      </c>
      <c r="E369">
        <v>0.31287931178254103</v>
      </c>
      <c r="H369">
        <v>9.1496113700518994E-2</v>
      </c>
      <c r="I369">
        <v>0.43077730092080702</v>
      </c>
    </row>
    <row r="370" spans="4:9" x14ac:dyDescent="0.2">
      <c r="D370">
        <v>8.6471558599019005E-2</v>
      </c>
      <c r="E370">
        <v>0.31595753577691799</v>
      </c>
      <c r="H370">
        <v>9.3141960142438002E-2</v>
      </c>
      <c r="I370">
        <v>0.43470987850239901</v>
      </c>
    </row>
    <row r="371" spans="4:9" x14ac:dyDescent="0.2">
      <c r="D371">
        <v>8.8019685071139997E-2</v>
      </c>
      <c r="E371">
        <v>0.31904704927764399</v>
      </c>
      <c r="H371">
        <v>9.4809508831253997E-2</v>
      </c>
      <c r="I371">
        <v>0.43864892633001901</v>
      </c>
    </row>
    <row r="372" spans="4:9" x14ac:dyDescent="0.2">
      <c r="D372">
        <v>8.9588068402897E-2</v>
      </c>
      <c r="E372">
        <v>0.322147658436854</v>
      </c>
      <c r="H372">
        <v>9.6498876990465998E-2</v>
      </c>
      <c r="I372">
        <v>0.44259406051926597</v>
      </c>
    </row>
    <row r="373" spans="4:9" x14ac:dyDescent="0.2">
      <c r="D373">
        <v>9.1176814769132003E-2</v>
      </c>
      <c r="E373">
        <v>0.32525916753941397</v>
      </c>
      <c r="H373">
        <v>9.8210178985223995E-2</v>
      </c>
      <c r="I373">
        <v>0.44654489537444497</v>
      </c>
    </row>
    <row r="374" spans="4:9" x14ac:dyDescent="0.2">
      <c r="D374">
        <v>9.2786027624397999E-2</v>
      </c>
      <c r="E374">
        <v>0.32838137904613202</v>
      </c>
      <c r="H374">
        <v>9.9943526250548004E-2</v>
      </c>
      <c r="I374">
        <v>0.45050104350164399</v>
      </c>
    </row>
    <row r="375" spans="4:9" x14ac:dyDescent="0.2">
      <c r="D375">
        <v>9.4415807636542004E-2</v>
      </c>
      <c r="E375">
        <v>0.33151409363739198</v>
      </c>
      <c r="H375">
        <v>0.10169902721978601</v>
      </c>
      <c r="I375">
        <v>0.45446211592266</v>
      </c>
    </row>
    <row r="376" spans="4:9" x14ac:dyDescent="0.2">
      <c r="D376">
        <v>9.6066252620558998E-2</v>
      </c>
      <c r="E376">
        <v>0.33465711025720601</v>
      </c>
      <c r="H376">
        <v>0.103476787253364</v>
      </c>
      <c r="I376">
        <v>0.45842772218970501</v>
      </c>
    </row>
    <row r="377" spans="4:9" x14ac:dyDescent="0.2">
      <c r="D377">
        <v>9.7737457472744996E-2</v>
      </c>
      <c r="E377">
        <v>0.337810226157645</v>
      </c>
      <c r="H377">
        <v>0.10527690856786499</v>
      </c>
      <c r="I377">
        <v>0.462397470500852</v>
      </c>
    </row>
    <row r="378" spans="4:9" x14ac:dyDescent="0.2">
      <c r="D378">
        <v>9.9429514105193004E-2</v>
      </c>
      <c r="E378">
        <v>0.34097323694364701</v>
      </c>
      <c r="H378">
        <v>0.107099490165462</v>
      </c>
      <c r="I378">
        <v>0.46637096781614401</v>
      </c>
    </row>
    <row r="379" spans="4:9" x14ac:dyDescent="0.2">
      <c r="D379">
        <v>0.10114251138066201</v>
      </c>
      <c r="E379">
        <v>0.344145936618169</v>
      </c>
      <c r="H379">
        <v>0.108944627763776</v>
      </c>
      <c r="I379">
        <v>0.47034781997433001</v>
      </c>
    </row>
    <row r="380" spans="4:9" x14ac:dyDescent="0.2">
      <c r="D380">
        <v>0.10287653504786599</v>
      </c>
      <c r="E380">
        <v>0.34732811762766602</v>
      </c>
      <c r="H380">
        <v>0.110812413726161</v>
      </c>
      <c r="I380">
        <v>0.47432763181015303</v>
      </c>
    </row>
    <row r="381" spans="4:9" x14ac:dyDescent="0.2">
      <c r="D381">
        <v>0.10463166767721201</v>
      </c>
      <c r="E381">
        <v>0.35051957090788399</v>
      </c>
      <c r="H381">
        <v>0.112702936992491</v>
      </c>
      <c r="I381">
        <v>0.47831000727214401</v>
      </c>
    </row>
    <row r="382" spans="4:9" x14ac:dyDescent="0.2">
      <c r="D382">
        <v>0.10640798859702701</v>
      </c>
      <c r="E382">
        <v>0.35372008592992898</v>
      </c>
      <c r="H382">
        <v>0.114616283010466</v>
      </c>
      <c r="I382">
        <v>0.48229454954085299</v>
      </c>
    </row>
    <row r="383" spans="4:9" x14ac:dyDescent="0.2">
      <c r="D383">
        <v>0.108205573830316</v>
      </c>
      <c r="E383">
        <v>0.35692945074661497</v>
      </c>
      <c r="H383">
        <v>0.116552533667495</v>
      </c>
      <c r="I383">
        <v>0.48628086114746799</v>
      </c>
    </row>
    <row r="384" spans="4:9" x14ac:dyDescent="0.2">
      <c r="D384">
        <v>0.110024496032085</v>
      </c>
      <c r="E384">
        <v>0.36014745203904702</v>
      </c>
      <c r="H384">
        <v>0.11851176722317799</v>
      </c>
      <c r="I384">
        <v>0.490268544092752</v>
      </c>
    </row>
    <row r="385" spans="4:9" x14ac:dyDescent="0.2">
      <c r="D385">
        <v>0.111864824427273</v>
      </c>
      <c r="E385">
        <v>0.36337387516344</v>
      </c>
      <c r="H385">
        <v>0.120494058242453</v>
      </c>
      <c r="I385">
        <v>0.494257199966257</v>
      </c>
    </row>
    <row r="386" spans="4:9" x14ac:dyDescent="0.2">
      <c r="D386">
        <v>0.11372662474931799</v>
      </c>
      <c r="E386">
        <v>0.36660850419813601</v>
      </c>
      <c r="H386">
        <v>0.122499477529427</v>
      </c>
      <c r="I386">
        <v>0.498246430065728</v>
      </c>
    </row>
    <row r="387" spans="4:9" x14ac:dyDescent="0.2">
      <c r="D387">
        <v>0.11560995917941599</v>
      </c>
      <c r="E387">
        <v>0.369851121990807</v>
      </c>
      <c r="H387">
        <v>0.124528092061939</v>
      </c>
      <c r="I387">
        <v>0.50223583551666695</v>
      </c>
    </row>
    <row r="388" spans="4:9" x14ac:dyDescent="0.2">
      <c r="D388">
        <v>0.117514886286489</v>
      </c>
      <c r="E388">
        <v>0.37310151020583499</v>
      </c>
      <c r="H388">
        <v>0.12657996492691301</v>
      </c>
      <c r="I388">
        <v>0.50622501739197201</v>
      </c>
    </row>
    <row r="389" spans="4:9" x14ac:dyDescent="0.2">
      <c r="D389">
        <v>0.119441460967925</v>
      </c>
      <c r="E389">
        <v>0.37635944937181898</v>
      </c>
      <c r="H389">
        <v>0.128655155256508</v>
      </c>
      <c r="I389">
        <v>0.51021357683160895</v>
      </c>
    </row>
    <row r="390" spans="4:9" x14ac:dyDescent="0.2">
      <c r="D390">
        <v>0.121389734391102</v>
      </c>
      <c r="E390">
        <v>0.379624718929222</v>
      </c>
      <c r="H390">
        <v>0.130753718165147</v>
      </c>
      <c r="I390">
        <v>0.51420111516225098</v>
      </c>
    </row>
    <row r="391" spans="4:9" x14ac:dyDescent="0.2">
      <c r="D391">
        <v>0.123359753935755</v>
      </c>
      <c r="E391">
        <v>0.38289709727811799</v>
      </c>
      <c r="H391">
        <v>0.13287570468743001</v>
      </c>
      <c r="I391">
        <v>0.51818723401681499</v>
      </c>
    </row>
    <row r="392" spans="4:9" x14ac:dyDescent="0.2">
      <c r="D392">
        <v>0.12535156313722101</v>
      </c>
      <c r="E392">
        <v>0.38617636182602699</v>
      </c>
      <c r="H392">
        <v>0.13502116171700199</v>
      </c>
      <c r="I392">
        <v>0.52217153545385997</v>
      </c>
    </row>
    <row r="393" spans="4:9" x14ac:dyDescent="0.2">
      <c r="D393">
        <v>0.12736520163058701</v>
      </c>
      <c r="E393">
        <v>0.38946228903581798</v>
      </c>
      <c r="H393">
        <v>0.13719013194639401</v>
      </c>
      <c r="I393">
        <v>0.52615362207675798</v>
      </c>
    </row>
    <row r="394" spans="4:9" x14ac:dyDescent="0.2">
      <c r="D394">
        <v>0.12940070509579499</v>
      </c>
      <c r="E394">
        <v>0.39275465447365399</v>
      </c>
      <c r="H394">
        <v>0.139382653807892</v>
      </c>
      <c r="I394">
        <v>0.53013309715260304</v>
      </c>
    </row>
    <row r="395" spans="4:9" x14ac:dyDescent="0.2">
      <c r="D395">
        <v>0.13145810520373699</v>
      </c>
      <c r="E395">
        <v>0.39605323285697502</v>
      </c>
      <c r="H395">
        <v>0.141598761415477</v>
      </c>
      <c r="I395">
        <v>0.53410956473078197</v>
      </c>
    </row>
    <row r="396" spans="4:9" x14ac:dyDescent="0.2">
      <c r="D396">
        <v>0.133537429563372</v>
      </c>
      <c r="E396">
        <v>0.39935779810248001</v>
      </c>
      <c r="H396">
        <v>0.143838484507857</v>
      </c>
      <c r="I396">
        <v>0.53808262976116294</v>
      </c>
    </row>
    <row r="397" spans="4:9" x14ac:dyDescent="0.2">
      <c r="D397">
        <v>0.13563870166991401</v>
      </c>
      <c r="E397">
        <v>0.40266812337411401</v>
      </c>
      <c r="H397">
        <v>0.14610184839266299</v>
      </c>
      <c r="I397">
        <v>0.54205189821182198</v>
      </c>
    </row>
    <row r="398" spans="4:9" x14ac:dyDescent="0.2">
      <c r="D398">
        <v>0.137761940854113</v>
      </c>
      <c r="E398">
        <v>0.40598398113100898</v>
      </c>
      <c r="H398">
        <v>0.14838887389181701</v>
      </c>
      <c r="I398">
        <v>0.54601697718627495</v>
      </c>
    </row>
    <row r="399" spans="4:9" x14ac:dyDescent="0.2">
      <c r="D399">
        <v>0.13990716223268601</v>
      </c>
      <c r="E399">
        <v>0.40930514317540001</v>
      </c>
      <c r="H399">
        <v>0.15069957728813599</v>
      </c>
      <c r="I399">
        <v>0.54997747504013395</v>
      </c>
    </row>
    <row r="400" spans="4:9" x14ac:dyDescent="0.2">
      <c r="D400">
        <v>0.14207437665991399</v>
      </c>
      <c r="E400">
        <v>0.41263138070046101</v>
      </c>
      <c r="H400">
        <v>0.15303397027319901</v>
      </c>
      <c r="I400">
        <v>0.55393300149714797</v>
      </c>
    </row>
    <row r="401" spans="4:9" x14ac:dyDescent="0.2">
      <c r="D401">
        <v>0.14426359068046099</v>
      </c>
      <c r="E401">
        <v>0.41596246433806999</v>
      </c>
      <c r="H401">
        <v>0.15539205989652299</v>
      </c>
      <c r="I401">
        <v>0.55788316776455305</v>
      </c>
    </row>
    <row r="402" spans="4:9" x14ac:dyDescent="0.2">
      <c r="D402">
        <v>0.14647480648343</v>
      </c>
      <c r="E402">
        <v>0.41929816420646898</v>
      </c>
      <c r="H402">
        <v>0.15777384851608001</v>
      </c>
      <c r="I402">
        <v>0.56182758664769505</v>
      </c>
    </row>
    <row r="403" spans="4:9" x14ac:dyDescent="0.2">
      <c r="D403">
        <v>0.14870802185771601</v>
      </c>
      <c r="E403">
        <v>0.42263824995781502</v>
      </c>
      <c r="H403">
        <v>0.16017933375019899</v>
      </c>
      <c r="I403">
        <v>0.56576587266385103</v>
      </c>
    </row>
    <row r="404" spans="4:9" x14ac:dyDescent="0.2">
      <c r="D404">
        <v>0.150963230148672</v>
      </c>
      <c r="E404">
        <v>0.42598249082558998</v>
      </c>
      <c r="H404">
        <v>0.162608508430896</v>
      </c>
      <c r="I404">
        <v>0.56969764215520002</v>
      </c>
    </row>
    <row r="405" spans="4:9" x14ac:dyDescent="0.2">
      <c r="D405">
        <v>0.15324042021612999</v>
      </c>
      <c r="E405">
        <v>0.42933065567187201</v>
      </c>
      <c r="H405">
        <v>0.165061360558652</v>
      </c>
      <c r="I405">
        <v>0.57362251340089998</v>
      </c>
    </row>
    <row r="406" spans="4:9" x14ac:dyDescent="0.2">
      <c r="D406">
        <v>0.15553957639381599</v>
      </c>
      <c r="E406">
        <v>0.43268251303442801</v>
      </c>
      <c r="H406">
        <v>0.16753787325869701</v>
      </c>
      <c r="I406">
        <v>0.57754010672818801</v>
      </c>
    </row>
    <row r="407" spans="4:9" x14ac:dyDescent="0.2">
      <c r="D407">
        <v>0.15786067845018001</v>
      </c>
      <c r="E407">
        <v>0.43603783117363798</v>
      </c>
      <c r="H407">
        <v>0.17003802473882701</v>
      </c>
      <c r="I407">
        <v>0.58145004462248395</v>
      </c>
    </row>
    <row r="408" spans="4:9" x14ac:dyDescent="0.2">
      <c r="D408">
        <v>0.16020370155069599</v>
      </c>
      <c r="E408">
        <v>0.439396378119216</v>
      </c>
      <c r="H408">
        <v>0.17256178824878099</v>
      </c>
      <c r="I408">
        <v>0.58535195183641298</v>
      </c>
    </row>
    <row r="409" spans="4:9" x14ac:dyDescent="0.2">
      <c r="D409">
        <v>0.16256861622163599</v>
      </c>
      <c r="E409">
        <v>0.44275792171671202</v>
      </c>
      <c r="H409">
        <v>0.17510913204123399</v>
      </c>
      <c r="I409">
        <v>0.589245455497723</v>
      </c>
    </row>
    <row r="410" spans="4:9" x14ac:dyDescent="0.2">
      <c r="D410">
        <v>0.16495538831538201</v>
      </c>
      <c r="E410">
        <v>0.44612222967380499</v>
      </c>
      <c r="H410">
        <v>0.17768001933442701</v>
      </c>
      <c r="I410">
        <v>0.59313018521601901</v>
      </c>
    </row>
    <row r="411" spans="4:9" x14ac:dyDescent="0.2">
      <c r="D411">
        <v>0.16736397897728</v>
      </c>
      <c r="E411">
        <v>0.44948906960633001</v>
      </c>
      <c r="H411">
        <v>0.18027440827646299</v>
      </c>
      <c r="I411">
        <v>0.59700577318828396</v>
      </c>
    </row>
    <row r="412" spans="4:9" x14ac:dyDescent="0.2">
      <c r="D412">
        <v>0.16979434461408299</v>
      </c>
      <c r="E412">
        <v>0.45285820908407098</v>
      </c>
      <c r="H412">
        <v>0.18289225191132</v>
      </c>
      <c r="I412">
        <v>0.60087185430312495</v>
      </c>
    </row>
    <row r="413" spans="4:9" x14ac:dyDescent="0.2">
      <c r="D413">
        <v>0.172246436864014</v>
      </c>
      <c r="E413">
        <v>0.45622941567626601</v>
      </c>
      <c r="H413">
        <v>0.185533498146602</v>
      </c>
      <c r="I413">
        <v>0.60472806624370001</v>
      </c>
    </row>
    <row r="414" spans="4:9" x14ac:dyDescent="0.2">
      <c r="D414">
        <v>0.17472020256846599</v>
      </c>
      <c r="E414">
        <v>0.45960245699683899</v>
      </c>
      <c r="H414">
        <v>0.18819808972305699</v>
      </c>
      <c r="I414">
        <v>0.60857404958927597</v>
      </c>
    </row>
    <row r="415" spans="4:9" x14ac:dyDescent="0.2">
      <c r="D415">
        <v>0.17721558374538501</v>
      </c>
      <c r="E415">
        <v>0.46297710074933301</v>
      </c>
      <c r="H415">
        <v>0.19088596418590301</v>
      </c>
      <c r="I415">
        <v>0.612409447915368</v>
      </c>
    </row>
    <row r="416" spans="4:9" x14ac:dyDescent="0.2">
      <c r="D416">
        <v>0.179732517564345</v>
      </c>
      <c r="E416">
        <v>0.46635311477152402</v>
      </c>
      <c r="H416">
        <v>0.19359705385798601</v>
      </c>
      <c r="I416">
        <v>0.61623390789242105</v>
      </c>
    </row>
    <row r="417" spans="4:9" x14ac:dyDescent="0.2">
      <c r="D417">
        <v>0.182270936323364</v>
      </c>
      <c r="E417">
        <v>0.46973026707972698</v>
      </c>
      <c r="H417">
        <v>0.196331285814804</v>
      </c>
      <c r="I417">
        <v>0.62004707938297798</v>
      </c>
    </row>
    <row r="418" spans="4:9" x14ac:dyDescent="0.2">
      <c r="D418">
        <v>0.18483076742746701</v>
      </c>
      <c r="E418">
        <v>0.47310832591275498</v>
      </c>
      <c r="H418">
        <v>0.19908858186142001</v>
      </c>
      <c r="I418">
        <v>0.62384861553730298</v>
      </c>
    </row>
    <row r="419" spans="4:9" x14ac:dyDescent="0.2">
      <c r="D419">
        <v>0.18741193336904099</v>
      </c>
      <c r="E419">
        <v>0.47648705977553901</v>
      </c>
      <c r="H419">
        <v>0.20186885851129399</v>
      </c>
      <c r="I419">
        <v>0.62763817288739998</v>
      </c>
    </row>
    <row r="420" spans="4:9" x14ac:dyDescent="0.2">
      <c r="D420">
        <v>0.19001435170998601</v>
      </c>
      <c r="E420">
        <v>0.479866237482381</v>
      </c>
      <c r="H420">
        <v>0.20467202696706599</v>
      </c>
      <c r="I420">
        <v>0.63141541143940405</v>
      </c>
    </row>
    <row r="421" spans="4:9" x14ac:dyDescent="0.2">
      <c r="D421">
        <v>0.19263793506570701</v>
      </c>
      <c r="E421">
        <v>0.48324562819985101</v>
      </c>
      <c r="H421">
        <v>0.20749799310330899</v>
      </c>
      <c r="I421">
        <v>0.63517999476428799</v>
      </c>
    </row>
    <row r="422" spans="4:9" x14ac:dyDescent="0.2">
      <c r="D422">
        <v>0.19528259109095999</v>
      </c>
      <c r="E422">
        <v>0.486625001489292</v>
      </c>
      <c r="H422">
        <v>0.21034665745128101</v>
      </c>
      <c r="I422">
        <v>0.63893159008684897</v>
      </c>
    </row>
    <row r="423" spans="4:9" x14ac:dyDescent="0.2">
      <c r="D423">
        <v>0.19794822246756699</v>
      </c>
      <c r="E423">
        <v>0.49000412734894599</v>
      </c>
      <c r="H423">
        <v>0.21321791518569599</v>
      </c>
      <c r="I423">
        <v>0.64266986837294604</v>
      </c>
    </row>
    <row r="424" spans="4:9" x14ac:dyDescent="0.2">
      <c r="D424">
        <v>0.200634726894037</v>
      </c>
      <c r="E424">
        <v>0.49338277625566601</v>
      </c>
      <c r="H424">
        <v>0.21611165611354399</v>
      </c>
      <c r="I424">
        <v>0.64639450441493496</v>
      </c>
    </row>
    <row r="425" spans="4:9" x14ac:dyDescent="0.2">
      <c r="D425">
        <v>0.20334199707710701</v>
      </c>
      <c r="E425">
        <v>0.49676071920623599</v>
      </c>
      <c r="H425">
        <v>0.219027764664976</v>
      </c>
      <c r="I425">
        <v>0.65010517691527603</v>
      </c>
    </row>
    <row r="426" spans="4:9" x14ac:dyDescent="0.2">
      <c r="D426">
        <v>0.20606992072520999</v>
      </c>
      <c r="E426">
        <v>0.50013772775825904</v>
      </c>
      <c r="H426">
        <v>0.22196611988627499</v>
      </c>
      <c r="I426">
        <v>0.65380156856827298</v>
      </c>
    </row>
    <row r="427" spans="4:9" x14ac:dyDescent="0.2">
      <c r="D427">
        <v>0.20881838054391699</v>
      </c>
      <c r="E427">
        <v>0.50351357407062702</v>
      </c>
      <c r="H427">
        <v>0.22492659543493701</v>
      </c>
      <c r="I427">
        <v>0.65748336613991898</v>
      </c>
    </row>
    <row r="428" spans="4:9" x14ac:dyDescent="0.2">
      <c r="D428">
        <v>0.21158725423333299</v>
      </c>
      <c r="E428">
        <v>0.50688803094354595</v>
      </c>
      <c r="H428">
        <v>0.22790905957687399</v>
      </c>
      <c r="I428">
        <v>0.66115026054579695</v>
      </c>
    </row>
    <row r="429" spans="4:9" x14ac:dyDescent="0.2">
      <c r="D429">
        <v>0.214376414487499</v>
      </c>
      <c r="E429">
        <v>0.51026087185812896</v>
      </c>
      <c r="H429">
        <v>0.23091337518576799</v>
      </c>
      <c r="I429">
        <v>0.66480194692702899</v>
      </c>
    </row>
    <row r="430" spans="4:9" x14ac:dyDescent="0.2">
      <c r="D430">
        <v>0.217185728995791</v>
      </c>
      <c r="E430">
        <v>0.51363187101553098</v>
      </c>
      <c r="H430">
        <v>0.23393939974457501</v>
      </c>
      <c r="I430">
        <v>0.66843812472422703</v>
      </c>
    </row>
    <row r="431" spans="4:9" x14ac:dyDescent="0.2">
      <c r="D431">
        <v>0.220015060446342</v>
      </c>
      <c r="E431">
        <v>0.51700080337562704</v>
      </c>
      <c r="H431">
        <v>0.236986985349213</v>
      </c>
      <c r="I431">
        <v>0.67205849774941595</v>
      </c>
    </row>
    <row r="432" spans="4:9" x14ac:dyDescent="0.2">
      <c r="D432">
        <v>0.222864266531491</v>
      </c>
      <c r="E432">
        <v>0.520367444695224</v>
      </c>
      <c r="H432">
        <v>0.24005597871443199</v>
      </c>
      <c r="I432">
        <v>0.67566277425591303</v>
      </c>
    </row>
    <row r="433" spans="4:9" x14ac:dyDescent="0.2">
      <c r="D433">
        <v>0.22573319995528399</v>
      </c>
      <c r="E433">
        <v>0.52373157156580796</v>
      </c>
      <c r="H433">
        <v>0.243146221181892</v>
      </c>
      <c r="I433">
        <v>0.67925066700612702</v>
      </c>
    </row>
    <row r="434" spans="4:9" x14ac:dyDescent="0.2">
      <c r="D434">
        <v>0.22862170844301999</v>
      </c>
      <c r="E434">
        <v>0.52709296145080597</v>
      </c>
      <c r="H434">
        <v>0.24625754873045</v>
      </c>
      <c r="I434">
        <v>0.68282189333726395</v>
      </c>
    </row>
    <row r="435" spans="4:9" x14ac:dyDescent="0.2">
      <c r="D435">
        <v>0.231529634752875</v>
      </c>
      <c r="E435">
        <v>0.53045139272236996</v>
      </c>
      <c r="H435">
        <v>0.24938979198867101</v>
      </c>
      <c r="I435">
        <v>0.68637617522489203</v>
      </c>
    </row>
    <row r="436" spans="4:9" x14ac:dyDescent="0.2">
      <c r="D436">
        <v>0.23445681668958199</v>
      </c>
      <c r="E436">
        <v>0.53380664469766803</v>
      </c>
      <c r="H436">
        <v>0.252542776249573</v>
      </c>
      <c r="I436">
        <v>0.68991323934438298</v>
      </c>
    </row>
    <row r="437" spans="4:9" x14ac:dyDescent="0.2">
      <c r="D437">
        <v>0.237403087120204</v>
      </c>
      <c r="E437">
        <v>0.53715849767468704</v>
      </c>
      <c r="H437">
        <v>0.25571632148761397</v>
      </c>
      <c r="I437">
        <v>0.69343281713016702</v>
      </c>
    </row>
    <row r="438" spans="4:9" x14ac:dyDescent="0.2">
      <c r="D438">
        <v>0.24036827399198901</v>
      </c>
      <c r="E438">
        <v>0.54050673296753704</v>
      </c>
      <c r="H438">
        <v>0.25891024237791899</v>
      </c>
      <c r="I438">
        <v>0.69693464483280998</v>
      </c>
    </row>
    <row r="439" spans="4:9" x14ac:dyDescent="0.2">
      <c r="D439">
        <v>0.243352200352311</v>
      </c>
      <c r="E439">
        <v>0.54385113294124698</v>
      </c>
      <c r="H439">
        <v>0.26212434831776799</v>
      </c>
      <c r="I439">
        <v>0.70041846357389004</v>
      </c>
    </row>
    <row r="440" spans="4:9" x14ac:dyDescent="0.2">
      <c r="D440">
        <v>0.24635468437071401</v>
      </c>
      <c r="E440">
        <v>0.54719148104606397</v>
      </c>
      <c r="H440">
        <v>0.26535844345033299</v>
      </c>
      <c r="I440">
        <v>0.70388401939865097</v>
      </c>
    </row>
    <row r="441" spans="4:9" x14ac:dyDescent="0.2">
      <c r="D441">
        <v>0.24937553936304299</v>
      </c>
      <c r="E441">
        <v>0.55052756185123397</v>
      </c>
      <c r="H441">
        <v>0.26861232669067497</v>
      </c>
      <c r="I441">
        <v>0.70733106332641305</v>
      </c>
    </row>
    <row r="442" spans="4:9" x14ac:dyDescent="0.2">
      <c r="D442">
        <v>0.25241457381767801</v>
      </c>
      <c r="E442">
        <v>0.55385916107827604</v>
      </c>
      <c r="H442">
        <v>0.27188579175400002</v>
      </c>
      <c r="I442">
        <v>0.71075935139875301</v>
      </c>
    </row>
    <row r="443" spans="4:9" x14ac:dyDescent="0.2">
      <c r="D443">
        <v>0.25547159142386699</v>
      </c>
      <c r="E443">
        <v>0.55718606563373896</v>
      </c>
      <c r="H443">
        <v>0.27517862718617597</v>
      </c>
      <c r="I443">
        <v>0.71416864472540498</v>
      </c>
    </row>
    <row r="444" spans="4:9" x14ac:dyDescent="0.2">
      <c r="D444">
        <v>0.258546391102148</v>
      </c>
      <c r="E444">
        <v>0.56050806364143502</v>
      </c>
      <c r="H444">
        <v>0.27849061639650702</v>
      </c>
      <c r="I444">
        <v>0.71755870952789902</v>
      </c>
    </row>
    <row r="445" spans="4:9" x14ac:dyDescent="0.2">
      <c r="D445">
        <v>0.261638767036869</v>
      </c>
      <c r="E445">
        <v>0.56382494447415898</v>
      </c>
      <c r="H445">
        <v>0.28182153769275498</v>
      </c>
      <c r="I445">
        <v>0.72092931718092301</v>
      </c>
    </row>
    <row r="446" spans="4:9" x14ac:dyDescent="0.2">
      <c r="D446">
        <v>0.26474850871079703</v>
      </c>
      <c r="E446">
        <v>0.56713649878488404</v>
      </c>
      <c r="H446">
        <v>0.28517116431842299</v>
      </c>
      <c r="I446">
        <v>0.72428024425138504</v>
      </c>
    </row>
    <row r="447" spans="4:9" x14ac:dyDescent="0.2">
      <c r="D447">
        <v>0.26787540094180901</v>
      </c>
      <c r="E447">
        <v>0.570442518537427</v>
      </c>
      <c r="H447">
        <v>0.28853926449227402</v>
      </c>
      <c r="I447">
        <v>0.72761127253518998</v>
      </c>
    </row>
    <row r="448" spans="4:9" x14ac:dyDescent="0.2">
      <c r="D448">
        <v>0.271019223921658</v>
      </c>
      <c r="E448">
        <v>0.57374279703659503</v>
      </c>
      <c r="H448">
        <v>0.291925601450092</v>
      </c>
      <c r="I448">
        <v>0.73092218909171203</v>
      </c>
    </row>
    <row r="449" spans="4:9" x14ac:dyDescent="0.2">
      <c r="D449">
        <v>0.27417975325681498</v>
      </c>
      <c r="E449">
        <v>0.57703712895780301</v>
      </c>
      <c r="H449">
        <v>0.29532993348866798</v>
      </c>
      <c r="I449">
        <v>0.73421278627596198</v>
      </c>
    </row>
    <row r="450" spans="4:9" x14ac:dyDescent="0.2">
      <c r="D450">
        <v>0.277356760011364</v>
      </c>
      <c r="E450">
        <v>0.58032531037616097</v>
      </c>
      <c r="H450">
        <v>0.29875201401200702</v>
      </c>
      <c r="I450">
        <v>0.73748286176845701</v>
      </c>
    </row>
    <row r="451" spans="4:9" x14ac:dyDescent="0.2">
      <c r="D451">
        <v>0.28055001075195002</v>
      </c>
      <c r="E451">
        <v>0.58360713879503601</v>
      </c>
      <c r="H451">
        <v>0.30219159157974501</v>
      </c>
      <c r="I451">
        <v>0.74073221860277205</v>
      </c>
    </row>
    <row r="452" spans="4:9" x14ac:dyDescent="0.2">
      <c r="D452">
        <v>0.283759267594764</v>
      </c>
      <c r="E452">
        <v>0.58688241317408596</v>
      </c>
      <c r="H452">
        <v>0.305648409957754</v>
      </c>
      <c r="I452">
        <v>0.74396066519079296</v>
      </c>
    </row>
    <row r="453" spans="4:9" x14ac:dyDescent="0.2">
      <c r="D453">
        <v>0.28698428825455402</v>
      </c>
      <c r="E453">
        <v>0.59015093395676099</v>
      </c>
      <c r="H453">
        <v>0.30912220817093999</v>
      </c>
      <c r="I453">
        <v>0.74716801534566102</v>
      </c>
    </row>
    <row r="454" spans="4:9" x14ac:dyDescent="0.2">
      <c r="D454">
        <v>0.29022482609564199</v>
      </c>
      <c r="E454">
        <v>0.593412503097281</v>
      </c>
      <c r="H454">
        <v>0.31261272055819</v>
      </c>
      <c r="I454">
        <v>0.75035408830242101</v>
      </c>
    </row>
    <row r="455" spans="4:9" x14ac:dyDescent="0.2">
      <c r="D455">
        <v>0.29348063018494502</v>
      </c>
      <c r="E455">
        <v>0.59666692408708399</v>
      </c>
      <c r="H455">
        <v>0.316119676829484</v>
      </c>
      <c r="I455">
        <v>0.75351870873636995</v>
      </c>
    </row>
    <row r="456" spans="4:9" x14ac:dyDescent="0.2">
      <c r="D456">
        <v>0.29675144534696302</v>
      </c>
      <c r="E456">
        <v>0.59991400198074696</v>
      </c>
      <c r="H456">
        <v>0.31964280212512902</v>
      </c>
      <c r="I456">
        <v>0.75666170677911304</v>
      </c>
    </row>
    <row r="457" spans="4:9" x14ac:dyDescent="0.2">
      <c r="D457">
        <v>0.30003701222073798</v>
      </c>
      <c r="E457">
        <v>0.60315354342137795</v>
      </c>
      <c r="H457">
        <v>0.32318181707710297</v>
      </c>
      <c r="I457">
        <v>0.75978291803234299</v>
      </c>
    </row>
    <row r="458" spans="4:9" x14ac:dyDescent="0.2">
      <c r="D458">
        <v>0.30333706731873999</v>
      </c>
      <c r="E458">
        <v>0.60638535666548599</v>
      </c>
      <c r="H458">
        <v>0.32673643787249501</v>
      </c>
      <c r="I458">
        <v>0.76288218357933901</v>
      </c>
    </row>
    <row r="459" spans="4:9" x14ac:dyDescent="0.2">
      <c r="D459">
        <v>0.30665134308768899</v>
      </c>
      <c r="E459">
        <v>0.60960925160733104</v>
      </c>
      <c r="H459">
        <v>0.330306376319007</v>
      </c>
      <c r="I459">
        <v>0.76595934999420201</v>
      </c>
    </row>
    <row r="460" spans="4:9" x14ac:dyDescent="0.2">
      <c r="D460">
        <v>0.30997956797125997</v>
      </c>
      <c r="E460">
        <v>0.61282503980274206</v>
      </c>
      <c r="H460">
        <v>0.33389133991250602</v>
      </c>
      <c r="I460">
        <v>0.76901426934883899</v>
      </c>
    </row>
    <row r="461" spans="4:9" x14ac:dyDescent="0.2">
      <c r="D461">
        <v>0.31332146647467302</v>
      </c>
      <c r="E461">
        <v>0.61603253449242101</v>
      </c>
      <c r="H461">
        <v>0.33749103190659102</v>
      </c>
      <c r="I461">
        <v>0.77204679921770802</v>
      </c>
    </row>
    <row r="462" spans="4:9" x14ac:dyDescent="0.2">
      <c r="D462">
        <v>0.31667675923112698</v>
      </c>
      <c r="E462">
        <v>0.61923155062472901</v>
      </c>
      <c r="H462">
        <v>0.34110515138415298</v>
      </c>
      <c r="I462">
        <v>0.77505680268032895</v>
      </c>
    </row>
    <row r="463" spans="4:9" x14ac:dyDescent="0.2">
      <c r="D463">
        <v>0.32004516307006398</v>
      </c>
      <c r="E463">
        <v>0.62242190487795002</v>
      </c>
      <c r="H463">
        <v>0.34473339333090502</v>
      </c>
      <c r="I463">
        <v>0.77804414832158797</v>
      </c>
    </row>
    <row r="464" spans="4:9" x14ac:dyDescent="0.2">
      <c r="D464">
        <v>0.32342639108722798</v>
      </c>
      <c r="E464">
        <v>0.62560341568204902</v>
      </c>
      <c r="H464">
        <v>0.34837544871084303</v>
      </c>
      <c r="I464">
        <v>0.78100871022984597</v>
      </c>
    </row>
    <row r="465" spans="4:9" x14ac:dyDescent="0.2">
      <c r="D465">
        <v>0.32682015271649201</v>
      </c>
      <c r="E465">
        <v>0.62877590323990795</v>
      </c>
      <c r="H465">
        <v>0.35203100454361802</v>
      </c>
      <c r="I465">
        <v>0.78395036799286399</v>
      </c>
    </row>
    <row r="466" spans="4:9" x14ac:dyDescent="0.2">
      <c r="D466">
        <v>0.33022615380343001</v>
      </c>
      <c r="E466">
        <v>0.63193918954805794</v>
      </c>
      <c r="H466">
        <v>0.35569974398378201</v>
      </c>
      <c r="I466">
        <v>0.786869006691574</v>
      </c>
    </row>
    <row r="467" spans="4:9" x14ac:dyDescent="0.2">
      <c r="D467">
        <v>0.33364409668060002</v>
      </c>
      <c r="E467">
        <v>0.63509309841690598</v>
      </c>
      <c r="H467">
        <v>0.35938134640187602</v>
      </c>
      <c r="I467">
        <v>0.78976451689170302</v>
      </c>
    </row>
    <row r="468" spans="4:9" x14ac:dyDescent="0.2">
      <c r="D468">
        <v>0.33707368024450002</v>
      </c>
      <c r="E468">
        <v>0.63823745549045496</v>
      </c>
      <c r="H468">
        <v>0.36307548746732399</v>
      </c>
      <c r="I468">
        <v>0.79263679463328796</v>
      </c>
    </row>
    <row r="469" spans="4:9" x14ac:dyDescent="0.2">
      <c r="D469">
        <v>0.340514600034176</v>
      </c>
      <c r="E469">
        <v>0.64137208826551995</v>
      </c>
      <c r="H469">
        <v>0.36678183923310598</v>
      </c>
      <c r="I469">
        <v>0.79548574141807704</v>
      </c>
    </row>
    <row r="470" spans="4:9" x14ac:dyDescent="0.2">
      <c r="D470">
        <v>0.34396654831144402</v>
      </c>
      <c r="E470">
        <v>0.64449682611045001</v>
      </c>
      <c r="H470">
        <v>0.37050007022216402</v>
      </c>
      <c r="I470">
        <v>0.79831126419487097</v>
      </c>
    </row>
    <row r="471" spans="4:9" x14ac:dyDescent="0.2">
      <c r="D471">
        <v>0.34742921414268502</v>
      </c>
      <c r="E471">
        <v>0.64761150028335501</v>
      </c>
      <c r="H471">
        <v>0.37422984551551303</v>
      </c>
      <c r="I471">
        <v>0.80111327534280696</v>
      </c>
    </row>
    <row r="472" spans="4:9" x14ac:dyDescent="0.2">
      <c r="D472">
        <v>0.350902283482182</v>
      </c>
      <c r="E472">
        <v>0.65071594394983601</v>
      </c>
      <c r="H472">
        <v>0.37797082684200201</v>
      </c>
      <c r="I472">
        <v>0.80389169265261795</v>
      </c>
    </row>
    <row r="473" spans="4:9" x14ac:dyDescent="0.2">
      <c r="D473">
        <v>0.35438543925697202</v>
      </c>
      <c r="E473">
        <v>0.65380999220023495</v>
      </c>
      <c r="H473">
        <v>0.38172267266971299</v>
      </c>
      <c r="I473">
        <v>0.80664643930589297</v>
      </c>
    </row>
    <row r="474" spans="4:9" x14ac:dyDescent="0.2">
      <c r="D474">
        <v>0.35787836145315399</v>
      </c>
      <c r="E474">
        <v>0.65689348206638798</v>
      </c>
      <c r="H474">
        <v>0.385485038298926</v>
      </c>
      <c r="I474">
        <v>0.80937744385235999</v>
      </c>
    </row>
    <row r="475" spans="4:9" x14ac:dyDescent="0.2">
      <c r="D475">
        <v>0.36138072720363001</v>
      </c>
      <c r="E475">
        <v>0.65996625253790397</v>
      </c>
      <c r="H475">
        <v>0.38925757595662902</v>
      </c>
      <c r="I475">
        <v>0.81208464018523796</v>
      </c>
    </row>
    <row r="476" spans="4:9" x14ac:dyDescent="0.2">
      <c r="D476">
        <v>0.364892210877238</v>
      </c>
      <c r="E476">
        <v>0.663028144577965</v>
      </c>
      <c r="H476">
        <v>0.39303993489252698</v>
      </c>
      <c r="I476">
        <v>0.81476796751465497</v>
      </c>
    </row>
    <row r="477" spans="4:9" x14ac:dyDescent="0.2">
      <c r="D477">
        <v>0.36841248416922801</v>
      </c>
      <c r="E477">
        <v>0.66607900113864804</v>
      </c>
      <c r="H477">
        <v>0.39683176147649601</v>
      </c>
      <c r="I477">
        <v>0.81742737033919599</v>
      </c>
    </row>
    <row r="478" spans="4:9" x14ac:dyDescent="0.2">
      <c r="D478">
        <v>0.37194121619304599</v>
      </c>
      <c r="E478">
        <v>0.66911866717577595</v>
      </c>
      <c r="H478">
        <v>0.40063269929744999</v>
      </c>
      <c r="I478">
        <v>0.82006279841558705</v>
      </c>
    </row>
    <row r="479" spans="4:9" x14ac:dyDescent="0.2">
      <c r="D479">
        <v>0.37547807357338697</v>
      </c>
      <c r="E479">
        <v>0.672146989663303</v>
      </c>
      <c r="H479">
        <v>0.40444238926356701</v>
      </c>
      <c r="I479">
        <v>0.82267420672656</v>
      </c>
    </row>
    <row r="480" spans="4:9" x14ac:dyDescent="0.2">
      <c r="D480">
        <v>0.379022720540453</v>
      </c>
      <c r="E480">
        <v>0.67516381760722899</v>
      </c>
      <c r="H480">
        <v>0.40826046970382501</v>
      </c>
      <c r="I480">
        <v>0.82526155544692403</v>
      </c>
    </row>
    <row r="481" spans="4:9" x14ac:dyDescent="0.2">
      <c r="D481">
        <v>0.38257481902541002</v>
      </c>
      <c r="E481">
        <v>0.67816900205906405</v>
      </c>
      <c r="H481">
        <v>0.41208657647081498</v>
      </c>
      <c r="I481">
        <v>0.82782480990787899</v>
      </c>
    </row>
    <row r="482" spans="4:9" x14ac:dyDescent="0.2">
      <c r="D482">
        <v>0.38613402875695302</v>
      </c>
      <c r="E482">
        <v>0.68116239612882501</v>
      </c>
      <c r="H482">
        <v>0.41592034304476</v>
      </c>
      <c r="I482">
        <v>0.83036394055961005</v>
      </c>
    </row>
    <row r="483" spans="4:9" x14ac:dyDescent="0.2">
      <c r="D483">
        <v>0.38970000735896798</v>
      </c>
      <c r="E483">
        <v>0.68414385499758301</v>
      </c>
      <c r="H483">
        <v>0.41976140063871298</v>
      </c>
      <c r="I483">
        <v>0.83287892293218202</v>
      </c>
    </row>
    <row r="484" spans="4:9" x14ac:dyDescent="0.2">
      <c r="D484">
        <v>0.393272410449234</v>
      </c>
      <c r="E484">
        <v>0.68711323592956497</v>
      </c>
      <c r="H484">
        <v>0.423609378304864</v>
      </c>
      <c r="I484">
        <v>0.83536973759479005</v>
      </c>
    </row>
    <row r="485" spans="4:9" x14ac:dyDescent="0.2">
      <c r="D485">
        <v>0.39685089173910798</v>
      </c>
      <c r="E485">
        <v>0.69007039828380001</v>
      </c>
      <c r="H485">
        <v>0.427463903041922</v>
      </c>
      <c r="I485">
        <v>0.83783637011338896</v>
      </c>
    </row>
    <row r="486" spans="4:9" x14ac:dyDescent="0.2">
      <c r="D486">
        <v>0.40043510313415598</v>
      </c>
      <c r="E486">
        <v>0.69301520352532997</v>
      </c>
      <c r="H486">
        <v>0.43132459990350702</v>
      </c>
      <c r="I486">
        <v>0.84027881100673496</v>
      </c>
    </row>
    <row r="487" spans="4:9" x14ac:dyDescent="0.2">
      <c r="D487">
        <v>0.40402469483568099</v>
      </c>
      <c r="E487">
        <v>0.69594751523597997</v>
      </c>
      <c r="H487">
        <v>0.435191092107511</v>
      </c>
      <c r="I487">
        <v>0.84269705570089304</v>
      </c>
    </row>
    <row r="488" spans="4:9" x14ac:dyDescent="0.2">
      <c r="D488">
        <v>0.40761931544309399</v>
      </c>
      <c r="E488">
        <v>0.69886719912468898</v>
      </c>
      <c r="H488">
        <v>0.43906300114635899</v>
      </c>
      <c r="I488">
        <v>0.84509110448222502</v>
      </c>
    </row>
    <row r="489" spans="4:9" x14ac:dyDescent="0.2">
      <c r="D489">
        <v>0.41121861205707499</v>
      </c>
      <c r="E489">
        <v>0.70177412303741804</v>
      </c>
      <c r="H489">
        <v>0.44293994689813798</v>
      </c>
      <c r="I489">
        <v>0.84746096244892399</v>
      </c>
    </row>
    <row r="490" spans="4:9" x14ac:dyDescent="0.2">
      <c r="D490">
        <v>0.41482223038348698</v>
      </c>
      <c r="E490">
        <v>0.704668156966616</v>
      </c>
      <c r="H490">
        <v>0.44682154773852201</v>
      </c>
      <c r="I490">
        <v>0.84980663946110402</v>
      </c>
    </row>
    <row r="491" spans="4:9" x14ac:dyDescent="0.2">
      <c r="D491">
        <v>0.41842981483797798</v>
      </c>
      <c r="E491">
        <v>0.70754917306027498</v>
      </c>
      <c r="H491">
        <v>0.45070742065343999</v>
      </c>
      <c r="I491">
        <v>0.85212815008950804</v>
      </c>
    </row>
    <row r="492" spans="4:9" x14ac:dyDescent="0.2">
      <c r="D492">
        <v>0.42204100865122302</v>
      </c>
      <c r="E492">
        <v>0.71041704563055297</v>
      </c>
      <c r="H492">
        <v>0.45459718135244198</v>
      </c>
      <c r="I492">
        <v>0.854425513562865</v>
      </c>
    </row>
    <row r="493" spans="4:9" x14ac:dyDescent="0.2">
      <c r="D493">
        <v>0.42565545397476501</v>
      </c>
      <c r="E493">
        <v>0.71327165116198399</v>
      </c>
      <c r="H493">
        <v>0.45849044438269998</v>
      </c>
      <c r="I493">
        <v>0.85669875371392701</v>
      </c>
    </row>
    <row r="494" spans="4:9" x14ac:dyDescent="0.2">
      <c r="D494">
        <v>0.429272791987381</v>
      </c>
      <c r="E494">
        <v>0.71611286831927301</v>
      </c>
      <c r="H494">
        <v>0.46238682324358299</v>
      </c>
      <c r="I494">
        <v>0.85894789892424706</v>
      </c>
    </row>
    <row r="495" spans="4:9" x14ac:dyDescent="0.2">
      <c r="D495">
        <v>0.43289266300194401</v>
      </c>
      <c r="E495">
        <v>0.71894057795468003</v>
      </c>
      <c r="H495">
        <v>0.46628593050175898</v>
      </c>
      <c r="I495">
        <v>0.86117298206772297</v>
      </c>
    </row>
    <row r="496" spans="4:9" x14ac:dyDescent="0.2">
      <c r="D496">
        <v>0.43651470657271402</v>
      </c>
      <c r="E496">
        <v>0.72175466311498904</v>
      </c>
      <c r="H496">
        <v>0.47018737790676202</v>
      </c>
      <c r="I496">
        <v>0.86337404045294697</v>
      </c>
    </row>
    <row r="497" spans="4:9" x14ac:dyDescent="0.2">
      <c r="D497">
        <v>0.44013856160300002</v>
      </c>
      <c r="E497">
        <v>0.72455500904808301</v>
      </c>
      <c r="H497">
        <v>0.47409077650696702</v>
      </c>
      <c r="I497">
        <v>0.86555111576441301</v>
      </c>
    </row>
    <row r="498" spans="4:9" x14ac:dyDescent="0.2">
      <c r="D498">
        <v>0.44376386645316102</v>
      </c>
      <c r="E498">
        <v>0.72734150320910596</v>
      </c>
      <c r="H498">
        <v>0.47799573676590801</v>
      </c>
      <c r="I498">
        <v>0.86770425400261997</v>
      </c>
    </row>
    <row r="499" spans="4:9" x14ac:dyDescent="0.2">
      <c r="D499">
        <v>0.44739025904886598</v>
      </c>
      <c r="E499">
        <v>0.73011403526623597</v>
      </c>
      <c r="H499">
        <v>0.481901868678903</v>
      </c>
      <c r="I499">
        <v>0.869833505423107</v>
      </c>
    </row>
    <row r="500" spans="4:9" x14ac:dyDescent="0.2">
      <c r="D500">
        <v>0.451017376989578</v>
      </c>
      <c r="E500">
        <v>0.73287249710605196</v>
      </c>
      <c r="H500">
        <v>0.48580878188989601</v>
      </c>
      <c r="I500">
        <v>0.87193892447446697</v>
      </c>
    </row>
    <row r="501" spans="4:9" x14ac:dyDescent="0.2">
      <c r="D501">
        <v>0.45464485765719698</v>
      </c>
      <c r="E501">
        <v>0.73561678283851395</v>
      </c>
      <c r="H501">
        <v>0.48971608580849002</v>
      </c>
      <c r="I501">
        <v>0.874020569735379</v>
      </c>
    </row>
    <row r="502" spans="4:9" x14ac:dyDescent="0.2">
      <c r="D502">
        <v>0.45827233832481601</v>
      </c>
      <c r="E502">
        <v>0.73834678880155502</v>
      </c>
      <c r="H502">
        <v>0.49362338972708297</v>
      </c>
      <c r="I502">
        <v>0.87607850385070796</v>
      </c>
    </row>
    <row r="503" spans="4:9" x14ac:dyDescent="0.2">
      <c r="D503">
        <v>0.46189945626552797</v>
      </c>
      <c r="E503">
        <v>0.74106241356527403</v>
      </c>
      <c r="H503">
        <v>0.49753030293807698</v>
      </c>
      <c r="I503">
        <v>0.87811279346670201</v>
      </c>
    </row>
    <row r="504" spans="4:9" x14ac:dyDescent="0.2">
      <c r="D504">
        <v>0.46552584886123299</v>
      </c>
      <c r="E504">
        <v>0.74376355793575899</v>
      </c>
      <c r="H504">
        <v>0.50143643485107203</v>
      </c>
      <c r="I504">
        <v>0.88012350916534099</v>
      </c>
    </row>
    <row r="505" spans="4:9" x14ac:dyDescent="0.2">
      <c r="D505">
        <v>0.46915115371139399</v>
      </c>
      <c r="E505">
        <v>0.74645012495851404</v>
      </c>
      <c r="H505">
        <v>0.50534139511001297</v>
      </c>
      <c r="I505">
        <v>0.88211072539787305</v>
      </c>
    </row>
    <row r="506" spans="4:9" x14ac:dyDescent="0.2">
      <c r="D506">
        <v>0.47277500874168099</v>
      </c>
      <c r="E506">
        <v>0.74912201992151495</v>
      </c>
      <c r="H506">
        <v>0.50924479371021703</v>
      </c>
      <c r="I506">
        <v>0.88407452041758305</v>
      </c>
    </row>
    <row r="507" spans="4:9" x14ac:dyDescent="0.2">
      <c r="D507">
        <v>0.47639705231245</v>
      </c>
      <c r="E507">
        <v>0.75177915035788501</v>
      </c>
      <c r="H507">
        <v>0.513146241115221</v>
      </c>
      <c r="I507">
        <v>0.88601497621183301</v>
      </c>
    </row>
    <row r="508" spans="4:9" x14ac:dyDescent="0.2">
      <c r="D508">
        <v>0.48001692332701301</v>
      </c>
      <c r="E508">
        <v>0.75442142604819296</v>
      </c>
      <c r="H508">
        <v>0.517045348373397</v>
      </c>
      <c r="I508">
        <v>0.88793217843342398</v>
      </c>
    </row>
    <row r="509" spans="4:9" x14ac:dyDescent="0.2">
      <c r="D509">
        <v>0.483634261339629</v>
      </c>
      <c r="E509">
        <v>0.75704875902238</v>
      </c>
      <c r="H509">
        <v>0.52094172723428001</v>
      </c>
      <c r="I509">
        <v>0.88982621633130699</v>
      </c>
    </row>
    <row r="510" spans="4:9" x14ac:dyDescent="0.2">
      <c r="D510">
        <v>0.48724870666317099</v>
      </c>
      <c r="E510">
        <v>0.75966106356132101</v>
      </c>
      <c r="H510">
        <v>0.52483499026453795</v>
      </c>
      <c r="I510">
        <v>0.89169718268070597</v>
      </c>
    </row>
    <row r="511" spans="4:9" x14ac:dyDescent="0.2">
      <c r="D511">
        <v>0.49085990047641698</v>
      </c>
      <c r="E511">
        <v>0.76225825619800502</v>
      </c>
      <c r="H511">
        <v>0.52872475096353999</v>
      </c>
      <c r="I511">
        <v>0.89354517371267295</v>
      </c>
    </row>
    <row r="512" spans="4:9" x14ac:dyDescent="0.2">
      <c r="D512">
        <v>0.49446748493090698</v>
      </c>
      <c r="E512">
        <v>0.76484025571836101</v>
      </c>
      <c r="H512">
        <v>0.53261062387845803</v>
      </c>
      <c r="I512">
        <v>0.89537028904313498</v>
      </c>
    </row>
    <row r="513" spans="4:9" x14ac:dyDescent="0.2">
      <c r="D513">
        <v>0.49807110325732001</v>
      </c>
      <c r="E513">
        <v>0.76740698316170997</v>
      </c>
      <c r="H513">
        <v>0.53649222471884195</v>
      </c>
      <c r="I513">
        <v>0.89717263160146299</v>
      </c>
    </row>
    <row r="514" spans="4:9" x14ac:dyDescent="0.2">
      <c r="D514">
        <v>0.50167039987130102</v>
      </c>
      <c r="E514">
        <v>0.76995836182086297</v>
      </c>
      <c r="H514">
        <v>0.54036917047062105</v>
      </c>
      <c r="I514">
        <v>0.898952307558607</v>
      </c>
    </row>
    <row r="515" spans="4:9" x14ac:dyDescent="0.2">
      <c r="D515">
        <v>0.50526502047871302</v>
      </c>
      <c r="E515">
        <v>0.77249431724184903</v>
      </c>
      <c r="H515">
        <v>0.54424107950946898</v>
      </c>
      <c r="I515">
        <v>0.90070942625484396</v>
      </c>
    </row>
    <row r="516" spans="4:9" x14ac:dyDescent="0.2">
      <c r="D516">
        <v>0.50885461218023897</v>
      </c>
      <c r="E516">
        <v>0.77501477722329204</v>
      </c>
      <c r="H516">
        <v>0.54810757171347302</v>
      </c>
      <c r="I516">
        <v>0.90244410012717002</v>
      </c>
    </row>
    <row r="517" spans="4:9" x14ac:dyDescent="0.2">
      <c r="D517">
        <v>0.51243882357528703</v>
      </c>
      <c r="E517">
        <v>0.77751967181542003</v>
      </c>
      <c r="H517">
        <v>0.55196826857505799</v>
      </c>
      <c r="I517">
        <v>0.904156444636384</v>
      </c>
    </row>
    <row r="518" spans="4:9" x14ac:dyDescent="0.2">
      <c r="D518">
        <v>0.51601730486516095</v>
      </c>
      <c r="E518">
        <v>0.780008933318729</v>
      </c>
      <c r="H518">
        <v>0.55582279331211604</v>
      </c>
      <c r="I518">
        <v>0.90584657819390202</v>
      </c>
    </row>
    <row r="519" spans="4:9" x14ac:dyDescent="0.2">
      <c r="D519">
        <v>0.51958970795542703</v>
      </c>
      <c r="E519">
        <v>0.78248249628228495</v>
      </c>
      <c r="H519">
        <v>0.55967077097826701</v>
      </c>
      <c r="I519">
        <v>0.90751462208834</v>
      </c>
    </row>
    <row r="520" spans="4:9" x14ac:dyDescent="0.2">
      <c r="D520">
        <v>0.52315568655744205</v>
      </c>
      <c r="E520">
        <v>0.78494029750167604</v>
      </c>
      <c r="H520">
        <v>0.56351182857222004</v>
      </c>
      <c r="I520">
        <v>0.909160700411904</v>
      </c>
    </row>
    <row r="521" spans="4:9" x14ac:dyDescent="0.2">
      <c r="D521">
        <v>0.52671489628898505</v>
      </c>
      <c r="E521">
        <v>0.78738227601661004</v>
      </c>
      <c r="H521">
        <v>0.567345595146166</v>
      </c>
      <c r="I521">
        <v>0.91078493998663002</v>
      </c>
    </row>
    <row r="522" spans="4:9" x14ac:dyDescent="0.2">
      <c r="D522">
        <v>0.53026699477394201</v>
      </c>
      <c r="E522">
        <v>0.78980837310816399</v>
      </c>
      <c r="H522">
        <v>0.57117170191315603</v>
      </c>
      <c r="I522">
        <v>0.91238747029051503</v>
      </c>
    </row>
    <row r="523" spans="4:9" x14ac:dyDescent="0.2">
      <c r="D523">
        <v>0.53381164174100904</v>
      </c>
      <c r="E523">
        <v>0.79221853229568495</v>
      </c>
      <c r="H523">
        <v>0.57498978235341403</v>
      </c>
      <c r="I523">
        <v>0.91396842338356099</v>
      </c>
    </row>
    <row r="524" spans="4:9" x14ac:dyDescent="0.2">
      <c r="D524">
        <v>0.53734849912134897</v>
      </c>
      <c r="E524">
        <v>0.79461269933334</v>
      </c>
      <c r="H524">
        <v>0.57879947231953</v>
      </c>
      <c r="I524">
        <v>0.91552793383379305</v>
      </c>
    </row>
    <row r="525" spans="4:9" x14ac:dyDescent="0.2">
      <c r="D525">
        <v>0.54087723114516795</v>
      </c>
      <c r="E525">
        <v>0.796990822206322</v>
      </c>
      <c r="H525">
        <v>0.58260041014048503</v>
      </c>
      <c r="I525">
        <v>0.91706613864327502</v>
      </c>
    </row>
    <row r="526" spans="4:9" x14ac:dyDescent="0.2">
      <c r="D526">
        <v>0.54439750443715795</v>
      </c>
      <c r="E526">
        <v>0.79935285112670795</v>
      </c>
      <c r="H526">
        <v>0.58639223672445395</v>
      </c>
      <c r="I526">
        <v>0.91858317717415405</v>
      </c>
    </row>
    <row r="527" spans="4:9" x14ac:dyDescent="0.2">
      <c r="D527">
        <v>0.54790898811076605</v>
      </c>
      <c r="E527">
        <v>0.801698738528976</v>
      </c>
      <c r="H527">
        <v>0.59017459566035202</v>
      </c>
      <c r="I527">
        <v>0.92007919107478697</v>
      </c>
    </row>
    <row r="528" spans="4:9" x14ac:dyDescent="0.2">
      <c r="D528">
        <v>0.55141135386124196</v>
      </c>
      <c r="E528">
        <v>0.80402843906517096</v>
      </c>
      <c r="H528">
        <v>0.59394713331805504</v>
      </c>
      <c r="I528">
        <v>0.92155432420597205</v>
      </c>
    </row>
    <row r="529" spans="4:9" x14ac:dyDescent="0.2">
      <c r="D529">
        <v>0.55490427605742398</v>
      </c>
      <c r="E529">
        <v>0.80634190959974095</v>
      </c>
      <c r="H529">
        <v>0.59770949894726799</v>
      </c>
      <c r="I529">
        <v>0.92300872256732303</v>
      </c>
    </row>
    <row r="530" spans="4:9" x14ac:dyDescent="0.2">
      <c r="D530">
        <v>0.55838743183221395</v>
      </c>
      <c r="E530">
        <v>0.80863910920401705</v>
      </c>
      <c r="H530">
        <v>0.60146134477497903</v>
      </c>
      <c r="I530">
        <v>0.92444253422382106</v>
      </c>
    </row>
    <row r="531" spans="4:9" x14ac:dyDescent="0.2">
      <c r="D531">
        <v>0.56186050117171105</v>
      </c>
      <c r="E531">
        <v>0.81091999915036495</v>
      </c>
      <c r="H531">
        <v>0.60520232610146896</v>
      </c>
      <c r="I531">
        <v>0.92585590923258099</v>
      </c>
    </row>
    <row r="532" spans="4:9" x14ac:dyDescent="0.2">
      <c r="D532">
        <v>0.56532316700295204</v>
      </c>
      <c r="E532">
        <v>0.81318454290598996</v>
      </c>
      <c r="H532">
        <v>0.60893210139481802</v>
      </c>
      <c r="I532">
        <v>0.92724899956986295</v>
      </c>
    </row>
    <row r="533" spans="4:9" x14ac:dyDescent="0.2">
      <c r="D533">
        <v>0.56877511528021996</v>
      </c>
      <c r="E533">
        <v>0.81543270612640595</v>
      </c>
      <c r="H533">
        <v>0.61265033238387601</v>
      </c>
      <c r="I533">
        <v>0.92862195905835898</v>
      </c>
    </row>
    <row r="534" spans="4:9" x14ac:dyDescent="0.2">
      <c r="D534">
        <v>0.57221603506989704</v>
      </c>
      <c r="E534">
        <v>0.81766445664856502</v>
      </c>
      <c r="H534">
        <v>0.61635668414965805</v>
      </c>
      <c r="I534">
        <v>0.92997494329479302</v>
      </c>
    </row>
    <row r="535" spans="4:9" x14ac:dyDescent="0.2">
      <c r="D535">
        <v>0.57564561863379704</v>
      </c>
      <c r="E535">
        <v>0.81987976448365296</v>
      </c>
      <c r="H535">
        <v>0.62005082521510602</v>
      </c>
      <c r="I535">
        <v>0.93130810957786303</v>
      </c>
    </row>
    <row r="536" spans="4:9" x14ac:dyDescent="0.2">
      <c r="D536">
        <v>0.57906356151096605</v>
      </c>
      <c r="E536">
        <v>0.82207860180954695</v>
      </c>
      <c r="H536">
        <v>0.62373242763320003</v>
      </c>
      <c r="I536">
        <v>0.93262161683655198</v>
      </c>
    </row>
    <row r="537" spans="4:9" x14ac:dyDescent="0.2">
      <c r="D537">
        <v>0.58246956259790506</v>
      </c>
      <c r="E537">
        <v>0.82426094296293795</v>
      </c>
      <c r="H537">
        <v>0.62740116707336502</v>
      </c>
      <c r="I537">
        <v>0.933915625558846</v>
      </c>
    </row>
    <row r="538" spans="4:9" x14ac:dyDescent="0.2">
      <c r="D538">
        <v>0.58586332422716902</v>
      </c>
      <c r="E538">
        <v>0.82642676443111696</v>
      </c>
      <c r="H538">
        <v>0.63105672290614001</v>
      </c>
      <c r="I538">
        <v>0.93519029772088302</v>
      </c>
    </row>
    <row r="539" spans="4:9" x14ac:dyDescent="0.2">
      <c r="D539">
        <v>0.58924455224433303</v>
      </c>
      <c r="E539">
        <v>0.82857604484343905</v>
      </c>
      <c r="H539">
        <v>0.63469877828607801</v>
      </c>
      <c r="I539">
        <v>0.93644579671656103</v>
      </c>
    </row>
    <row r="540" spans="4:9" x14ac:dyDescent="0.2">
      <c r="D540">
        <v>0.59261295608327103</v>
      </c>
      <c r="E540">
        <v>0.83070876496243795</v>
      </c>
      <c r="H540">
        <v>0.63832702023282994</v>
      </c>
      <c r="I540">
        <v>0.93768228728763503</v>
      </c>
    </row>
    <row r="541" spans="4:9" x14ac:dyDescent="0.2">
      <c r="D541">
        <v>0.59596824883972499</v>
      </c>
      <c r="E541">
        <v>0.83282490767462203</v>
      </c>
      <c r="H541">
        <v>0.64194113971039202</v>
      </c>
      <c r="I541">
        <v>0.93889993545433603</v>
      </c>
    </row>
    <row r="542" spans="4:9" x14ac:dyDescent="0.2">
      <c r="D542">
        <v>0.59931014734313803</v>
      </c>
      <c r="E542">
        <v>0.83492445798093795</v>
      </c>
      <c r="H542">
        <v>0.64554083170447696</v>
      </c>
      <c r="I542">
        <v>0.940098908446523</v>
      </c>
    </row>
    <row r="543" spans="4:9" x14ac:dyDescent="0.2">
      <c r="D543">
        <v>0.60263837222670902</v>
      </c>
      <c r="E543">
        <v>0.83700740298690202</v>
      </c>
      <c r="H543">
        <v>0.64912579529797698</v>
      </c>
      <c r="I543">
        <v>0.941279374635415</v>
      </c>
    </row>
    <row r="544" spans="4:9" x14ac:dyDescent="0.2">
      <c r="D544">
        <v>0.60595264799565796</v>
      </c>
      <c r="E544">
        <v>0.83907373189240497</v>
      </c>
      <c r="H544">
        <v>0.65269573374448897</v>
      </c>
      <c r="I544">
        <v>0.94244150346590905</v>
      </c>
    </row>
    <row r="545" spans="4:9" x14ac:dyDescent="0.2">
      <c r="D545">
        <v>0.60925270309365998</v>
      </c>
      <c r="E545">
        <v>0.84112343598118899</v>
      </c>
      <c r="H545">
        <v>0.65625035453988101</v>
      </c>
      <c r="I545">
        <v>0.94358546538951904</v>
      </c>
    </row>
    <row r="546" spans="4:9" x14ac:dyDescent="0.2">
      <c r="D546">
        <v>0.61253826996743499</v>
      </c>
      <c r="E546">
        <v>0.84315650861000302</v>
      </c>
      <c r="H546">
        <v>0.65978936949185496</v>
      </c>
      <c r="I546">
        <v>0.94471143179795802</v>
      </c>
    </row>
    <row r="547" spans="4:9" x14ac:dyDescent="0.2">
      <c r="D547">
        <v>0.61580908512945398</v>
      </c>
      <c r="E547">
        <v>0.84517294519742403</v>
      </c>
      <c r="H547">
        <v>0.66331249478749998</v>
      </c>
      <c r="I547">
        <v>0.945819574957386</v>
      </c>
    </row>
    <row r="548" spans="4:9" x14ac:dyDescent="0.2">
      <c r="D548">
        <v>0.61906488921875702</v>
      </c>
      <c r="E548">
        <v>0.84717274321236502</v>
      </c>
      <c r="H548">
        <v>0.66681945105879503</v>
      </c>
      <c r="I548">
        <v>0.94691006794334098</v>
      </c>
    </row>
    <row r="549" spans="4:9" x14ac:dyDescent="0.2">
      <c r="D549">
        <v>0.62230542705984504</v>
      </c>
      <c r="E549">
        <v>0.849155902162258</v>
      </c>
      <c r="H549">
        <v>0.67030996344604499</v>
      </c>
      <c r="I549">
        <v>0.94798308457638403</v>
      </c>
    </row>
    <row r="550" spans="4:9" x14ac:dyDescent="0.2">
      <c r="D550">
        <v>0.62553044771963495</v>
      </c>
      <c r="E550">
        <v>0.85112242358090795</v>
      </c>
      <c r="H550">
        <v>0.67378376165923104</v>
      </c>
      <c r="I550">
        <v>0.94903879935846902</v>
      </c>
    </row>
    <row r="551" spans="4:9" x14ac:dyDescent="0.2">
      <c r="D551">
        <v>0.62873970456244899</v>
      </c>
      <c r="E551">
        <v>0.85307231101604197</v>
      </c>
      <c r="H551">
        <v>0.67724058003724097</v>
      </c>
      <c r="I551">
        <v>0.95007738741006897</v>
      </c>
    </row>
    <row r="552" spans="4:9" x14ac:dyDescent="0.2">
      <c r="D552">
        <v>0.63193295530303495</v>
      </c>
      <c r="E552">
        <v>0.85500557001652699</v>
      </c>
      <c r="H552">
        <v>0.68068015760497802</v>
      </c>
      <c r="I552">
        <v>0.95109902440805805</v>
      </c>
    </row>
    <row r="553" spans="4:9" x14ac:dyDescent="0.2">
      <c r="D553">
        <v>0.63510996205758496</v>
      </c>
      <c r="E553">
        <v>0.85692220811927899</v>
      </c>
      <c r="H553">
        <v>0.68410223812831705</v>
      </c>
      <c r="I553">
        <v>0.95210388652439704</v>
      </c>
    </row>
    <row r="554" spans="4:9" x14ac:dyDescent="0.2">
      <c r="D554">
        <v>0.63827049139274195</v>
      </c>
      <c r="E554">
        <v>0.85882223483585496</v>
      </c>
      <c r="H554">
        <v>0.68750657016689298</v>
      </c>
      <c r="I554">
        <v>0.95309215036560802</v>
      </c>
    </row>
    <row r="555" spans="4:9" x14ac:dyDescent="0.2">
      <c r="D555">
        <v>0.641414314372592</v>
      </c>
      <c r="E555">
        <v>0.86070566163873496</v>
      </c>
      <c r="H555">
        <v>0.69089290712471196</v>
      </c>
      <c r="I555">
        <v>0.95406399291307897</v>
      </c>
    </row>
    <row r="556" spans="4:9" x14ac:dyDescent="0.2">
      <c r="D556">
        <v>0.64454120660360303</v>
      </c>
      <c r="E556">
        <v>0.86257250194728796</v>
      </c>
      <c r="H556">
        <v>0.69426100729856399</v>
      </c>
      <c r="I556">
        <v>0.95501959146420401</v>
      </c>
    </row>
    <row r="557" spans="4:9" x14ac:dyDescent="0.2">
      <c r="D557">
        <v>0.647650948277531</v>
      </c>
      <c r="E557">
        <v>0.86442277111343102</v>
      </c>
      <c r="H557">
        <v>0.69761063392423195</v>
      </c>
      <c r="I557">
        <v>0.95595912357437696</v>
      </c>
    </row>
    <row r="558" spans="4:9" x14ac:dyDescent="0.2">
      <c r="D558">
        <v>0.650743324212253</v>
      </c>
      <c r="E558">
        <v>0.86625648640698305</v>
      </c>
      <c r="H558">
        <v>0.70094155522047996</v>
      </c>
      <c r="I558">
        <v>0.95688276699984798</v>
      </c>
    </row>
    <row r="559" spans="4:9" x14ac:dyDescent="0.2">
      <c r="D559">
        <v>0.65381812389053395</v>
      </c>
      <c r="E559">
        <v>0.86807366700071298</v>
      </c>
      <c r="H559">
        <v>0.70425354443081101</v>
      </c>
      <c r="I559">
        <v>0.95779069964146701</v>
      </c>
    </row>
    <row r="560" spans="4:9" x14ac:dyDescent="0.2">
      <c r="D560">
        <v>0.65687514149672299</v>
      </c>
      <c r="E560">
        <v>0.86987433395508096</v>
      </c>
      <c r="H560">
        <v>0.70754637986298796</v>
      </c>
      <c r="I560">
        <v>0.95868309948931596</v>
      </c>
    </row>
    <row r="561" spans="4:9" x14ac:dyDescent="0.2">
      <c r="D561">
        <v>0.65991417595135904</v>
      </c>
      <c r="E561">
        <v>0.87165851020268603</v>
      </c>
      <c r="H561">
        <v>0.710819844926313</v>
      </c>
      <c r="I561">
        <v>0.959560144568252</v>
      </c>
    </row>
    <row r="562" spans="4:9" x14ac:dyDescent="0.2">
      <c r="D562">
        <v>0.662935030943688</v>
      </c>
      <c r="E562">
        <v>0.87342622053241004</v>
      </c>
      <c r="H562">
        <v>0.71407372816665504</v>
      </c>
      <c r="I562">
        <v>0.96042201288436801</v>
      </c>
    </row>
    <row r="563" spans="4:9" x14ac:dyDescent="0.2">
      <c r="D563">
        <v>0.66593751496209097</v>
      </c>
      <c r="E563">
        <v>0.87517749157326796</v>
      </c>
      <c r="H563">
        <v>0.71730782329922005</v>
      </c>
      <c r="I563">
        <v>0.96126888237237496</v>
      </c>
    </row>
    <row r="564" spans="4:9" x14ac:dyDescent="0.2">
      <c r="D564">
        <v>0.66892144132241305</v>
      </c>
      <c r="E564">
        <v>0.876912351777968</v>
      </c>
      <c r="H564">
        <v>0.72052192923906899</v>
      </c>
      <c r="I564">
        <v>0.962100930843932</v>
      </c>
    </row>
    <row r="565" spans="4:9" x14ac:dyDescent="0.2">
      <c r="D565">
        <v>0.67188662819419898</v>
      </c>
      <c r="E565">
        <v>0.87863083140617404</v>
      </c>
      <c r="H565">
        <v>0.723715850129375</v>
      </c>
      <c r="I565">
        <v>0.96291833593692</v>
      </c>
    </row>
    <row r="566" spans="4:9" x14ac:dyDescent="0.2">
      <c r="D566">
        <v>0.67483289862482099</v>
      </c>
      <c r="E566">
        <v>0.88033296250749404</v>
      </c>
      <c r="H566">
        <v>0.72688939536741604</v>
      </c>
      <c r="I566">
        <v>0.96372127506567296</v>
      </c>
    </row>
    <row r="567" spans="4:9" x14ac:dyDescent="0.2">
      <c r="D567">
        <v>0.67776008056152803</v>
      </c>
      <c r="E567">
        <v>0.88201877890416802</v>
      </c>
      <c r="H567">
        <v>0.73004237962831797</v>
      </c>
      <c r="I567">
        <v>0.96450992537217195</v>
      </c>
    </row>
    <row r="568" spans="4:9" x14ac:dyDescent="0.2">
      <c r="D568">
        <v>0.68066800687138296</v>
      </c>
      <c r="E568">
        <v>0.88368831617348698</v>
      </c>
      <c r="H568">
        <v>0.73317462288653901</v>
      </c>
      <c r="I568">
        <v>0.96528446367821297</v>
      </c>
    </row>
    <row r="569" spans="4:9" x14ac:dyDescent="0.2">
      <c r="D569">
        <v>0.68355651535911999</v>
      </c>
      <c r="E569">
        <v>0.88534161162993097</v>
      </c>
      <c r="H569">
        <v>0.73628595043509704</v>
      </c>
      <c r="I569">
        <v>0.96604506643855403</v>
      </c>
    </row>
    <row r="570" spans="4:9" x14ac:dyDescent="0.2">
      <c r="D570">
        <v>0.68642544878291201</v>
      </c>
      <c r="E570">
        <v>0.88697870430702996</v>
      </c>
      <c r="H570">
        <v>0.73937619290255796</v>
      </c>
      <c r="I570">
        <v>0.96679190969503903</v>
      </c>
    </row>
    <row r="571" spans="4:9" x14ac:dyDescent="0.2">
      <c r="D571">
        <v>0.68927465486806205</v>
      </c>
      <c r="E571">
        <v>0.88859963493895799</v>
      </c>
      <c r="H571">
        <v>0.742445186267778</v>
      </c>
      <c r="I571">
        <v>0.96752516903172103</v>
      </c>
    </row>
    <row r="572" spans="4:9" x14ac:dyDescent="0.2">
      <c r="D572">
        <v>0.69210398631861303</v>
      </c>
      <c r="E572">
        <v>0.89020444594185599</v>
      </c>
      <c r="H572">
        <v>0.74549277187241503</v>
      </c>
      <c r="I572">
        <v>0.96824501953097197</v>
      </c>
    </row>
    <row r="573" spans="4:9" x14ac:dyDescent="0.2">
      <c r="D573">
        <v>0.69491330082690606</v>
      </c>
      <c r="E573">
        <v>0.89179318139489405</v>
      </c>
      <c r="H573">
        <v>0.74851879643122299</v>
      </c>
      <c r="I573">
        <v>0.96895163573058896</v>
      </c>
    </row>
    <row r="574" spans="4:9" x14ac:dyDescent="0.2">
      <c r="D574">
        <v>0.69770246108107203</v>
      </c>
      <c r="E574">
        <v>0.893365887021072</v>
      </c>
      <c r="H574">
        <v>0.75152311204011701</v>
      </c>
      <c r="I574">
        <v>0.96964519158190599</v>
      </c>
    </row>
    <row r="575" spans="4:9" x14ac:dyDescent="0.2">
      <c r="D575">
        <v>0.70047133477048795</v>
      </c>
      <c r="E575">
        <v>0.89492261016776697</v>
      </c>
      <c r="H575">
        <v>0.75450557618205505</v>
      </c>
      <c r="I575">
        <v>0.97032586040890301</v>
      </c>
    </row>
    <row r="576" spans="4:9" x14ac:dyDescent="0.2">
      <c r="D576">
        <v>0.70321979458919504</v>
      </c>
      <c r="E576">
        <v>0.89646339978702705</v>
      </c>
      <c r="H576">
        <v>0.75746605173071602</v>
      </c>
      <c r="I576">
        <v>0.97099381486832204</v>
      </c>
    </row>
    <row r="577" spans="4:9" x14ac:dyDescent="0.2">
      <c r="D577">
        <v>0.70594771823729896</v>
      </c>
      <c r="E577">
        <v>0.897988306415619</v>
      </c>
      <c r="H577">
        <v>0.76040440695201605</v>
      </c>
      <c r="I577">
        <v>0.97164922691078603</v>
      </c>
    </row>
    <row r="578" spans="4:9" x14ac:dyDescent="0.2">
      <c r="D578">
        <v>0.708654988420369</v>
      </c>
      <c r="E578">
        <v>0.89949738215483399</v>
      </c>
      <c r="H578">
        <v>0.76332051550344804</v>
      </c>
      <c r="I578">
        <v>0.97229226774292898</v>
      </c>
    </row>
    <row r="579" spans="4:9" x14ac:dyDescent="0.2">
      <c r="D579">
        <v>0.71134149284683901</v>
      </c>
      <c r="E579">
        <v>0.90099068065005306</v>
      </c>
      <c r="H579">
        <v>0.76621425643129604</v>
      </c>
      <c r="I579">
        <v>0.97292310779052704</v>
      </c>
    </row>
    <row r="580" spans="4:9" x14ac:dyDescent="0.2">
      <c r="D580">
        <v>0.71400712422344603</v>
      </c>
      <c r="E580">
        <v>0.90246825707007905</v>
      </c>
      <c r="H580">
        <v>0.76908551416571103</v>
      </c>
      <c r="I580">
        <v>0.97354191666263601</v>
      </c>
    </row>
    <row r="581" spans="4:9" x14ac:dyDescent="0.2">
      <c r="D581">
        <v>0.71665178024869902</v>
      </c>
      <c r="E581">
        <v>0.90393016808624904</v>
      </c>
      <c r="H581">
        <v>0.77193417851368296</v>
      </c>
      <c r="I581">
        <v>0.97414886311673399</v>
      </c>
    </row>
    <row r="582" spans="4:9" x14ac:dyDescent="0.2">
      <c r="D582">
        <v>0.71927536360442101</v>
      </c>
      <c r="E582">
        <v>0.90537647185130399</v>
      </c>
      <c r="H582">
        <v>0.77476014464992704</v>
      </c>
      <c r="I582">
        <v>0.97474411502486602</v>
      </c>
    </row>
    <row r="583" spans="4:9" x14ac:dyDescent="0.2">
      <c r="D583">
        <v>0.721877781945366</v>
      </c>
      <c r="E583">
        <v>0.90680722797806101</v>
      </c>
      <c r="H583">
        <v>0.77756331310569904</v>
      </c>
      <c r="I583">
        <v>0.97532783934078504</v>
      </c>
    </row>
    <row r="584" spans="4:9" x14ac:dyDescent="0.2">
      <c r="D584">
        <v>0.72445894788693999</v>
      </c>
      <c r="E584">
        <v>0.908222497517858</v>
      </c>
      <c r="H584">
        <v>0.78034358975557305</v>
      </c>
      <c r="I584">
        <v>0.97590020206809502</v>
      </c>
    </row>
    <row r="585" spans="4:9" x14ac:dyDescent="0.2">
      <c r="D585">
        <v>0.72701877899104395</v>
      </c>
      <c r="E585">
        <v>0.90962234293879596</v>
      </c>
      <c r="H585">
        <v>0.78310088580218995</v>
      </c>
      <c r="I585">
        <v>0.97646136822938501</v>
      </c>
    </row>
    <row r="586" spans="4:9" x14ac:dyDescent="0.2">
      <c r="D586">
        <v>0.729557197750063</v>
      </c>
      <c r="E586">
        <v>0.91100682810378097</v>
      </c>
      <c r="H586">
        <v>0.78583511775900805</v>
      </c>
      <c r="I586">
        <v>0.97701150183635199</v>
      </c>
    </row>
    <row r="587" spans="4:9" x14ac:dyDescent="0.2">
      <c r="D587">
        <v>0.73207413156902301</v>
      </c>
      <c r="E587">
        <v>0.91237601824836001</v>
      </c>
      <c r="H587">
        <v>0.78854620743109205</v>
      </c>
      <c r="I587">
        <v>0.97755076586090595</v>
      </c>
    </row>
    <row r="588" spans="4:9" x14ac:dyDescent="0.2">
      <c r="D588">
        <v>0.73456951274594195</v>
      </c>
      <c r="E588">
        <v>0.91372997995837701</v>
      </c>
      <c r="H588">
        <v>0.79123408189393796</v>
      </c>
      <c r="I588">
        <v>0.97807932220726201</v>
      </c>
    </row>
    <row r="589" spans="4:9" x14ac:dyDescent="0.2">
      <c r="D589">
        <v>0.73704327845039497</v>
      </c>
      <c r="E589">
        <v>0.91506878114743895</v>
      </c>
      <c r="H589">
        <v>0.793898673470393</v>
      </c>
      <c r="I589">
        <v>0.97859733168499896</v>
      </c>
    </row>
    <row r="590" spans="4:9" x14ac:dyDescent="0.2">
      <c r="D590">
        <v>0.739495370700326</v>
      </c>
      <c r="E590">
        <v>0.91639249103419895</v>
      </c>
      <c r="H590">
        <v>0.79653991970567495</v>
      </c>
      <c r="I590">
        <v>0.97910495398309305</v>
      </c>
    </row>
    <row r="591" spans="4:9" x14ac:dyDescent="0.2">
      <c r="D591">
        <v>0.74192573633712899</v>
      </c>
      <c r="E591">
        <v>0.91770118011947099</v>
      </c>
      <c r="H591">
        <v>0.79915776334053301</v>
      </c>
      <c r="I591">
        <v>0.97960234764490595</v>
      </c>
    </row>
    <row r="592" spans="4:9" x14ac:dyDescent="0.2">
      <c r="D592">
        <v>0.74433432699902702</v>
      </c>
      <c r="E592">
        <v>0.91899492016317696</v>
      </c>
      <c r="H592">
        <v>0.80175215228256902</v>
      </c>
      <c r="I592">
        <v>0.98008967004413505</v>
      </c>
    </row>
    <row r="593" spans="4:9" x14ac:dyDescent="0.2">
      <c r="D593">
        <v>0.74672109909277296</v>
      </c>
      <c r="E593">
        <v>0.92027378416113204</v>
      </c>
      <c r="H593">
        <v>0.80432303957576201</v>
      </c>
      <c r="I593">
        <v>0.98056707736170801</v>
      </c>
    </row>
    <row r="594" spans="4:9" x14ac:dyDescent="0.2">
      <c r="D594">
        <v>0.74908601376371398</v>
      </c>
      <c r="E594">
        <v>0.92153784632167302</v>
      </c>
      <c r="H594">
        <v>0.80687038336821604</v>
      </c>
      <c r="I594">
        <v>0.98103472456361795</v>
      </c>
    </row>
    <row r="595" spans="4:9" x14ac:dyDescent="0.2">
      <c r="D595">
        <v>0.75142903686423002</v>
      </c>
      <c r="E595">
        <v>0.92278718204214705</v>
      </c>
      <c r="H595">
        <v>0.80939414687817002</v>
      </c>
      <c r="I595">
        <v>0.98149276537968699</v>
      </c>
    </row>
    <row r="596" spans="4:9" x14ac:dyDescent="0.2">
      <c r="D596">
        <v>0.75375013892059495</v>
      </c>
      <c r="E596">
        <v>0.92402186788524898</v>
      </c>
      <c r="H596">
        <v>0.81189429835829996</v>
      </c>
      <c r="I596">
        <v>0.98194135228326296</v>
      </c>
    </row>
    <row r="597" spans="4:9" x14ac:dyDescent="0.2">
      <c r="D597">
        <v>0.756049295098281</v>
      </c>
      <c r="E597">
        <v>0.92524198155523396</v>
      </c>
      <c r="H597">
        <v>0.81437081105834597</v>
      </c>
      <c r="I597">
        <v>0.98238063647182094</v>
      </c>
    </row>
    <row r="598" spans="4:9" x14ac:dyDescent="0.2">
      <c r="D598">
        <v>0.75832648516573897</v>
      </c>
      <c r="E598">
        <v>0.926447601873993</v>
      </c>
      <c r="H598">
        <v>0.816823663186102</v>
      </c>
      <c r="I598">
        <v>0.98281076784846999</v>
      </c>
    </row>
    <row r="599" spans="4:9" x14ac:dyDescent="0.2">
      <c r="D599">
        <v>0.76058169345669602</v>
      </c>
      <c r="E599">
        <v>0.92763880875701699</v>
      </c>
      <c r="H599">
        <v>0.81925283786679903</v>
      </c>
      <c r="I599">
        <v>0.98323189500436703</v>
      </c>
    </row>
    <row r="600" spans="4:9" x14ac:dyDescent="0.2">
      <c r="D600">
        <v>0.76281490883098202</v>
      </c>
      <c r="E600">
        <v>0.92881568318924101</v>
      </c>
      <c r="H600">
        <v>0.82165832310091902</v>
      </c>
      <c r="I600">
        <v>0.98364416520200304</v>
      </c>
    </row>
    <row r="601" spans="4:9" x14ac:dyDescent="0.2">
      <c r="D601">
        <v>0.76502612463395103</v>
      </c>
      <c r="E601">
        <v>0.929978307200785</v>
      </c>
      <c r="H601">
        <v>0.82404011172047598</v>
      </c>
      <c r="I601">
        <v>0.98404772435937005</v>
      </c>
    </row>
    <row r="602" spans="4:9" x14ac:dyDescent="0.2">
      <c r="D602">
        <v>0.76721533865449798</v>
      </c>
      <c r="E602">
        <v>0.93112676384259296</v>
      </c>
      <c r="H602">
        <v>0.82639820134380004</v>
      </c>
      <c r="I602">
        <v>0.98444271703499797</v>
      </c>
    </row>
    <row r="603" spans="4:9" x14ac:dyDescent="0.2">
      <c r="D603">
        <v>0.76938255308172698</v>
      </c>
      <c r="E603">
        <v>0.932261137161984</v>
      </c>
      <c r="H603">
        <v>0.82873259432886304</v>
      </c>
      <c r="I603">
        <v>0.98482928641383805</v>
      </c>
    </row>
    <row r="604" spans="4:9" x14ac:dyDescent="0.2">
      <c r="D604">
        <v>0.77152777446029996</v>
      </c>
      <c r="E604">
        <v>0.93338151217811305</v>
      </c>
      <c r="H604">
        <v>0.83104329772518304</v>
      </c>
      <c r="I604">
        <v>0.98520757429399197</v>
      </c>
    </row>
    <row r="605" spans="4:9" x14ac:dyDescent="0.2">
      <c r="D605">
        <v>0.77365101364449895</v>
      </c>
      <c r="E605">
        <v>0.93448797485735902</v>
      </c>
      <c r="H605">
        <v>0.83333032322433698</v>
      </c>
      <c r="I605">
        <v>0.98557772107427799</v>
      </c>
    </row>
    <row r="606" spans="4:9" x14ac:dyDescent="0.2">
      <c r="D606">
        <v>0.77575228575104105</v>
      </c>
      <c r="E606">
        <v>0.93558061208864196</v>
      </c>
      <c r="H606">
        <v>0.83559368710914295</v>
      </c>
      <c r="I606">
        <v>0.98593986574260595</v>
      </c>
    </row>
    <row r="607" spans="4:9" x14ac:dyDescent="0.2">
      <c r="D607">
        <v>0.77783161011067603</v>
      </c>
      <c r="E607">
        <v>0.936659511658675</v>
      </c>
      <c r="H607">
        <v>0.83783341020152402</v>
      </c>
      <c r="I607">
        <v>0.98629414586517505</v>
      </c>
    </row>
    <row r="608" spans="4:9" x14ac:dyDescent="0.2">
      <c r="D608">
        <v>0.77988901021861801</v>
      </c>
      <c r="E608">
        <v>0.93772476222716505</v>
      </c>
      <c r="H608">
        <v>0.84004951780910797</v>
      </c>
      <c r="I608">
        <v>0.98664069757645001</v>
      </c>
    </row>
    <row r="609" spans="4:9" x14ac:dyDescent="0.2">
      <c r="D609">
        <v>0.78192451368382698</v>
      </c>
      <c r="E609">
        <v>0.93877645330196602</v>
      </c>
      <c r="H609">
        <v>0.84224203967060696</v>
      </c>
      <c r="I609">
        <v>0.98697965556994205</v>
      </c>
    </row>
    <row r="610" spans="4:9" x14ac:dyDescent="0.2">
      <c r="D610">
        <v>0.78393815217719298</v>
      </c>
      <c r="E610">
        <v>0.93981467521419204</v>
      </c>
      <c r="H610">
        <v>0.84441100989999895</v>
      </c>
      <c r="I610">
        <v>0.98731115308974204</v>
      </c>
    </row>
    <row r="611" spans="4:9" x14ac:dyDescent="0.2">
      <c r="D611">
        <v>0.785929961378659</v>
      </c>
      <c r="E611">
        <v>0.94083951909329699</v>
      </c>
      <c r="H611">
        <v>0.84655646692957098</v>
      </c>
      <c r="I611">
        <v>0.98763532192282399</v>
      </c>
    </row>
    <row r="612" spans="4:9" x14ac:dyDescent="0.2">
      <c r="D612">
        <v>0.78789998092331304</v>
      </c>
      <c r="E612">
        <v>0.94185107684212999</v>
      </c>
      <c r="H612">
        <v>0.848678453451855</v>
      </c>
      <c r="I612">
        <v>0.98795229239209004</v>
      </c>
    </row>
    <row r="613" spans="4:9" x14ac:dyDescent="0.2">
      <c r="D613">
        <v>0.78984825434648998</v>
      </c>
      <c r="E613">
        <v>0.94284944111198299</v>
      </c>
      <c r="H613">
        <v>0.85077701636049397</v>
      </c>
      <c r="I613">
        <v>0.98826219335014898</v>
      </c>
    </row>
    <row r="614" spans="4:9" x14ac:dyDescent="0.2">
      <c r="D614">
        <v>0.79177482902792595</v>
      </c>
      <c r="E614">
        <v>0.94383470527761604</v>
      </c>
      <c r="H614">
        <v>0.85285220669008999</v>
      </c>
      <c r="I614">
        <v>0.98856515217381602</v>
      </c>
    </row>
    <row r="615" spans="4:9" x14ac:dyDescent="0.2">
      <c r="D615">
        <v>0.79367975613499997</v>
      </c>
      <c r="E615">
        <v>0.94480696341229298</v>
      </c>
      <c r="H615">
        <v>0.85490407955506298</v>
      </c>
      <c r="I615">
        <v>0.98886129475931395</v>
      </c>
    </row>
    <row r="616" spans="4:9" x14ac:dyDescent="0.2">
      <c r="D616">
        <v>0.795563090565098</v>
      </c>
      <c r="E616">
        <v>0.94576631026282099</v>
      </c>
      <c r="H616">
        <v>0.856932694087576</v>
      </c>
      <c r="I616">
        <v>0.98915074551817495</v>
      </c>
    </row>
    <row r="617" spans="4:9" x14ac:dyDescent="0.2">
      <c r="D617">
        <v>0.79742489088714297</v>
      </c>
      <c r="E617">
        <v>0.94671284122460497</v>
      </c>
      <c r="H617">
        <v>0.85893811337454995</v>
      </c>
      <c r="I617">
        <v>0.98943362737381602</v>
      </c>
    </row>
    <row r="618" spans="4:9" x14ac:dyDescent="0.2">
      <c r="D618">
        <v>0.79926521928233096</v>
      </c>
      <c r="E618">
        <v>0.94764665231672196</v>
      </c>
      <c r="H618">
        <v>0.860920404393826</v>
      </c>
      <c r="I618">
        <v>0.98971006175878096</v>
      </c>
    </row>
    <row r="619" spans="4:9" x14ac:dyDescent="0.2">
      <c r="D619">
        <v>0.80108414148410101</v>
      </c>
      <c r="E619">
        <v>0.94856784015703399</v>
      </c>
      <c r="H619">
        <v>0.86287963794950895</v>
      </c>
      <c r="I619">
        <v>0.98998016861263505</v>
      </c>
    </row>
    <row r="620" spans="4:9" x14ac:dyDescent="0.2">
      <c r="D620">
        <v>0.80288172671739</v>
      </c>
      <c r="E620">
        <v>0.94947650193733302</v>
      </c>
      <c r="H620">
        <v>0.86481588860653802</v>
      </c>
      <c r="I620">
        <v>0.9902440663805</v>
      </c>
    </row>
    <row r="621" spans="4:9" x14ac:dyDescent="0.2">
      <c r="D621">
        <v>0.80465804763720505</v>
      </c>
      <c r="E621">
        <v>0.95037273539853095</v>
      </c>
      <c r="H621">
        <v>0.86672923462451401</v>
      </c>
      <c r="I621">
        <v>0.99050187201221096</v>
      </c>
    </row>
    <row r="622" spans="4:9" x14ac:dyDescent="0.2">
      <c r="D622">
        <v>0.80641318026655096</v>
      </c>
      <c r="E622">
        <v>0.95125663880591504</v>
      </c>
      <c r="H622">
        <v>0.868619757890844</v>
      </c>
      <c r="I622">
        <v>0.99075370096208304</v>
      </c>
    </row>
    <row r="623" spans="4:9" x14ac:dyDescent="0.2">
      <c r="D623">
        <v>0.80814720393375605</v>
      </c>
      <c r="E623">
        <v>0.95212831092444905</v>
      </c>
      <c r="H623">
        <v>0.87048754385322902</v>
      </c>
      <c r="I623">
        <v>0.99099966718928001</v>
      </c>
    </row>
    <row r="624" spans="4:9" x14ac:dyDescent="0.2">
      <c r="D624">
        <v>0.80986020120922497</v>
      </c>
      <c r="E624">
        <v>0.95298785099416194</v>
      </c>
      <c r="H624">
        <v>0.87233268145154297</v>
      </c>
      <c r="I624">
        <v>0.991239883158756</v>
      </c>
    </row>
    <row r="625" spans="4:9" x14ac:dyDescent="0.2">
      <c r="D625">
        <v>0.81155225784167295</v>
      </c>
      <c r="E625">
        <v>0.95383535870559899</v>
      </c>
      <c r="H625">
        <v>0.87415526304914104</v>
      </c>
      <c r="I625">
        <v>0.99147445984277605</v>
      </c>
    </row>
    <row r="626" spans="4:9" x14ac:dyDescent="0.2">
      <c r="D626">
        <v>0.81322346269385903</v>
      </c>
      <c r="E626">
        <v>0.95467093417536497</v>
      </c>
      <c r="H626">
        <v>0.87595538436364195</v>
      </c>
      <c r="I626">
        <v>0.99170350672298602</v>
      </c>
    </row>
    <row r="627" spans="4:9" x14ac:dyDescent="0.2">
      <c r="D627">
        <v>0.81487390767787604</v>
      </c>
      <c r="E627">
        <v>0.95549467792176501</v>
      </c>
      <c r="H627">
        <v>0.87773314439722006</v>
      </c>
      <c r="I627">
        <v>0.99192713179301994</v>
      </c>
    </row>
    <row r="628" spans="4:9" x14ac:dyDescent="0.2">
      <c r="D628">
        <v>0.81650368769002102</v>
      </c>
      <c r="E628">
        <v>0.95630669084053699</v>
      </c>
      <c r="H628">
        <v>0.87948864536645799</v>
      </c>
      <c r="I628">
        <v>0.99214544156164197</v>
      </c>
    </row>
    <row r="629" spans="4:9" x14ac:dyDescent="0.2">
      <c r="D629">
        <v>0.81811290054528696</v>
      </c>
      <c r="E629">
        <v>0.95710707418069496</v>
      </c>
      <c r="H629">
        <v>0.88122199263178203</v>
      </c>
      <c r="I629">
        <v>0.99235854105639598</v>
      </c>
    </row>
    <row r="630" spans="4:9" x14ac:dyDescent="0.2">
      <c r="D630">
        <v>0.81970164691152303</v>
      </c>
      <c r="E630">
        <v>0.95789592952049496</v>
      </c>
      <c r="H630">
        <v>0.88293329462654102</v>
      </c>
      <c r="I630">
        <v>0.99256653382775095</v>
      </c>
    </row>
    <row r="631" spans="4:9" x14ac:dyDescent="0.2">
      <c r="D631">
        <v>0.82127003024328005</v>
      </c>
      <c r="E631">
        <v>0.958673358743514</v>
      </c>
      <c r="H631">
        <v>0.88462266278575297</v>
      </c>
      <c r="I631">
        <v>0.99276952195374102</v>
      </c>
    </row>
    <row r="632" spans="4:9" x14ac:dyDescent="0.2">
      <c r="D632">
        <v>0.82281815671540104</v>
      </c>
      <c r="E632">
        <v>0.95943946401486402</v>
      </c>
      <c r="H632">
        <v>0.88629021147456899</v>
      </c>
      <c r="I632">
        <v>0.99296760604505996</v>
      </c>
    </row>
    <row r="633" spans="4:9" x14ac:dyDescent="0.2">
      <c r="D633">
        <v>0.82434613515637201</v>
      </c>
      <c r="E633">
        <v>0.96019434775754797</v>
      </c>
      <c r="H633">
        <v>0.887936057916489</v>
      </c>
      <c r="I633">
        <v>0.99316088525063495</v>
      </c>
    </row>
    <row r="634" spans="4:9" x14ac:dyDescent="0.2">
      <c r="D634">
        <v>0.82585407698148705</v>
      </c>
      <c r="E634">
        <v>0.96093811262895201</v>
      </c>
      <c r="H634">
        <v>0.88956032212136205</v>
      </c>
      <c r="I634">
        <v>0.99334945726361801</v>
      </c>
    </row>
    <row r="635" spans="4:9" x14ac:dyDescent="0.2">
      <c r="D635">
        <v>0.82734209612585197</v>
      </c>
      <c r="E635">
        <v>0.96167086149749503</v>
      </c>
      <c r="H635">
        <v>0.89116312681322996</v>
      </c>
      <c r="I635">
        <v>0.99353341832783104</v>
      </c>
    </row>
    <row r="636" spans="4:9" x14ac:dyDescent="0.2">
      <c r="D636">
        <v>0.82881030897726204</v>
      </c>
      <c r="E636">
        <v>0.96239269741944</v>
      </c>
      <c r="H636">
        <v>0.89274459735802303</v>
      </c>
      <c r="I636">
        <v>0.99371286324460995</v>
      </c>
    </row>
    <row r="637" spans="4:9" x14ac:dyDescent="0.2">
      <c r="D637">
        <v>0.83025883430900005</v>
      </c>
      <c r="E637">
        <v>0.96310372361586405</v>
      </c>
      <c r="H637">
        <v>0.89430486169117396</v>
      </c>
      <c r="I637">
        <v>0.99388788538005701</v>
      </c>
    </row>
    <row r="638" spans="4:9" x14ac:dyDescent="0.2">
      <c r="D638">
        <v>0.83168779321257202</v>
      </c>
      <c r="E638">
        <v>0.96380404344980997</v>
      </c>
      <c r="H638">
        <v>0.895844050245169</v>
      </c>
      <c r="I638">
        <v>0.99405857667268405</v>
      </c>
    </row>
    <row r="639" spans="4:9" x14ac:dyDescent="0.2">
      <c r="D639">
        <v>0.833097309030431</v>
      </c>
      <c r="E639">
        <v>0.96449376040360801</v>
      </c>
      <c r="H639">
        <v>0.89736229587707605</v>
      </c>
      <c r="I639">
        <v>0.99422502764142995</v>
      </c>
    </row>
    <row r="640" spans="4:9" x14ac:dyDescent="0.2">
      <c r="D640">
        <v>0.83448750728871102</v>
      </c>
      <c r="E640">
        <v>0.96517297805639302</v>
      </c>
      <c r="H640">
        <v>0.89885973379609396</v>
      </c>
      <c r="I640">
        <v>0.99438732739403601</v>
      </c>
    </row>
    <row r="641" spans="4:9" x14ac:dyDescent="0.2">
      <c r="D641">
        <v>0.83585851563001001</v>
      </c>
      <c r="E641">
        <v>0.96584180006180997</v>
      </c>
      <c r="H641">
        <v>0.90033650149115096</v>
      </c>
      <c r="I641">
        <v>0.99454556363577895</v>
      </c>
    </row>
    <row r="642" spans="4:9" x14ac:dyDescent="0.2">
      <c r="D642">
        <v>0.83721046374625496</v>
      </c>
      <c r="E642">
        <v>0.96650033012591896</v>
      </c>
      <c r="H642">
        <v>0.901792738658586</v>
      </c>
      <c r="I642">
        <v>0.99469982267853296</v>
      </c>
    </row>
    <row r="643" spans="4:9" x14ac:dyDescent="0.2">
      <c r="D643">
        <v>0.83854348331167805</v>
      </c>
      <c r="E643">
        <v>0.96714867198530596</v>
      </c>
      <c r="H643">
        <v>0.90322858712995902</v>
      </c>
      <c r="I643">
        <v>0.99485018945015702</v>
      </c>
    </row>
    <row r="644" spans="4:9" x14ac:dyDescent="0.2">
      <c r="D644">
        <v>0.83985770791593495</v>
      </c>
      <c r="E644">
        <v>0.967786929385408</v>
      </c>
      <c r="H644">
        <v>0.90464419080001202</v>
      </c>
      <c r="I644">
        <v>0.99499674750419698</v>
      </c>
    </row>
    <row r="645" spans="4:9" x14ac:dyDescent="0.2">
      <c r="D645">
        <v>0.84115327299740505</v>
      </c>
      <c r="E645">
        <v>0.96841520605905196</v>
      </c>
      <c r="H645">
        <v>0.906039695554816</v>
      </c>
      <c r="I645">
        <v>0.99513957902987904</v>
      </c>
    </row>
    <row r="646" spans="4:9" x14ac:dyDescent="0.2">
      <c r="D646">
        <v>0.84243031577669303</v>
      </c>
      <c r="E646">
        <v>0.96903360570521901</v>
      </c>
      <c r="H646">
        <v>0.90741524920015004</v>
      </c>
      <c r="I646">
        <v>0.99527876486239397</v>
      </c>
    </row>
    <row r="647" spans="4:9" x14ac:dyDescent="0.2">
      <c r="D647">
        <v>0.84368897519036401</v>
      </c>
      <c r="E647">
        <v>0.969642231968043</v>
      </c>
      <c r="H647">
        <v>0.90877100139012401</v>
      </c>
      <c r="I647">
        <v>0.99541438449344899</v>
      </c>
    </row>
    <row r="648" spans="4:9" x14ac:dyDescent="0.2">
      <c r="D648">
        <v>0.84492939182495597</v>
      </c>
      <c r="E648">
        <v>0.97024118841603502</v>
      </c>
      <c r="H648">
        <v>0.91010710355609603</v>
      </c>
      <c r="I648">
        <v>0.99554651608209099</v>
      </c>
    </row>
    <row r="649" spans="4:9" x14ac:dyDescent="0.2">
      <c r="D649">
        <v>0.84615170785127103</v>
      </c>
      <c r="E649">
        <v>0.97083057852155696</v>
      </c>
      <c r="H649">
        <v>0.91142370883590196</v>
      </c>
      <c r="I649">
        <v>0.99567523646576495</v>
      </c>
    </row>
    <row r="650" spans="4:9" x14ac:dyDescent="0.2">
      <c r="D650">
        <v>0.84735606695900501</v>
      </c>
      <c r="E650">
        <v>0.97141050564053999</v>
      </c>
      <c r="H650">
        <v>0.91272097200343505</v>
      </c>
      <c r="I650">
        <v>0.99580062117162105</v>
      </c>
    </row>
    <row r="651" spans="4:9" x14ac:dyDescent="0.2">
      <c r="D651">
        <v>0.84854261429171796</v>
      </c>
      <c r="E651">
        <v>0.97198107299244896</v>
      </c>
      <c r="H651">
        <v>0.91399904939860699</v>
      </c>
      <c r="I651">
        <v>0.99592274442803996</v>
      </c>
    </row>
    <row r="652" spans="4:9" x14ac:dyDescent="0.2">
      <c r="D652">
        <v>0.84971149638218701</v>
      </c>
      <c r="E652">
        <v>0.97254238364050705</v>
      </c>
      <c r="H652">
        <v>0.91525809885770704</v>
      </c>
      <c r="I652">
        <v>0.99604167917637898</v>
      </c>
    </row>
    <row r="653" spans="4:9" x14ac:dyDescent="0.2">
      <c r="D653">
        <v>0.850862861088162</v>
      </c>
      <c r="E653">
        <v>0.97309454047218802</v>
      </c>
      <c r="H653">
        <v>0.91649827964420905</v>
      </c>
      <c r="I653">
        <v>0.99615749708291201</v>
      </c>
    </row>
    <row r="654" spans="4:9" x14ac:dyDescent="0.2">
      <c r="D654">
        <v>0.85199685752855303</v>
      </c>
      <c r="E654">
        <v>0.97363764617995996</v>
      </c>
      <c r="H654">
        <v>0.91771975238002901</v>
      </c>
      <c r="I654">
        <v>0.99627026855097001</v>
      </c>
    </row>
    <row r="655" spans="4:9" x14ac:dyDescent="0.2">
      <c r="D655">
        <v>0.85311363602007295</v>
      </c>
      <c r="E655">
        <v>0.974171803242317</v>
      </c>
      <c r="H655">
        <v>0.91892267897728697</v>
      </c>
      <c r="I655">
        <v>0.99638006273325497</v>
      </c>
    </row>
    <row r="656" spans="4:9" x14ac:dyDescent="0.2">
      <c r="D656">
        <v>0.854213348014361</v>
      </c>
      <c r="E656">
        <v>0.97469711390507197</v>
      </c>
      <c r="H656">
        <v>0.92010722257057498</v>
      </c>
      <c r="I656">
        <v>0.99648694754432698</v>
      </c>
    </row>
    <row r="657" spans="4:9" x14ac:dyDescent="0.2">
      <c r="D657">
        <v>0.855296146035605</v>
      </c>
      <c r="E657">
        <v>0.97521368016293597</v>
      </c>
      <c r="H657">
        <v>0.92127354744977297</v>
      </c>
      <c r="I657">
        <v>0.99659098967324999</v>
      </c>
    </row>
    <row r="658" spans="4:9" x14ac:dyDescent="0.2">
      <c r="D658">
        <v>0.85636218361870398</v>
      </c>
      <c r="E658">
        <v>0.97572160374138495</v>
      </c>
      <c r="H658">
        <v>0.92242181899343401</v>
      </c>
      <c r="I658">
        <v>0.996692254596385</v>
      </c>
    </row>
    <row r="659" spans="4:9" x14ac:dyDescent="0.2">
      <c r="D659">
        <v>0.85741161524796405</v>
      </c>
      <c r="E659">
        <v>0.97622098607880103</v>
      </c>
      <c r="H659">
        <v>0.92355220360276102</v>
      </c>
      <c r="I659">
        <v>0.99679080659032204</v>
      </c>
    </row>
    <row r="660" spans="4:9" x14ac:dyDescent="0.2">
      <c r="D660">
        <v>0.85844459629638203</v>
      </c>
      <c r="E660">
        <v>0.97671192830892195</v>
      </c>
      <c r="H660">
        <v>0.92466486863619402</v>
      </c>
      <c r="I660">
        <v>0.99688670874494401</v>
      </c>
    </row>
    <row r="661" spans="4:9" x14ac:dyDescent="0.2">
      <c r="D661">
        <v>0.85946128296550905</v>
      </c>
      <c r="E661">
        <v>0.97719453124357303</v>
      </c>
      <c r="H661">
        <v>0.92575998234464896</v>
      </c>
      <c r="I661">
        <v>0.99698002297659905</v>
      </c>
    </row>
    <row r="662" spans="4:9" x14ac:dyDescent="0.2">
      <c r="D662">
        <v>0.86046183222593897</v>
      </c>
      <c r="E662">
        <v>0.977668895355707</v>
      </c>
      <c r="H662">
        <v>0.92683771380740199</v>
      </c>
      <c r="I662">
        <v>0.99707081004139397</v>
      </c>
    </row>
    <row r="663" spans="4:9" x14ac:dyDescent="0.2">
      <c r="D663">
        <v>0.86144640175842102</v>
      </c>
      <c r="E663">
        <v>0.97813512076273301</v>
      </c>
      <c r="H663">
        <v>0.92789823286867101</v>
      </c>
      <c r="I663">
        <v>0.99715912954857899</v>
      </c>
    </row>
    <row r="664" spans="4:9" x14ac:dyDescent="0.2">
      <c r="D664">
        <v>0.86241514989563395</v>
      </c>
      <c r="E664">
        <v>0.97859330721017002</v>
      </c>
      <c r="H664">
        <v>0.92894171007489001</v>
      </c>
      <c r="I664">
        <v>0.99724503997402203</v>
      </c>
    </row>
    <row r="665" spans="4:9" x14ac:dyDescent="0.2">
      <c r="D665">
        <v>0.86336823556462206</v>
      </c>
      <c r="E665">
        <v>0.97904355405558896</v>
      </c>
      <c r="H665">
        <v>0.92996831661270996</v>
      </c>
      <c r="I665">
        <v>0.99732859867377099</v>
      </c>
    </row>
    <row r="666" spans="4:9" x14ac:dyDescent="0.2">
      <c r="D666">
        <v>0.86430581822993002</v>
      </c>
      <c r="E666">
        <v>0.97948596025287604</v>
      </c>
      <c r="H666">
        <v>0.93097822424774401</v>
      </c>
      <c r="I666">
        <v>0.997409861897679</v>
      </c>
    </row>
    <row r="667" spans="4:9" x14ac:dyDescent="0.2">
      <c r="D667">
        <v>0.86522805783743795</v>
      </c>
      <c r="E667">
        <v>0.97992062433681304</v>
      </c>
      <c r="H667">
        <v>0.93197160526406797</v>
      </c>
      <c r="I667">
        <v>0.99748888480309905</v>
      </c>
    </row>
    <row r="668" spans="4:9" x14ac:dyDescent="0.2">
      <c r="D668">
        <v>0.86613511475891802</v>
      </c>
      <c r="E668">
        <v>0.98034764440795896</v>
      </c>
      <c r="H668">
        <v>0.93294863240450798</v>
      </c>
      <c r="I668">
        <v>0.99756572146863098</v>
      </c>
    </row>
    <row r="669" spans="4:9" x14ac:dyDescent="0.2">
      <c r="D669">
        <v>0.86702714973733497</v>
      </c>
      <c r="E669">
        <v>0.98076711811786899</v>
      </c>
      <c r="H669">
        <v>0.93390947881171404</v>
      </c>
      <c r="I669">
        <v>0.99764042490791804</v>
      </c>
    </row>
    <row r="670" spans="4:9" x14ac:dyDescent="0.2">
      <c r="D670">
        <v>0.86790432383289395</v>
      </c>
      <c r="E670">
        <v>0.98117914265461603</v>
      </c>
      <c r="H670">
        <v>0.93485431797004903</v>
      </c>
      <c r="I670">
        <v>0.99771304708347397</v>
      </c>
    </row>
    <row r="671" spans="4:9" x14ac:dyDescent="0.2">
      <c r="D671">
        <v>0.86876679836986204</v>
      </c>
      <c r="E671">
        <v>0.98158381472864698</v>
      </c>
      <c r="H671">
        <v>0.93578332364830497</v>
      </c>
      <c r="I671">
        <v>0.99778363892055</v>
      </c>
    </row>
    <row r="672" spans="4:9" x14ac:dyDescent="0.2">
      <c r="D672">
        <v>0.86961473488416396</v>
      </c>
      <c r="E672">
        <v>0.98198123055895803</v>
      </c>
      <c r="H672">
        <v>0.93669666984326205</v>
      </c>
      <c r="I672">
        <v>0.99785225032102098</v>
      </c>
    </row>
    <row r="673" spans="4:9" x14ac:dyDescent="0.2">
      <c r="D673">
        <v>0.87044829507177801</v>
      </c>
      <c r="E673">
        <v>0.982371485859595</v>
      </c>
      <c r="H673">
        <v>0.93759453072409904</v>
      </c>
      <c r="I673">
        <v>0.99791893017728595</v>
      </c>
    </row>
    <row r="674" spans="4:9" x14ac:dyDescent="0.2">
      <c r="D674">
        <v>0.87126764073793495</v>
      </c>
      <c r="E674">
        <v>0.98275467582648102</v>
      </c>
      <c r="H674">
        <v>0.93847708057767498</v>
      </c>
      <c r="I674">
        <v>0.99798372638617405</v>
      </c>
    </row>
    <row r="675" spans="4:9" x14ac:dyDescent="0.2">
      <c r="D675">
        <v>0.87207293374713502</v>
      </c>
      <c r="E675">
        <v>0.98313089512457297</v>
      </c>
      <c r="H675">
        <v>0.93934449375469098</v>
      </c>
      <c r="I675">
        <v>0.99804668586286005</v>
      </c>
    </row>
    <row r="676" spans="4:9" x14ac:dyDescent="0.2">
      <c r="D676">
        <v>0.87286433597399804</v>
      </c>
      <c r="E676">
        <v>0.98350023787535101</v>
      </c>
      <c r="H676">
        <v>0.94019694461674697</v>
      </c>
      <c r="I676">
        <v>0.99810785455476503</v>
      </c>
    </row>
    <row r="677" spans="4:9" x14ac:dyDescent="0.2">
      <c r="D677">
        <v>0.87364200925494495</v>
      </c>
      <c r="E677">
        <v>0.98386279764462703</v>
      </c>
      <c r="H677">
        <v>0.94103460748430001</v>
      </c>
      <c r="I677">
        <v>0.99816727745545197</v>
      </c>
    </row>
    <row r="678" spans="4:9" x14ac:dyDescent="0.2">
      <c r="D678">
        <v>0.87440611534073398</v>
      </c>
      <c r="E678">
        <v>0.98421866743069797</v>
      </c>
      <c r="H678">
        <v>0.941857656585534</v>
      </c>
      <c r="I678">
        <v>0.99822499861849301</v>
      </c>
    </row>
    <row r="679" spans="4:9" x14ac:dyDescent="0.2">
      <c r="D679">
        <v>0.87515681584985305</v>
      </c>
      <c r="E679">
        <v>0.98456793965281997</v>
      </c>
      <c r="H679">
        <v>0.94266626600615799</v>
      </c>
      <c r="I679">
        <v>0.99828106117132198</v>
      </c>
    </row>
    <row r="680" spans="4:9" x14ac:dyDescent="0.2">
      <c r="D680">
        <v>0.87589427222277405</v>
      </c>
      <c r="E680">
        <v>0.98491070614001996</v>
      </c>
      <c r="H680">
        <v>0.943460609640138</v>
      </c>
      <c r="I680">
        <v>0.99833550732904797</v>
      </c>
    </row>
    <row r="681" spans="4:9" x14ac:dyDescent="0.2">
      <c r="D681">
        <v>0.87661864567708603</v>
      </c>
      <c r="E681">
        <v>0.98524705812023605</v>
      </c>
      <c r="H681">
        <v>0.94424086114135797</v>
      </c>
      <c r="I681">
        <v>0.99838837840823402</v>
      </c>
    </row>
    <row r="682" spans="4:9" x14ac:dyDescent="0.2">
      <c r="D682">
        <v>0.87733009716350197</v>
      </c>
      <c r="E682">
        <v>0.98557708620978801</v>
      </c>
      <c r="H682">
        <v>0.94500719387624399</v>
      </c>
      <c r="I682">
        <v>0.99843971484063399</v>
      </c>
    </row>
    <row r="683" spans="4:9" x14ac:dyDescent="0.2">
      <c r="D683">
        <v>0.87802878732276002</v>
      </c>
      <c r="E683">
        <v>0.98590088040319102</v>
      </c>
      <c r="H683">
        <v>0.94575978087733303</v>
      </c>
      <c r="I683">
        <v>0.99848955618687796</v>
      </c>
    </row>
    <row r="684" spans="4:9" x14ac:dyDescent="0.2">
      <c r="D684">
        <v>0.87871487644340496</v>
      </c>
      <c r="E684">
        <v>0.98621853006328197</v>
      </c>
      <c r="H684">
        <v>0.94649879479780097</v>
      </c>
      <c r="I684">
        <v>0.99853794115010497</v>
      </c>
    </row>
    <row r="685" spans="4:9" x14ac:dyDescent="0.2">
      <c r="D685">
        <v>0.87938852442047799</v>
      </c>
      <c r="E685">
        <v>0.98653012391169603</v>
      </c>
      <c r="H685">
        <v>0.94722440786696704</v>
      </c>
      <c r="I685">
        <v>0.99858490758953999</v>
      </c>
    </row>
    <row r="686" spans="4:9" x14ac:dyDescent="0.2">
      <c r="D686">
        <v>0.88004989071510098</v>
      </c>
      <c r="E686">
        <v>0.98683575001965995</v>
      </c>
      <c r="H686">
        <v>0.94793679184675605</v>
      </c>
      <c r="I686">
        <v>0.99863049253400005</v>
      </c>
    </row>
    <row r="687" spans="4:9" x14ac:dyDescent="0.2">
      <c r="D687">
        <v>0.88069913431496705</v>
      </c>
      <c r="E687">
        <v>0.98713549579912196</v>
      </c>
      <c r="H687">
        <v>0.94863611798914604</v>
      </c>
      <c r="I687">
        <v>0.99867473219533698</v>
      </c>
    </row>
    <row r="688" spans="4:9" x14ac:dyDescent="0.2">
      <c r="D688">
        <v>0.88133641369573901</v>
      </c>
      <c r="E688">
        <v>0.98742944799420895</v>
      </c>
      <c r="H688">
        <v>0.94932255699458401</v>
      </c>
      <c r="I688">
        <v>0.998717661981807</v>
      </c>
    </row>
    <row r="689" spans="4:9" x14ac:dyDescent="0.2">
      <c r="D689">
        <v>0.88196188678335696</v>
      </c>
      <c r="E689">
        <v>0.98771769267300802</v>
      </c>
      <c r="H689">
        <v>0.94999627897139305</v>
      </c>
      <c r="I689">
        <v>0.99875931651135696</v>
      </c>
    </row>
    <row r="690" spans="4:9" x14ac:dyDescent="0.2">
      <c r="D690">
        <v>0.88257571091726295</v>
      </c>
      <c r="E690">
        <v>0.98800031521968101</v>
      </c>
      <c r="H690">
        <v>0.95065745339615304</v>
      </c>
      <c r="I690">
        <v>0.99879972962483399</v>
      </c>
    </row>
    <row r="691" spans="4:9" x14ac:dyDescent="0.2">
      <c r="D691">
        <v>0.88317804281453305</v>
      </c>
      <c r="E691">
        <v>0.98827740032690203</v>
      </c>
      <c r="H691">
        <v>0.951306249075067</v>
      </c>
      <c r="I691">
        <v>0.99883893439910798</v>
      </c>
    </row>
    <row r="692" spans="4:9" x14ac:dyDescent="0.2">
      <c r="D692">
        <v>0.88376903853492905</v>
      </c>
      <c r="E692">
        <v>0.98854903198861099</v>
      </c>
      <c r="H692">
        <v>0.95194283410632197</v>
      </c>
      <c r="I692">
        <v>0.9988769631601</v>
      </c>
    </row>
    <row r="693" spans="4:9" x14ac:dyDescent="0.2">
      <c r="D693">
        <v>0.88434885344685998</v>
      </c>
      <c r="E693">
        <v>0.98881529349309905</v>
      </c>
      <c r="H693">
        <v>0.95256737584342099</v>
      </c>
      <c r="I693">
        <v>0.99891384749572398</v>
      </c>
    </row>
    <row r="694" spans="4:9" x14ac:dyDescent="0.2">
      <c r="D694">
        <v>0.88491764219426505</v>
      </c>
      <c r="E694">
        <v>0.98907626741641297</v>
      </c>
      <c r="H694">
        <v>0.95318004085951002</v>
      </c>
      <c r="I694">
        <v>0.99894961826872497</v>
      </c>
    </row>
    <row r="695" spans="4:9" x14ac:dyDescent="0.2">
      <c r="D695">
        <v>0.88547555866440197</v>
      </c>
      <c r="E695">
        <v>0.98933203561606897</v>
      </c>
      <c r="H695">
        <v>0.95378099491268398</v>
      </c>
      <c r="I695">
        <v>0.99898430562941798</v>
      </c>
    </row>
    <row r="696" spans="4:9" x14ac:dyDescent="0.2">
      <c r="D696">
        <v>0.886022755956556</v>
      </c>
      <c r="E696">
        <v>0.98958267922509402</v>
      </c>
      <c r="H696">
        <v>0.95437040291228004</v>
      </c>
      <c r="I696">
        <v>0.99901793902832603</v>
      </c>
    </row>
    <row r="697" spans="4:9" x14ac:dyDescent="0.2">
      <c r="D697">
        <v>0.88655938635165099</v>
      </c>
      <c r="E697">
        <v>0.98982827864637302</v>
      </c>
      <c r="H697">
        <v>0.95494842888614795</v>
      </c>
      <c r="I697">
        <v>0.99905054722870601</v>
      </c>
    </row>
    <row r="698" spans="4:9" x14ac:dyDescent="0.2">
      <c r="D698">
        <v>0.88708560128277203</v>
      </c>
      <c r="E698">
        <v>0.99006891354731197</v>
      </c>
      <c r="H698">
        <v>0.95551523594889798</v>
      </c>
      <c r="I698">
        <v>0.99908215831896996</v>
      </c>
    </row>
    <row r="699" spans="4:9" x14ac:dyDescent="0.2">
      <c r="D699">
        <v>0.88760155130659901</v>
      </c>
      <c r="E699">
        <v>0.99030466285480601</v>
      </c>
      <c r="H699">
        <v>0.95607098627112397</v>
      </c>
      <c r="I699">
        <v>0.99911279972498901</v>
      </c>
    </row>
    <row r="700" spans="4:9" x14ac:dyDescent="0.2">
      <c r="D700">
        <v>0.88810738607572903</v>
      </c>
      <c r="E700">
        <v>0.99053560475052205</v>
      </c>
      <c r="H700">
        <v>0.95661584104960096</v>
      </c>
      <c r="I700">
        <v>0.99914249822228596</v>
      </c>
    </row>
    <row r="701" spans="4:9" x14ac:dyDescent="0.2">
      <c r="D701">
        <v>0.88860325431191101</v>
      </c>
      <c r="E701">
        <v>0.99076181666647201</v>
      </c>
      <c r="H701">
        <v>0.95714996047844603</v>
      </c>
      <c r="I701">
        <v>0.99917127994810495</v>
      </c>
    </row>
    <row r="702" spans="4:9" x14ac:dyDescent="0.2">
      <c r="D702">
        <v>0.88908930378015805</v>
      </c>
      <c r="E702">
        <v>0.99098337528090297</v>
      </c>
      <c r="H702">
        <v>0.95767350372124405</v>
      </c>
      <c r="I702">
        <v>0.99919917041336603</v>
      </c>
    </row>
    <row r="703" spans="4:9" x14ac:dyDescent="0.2">
      <c r="D703">
        <v>0.88956568126376501</v>
      </c>
      <c r="E703">
        <v>0.99120035651447103</v>
      </c>
      <c r="H703">
        <v>0.95818662888412698</v>
      </c>
      <c r="I703">
        <v>0.99922619451449601</v>
      </c>
    </row>
    <row r="704" spans="4:9" x14ac:dyDescent="0.2">
      <c r="D704">
        <v>0.89003253254019898</v>
      </c>
      <c r="E704">
        <v>0.99141283552671999</v>
      </c>
      <c r="H704">
        <v>0.95868949298981199</v>
      </c>
      <c r="I704">
        <v>0.99925237654513299</v>
      </c>
    </row>
    <row r="705" spans="4:9" x14ac:dyDescent="0.2">
      <c r="D705">
        <v>0.89049000235786802</v>
      </c>
      <c r="E705">
        <v>0.99162088671284998</v>
      </c>
      <c r="H705">
        <v>0.95918225195257401</v>
      </c>
      <c r="I705">
        <v>0.99927774020770599</v>
      </c>
    </row>
    <row r="706" spans="4:9" x14ac:dyDescent="0.2">
      <c r="D706">
        <v>0.89093823441376896</v>
      </c>
      <c r="E706">
        <v>0.99182458370076898</v>
      </c>
      <c r="H706">
        <v>0.959665060554174</v>
      </c>
      <c r="I706">
        <v>0.999302308624887</v>
      </c>
    </row>
    <row r="707" spans="4:9" x14ac:dyDescent="0.2">
      <c r="D707">
        <v>0.89137737133199202</v>
      </c>
      <c r="E707">
        <v>0.99202399934843599</v>
      </c>
      <c r="H707">
        <v>0.96013807242069804</v>
      </c>
      <c r="I707">
        <v>0.99932610435091196</v>
      </c>
    </row>
    <row r="708" spans="4:9" x14ac:dyDescent="0.2">
      <c r="D708">
        <v>0.89180755464309103</v>
      </c>
      <c r="E708">
        <v>0.99221920574148603</v>
      </c>
      <c r="H708">
        <v>0.96060144000034497</v>
      </c>
      <c r="I708">
        <v>0.99934914938277297</v>
      </c>
    </row>
    <row r="709" spans="4:9" x14ac:dyDescent="0.2">
      <c r="D709">
        <v>0.89222892476430105</v>
      </c>
      <c r="E709">
        <v>0.99241027419113104</v>
      </c>
      <c r="H709">
        <v>0.96105531454211102</v>
      </c>
      <c r="I709">
        <v>0.99937146517127495</v>
      </c>
    </row>
    <row r="710" spans="4:9" x14ac:dyDescent="0.2">
      <c r="D710">
        <v>0.89264162098060096</v>
      </c>
      <c r="E710">
        <v>0.99259727523233199</v>
      </c>
      <c r="H710">
        <v>0.96149984607539596</v>
      </c>
      <c r="I710">
        <v>0.99939307263196098</v>
      </c>
    </row>
    <row r="711" spans="4:9" x14ac:dyDescent="0.2">
      <c r="D711">
        <v>0.89304578142661595</v>
      </c>
      <c r="E711">
        <v>0.99278027862225404</v>
      </c>
      <c r="H711">
        <v>0.96193518339050599</v>
      </c>
      <c r="I711">
        <v>0.99941399215589899</v>
      </c>
    </row>
    <row r="712" spans="4:9" x14ac:dyDescent="0.2">
      <c r="D712">
        <v>0.89344154306933998</v>
      </c>
      <c r="E712">
        <v>0.99295935333897301</v>
      </c>
      <c r="H712">
        <v>0.96236147402004601</v>
      </c>
      <c r="I712">
        <v>0.99943424362033795</v>
      </c>
    </row>
    <row r="713" spans="4:9" x14ac:dyDescent="0.2">
      <c r="D713">
        <v>0.89382904169168598</v>
      </c>
      <c r="E713">
        <v>0.99313456758045904</v>
      </c>
      <c r="H713">
        <v>0.96277886422120096</v>
      </c>
      <c r="I713">
        <v>0.99945384639922397</v>
      </c>
    </row>
    <row r="714" spans="4:9" x14ac:dyDescent="0.2">
      <c r="D714">
        <v>0.89420841187684097</v>
      </c>
      <c r="E714">
        <v>0.99330598876381304</v>
      </c>
      <c r="H714">
        <v>0.963187498958882</v>
      </c>
      <c r="I714">
        <v>0.99947281937357502</v>
      </c>
    </row>
    <row r="715" spans="4:9" x14ac:dyDescent="0.2">
      <c r="D715">
        <v>0.89457978699342799</v>
      </c>
      <c r="E715">
        <v>0.99347368352475796</v>
      </c>
      <c r="H715">
        <v>0.96358752188974395</v>
      </c>
      <c r="I715">
        <v>0.99949118094172695</v>
      </c>
    </row>
    <row r="716" spans="4:9" x14ac:dyDescent="0.2">
      <c r="D716">
        <v>0.89494329918144899</v>
      </c>
      <c r="E716">
        <v>0.99363771771738296</v>
      </c>
      <c r="H716">
        <v>0.96397907534704896</v>
      </c>
      <c r="I716">
        <v>0.999508949029428</v>
      </c>
    </row>
    <row r="717" spans="4:9" x14ac:dyDescent="0.2">
      <c r="D717">
        <v>0.89529907933902897</v>
      </c>
      <c r="E717">
        <v>0.99379815641413805</v>
      </c>
      <c r="H717">
        <v>0.96436230032637904</v>
      </c>
      <c r="I717">
        <v>0.99952614109980598</v>
      </c>
    </row>
    <row r="718" spans="4:9" x14ac:dyDescent="0.2">
      <c r="D718">
        <v>0.89564725710991</v>
      </c>
      <c r="E718">
        <v>0.99395506390606703</v>
      </c>
      <c r="H718">
        <v>0.96473733647217397</v>
      </c>
      <c r="I718">
        <v>0.99954277416318604</v>
      </c>
    </row>
    <row r="719" spans="4:9" x14ac:dyDescent="0.2">
      <c r="D719">
        <v>0.89598796087172605</v>
      </c>
      <c r="E719">
        <v>0.99410850370327997</v>
      </c>
      <c r="H719">
        <v>0.965104322065098</v>
      </c>
      <c r="I719">
        <v>0.99955886478677303</v>
      </c>
    </row>
    <row r="720" spans="4:9" x14ac:dyDescent="0.2">
      <c r="D720">
        <v>0.896321317725019</v>
      </c>
      <c r="E720">
        <v>0.99425853853566104</v>
      </c>
      <c r="H720">
        <v>0.96546339401020498</v>
      </c>
      <c r="I720">
        <v>0.99957442910419403</v>
      </c>
    </row>
    <row r="721" spans="4:9" x14ac:dyDescent="0.2">
      <c r="D721">
        <v>0.89664745348299901</v>
      </c>
      <c r="E721">
        <v>0.99440523035381001</v>
      </c>
      <c r="H721">
        <v>0.96581468782591695</v>
      </c>
      <c r="I721">
        <v>0.99958948282489402</v>
      </c>
    </row>
    <row r="722" spans="4:9" x14ac:dyDescent="0.2">
      <c r="D722">
        <v>0.89696649266203299</v>
      </c>
      <c r="E722">
        <v>0.99454864033020196</v>
      </c>
      <c r="H722">
        <v>0.96615833763377201</v>
      </c>
      <c r="I722">
        <v>0.99960404124340296</v>
      </c>
    </row>
    <row r="723" spans="4:9" x14ac:dyDescent="0.2">
      <c r="D723">
        <v>0.89727855847285798</v>
      </c>
      <c r="E723">
        <v>0.99468882886057497</v>
      </c>
      <c r="H723">
        <v>0.966494476148962</v>
      </c>
      <c r="I723">
        <v>0.99961811924844601</v>
      </c>
    </row>
    <row r="724" spans="4:9" x14ac:dyDescent="0.2">
      <c r="D724">
        <v>0.89758377281249402</v>
      </c>
      <c r="E724">
        <v>0.99482585556553105</v>
      </c>
      <c r="H724">
        <v>0.96682323467162301</v>
      </c>
      <c r="I724">
        <v>0.99963173133192995</v>
      </c>
    </row>
    <row r="725" spans="4:9" x14ac:dyDescent="0.2">
      <c r="D725">
        <v>0.89788225625685703</v>
      </c>
      <c r="E725">
        <v>0.99495977929235102</v>
      </c>
      <c r="H725">
        <v>0.96714474307887899</v>
      </c>
      <c r="I725">
        <v>0.99964489159777903</v>
      </c>
    </row>
    <row r="726" spans="4:9" x14ac:dyDescent="0.2">
      <c r="D726">
        <v>0.89817412805406305</v>
      </c>
      <c r="E726">
        <v>0.99509065811701602</v>
      </c>
      <c r="H726">
        <v>0.96745912981762305</v>
      </c>
      <c r="I726">
        <v>0.99965761377063</v>
      </c>
    </row>
    <row r="727" spans="4:9" x14ac:dyDescent="0.2">
      <c r="D727">
        <v>0.89845950611838998</v>
      </c>
      <c r="E727">
        <v>0.99521854934643195</v>
      </c>
      <c r="H727">
        <v>0.96776652189802204</v>
      </c>
      <c r="I727">
        <v>0.99966991120439697</v>
      </c>
    </row>
    <row r="728" spans="4:9" x14ac:dyDescent="0.2">
      <c r="D728">
        <v>0.89873850702491798</v>
      </c>
      <c r="E728">
        <v>0.99534350952085604</v>
      </c>
      <c r="H728">
        <v>0.96806704488773698</v>
      </c>
      <c r="I728">
        <v>0.99968179689068803</v>
      </c>
    </row>
    <row r="729" spans="4:9" x14ac:dyDescent="0.2">
      <c r="D729">
        <v>0.89901124600480498</v>
      </c>
      <c r="E729">
        <v>0.99546559441651095</v>
      </c>
      <c r="H729">
        <v>0.96836082290684</v>
      </c>
      <c r="I729">
        <v>0.99969328346708797</v>
      </c>
    </row>
    <row r="730" spans="4:9" x14ac:dyDescent="0.2">
      <c r="D730">
        <v>0.899277836941209</v>
      </c>
      <c r="E730">
        <v>0.995584859048392</v>
      </c>
      <c r="H730">
        <v>0.96864797862341501</v>
      </c>
      <c r="I730">
        <v>0.99970438322529998</v>
      </c>
    </row>
    <row r="731" spans="4:9" x14ac:dyDescent="0.2">
      <c r="D731">
        <v>0.899538392365827</v>
      </c>
      <c r="E731">
        <v>0.99570135767326395</v>
      </c>
      <c r="H731">
        <v>0.96892863324983602</v>
      </c>
      <c r="I731">
        <v>0.99971510811915199</v>
      </c>
    </row>
    <row r="732" spans="4:9" x14ac:dyDescent="0.2">
      <c r="D732">
        <v>0.89979302345605405</v>
      </c>
      <c r="E732">
        <v>0.99581514379282599</v>
      </c>
      <c r="H732">
        <v>0.96920290653970398</v>
      </c>
      <c r="I732">
        <v>0.99972546977246801</v>
      </c>
    </row>
    <row r="733" spans="4:9" x14ac:dyDescent="0.2">
      <c r="D733">
        <v>0.90004184003273502</v>
      </c>
      <c r="E733">
        <v>0.99592627015706203</v>
      </c>
      <c r="H733">
        <v>0.96947091678542496</v>
      </c>
      <c r="I733">
        <v>0.99973547948679797</v>
      </c>
    </row>
    <row r="734" spans="4:9" x14ac:dyDescent="0.2">
      <c r="D734">
        <v>0.90028495055850799</v>
      </c>
      <c r="E734">
        <v>0.99603478876775697</v>
      </c>
      <c r="H734">
        <v>0.969732780816427</v>
      </c>
      <c r="I734">
        <v>0.99974514824901695</v>
      </c>
    </row>
    <row r="735" spans="4:9" x14ac:dyDescent="0.2">
      <c r="D735">
        <v>0.90052246213672404</v>
      </c>
      <c r="E735">
        <v>0.99614075088218201</v>
      </c>
      <c r="H735">
        <v>0.96998861399799496</v>
      </c>
      <c r="I735">
        <v>0.99975448673878997</v>
      </c>
    </row>
    <row r="736" spans="4:9" x14ac:dyDescent="0.2">
      <c r="D736">
        <v>0.90075448051092399</v>
      </c>
      <c r="E736">
        <v>0.99624420701693805</v>
      </c>
      <c r="H736">
        <v>0.97023853023071005</v>
      </c>
      <c r="I736">
        <v>0.99976350533590097</v>
      </c>
    </row>
    <row r="737" spans="4:9" x14ac:dyDescent="0.2">
      <c r="D737">
        <v>0.90098111006486803</v>
      </c>
      <c r="E737">
        <v>0.99634520695195505</v>
      </c>
      <c r="H737">
        <v>0.97048264195047795</v>
      </c>
      <c r="I737">
        <v>0.99977221412744999</v>
      </c>
    </row>
    <row r="738" spans="4:9" x14ac:dyDescent="0.2">
      <c r="D738">
        <v>0.90120245382310404</v>
      </c>
      <c r="E738">
        <v>0.99644379973465103</v>
      </c>
      <c r="H738">
        <v>0.97072106012914094</v>
      </c>
      <c r="I738">
        <v>0.99978062291491898</v>
      </c>
    </row>
    <row r="739" spans="4:9" x14ac:dyDescent="0.2">
      <c r="D739">
        <v>0.90141861345205498</v>
      </c>
      <c r="E739">
        <v>0.99654003368422395</v>
      </c>
      <c r="H739">
        <v>0.97095389427565504</v>
      </c>
      <c r="I739">
        <v>0.99978874122110895</v>
      </c>
    </row>
    <row r="740" spans="4:9" x14ac:dyDescent="0.2">
      <c r="D740">
        <v>0.90162968926162101</v>
      </c>
      <c r="E740">
        <v>0.99663395639610197</v>
      </c>
      <c r="H740">
        <v>0.97118125243780895</v>
      </c>
      <c r="I740">
        <v>0.99979657829694701</v>
      </c>
    </row>
    <row r="741" spans="4:9" x14ac:dyDescent="0.2">
      <c r="D741">
        <v>0.90183578020728195</v>
      </c>
      <c r="E741">
        <v>0.99672561474652199</v>
      </c>
      <c r="H741">
        <v>0.97140324120449095</v>
      </c>
      <c r="I741">
        <v>0.99980414312816002</v>
      </c>
    </row>
    <row r="742" spans="4:9" x14ac:dyDescent="0.2">
      <c r="D742">
        <v>0.90203698389268105</v>
      </c>
      <c r="E742">
        <v>0.99681505489724198</v>
      </c>
      <c r="H742">
        <v>0.97161996570847398</v>
      </c>
      <c r="I742">
        <v>0.99981144444183101</v>
      </c>
    </row>
    <row r="743" spans="4:9" x14ac:dyDescent="0.2">
      <c r="D743">
        <v>0.90223339657268697</v>
      </c>
      <c r="E743">
        <v>0.996902322300385</v>
      </c>
      <c r="H743">
        <v>0.97183152962970898</v>
      </c>
      <c r="I743">
        <v>0.99981849071281903</v>
      </c>
    </row>
    <row r="744" spans="4:9" x14ac:dyDescent="0.2">
      <c r="D744">
        <v>0.90242511315691099</v>
      </c>
      <c r="E744">
        <v>0.99698746170340702</v>
      </c>
      <c r="H744">
        <v>0.97203803519912102</v>
      </c>
      <c r="I744">
        <v>0.99982529017006505</v>
      </c>
    </row>
    <row r="745" spans="4:9" x14ac:dyDescent="0.2">
      <c r="D745">
        <v>0.90261222721367496</v>
      </c>
      <c r="E745">
        <v>0.99707051715418404</v>
      </c>
      <c r="H745">
        <v>0.97223958320287596</v>
      </c>
      <c r="I745">
        <v>0.99983185080276205</v>
      </c>
    </row>
    <row r="746" spans="4:9" x14ac:dyDescent="0.2">
      <c r="D746">
        <v>0.90279483097441804</v>
      </c>
      <c r="E746">
        <v>0.99715153200621098</v>
      </c>
      <c r="H746">
        <v>0.97243627298713098</v>
      </c>
      <c r="I746">
        <v>0.99983818036641603</v>
      </c>
    </row>
    <row r="747" spans="4:9" x14ac:dyDescent="0.2">
      <c r="D747">
        <v>0.90297301533851804</v>
      </c>
      <c r="E747">
        <v>0.99723054892391705</v>
      </c>
      <c r="H747">
        <v>0.97262820246322501</v>
      </c>
      <c r="I747">
        <v>0.99984428638877698</v>
      </c>
    </row>
    <row r="748" spans="4:9" x14ac:dyDescent="0.2">
      <c r="D748">
        <v>0.90314686987852799</v>
      </c>
      <c r="E748">
        <v>0.99730760988808098</v>
      </c>
      <c r="H748">
        <v>0.97281546811332498</v>
      </c>
      <c r="I748">
        <v>0.99985017617565197</v>
      </c>
    </row>
    <row r="749" spans="4:9" x14ac:dyDescent="0.2">
      <c r="D749">
        <v>0.90331648284581001</v>
      </c>
      <c r="E749">
        <v>0.99738275620135297</v>
      </c>
      <c r="H749">
        <v>0.97299816499648695</v>
      </c>
      <c r="I749">
        <v>0.99985585681660405</v>
      </c>
    </row>
    <row r="750" spans="4:9" x14ac:dyDescent="0.2">
      <c r="D750">
        <v>0.903481941176554</v>
      </c>
      <c r="E750">
        <v>0.99745602849387105</v>
      </c>
      <c r="H750">
        <v>0.97317638675514495</v>
      </c>
      <c r="I750">
        <v>0.999861335190531</v>
      </c>
    </row>
    <row r="751" spans="4:9" x14ac:dyDescent="0.2">
      <c r="D751">
        <v>0.90364333049816503</v>
      </c>
      <c r="E751">
        <v>0.99752746672897197</v>
      </c>
      <c r="H751">
        <v>0.97335022562198703</v>
      </c>
      <c r="I751">
        <v>0.99986661797112697</v>
      </c>
    </row>
    <row r="752" spans="4:9" x14ac:dyDescent="0.2">
      <c r="D752">
        <v>0.90380073513602099</v>
      </c>
      <c r="E752">
        <v>0.997597110208989</v>
      </c>
      <c r="H752">
        <v>0.97351977242723597</v>
      </c>
      <c r="I752">
        <v>0.99987171163223498</v>
      </c>
    </row>
    <row r="753" spans="4:9" x14ac:dyDescent="0.2">
      <c r="D753">
        <v>0.90395423812056497</v>
      </c>
      <c r="E753">
        <v>0.99766499758113503</v>
      </c>
      <c r="H753">
        <v>0.97368511660629098</v>
      </c>
      <c r="I753">
        <v>0.99987662245308695</v>
      </c>
    </row>
    <row r="754" spans="4:9" x14ac:dyDescent="0.2">
      <c r="D754">
        <v>0.90410392119474703</v>
      </c>
      <c r="E754">
        <v>0.99773116684346497</v>
      </c>
      <c r="H754">
        <v>0.97384634620773902</v>
      </c>
      <c r="I754">
        <v>0.99988135652342502</v>
      </c>
    </row>
    <row r="755" spans="4:9" x14ac:dyDescent="0.2">
      <c r="D755">
        <v>0.90424986482178304</v>
      </c>
      <c r="E755">
        <v>0.99779565535091697</v>
      </c>
      <c r="H755">
        <v>0.97400354790171295</v>
      </c>
      <c r="I755">
        <v>0.99988591974852004</v>
      </c>
    </row>
    <row r="756" spans="4:9" x14ac:dyDescent="0.2">
      <c r="D756">
        <v>0.904392148193223</v>
      </c>
      <c r="E756">
        <v>0.99785849982142105</v>
      </c>
      <c r="H756">
        <v>0.97415680698858897</v>
      </c>
      <c r="I756">
        <v>0.999890317854082</v>
      </c>
    </row>
    <row r="757" spans="4:9" x14ac:dyDescent="0.2">
      <c r="D757">
        <v>0.90453084923733096</v>
      </c>
      <c r="E757">
        <v>0.99791973634207698</v>
      </c>
      <c r="H757">
        <v>0.974306207408003</v>
      </c>
      <c r="I757">
        <v>0.99989455639106395</v>
      </c>
    </row>
    <row r="758" spans="4:9" x14ac:dyDescent="0.2">
      <c r="D758">
        <v>0.90466604462774303</v>
      </c>
      <c r="E758">
        <v>0.99797940037539901</v>
      </c>
      <c r="H758">
        <v>0.97445183174818195</v>
      </c>
      <c r="I758">
        <v>0.99989864074035395</v>
      </c>
    </row>
    <row r="759" spans="4:9" x14ac:dyDescent="0.2">
      <c r="D759">
        <v>0.90479780979240598</v>
      </c>
      <c r="E759">
        <v>0.99803752676561597</v>
      </c>
      <c r="H759">
        <v>0.97459376125557196</v>
      </c>
      <c r="I759">
        <v>0.99990257611737199</v>
      </c>
    </row>
    <row r="760" spans="4:9" x14ac:dyDescent="0.2">
      <c r="D760">
        <v>0.90492621892278602</v>
      </c>
      <c r="E760">
        <v>0.99809414974502797</v>
      </c>
      <c r="H760">
        <v>0.97473207584475596</v>
      </c>
      <c r="I760">
        <v>0.99990636757656004</v>
      </c>
    </row>
    <row r="761" spans="4:9" x14ac:dyDescent="0.2">
      <c r="D761">
        <v>0.90505134498332396</v>
      </c>
      <c r="E761">
        <v>0.99814930294041604</v>
      </c>
      <c r="H761">
        <v>0.97486685410864105</v>
      </c>
      <c r="I761">
        <v>0.999910020015775</v>
      </c>
    </row>
    <row r="762" spans="4:9" x14ac:dyDescent="0.2">
      <c r="D762">
        <v>0.90517325972114604</v>
      </c>
      <c r="E762">
        <v>0.99820301937950096</v>
      </c>
      <c r="H762">
        <v>0.97499817332891303</v>
      </c>
      <c r="I762">
        <v>0.99991353818057704</v>
      </c>
    </row>
    <row r="763" spans="4:9" x14ac:dyDescent="0.2">
      <c r="D763">
        <v>0.90529203367599198</v>
      </c>
      <c r="E763">
        <v>0.99825533149744405</v>
      </c>
      <c r="H763">
        <v>0.97512610948673795</v>
      </c>
      <c r="I763">
        <v>0.99991692666842602</v>
      </c>
    </row>
    <row r="764" spans="4:9" x14ac:dyDescent="0.2">
      <c r="D764">
        <v>0.90540773619037995</v>
      </c>
      <c r="E764">
        <v>0.99830627114338899</v>
      </c>
      <c r="H764">
        <v>0.97525073727370104</v>
      </c>
      <c r="I764">
        <v>0.99992018993277798</v>
      </c>
    </row>
    <row r="765" spans="4:9" x14ac:dyDescent="0.2">
      <c r="D765">
        <v>0.90552043541996996</v>
      </c>
      <c r="E765">
        <v>0.99835586958704103</v>
      </c>
      <c r="H765">
        <v>0.97537213010298096</v>
      </c>
      <c r="I765">
        <v>0.99992333228709096</v>
      </c>
    </row>
    <row r="766" spans="4:9" x14ac:dyDescent="0.2">
      <c r="D766">
        <v>0.90563019834413605</v>
      </c>
      <c r="E766">
        <v>0.99840415752528</v>
      </c>
      <c r="H766">
        <v>0.97549036012072898</v>
      </c>
      <c r="I766">
        <v>0.99992635790873197</v>
      </c>
    </row>
    <row r="767" spans="4:9" x14ac:dyDescent="0.2">
      <c r="D767">
        <v>0.90573709077672604</v>
      </c>
      <c r="E767">
        <v>0.99845116508880305</v>
      </c>
      <c r="H767">
        <v>0.97560549821766096</v>
      </c>
      <c r="I767">
        <v>0.99992927084279903</v>
      </c>
    </row>
    <row r="768" spans="4:9" x14ac:dyDescent="0.2">
      <c r="D768">
        <v>0.90584117737699898</v>
      </c>
      <c r="E768">
        <v>0.99849692184879202</v>
      </c>
      <c r="H768">
        <v>0.97571761404084101</v>
      </c>
      <c r="I768">
        <v>0.99993207500585002</v>
      </c>
    </row>
    <row r="769" spans="4:9" x14ac:dyDescent="0.2">
      <c r="D769">
        <v>0.90594252166073397</v>
      </c>
      <c r="E769">
        <v>0.99854145682360596</v>
      </c>
      <c r="H769">
        <v>0.97582677600564405</v>
      </c>
      <c r="I769">
        <v>0.99993477418954302</v>
      </c>
    </row>
    <row r="770" spans="4:9" x14ac:dyDescent="0.2">
      <c r="D770">
        <v>0.90604118601149897</v>
      </c>
      <c r="E770">
        <v>0.99858479848549397</v>
      </c>
      <c r="H770">
        <v>0.97593305130789798</v>
      </c>
      <c r="I770">
        <v>0.99993737206418598</v>
      </c>
    </row>
    <row r="771" spans="4:9" x14ac:dyDescent="0.2">
      <c r="D771">
        <v>0.90613723169206895</v>
      </c>
      <c r="E771">
        <v>0.99862697476732099</v>
      </c>
      <c r="H771">
        <v>0.97603650593617597</v>
      </c>
      <c r="I771">
        <v>0.99993987218221303</v>
      </c>
    </row>
    <row r="772" spans="4:9" x14ac:dyDescent="0.2">
      <c r="D772">
        <v>0.90623071885598605</v>
      </c>
      <c r="E772">
        <v>0.99866801306930897</v>
      </c>
      <c r="H772">
        <v>0.97613720468425502</v>
      </c>
      <c r="I772">
        <v>0.99994227798156199</v>
      </c>
    </row>
    <row r="773" spans="4:9" x14ac:dyDescent="0.2">
      <c r="D773">
        <v>0.90632170655924804</v>
      </c>
      <c r="E773">
        <v>0.99870794026579202</v>
      </c>
      <c r="H773">
        <v>0.97623521116370304</v>
      </c>
      <c r="I773">
        <v>0.99994459278898096</v>
      </c>
    </row>
    <row r="774" spans="4:9" x14ac:dyDescent="0.2">
      <c r="D774">
        <v>0.90641025277211795</v>
      </c>
      <c r="E774">
        <v>0.99874678271196904</v>
      </c>
      <c r="H774">
        <v>0.97633058781659998</v>
      </c>
      <c r="I774">
        <v>0.99994681982324396</v>
      </c>
    </row>
    <row r="775" spans="4:9" x14ac:dyDescent="0.2">
      <c r="D775">
        <v>0.906496414391054</v>
      </c>
      <c r="E775">
        <v>0.99878456625066803</v>
      </c>
      <c r="H775">
        <v>0.97642339592838601</v>
      </c>
      <c r="I775">
        <v>0.99994896219829998</v>
      </c>
    </row>
    <row r="776" spans="4:9" x14ac:dyDescent="0.2">
      <c r="D776">
        <v>0.90658024725073205</v>
      </c>
      <c r="E776">
        <v>0.99882131621911197</v>
      </c>
      <c r="H776">
        <v>0.97651369564081303</v>
      </c>
      <c r="I776">
        <v>0.99995102292632898</v>
      </c>
    </row>
    <row r="777" spans="4:9" x14ac:dyDescent="0.2">
      <c r="D777">
        <v>0.90666180613616798</v>
      </c>
      <c r="E777">
        <v>0.99885705745567599</v>
      </c>
      <c r="H777">
        <v>0.97660154596500803</v>
      </c>
      <c r="I777">
        <v>0.99995300492073502</v>
      </c>
    </row>
    <row r="778" spans="4:9" x14ac:dyDescent="0.2">
      <c r="D778">
        <v>0.90674114479493295</v>
      </c>
      <c r="E778">
        <v>0.99889181430664997</v>
      </c>
      <c r="H778">
        <v>0.97668700479461901</v>
      </c>
      <c r="I778">
        <v>0.99995491099905298</v>
      </c>
    </row>
    <row r="779" spans="4:9" x14ac:dyDescent="0.2">
      <c r="D779">
        <v>0.90681831594943496</v>
      </c>
      <c r="E779">
        <v>0.99892561063298202</v>
      </c>
      <c r="H779">
        <v>0.97677012891905102</v>
      </c>
      <c r="I779">
        <v>0.99995674388579303</v>
      </c>
    </row>
    <row r="780" spans="4:9" x14ac:dyDescent="0.2">
      <c r="D780">
        <v>0.90689337130928105</v>
      </c>
      <c r="E780">
        <v>0.99895846981702396</v>
      </c>
      <c r="H780">
        <v>0.97685097403678101</v>
      </c>
      <c r="I780">
        <v>0.99995850621519999</v>
      </c>
    </row>
    <row r="781" spans="4:9" x14ac:dyDescent="0.2">
      <c r="D781">
        <v>0.90696636158369304</v>
      </c>
      <c r="E781">
        <v>0.99899041476925499</v>
      </c>
      <c r="H781">
        <v>0.97692959476873198</v>
      </c>
      <c r="I781">
        <v>0.99996020053395296</v>
      </c>
    </row>
    <row r="782" spans="4:9" x14ac:dyDescent="0.2">
      <c r="D782">
        <v>0.90703733649398</v>
      </c>
      <c r="E782">
        <v>0.99902146793499602</v>
      </c>
      <c r="H782">
        <v>0.97700604467170904</v>
      </c>
      <c r="I782">
        <v>0.99996182930379096</v>
      </c>
    </row>
    <row r="783" spans="4:9" x14ac:dyDescent="0.2">
      <c r="D783">
        <v>0.907106344786065</v>
      </c>
      <c r="E783">
        <v>0.99905165130110196</v>
      </c>
      <c r="H783">
        <v>0.97708037625188404</v>
      </c>
      <c r="I783">
        <v>0.99996339490407005</v>
      </c>
    </row>
    <row r="784" spans="4:9" x14ac:dyDescent="0.2">
      <c r="D784">
        <v>0.90717343424303698</v>
      </c>
      <c r="E784">
        <v>0.99908098640264098</v>
      </c>
      <c r="H784">
        <v>0.97715264097832699</v>
      </c>
      <c r="I784">
        <v>0.99996489963425295</v>
      </c>
    </row>
    <row r="785" spans="4:9" x14ac:dyDescent="0.2">
      <c r="D785">
        <v>0.90723865169774498</v>
      </c>
      <c r="E785">
        <v>0.99910949432954199</v>
      </c>
      <c r="H785">
        <v>0.97722288929656398</v>
      </c>
      <c r="I785">
        <v>0.99996634571633902</v>
      </c>
    </row>
    <row r="786" spans="4:9" x14ac:dyDescent="0.2">
      <c r="D786">
        <v>0.90730204304541295</v>
      </c>
      <c r="E786">
        <v>0.99913719573322801</v>
      </c>
      <c r="H786">
        <v>0.97729117064217097</v>
      </c>
      <c r="I786">
        <v>0.99996773529722005</v>
      </c>
    </row>
    <row r="787" spans="4:9" x14ac:dyDescent="0.2">
      <c r="D787">
        <v>0.907363653256272</v>
      </c>
      <c r="E787">
        <v>0.99916411083321299</v>
      </c>
      <c r="H787">
        <v>0.97735753345437404</v>
      </c>
      <c r="I787">
        <v>0.99996907045098704</v>
      </c>
    </row>
    <row r="788" spans="4:9" x14ac:dyDescent="0.2">
      <c r="D788">
        <v>0.907423526388207</v>
      </c>
      <c r="E788">
        <v>0.999190259423681</v>
      </c>
      <c r="H788">
        <v>0.97742202518967602</v>
      </c>
      <c r="I788">
        <v>0.99997035318116301</v>
      </c>
    </row>
    <row r="789" spans="4:9" x14ac:dyDescent="0.2">
      <c r="D789">
        <v>0.907481705599404</v>
      </c>
      <c r="E789">
        <v>0.99921566088002201</v>
      </c>
      <c r="H789">
        <v>0.97748469233547797</v>
      </c>
      <c r="I789">
        <v>0.999971585422884</v>
      </c>
    </row>
    <row r="790" spans="4:9" x14ac:dyDescent="0.2">
      <c r="D790">
        <v>0.90753823316099602</v>
      </c>
      <c r="E790">
        <v>0.99924033416534397</v>
      </c>
      <c r="H790">
        <v>0.97754558042369999</v>
      </c>
      <c r="I790">
        <v>0.99997276904501398</v>
      </c>
    </row>
    <row r="791" spans="4:9" x14ac:dyDescent="0.2">
      <c r="D791">
        <v>0.90759315046970301</v>
      </c>
      <c r="E791">
        <v>0.99926429783695003</v>
      </c>
      <c r="H791">
        <v>0.97760473404440096</v>
      </c>
      <c r="I791">
        <v>0.99997390585221402</v>
      </c>
    </row>
    <row r="792" spans="4:9" x14ac:dyDescent="0.2">
      <c r="D792">
        <v>0.90764649806045705</v>
      </c>
      <c r="E792">
        <v>0.99928757005277202</v>
      </c>
      <c r="H792">
        <v>0.97766219685936795</v>
      </c>
      <c r="I792">
        <v>0.99997499758694297</v>
      </c>
    </row>
    <row r="793" spans="4:9" x14ac:dyDescent="0.2">
      <c r="D793">
        <v>0.90769831561900705</v>
      </c>
      <c r="E793">
        <v>0.99931016857777599</v>
      </c>
      <c r="H793">
        <v>0.97771801161570404</v>
      </c>
      <c r="I793">
        <v>0.99997604593140699</v>
      </c>
    </row>
    <row r="794" spans="4:9" x14ac:dyDescent="0.2">
      <c r="D794">
        <v>0.90774864199449801</v>
      </c>
      <c r="E794">
        <v>0.99933211079031703</v>
      </c>
      <c r="H794">
        <v>0.97777222015936904</v>
      </c>
      <c r="I794">
        <v>0.99997705250946101</v>
      </c>
    </row>
    <row r="795" spans="4:9" x14ac:dyDescent="0.2">
      <c r="D795">
        <v>0.90779751521201901</v>
      </c>
      <c r="E795">
        <v>0.99935341368846098</v>
      </c>
      <c r="H795">
        <v>0.97782486344870101</v>
      </c>
      <c r="I795">
        <v>0.99997801888845395</v>
      </c>
    </row>
    <row r="796" spans="4:9" x14ac:dyDescent="0.2">
      <c r="D796">
        <v>0.90784497248511498</v>
      </c>
      <c r="E796">
        <v>0.99937409389625997</v>
      </c>
      <c r="H796">
        <v>0.97787598156789302</v>
      </c>
      <c r="I796">
        <v>0.99997894658101405</v>
      </c>
    </row>
    <row r="797" spans="4:9" x14ac:dyDescent="0.2">
      <c r="D797">
        <v>0.90789105022826</v>
      </c>
      <c r="E797">
        <v>0.99939416766998002</v>
      </c>
      <c r="H797">
        <v>0.97792561374042397</v>
      </c>
      <c r="I797">
        <v>0.99997983704680204</v>
      </c>
    </row>
    <row r="798" spans="4:9" x14ac:dyDescent="0.2">
      <c r="D798">
        <v>0.907935784069278</v>
      </c>
      <c r="E798">
        <v>0.99941365090428802</v>
      </c>
      <c r="H798">
        <v>0.97797379834244502</v>
      </c>
      <c r="I798">
        <v>0.99998069169419801</v>
      </c>
    </row>
    <row r="799" spans="4:9" x14ac:dyDescent="0.2">
      <c r="D799">
        <v>0.90797920886172201</v>
      </c>
      <c r="E799">
        <v>0.99943255913838702</v>
      </c>
      <c r="H799">
        <v>0.978020572916102</v>
      </c>
      <c r="I799">
        <v>0.99998151188194995</v>
      </c>
    </row>
    <row r="800" spans="4:9" x14ac:dyDescent="0.2">
      <c r="D800">
        <v>0.90802135869718203</v>
      </c>
      <c r="E800">
        <v>0.99945090756210397</v>
      </c>
      <c r="H800">
        <v>0.97806597418280905</v>
      </c>
      <c r="I800">
        <v>0.99998229892077595</v>
      </c>
    </row>
    <row r="801" spans="4:9" x14ac:dyDescent="0.2">
      <c r="D801">
        <v>0.90806226691755498</v>
      </c>
      <c r="E801">
        <v>0.99946871102192802</v>
      </c>
      <c r="H801">
        <v>0.97811003805644703</v>
      </c>
      <c r="I801">
        <v>0.99998305407491095</v>
      </c>
    </row>
    <row r="802" spans="4:9" x14ac:dyDescent="0.2">
      <c r="D802">
        <v>0.90810196612722505</v>
      </c>
      <c r="E802">
        <v>0.99948598402699695</v>
      </c>
      <c r="H802">
        <v>0.97815279965650004</v>
      </c>
      <c r="I802">
        <v>0.99998377856362397</v>
      </c>
    </row>
    <row r="803" spans="4:9" x14ac:dyDescent="0.2">
      <c r="D803">
        <v>0.90814048820519699</v>
      </c>
      <c r="E803">
        <v>0.99950274075502799</v>
      </c>
      <c r="H803">
        <v>0.97819429332111396</v>
      </c>
      <c r="I803">
        <v>0.99998447356267905</v>
      </c>
    </row>
    <row r="804" spans="4:9" x14ac:dyDescent="0.2">
      <c r="D804">
        <v>0.90817786431714698</v>
      </c>
      <c r="E804">
        <v>0.99951899505819997</v>
      </c>
      <c r="H804">
        <v>0.97823455262007797</v>
      </c>
      <c r="I804">
        <v>0.99998514020575802</v>
      </c>
    </row>
    <row r="805" spans="4:9" x14ac:dyDescent="0.2">
      <c r="D805">
        <v>0.90821412492739395</v>
      </c>
      <c r="E805">
        <v>0.99953476046898004</v>
      </c>
      <c r="H805">
        <v>0.97827361036772298</v>
      </c>
      <c r="I805">
        <v>0.999985779585846</v>
      </c>
    </row>
    <row r="806" spans="4:9" x14ac:dyDescent="0.2">
      <c r="D806">
        <v>0.90824929981079805</v>
      </c>
      <c r="E806">
        <v>0.99955005020588705</v>
      </c>
      <c r="H806">
        <v>0.97831149863573996</v>
      </c>
      <c r="I806">
        <v>0.99998639275656698</v>
      </c>
    </row>
    <row r="807" spans="4:9" x14ac:dyDescent="0.2">
      <c r="D807">
        <v>0.90828341806457402</v>
      </c>
      <c r="E807">
        <v>0.99956487717921205</v>
      </c>
      <c r="H807">
        <v>0.97834824876589699</v>
      </c>
      <c r="I807">
        <v>0.99998698073349201</v>
      </c>
    </row>
    <row r="808" spans="4:9" x14ac:dyDescent="0.2">
      <c r="D808">
        <v>0.90831650812001496</v>
      </c>
      <c r="E808">
        <v>0.99957925399666703</v>
      </c>
      <c r="H808">
        <v>0.97838389138267101</v>
      </c>
      <c r="I808">
        <v>0.99998754449539895</v>
      </c>
    </row>
    <row r="809" spans="4:9" x14ac:dyDescent="0.2">
      <c r="D809">
        <v>0.90834859775413102</v>
      </c>
      <c r="E809">
        <v>0.99959319296898597</v>
      </c>
      <c r="H809">
        <v>0.97841845640578695</v>
      </c>
      <c r="I809">
        <v>0.99998808498549696</v>
      </c>
    </row>
    <row r="810" spans="4:9" x14ac:dyDescent="0.2">
      <c r="D810">
        <v>0.90837971410118701</v>
      </c>
      <c r="E810">
        <v>0.99960670611545999</v>
      </c>
      <c r="H810">
        <v>0.97845197306264198</v>
      </c>
      <c r="I810">
        <v>0.99998860311262205</v>
      </c>
    </row>
    <row r="811" spans="4:9" x14ac:dyDescent="0.2">
      <c r="D811">
        <v>0.90840988366415398</v>
      </c>
      <c r="E811">
        <v>0.99961980516941595</v>
      </c>
      <c r="H811">
        <v>0.97848446990064197</v>
      </c>
      <c r="I811">
        <v>0.99998909975238304</v>
      </c>
    </row>
    <row r="812" spans="4:9" x14ac:dyDescent="0.2">
      <c r="D812">
        <v>0.908439132326057</v>
      </c>
      <c r="E812">
        <v>0.99963250158363504</v>
      </c>
      <c r="H812">
        <v>0.97851597479942398</v>
      </c>
      <c r="I812">
        <v>0.99998957574828595</v>
      </c>
    </row>
    <row r="813" spans="4:9" x14ac:dyDescent="0.2">
      <c r="D813">
        <v>0.90846748536122102</v>
      </c>
      <c r="E813">
        <v>0.99964480653570997</v>
      </c>
      <c r="H813">
        <v>0.97854651498296996</v>
      </c>
      <c r="I813">
        <v>0.99999003191281699</v>
      </c>
    </row>
    <row r="814" spans="4:9" x14ac:dyDescent="0.2">
      <c r="D814">
        <v>0.908494967446415</v>
      </c>
      <c r="E814">
        <v>0.99965673093333596</v>
      </c>
      <c r="H814">
        <v>0.97857611703161096</v>
      </c>
      <c r="I814">
        <v>0.99999046902849498</v>
      </c>
    </row>
    <row r="815" spans="4:9" x14ac:dyDescent="0.2">
      <c r="D815">
        <v>0.90852160267188997</v>
      </c>
      <c r="E815">
        <v>0.999668285419547</v>
      </c>
      <c r="H815">
        <v>0.97860480689391705</v>
      </c>
      <c r="I815">
        <v>0.99999088784889201</v>
      </c>
    </row>
    <row r="816" spans="4:9" x14ac:dyDescent="0.2">
      <c r="D816">
        <v>0.90854741455231103</v>
      </c>
      <c r="E816">
        <v>0.99967948037788301</v>
      </c>
      <c r="H816">
        <v>0.97863260989847001</v>
      </c>
      <c r="I816">
        <v>0.99999128909962198</v>
      </c>
    </row>
    <row r="817" spans="4:9" x14ac:dyDescent="0.2">
      <c r="D817">
        <v>0.90857242603757304</v>
      </c>
      <c r="E817">
        <v>0.99969032593749996</v>
      </c>
      <c r="H817">
        <v>0.97865955076551503</v>
      </c>
      <c r="I817">
        <v>0.99999167347930096</v>
      </c>
    </row>
    <row r="818" spans="4:9" x14ac:dyDescent="0.2">
      <c r="D818">
        <v>0.90859665952351198</v>
      </c>
      <c r="E818">
        <v>0.99970083197820903</v>
      </c>
      <c r="H818">
        <v>0.97868565361849902</v>
      </c>
      <c r="I818">
        <v>0.99999204166046995</v>
      </c>
    </row>
    <row r="819" spans="4:9" x14ac:dyDescent="0.2">
      <c r="D819">
        <v>0.90862013686249599</v>
      </c>
      <c r="E819">
        <v>0.99971100813545899</v>
      </c>
      <c r="H819">
        <v>0.97871094199547903</v>
      </c>
      <c r="I819">
        <v>0.99999239429050202</v>
      </c>
    </row>
    <row r="820" spans="4:9" x14ac:dyDescent="0.2">
      <c r="D820">
        <v>0.90864287937390498</v>
      </c>
      <c r="E820">
        <v>0.99972086380525405</v>
      </c>
      <c r="H820">
        <v>0.97873543886040804</v>
      </c>
      <c r="I820">
        <v>0.99999273199247096</v>
      </c>
    </row>
    <row r="821" spans="4:9" x14ac:dyDescent="0.2">
      <c r="D821">
        <v>0.90866490785448994</v>
      </c>
      <c r="E821">
        <v>0.99973040814899705</v>
      </c>
      <c r="H821">
        <v>0.97875916661429496</v>
      </c>
      <c r="I821">
        <v>0.99999305536599503</v>
      </c>
    </row>
    <row r="822" spans="4:9" x14ac:dyDescent="0.2">
      <c r="D822">
        <v>0.90868624258861896</v>
      </c>
      <c r="E822">
        <v>0.99973965009828603</v>
      </c>
      <c r="H822">
        <v>0.97878214710624001</v>
      </c>
      <c r="I822">
        <v>0.99999336498805602</v>
      </c>
    </row>
    <row r="823" spans="4:9" x14ac:dyDescent="0.2">
      <c r="D823">
        <v>0.90870690335839699</v>
      </c>
      <c r="E823">
        <v>0.99974859835962904</v>
      </c>
      <c r="H823">
        <v>0.97880440164433702</v>
      </c>
      <c r="I823">
        <v>0.99999366141378998</v>
      </c>
    </row>
    <row r="824" spans="4:9" x14ac:dyDescent="0.2">
      <c r="D824">
        <v>0.90872690945366796</v>
      </c>
      <c r="E824">
        <v>0.99975726141910304</v>
      </c>
      <c r="H824">
        <v>0.97882595100644598</v>
      </c>
      <c r="I824">
        <v>0.99999394517725804</v>
      </c>
    </row>
    <row r="825" spans="4:9" x14ac:dyDescent="0.2">
      <c r="D825">
        <v>0.90874627968189403</v>
      </c>
      <c r="E825">
        <v>0.99976564754694897</v>
      </c>
      <c r="H825">
        <v>0.97884681545083196</v>
      </c>
      <c r="I825">
        <v>0.99999421679218603</v>
      </c>
    </row>
    <row r="826" spans="4:9" x14ac:dyDescent="0.2">
      <c r="D826">
        <v>0.90876503237791395</v>
      </c>
      <c r="E826">
        <v>0.99977376480209401</v>
      </c>
      <c r="H826">
        <v>0.97886701472668203</v>
      </c>
      <c r="I826">
        <v>0.99999447675268005</v>
      </c>
    </row>
    <row r="827" spans="4:9" x14ac:dyDescent="0.2">
      <c r="D827">
        <v>0.90878318541357295</v>
      </c>
      <c r="E827">
        <v>0.99978162103661805</v>
      </c>
      <c r="H827">
        <v>0.97888656808447005</v>
      </c>
      <c r="I827">
        <v>0.99999472553393098</v>
      </c>
    </row>
    <row r="828" spans="4:9" x14ac:dyDescent="0.2">
      <c r="D828">
        <v>0.90880075620723</v>
      </c>
      <c r="E828">
        <v>0.99978922390014802</v>
      </c>
      <c r="H828">
        <v>0.97890549428620599</v>
      </c>
      <c r="I828">
        <v>0.99999496359287898</v>
      </c>
    </row>
    <row r="829" spans="4:9" x14ac:dyDescent="0.2">
      <c r="D829">
        <v>0.90881776173313999</v>
      </c>
      <c r="E829">
        <v>0.99979658084419198</v>
      </c>
      <c r="H829">
        <v>0.97892381161553599</v>
      </c>
      <c r="I829">
        <v>0.99999519136886905</v>
      </c>
    </row>
    <row r="830" spans="4:9" x14ac:dyDescent="0.2">
      <c r="D830">
        <v>0.908834218530713</v>
      </c>
      <c r="E830">
        <v>0.99980369912640599</v>
      </c>
      <c r="H830">
        <v>0.97894153788771598</v>
      </c>
      <c r="I830">
        <v>0.99999540928428199</v>
      </c>
    </row>
    <row r="831" spans="4:9" x14ac:dyDescent="0.2">
      <c r="D831">
        <v>0.90885014271363496</v>
      </c>
      <c r="E831">
        <v>0.99981058581479598</v>
      </c>
      <c r="H831">
        <v>0.97895869045944095</v>
      </c>
      <c r="I831">
        <v>0.99999561774514201</v>
      </c>
    </row>
    <row r="832" spans="4:9" x14ac:dyDescent="0.2">
      <c r="D832">
        <v>0.90886554997887903</v>
      </c>
      <c r="E832">
        <v>0.99981724779185599</v>
      </c>
      <c r="H832">
        <v>0.97897528623854502</v>
      </c>
      <c r="I832">
        <v>0.99999581714170505</v>
      </c>
    </row>
    <row r="833" spans="4:9" x14ac:dyDescent="0.2">
      <c r="D833">
        <v>0.90888045561557496</v>
      </c>
      <c r="E833">
        <v>0.99982369175864405</v>
      </c>
      <c r="H833">
        <v>0.97899134169355795</v>
      </c>
      <c r="I833">
        <v>0.99999600784903597</v>
      </c>
    </row>
    <row r="834" spans="4:9" x14ac:dyDescent="0.2">
      <c r="D834">
        <v>0.90889487451375395</v>
      </c>
      <c r="E834">
        <v>0.99982992423878603</v>
      </c>
      <c r="H834">
        <v>0.97900687286312804</v>
      </c>
      <c r="I834">
        <v>0.99999619022755204</v>
      </c>
    </row>
    <row r="835" spans="4:9" x14ac:dyDescent="0.2">
      <c r="D835">
        <v>0.908908821172976</v>
      </c>
      <c r="E835">
        <v>0.99983595158242899</v>
      </c>
      <c r="H835">
        <v>0.97902189536530504</v>
      </c>
      <c r="I835">
        <v>0.99999636462355801</v>
      </c>
    </row>
    <row r="836" spans="4:9" x14ac:dyDescent="0.2">
      <c r="D836">
        <v>0.908922309710812</v>
      </c>
      <c r="E836">
        <v>0.99984177997011603</v>
      </c>
      <c r="H836">
        <v>0.97903642440669003</v>
      </c>
      <c r="I836">
        <v>0.99999653136976596</v>
      </c>
    </row>
    <row r="837" spans="4:9" x14ac:dyDescent="0.2">
      <c r="D837">
        <v>0.90893535387121305</v>
      </c>
      <c r="E837">
        <v>0.99984741541660704</v>
      </c>
      <c r="H837">
        <v>0.97905047479143803</v>
      </c>
      <c r="I837">
        <v>0.99999669078578701</v>
      </c>
    </row>
    <row r="838" spans="4:9" x14ac:dyDescent="0.2">
      <c r="D838">
        <v>0.90894796703274405</v>
      </c>
      <c r="E838">
        <v>0.99985286377463301</v>
      </c>
      <c r="H838">
        <v>0.97906406093013698</v>
      </c>
      <c r="I838">
        <v>0.99999684317861903</v>
      </c>
    </row>
    <row r="839" spans="4:9" x14ac:dyDescent="0.2">
      <c r="D839">
        <v>0.90896016221669296</v>
      </c>
      <c r="E839">
        <v>0.99985813073859098</v>
      </c>
      <c r="H839">
        <v>0.979077196848533</v>
      </c>
      <c r="I839">
        <v>0.99999698884310495</v>
      </c>
    </row>
    <row r="840" spans="4:9" x14ac:dyDescent="0.2">
      <c r="D840">
        <v>0.90897195209505299</v>
      </c>
      <c r="E840">
        <v>0.99986322184817</v>
      </c>
      <c r="H840">
        <v>0.97908989619613396</v>
      </c>
      <c r="I840">
        <v>0.99999712806238905</v>
      </c>
    </row>
    <row r="841" spans="4:9" x14ac:dyDescent="0.2">
      <c r="D841">
        <v>0.90898334899837097</v>
      </c>
      <c r="E841">
        <v>0.99986814249192002</v>
      </c>
      <c r="H841">
        <v>0.979102172254665</v>
      </c>
      <c r="I841">
        <v>0.99999726110834597</v>
      </c>
    </row>
    <row r="842" spans="4:9" x14ac:dyDescent="0.2">
      <c r="D842">
        <v>0.90899436492347996</v>
      </c>
      <c r="E842">
        <v>0.99987289791076095</v>
      </c>
      <c r="H842">
        <v>0.97911403794639196</v>
      </c>
      <c r="I842">
        <v>0.99999738824200102</v>
      </c>
    </row>
    <row r="843" spans="4:9" x14ac:dyDescent="0.2">
      <c r="D843">
        <v>0.90900501154109903</v>
      </c>
      <c r="E843">
        <v>0.99987749320142305</v>
      </c>
      <c r="H843">
        <v>0.97912550584230995</v>
      </c>
      <c r="I843">
        <v>0.99999750971393997</v>
      </c>
    </row>
    <row r="844" spans="4:9" x14ac:dyDescent="0.2">
      <c r="D844">
        <v>0.90901530020330401</v>
      </c>
      <c r="E844">
        <v>0.99988193331983199</v>
      </c>
      <c r="H844">
        <v>0.979136588170194</v>
      </c>
      <c r="I844">
        <v>0.99999762576469198</v>
      </c>
    </row>
    <row r="845" spans="4:9" x14ac:dyDescent="0.2">
      <c r="D845">
        <v>0.90902524195088397</v>
      </c>
      <c r="E845">
        <v>0.99988622308443398</v>
      </c>
      <c r="H845">
        <v>0.979147296822516</v>
      </c>
      <c r="I845">
        <v>0.99999773662511504</v>
      </c>
    </row>
    <row r="846" spans="4:9" x14ac:dyDescent="0.2">
      <c r="D846">
        <v>0.90903484752055896</v>
      </c>
      <c r="E846">
        <v>0.99989036717945901</v>
      </c>
      <c r="H846">
        <v>0.97915764336422695</v>
      </c>
      <c r="I846">
        <v>0.99999784251675305</v>
      </c>
    </row>
    <row r="847" spans="4:9" x14ac:dyDescent="0.2">
      <c r="D847">
        <v>0.90904412735208495</v>
      </c>
      <c r="E847">
        <v>0.99989437015812199</v>
      </c>
      <c r="H847">
        <v>0.97916763904040205</v>
      </c>
      <c r="I847">
        <v>0.99999794365219496</v>
      </c>
    </row>
    <row r="848" spans="4:9" x14ac:dyDescent="0.2">
      <c r="D848">
        <v>0.90905309159523295</v>
      </c>
      <c r="E848">
        <v>0.99989823644577502</v>
      </c>
      <c r="H848">
        <v>0.97917729478376503</v>
      </c>
      <c r="I848">
        <v>0.99999804023541095</v>
      </c>
    </row>
    <row r="849" spans="4:9" x14ac:dyDescent="0.2">
      <c r="D849">
        <v>0.90906175011663903</v>
      </c>
      <c r="E849">
        <v>0.999901970342985</v>
      </c>
      <c r="H849">
        <v>0.97918662122206201</v>
      </c>
      <c r="I849">
        <v>0.99999813246207703</v>
      </c>
    </row>
    <row r="850" spans="4:9" x14ac:dyDescent="0.2">
      <c r="D850">
        <v>0.90907011250654102</v>
      </c>
      <c r="E850">
        <v>0.999905576028571</v>
      </c>
      <c r="H850">
        <v>0.97919562868531995</v>
      </c>
      <c r="I850">
        <v>0.99999822051989795</v>
      </c>
    </row>
    <row r="851" spans="4:9" x14ac:dyDescent="0.2">
      <c r="D851">
        <v>0.90907818808538898</v>
      </c>
      <c r="E851">
        <v>0.99990905756257098</v>
      </c>
      <c r="H851">
        <v>0.97920432721296702</v>
      </c>
      <c r="I851">
        <v>0.99999830458890704</v>
      </c>
    </row>
    <row r="852" spans="4:9" x14ac:dyDescent="0.2">
      <c r="D852">
        <v>0.90908598591033896</v>
      </c>
      <c r="E852">
        <v>0.99991241888916005</v>
      </c>
      <c r="H852">
        <v>0.97921272656082703</v>
      </c>
      <c r="I852">
        <v>0.99999838484176296</v>
      </c>
    </row>
    <row r="853" spans="4:9" x14ac:dyDescent="0.2">
      <c r="D853">
        <v>0.90909351478162204</v>
      </c>
      <c r="E853">
        <v>0.99991566383950703</v>
      </c>
      <c r="H853">
        <v>0.97922083620797995</v>
      </c>
      <c r="I853">
        <v>0.99999846144403104</v>
      </c>
    </row>
    <row r="854" spans="4:9" x14ac:dyDescent="0.2">
      <c r="D854">
        <v>0.90910078324880605</v>
      </c>
      <c r="E854">
        <v>0.99991879613457801</v>
      </c>
      <c r="H854">
        <v>0.97922866536350395</v>
      </c>
      <c r="I854">
        <v>0.99999853455445997</v>
      </c>
    </row>
    <row r="855" spans="4:9" x14ac:dyDescent="0.2">
      <c r="D855">
        <v>0.90910779961692401</v>
      </c>
      <c r="E855">
        <v>0.99992181938788804</v>
      </c>
      <c r="H855">
        <v>0.97923622297308399</v>
      </c>
      <c r="I855">
        <v>0.99999860432524601</v>
      </c>
    </row>
    <row r="856" spans="4:9" x14ac:dyDescent="0.2">
      <c r="D856">
        <v>0.909114571952504</v>
      </c>
      <c r="E856">
        <v>0.99992473710819096</v>
      </c>
      <c r="H856">
        <v>0.979243517725496</v>
      </c>
      <c r="I856">
        <v>0.999998670902283</v>
      </c>
    </row>
    <row r="857" spans="4:9" x14ac:dyDescent="0.2">
      <c r="D857">
        <v>0.90912110808947</v>
      </c>
      <c r="E857">
        <v>0.99992755270211997</v>
      </c>
      <c r="H857">
        <v>0.97925055805897199</v>
      </c>
      <c r="I857">
        <v>0.99999873442541198</v>
      </c>
    </row>
    <row r="858" spans="4:9" x14ac:dyDescent="0.2">
      <c r="D858">
        <v>0.90912741563493504</v>
      </c>
      <c r="E858">
        <v>0.99993026947677899</v>
      </c>
      <c r="H858">
        <v>0.97925735216743803</v>
      </c>
      <c r="I858">
        <v>0.99999879502865596</v>
      </c>
    </row>
    <row r="859" spans="4:9" x14ac:dyDescent="0.2">
      <c r="D859">
        <v>0.90913350197488196</v>
      </c>
      <c r="E859">
        <v>0.99993289064227397</v>
      </c>
      <c r="H859">
        <v>0.97926390800662899</v>
      </c>
      <c r="I859">
        <v>0.99999885284044798</v>
      </c>
    </row>
    <row r="860" spans="4:9" x14ac:dyDescent="0.2">
      <c r="D860">
        <v>0.90913937427973002</v>
      </c>
      <c r="E860">
        <v>0.99993541931419405</v>
      </c>
      <c r="H860">
        <v>0.979270233300089</v>
      </c>
      <c r="I860">
        <v>0.99999890798385105</v>
      </c>
    </row>
    <row r="861" spans="4:9" x14ac:dyDescent="0.2">
      <c r="D861">
        <v>0.90914503950979098</v>
      </c>
      <c r="E861">
        <v>0.99993785851604899</v>
      </c>
      <c r="H861">
        <v>0.97927633554504701</v>
      </c>
      <c r="I861">
        <v>0.99999896057676996</v>
      </c>
    </row>
    <row r="862" spans="4:9" x14ac:dyDescent="0.2">
      <c r="D862">
        <v>0.90915050442061895</v>
      </c>
      <c r="E862">
        <v>0.999940211181643</v>
      </c>
      <c r="H862">
        <v>0.97928222201818105</v>
      </c>
      <c r="I862">
        <v>0.99999901073215203</v>
      </c>
    </row>
    <row r="863" spans="4:9" x14ac:dyDescent="0.2">
      <c r="D863">
        <v>0.909155775568249</v>
      </c>
      <c r="E863">
        <v>0.99994248015741205</v>
      </c>
      <c r="H863">
        <v>0.97928789978125597</v>
      </c>
      <c r="I863">
        <v>0.99999905855818805</v>
      </c>
    </row>
    <row r="864" spans="4:9" x14ac:dyDescent="0.2">
      <c r="D864">
        <v>0.909160859314328</v>
      </c>
      <c r="E864">
        <v>0.99994466820470196</v>
      </c>
      <c r="H864">
        <v>0.97929337568665598</v>
      </c>
      <c r="I864">
        <v>0.99999910415849902</v>
      </c>
    </row>
    <row r="865" spans="4:9" x14ac:dyDescent="0.2">
      <c r="D865">
        <v>0.90916576183114595</v>
      </c>
      <c r="E865">
        <v>0.99994677800200404</v>
      </c>
      <c r="H865">
        <v>0.9792986563828</v>
      </c>
      <c r="I865">
        <v>0.99999914763231801</v>
      </c>
    </row>
    <row r="866" spans="4:9" x14ac:dyDescent="0.2">
      <c r="D866">
        <v>0.90917048910655396</v>
      </c>
      <c r="E866">
        <v>0.99994881214713904</v>
      </c>
      <c r="H866">
        <v>0.979303748319441</v>
      </c>
      <c r="I866">
        <v>0.99999918907466501</v>
      </c>
    </row>
    <row r="867" spans="4:9" x14ac:dyDescent="0.2">
      <c r="D867">
        <v>0.90917504694878704</v>
      </c>
      <c r="E867">
        <v>0.99995077315939696</v>
      </c>
      <c r="H867">
        <v>0.97930865775286102</v>
      </c>
      <c r="I867">
        <v>0.99999922857651902</v>
      </c>
    </row>
    <row r="868" spans="4:9" x14ac:dyDescent="0.2">
      <c r="D868">
        <v>0.90917944099118098</v>
      </c>
      <c r="E868">
        <v>0.99995266348162504</v>
      </c>
      <c r="H868">
        <v>0.97931339075094903</v>
      </c>
      <c r="I868">
        <v>0.99999926622497504</v>
      </c>
    </row>
    <row r="869" spans="4:9" x14ac:dyDescent="0.2">
      <c r="D869">
        <v>0.90918367669679001</v>
      </c>
      <c r="E869">
        <v>0.99995448548227905</v>
      </c>
      <c r="H869">
        <v>0.97931795319817805</v>
      </c>
      <c r="I869">
        <v>0.99999930210340704</v>
      </c>
    </row>
    <row r="870" spans="4:9" x14ac:dyDescent="0.2">
      <c r="D870">
        <v>0.90918775936290497</v>
      </c>
      <c r="E870">
        <v>0.99995624145741902</v>
      </c>
      <c r="H870">
        <v>0.97932235080047303</v>
      </c>
      <c r="I870">
        <v>0.99999933629161097</v>
      </c>
    </row>
    <row r="871" spans="4:9" x14ac:dyDescent="0.2">
      <c r="D871">
        <v>0.90919169412547496</v>
      </c>
      <c r="E871">
        <v>0.99995793363266805</v>
      </c>
      <c r="H871">
        <v>0.97932658908996895</v>
      </c>
      <c r="I871">
        <v>0.99999936886595697</v>
      </c>
    </row>
    <row r="872" spans="4:9" x14ac:dyDescent="0.2">
      <c r="D872">
        <v>0.90919548596343103</v>
      </c>
      <c r="E872">
        <v>0.99995956416512399</v>
      </c>
      <c r="H872">
        <v>0.97933067342966895</v>
      </c>
      <c r="I872">
        <v>0.99999939989952302</v>
      </c>
    </row>
    <row r="873" spans="4:9" x14ac:dyDescent="0.2">
      <c r="D873">
        <v>0.90919913970291499</v>
      </c>
      <c r="E873">
        <v>0.999961135145227</v>
      </c>
      <c r="H873">
        <v>0.97933460901800595</v>
      </c>
      <c r="I873">
        <v>0.99999942946223297</v>
      </c>
    </row>
    <row r="874" spans="4:9" x14ac:dyDescent="0.2">
      <c r="D874">
        <v>0.90920266002141903</v>
      </c>
      <c r="E874">
        <v>0.99996264859858897</v>
      </c>
      <c r="H874">
        <v>0.97933840089328905</v>
      </c>
      <c r="I874">
        <v>0.99999945762098197</v>
      </c>
    </row>
    <row r="875" spans="4:9" x14ac:dyDescent="0.2">
      <c r="D875">
        <v>0.90920605145182198</v>
      </c>
      <c r="E875">
        <v>0.99996410648777501</v>
      </c>
      <c r="H875">
        <v>0.97934205393806495</v>
      </c>
      <c r="I875">
        <v>0.99999948443976505</v>
      </c>
    </row>
    <row r="876" spans="4:9" x14ac:dyDescent="0.2">
      <c r="D876">
        <v>0.90920931838635</v>
      </c>
      <c r="E876">
        <v>0.99996551071405004</v>
      </c>
      <c r="H876">
        <v>0.97934557288337598</v>
      </c>
      <c r="I876">
        <v>0.99999950997979004</v>
      </c>
    </row>
    <row r="877" spans="4:9" x14ac:dyDescent="0.2">
      <c r="D877">
        <v>0.90921246508043396</v>
      </c>
      <c r="E877">
        <v>0.99996686311907901</v>
      </c>
      <c r="H877">
        <v>0.97934896231291302</v>
      </c>
      <c r="I877">
        <v>0.99999953429959898</v>
      </c>
    </row>
    <row r="878" spans="4:9" x14ac:dyDescent="0.2">
      <c r="D878">
        <v>0.90921549565648596</v>
      </c>
      <c r="E878">
        <v>0.99996816548659295</v>
      </c>
      <c r="H878">
        <v>0.97935222666709498</v>
      </c>
      <c r="I878">
        <v>0.99999955745517499</v>
      </c>
    </row>
    <row r="879" spans="4:9" x14ac:dyDescent="0.2">
      <c r="D879">
        <v>0.90921841410759097</v>
      </c>
      <c r="E879">
        <v>0.99996941954401197</v>
      </c>
      <c r="H879">
        <v>0.97935537024702901</v>
      </c>
      <c r="I879">
        <v>0.99999957950004503</v>
      </c>
    </row>
    <row r="880" spans="4:9" x14ac:dyDescent="0.2">
      <c r="D880">
        <v>0.90922122430110397</v>
      </c>
      <c r="E880">
        <v>0.99997062696403205</v>
      </c>
      <c r="H880">
        <v>0.97935839721839901</v>
      </c>
      <c r="I880">
        <v>0.99999960048539005</v>
      </c>
    </row>
    <row r="881" spans="4:9" x14ac:dyDescent="0.2">
      <c r="D881">
        <v>0.90922392998217505</v>
      </c>
      <c r="E881">
        <v>0.99997178936617104</v>
      </c>
      <c r="H881">
        <v>0.97936131161525397</v>
      </c>
      <c r="I881">
        <v>0.99999962046013402</v>
      </c>
    </row>
    <row r="882" spans="4:9" x14ac:dyDescent="0.2">
      <c r="D882">
        <v>0.90922653477718096</v>
      </c>
      <c r="E882">
        <v>0.99997290831828201</v>
      </c>
      <c r="H882">
        <v>0.97936411734370998</v>
      </c>
      <c r="I882">
        <v>0.99999963947104398</v>
      </c>
    </row>
    <row r="883" spans="4:9" x14ac:dyDescent="0.2">
      <c r="D883">
        <v>0.909229042197082</v>
      </c>
      <c r="E883">
        <v>0.99997398533802595</v>
      </c>
      <c r="H883">
        <v>0.97936681818556304</v>
      </c>
      <c r="I883">
        <v>0.99999965756282005</v>
      </c>
    </row>
    <row r="884" spans="4:9" x14ac:dyDescent="0.2">
      <c r="D884">
        <v>0.90923145564070196</v>
      </c>
      <c r="E884">
        <v>0.99997502189431198</v>
      </c>
      <c r="H884">
        <v>0.97936941780181896</v>
      </c>
      <c r="I884">
        <v>0.99999967477817597</v>
      </c>
    </row>
    <row r="885" spans="4:9" x14ac:dyDescent="0.2">
      <c r="D885">
        <v>0.90923377839791597</v>
      </c>
      <c r="E885">
        <v>0.99997601940869896</v>
      </c>
      <c r="H885">
        <v>0.97937191973613502</v>
      </c>
      <c r="I885">
        <v>0.99999969115793197</v>
      </c>
    </row>
    <row r="886" spans="4:9" x14ac:dyDescent="0.2">
      <c r="D886">
        <v>0.90923601365277895</v>
      </c>
      <c r="E886">
        <v>0.99997697925676798</v>
      </c>
      <c r="H886">
        <v>0.97937432741818398</v>
      </c>
      <c r="I886">
        <v>0.99999970674108696</v>
      </c>
    </row>
    <row r="887" spans="4:9" x14ac:dyDescent="0.2">
      <c r="D887">
        <v>0.90923816448656702</v>
      </c>
      <c r="E887">
        <v>0.99997790276945397</v>
      </c>
      <c r="H887">
        <v>0.97937664416693004</v>
      </c>
      <c r="I887">
        <v>0.99999972156490002</v>
      </c>
    </row>
    <row r="888" spans="4:9" x14ac:dyDescent="0.2">
      <c r="D888">
        <v>0.90924023388074504</v>
      </c>
      <c r="E888">
        <v>0.99997879123434796</v>
      </c>
      <c r="H888">
        <v>0.97937887319382899</v>
      </c>
      <c r="I888">
        <v>0.99999973566496403</v>
      </c>
    </row>
    <row r="889" spans="4:9" x14ac:dyDescent="0.2">
      <c r="D889">
        <v>0.90924222471986704</v>
      </c>
      <c r="E889">
        <v>0.99997964589697097</v>
      </c>
      <c r="H889">
        <v>0.97938101760594698</v>
      </c>
      <c r="I889">
        <v>0.999999749075272</v>
      </c>
    </row>
    <row r="890" spans="4:9" x14ac:dyDescent="0.2">
      <c r="D890">
        <v>0.909244139794401</v>
      </c>
      <c r="E890">
        <v>0.99998046796200601</v>
      </c>
      <c r="H890">
        <v>0.97938308040900901</v>
      </c>
      <c r="I890">
        <v>0.99999976182829098</v>
      </c>
    </row>
    <row r="891" spans="4:9" x14ac:dyDescent="0.2">
      <c r="D891">
        <v>0.90924598180348004</v>
      </c>
      <c r="E891">
        <v>0.99998125859450704</v>
      </c>
      <c r="H891">
        <v>0.97938506451036</v>
      </c>
      <c r="I891">
        <v>0.99999977395502404</v>
      </c>
    </row>
    <row r="892" spans="4:9" x14ac:dyDescent="0.2">
      <c r="D892">
        <v>0.909247753357594</v>
      </c>
      <c r="E892">
        <v>0.99998201892107197</v>
      </c>
      <c r="H892">
        <v>0.97938697272186204</v>
      </c>
      <c r="I892">
        <v>0.99999978548507595</v>
      </c>
    </row>
    <row r="893" spans="4:9" x14ac:dyDescent="0.2">
      <c r="D893">
        <v>0.90924945698120396</v>
      </c>
      <c r="E893">
        <v>0.99998275003099302</v>
      </c>
      <c r="H893">
        <v>0.97938880776271098</v>
      </c>
      <c r="I893">
        <v>0.999999796446708</v>
      </c>
    </row>
    <row r="894" spans="4:9" x14ac:dyDescent="0.2">
      <c r="D894">
        <v>0.90925109511529401</v>
      </c>
      <c r="E894">
        <v>0.99998345297736702</v>
      </c>
      <c r="H894">
        <v>0.97939057226219095</v>
      </c>
      <c r="I894">
        <v>0.99999980686690104</v>
      </c>
    </row>
    <row r="895" spans="4:9" x14ac:dyDescent="0.2">
      <c r="D895">
        <v>0.909252670119861</v>
      </c>
      <c r="E895">
        <v>0.99998412877818499</v>
      </c>
      <c r="H895">
        <v>0.97939226876234597</v>
      </c>
      <c r="I895">
        <v>0.99999981677140803</v>
      </c>
    </row>
    <row r="896" spans="4:9" x14ac:dyDescent="0.2">
      <c r="D896">
        <v>0.90925418427633298</v>
      </c>
      <c r="E896">
        <v>0.99998477841738997</v>
      </c>
      <c r="H896">
        <v>0.97939389972059498</v>
      </c>
      <c r="I896">
        <v>0.99999982618480898</v>
      </c>
    </row>
    <row r="897" spans="4:9" x14ac:dyDescent="0.2">
      <c r="D897">
        <v>0.90925563978993496</v>
      </c>
      <c r="E897">
        <v>0.99998540284590798</v>
      </c>
      <c r="H897">
        <v>0.97939546751227202</v>
      </c>
      <c r="I897">
        <v>0.99999983513056001</v>
      </c>
    </row>
    <row r="898" spans="4:9" x14ac:dyDescent="0.2">
      <c r="D898">
        <v>0.90925703879198305</v>
      </c>
      <c r="E898">
        <v>0.99998600298265305</v>
      </c>
      <c r="H898">
        <v>0.97939697443310403</v>
      </c>
      <c r="I898">
        <v>0.99999984363104399</v>
      </c>
    </row>
    <row r="899" spans="4:9" x14ac:dyDescent="0.2">
      <c r="D899">
        <v>0.90925838334212405</v>
      </c>
      <c r="E899">
        <v>0.99998657971549998</v>
      </c>
      <c r="H899">
        <v>0.97939842270161803</v>
      </c>
      <c r="I899">
        <v>0.99999985170761596</v>
      </c>
    </row>
    <row r="900" spans="4:9" x14ac:dyDescent="0.2">
      <c r="D900">
        <v>0.909259675430521</v>
      </c>
      <c r="E900">
        <v>0.99998713390224203</v>
      </c>
      <c r="H900">
        <v>0.97939981446149804</v>
      </c>
      <c r="I900">
        <v>0.99999985938064795</v>
      </c>
    </row>
    <row r="901" spans="4:9" x14ac:dyDescent="0.2">
      <c r="D901">
        <v>0.90926091697996902</v>
      </c>
      <c r="E901">
        <v>0.99998766637151004</v>
      </c>
      <c r="H901">
        <v>0.979401151783862</v>
      </c>
      <c r="I901">
        <v>0.99999986666957397</v>
      </c>
    </row>
    <row r="902" spans="4:9" x14ac:dyDescent="0.2">
      <c r="D902">
        <v>0.90926210984796496</v>
      </c>
      <c r="E902">
        <v>0.999988177923676</v>
      </c>
      <c r="H902">
        <v>0.979402436669494</v>
      </c>
      <c r="I902">
        <v>0.99999987359292997</v>
      </c>
    </row>
    <row r="903" spans="4:9" x14ac:dyDescent="0.2">
      <c r="D903">
        <v>0.90926325582871603</v>
      </c>
      <c r="E903">
        <v>0.99998866933173203</v>
      </c>
      <c r="H903">
        <v>0.97940367105100901</v>
      </c>
      <c r="I903">
        <v>0.99999988016839303</v>
      </c>
    </row>
    <row r="904" spans="4:9" x14ac:dyDescent="0.2">
      <c r="D904">
        <v>0.90926435665510097</v>
      </c>
      <c r="E904">
        <v>0.99998914134213601</v>
      </c>
      <c r="H904">
        <v>0.97940485679495703</v>
      </c>
      <c r="I904">
        <v>0.99999988641282</v>
      </c>
    </row>
    <row r="905" spans="4:9" x14ac:dyDescent="0.2">
      <c r="D905">
        <v>0.90926541400057004</v>
      </c>
      <c r="E905">
        <v>0.99998959467564597</v>
      </c>
      <c r="H905">
        <v>0.97940599570387799</v>
      </c>
      <c r="I905">
        <v>0.99999989234228404</v>
      </c>
    </row>
    <row r="906" spans="4:9" x14ac:dyDescent="0.2">
      <c r="D906">
        <v>0.90926642948099801</v>
      </c>
      <c r="E906">
        <v>0.99999003002812603</v>
      </c>
      <c r="H906">
        <v>0.97940708951829603</v>
      </c>
      <c r="I906">
        <v>0.99999989797210798</v>
      </c>
    </row>
    <row r="907" spans="4:9" x14ac:dyDescent="0.2">
      <c r="D907">
        <v>0.90926740465648903</v>
      </c>
      <c r="E907">
        <v>0.99999044807132897</v>
      </c>
      <c r="H907">
        <v>0.97940813991866205</v>
      </c>
      <c r="I907">
        <v>0.99999990331689903</v>
      </c>
    </row>
    <row r="908" spans="4:9" x14ac:dyDescent="0.2">
      <c r="D908">
        <v>0.90926834103312504</v>
      </c>
      <c r="E908">
        <v>0.99999084945365901</v>
      </c>
      <c r="H908">
        <v>0.97940914852723404</v>
      </c>
      <c r="I908">
        <v>0.99999990839058195</v>
      </c>
    </row>
    <row r="909" spans="4:9" x14ac:dyDescent="0.2">
      <c r="D909">
        <v>0.90926924006467003</v>
      </c>
      <c r="E909">
        <v>0.99999123480091001</v>
      </c>
      <c r="H909">
        <v>0.97941011690992197</v>
      </c>
      <c r="I909">
        <v>0.99999991320642601</v>
      </c>
    </row>
    <row r="910" spans="4:9" x14ac:dyDescent="0.2">
      <c r="D910">
        <v>0.90927010315422996</v>
      </c>
      <c r="E910">
        <v>0.999991604716993</v>
      </c>
      <c r="H910">
        <v>0.97941104657806599</v>
      </c>
      <c r="I910">
        <v>0.99999991777707797</v>
      </c>
    </row>
    <row r="911" spans="4:9" x14ac:dyDescent="0.2">
      <c r="D911">
        <v>0.90927093165586004</v>
      </c>
      <c r="E911">
        <v>0.99999195978462796</v>
      </c>
      <c r="H911">
        <v>0.97941193899017298</v>
      </c>
      <c r="I911">
        <v>0.99999992211458599</v>
      </c>
    </row>
    <row r="912" spans="4:9" x14ac:dyDescent="0.2">
      <c r="D912">
        <v>0.90927172687613</v>
      </c>
      <c r="E912">
        <v>0.99999230056602695</v>
      </c>
      <c r="H912">
        <v>0.97941279555360095</v>
      </c>
      <c r="I912">
        <v>0.99999992623043299</v>
      </c>
    </row>
    <row r="913" spans="4:9" x14ac:dyDescent="0.2">
      <c r="D913">
        <v>0.90927249007564703</v>
      </c>
      <c r="E913">
        <v>0.999992627603559</v>
      </c>
      <c r="H913">
        <v>0.97941361762620205</v>
      </c>
      <c r="I913">
        <v>0.99999993013555399</v>
      </c>
    </row>
    <row r="914" spans="4:9" x14ac:dyDescent="0.2">
      <c r="D914">
        <v>0.90927322247053399</v>
      </c>
      <c r="E914">
        <v>0.99999294142038297</v>
      </c>
      <c r="H914">
        <v>0.97941440651790701</v>
      </c>
      <c r="I914">
        <v>0.999999933840369</v>
      </c>
    </row>
    <row r="915" spans="4:9" x14ac:dyDescent="0.2">
      <c r="D915">
        <v>0.90927392523386297</v>
      </c>
      <c r="E915">
        <v>0.99999324252107902</v>
      </c>
      <c r="H915">
        <v>0.97941516349228097</v>
      </c>
      <c r="I915">
        <v>0.99999993735480097</v>
      </c>
    </row>
    <row r="916" spans="4:9" x14ac:dyDescent="0.2">
      <c r="D916">
        <v>0.90927459949705003</v>
      </c>
      <c r="E916">
        <v>0.99999353139225</v>
      </c>
      <c r="H916">
        <v>0.97941588976801797</v>
      </c>
      <c r="I916">
        <v>0.99999994068829801</v>
      </c>
    </row>
    <row r="917" spans="4:9" x14ac:dyDescent="0.2">
      <c r="D917">
        <v>0.90927524635121504</v>
      </c>
      <c r="E917">
        <v>0.99999380850311104</v>
      </c>
      <c r="H917">
        <v>0.97941658652040398</v>
      </c>
      <c r="I917">
        <v>0.99999994384986102</v>
      </c>
    </row>
    <row r="918" spans="4:9" x14ac:dyDescent="0.2">
      <c r="D918">
        <v>0.90927586684849004</v>
      </c>
      <c r="E918">
        <v>0.99999407430605602</v>
      </c>
      <c r="H918">
        <v>0.97941725488273501</v>
      </c>
      <c r="I918">
        <v>0.99999994684805804</v>
      </c>
    </row>
    <row r="919" spans="4:9" x14ac:dyDescent="0.2">
      <c r="D919">
        <v>0.90927646200330203</v>
      </c>
      <c r="E919">
        <v>0.99999432923721798</v>
      </c>
      <c r="H919">
        <v>0.97941789594769002</v>
      </c>
      <c r="I919">
        <v>0.999999949691045</v>
      </c>
    </row>
    <row r="920" spans="4:9" x14ac:dyDescent="0.2">
      <c r="D920">
        <v>0.90927703279361205</v>
      </c>
      <c r="E920">
        <v>0.99999457371700096</v>
      </c>
      <c r="H920">
        <v>0.97941851076866904</v>
      </c>
      <c r="I920">
        <v>0.99999995238658801</v>
      </c>
    </row>
    <row r="921" spans="4:9" x14ac:dyDescent="0.2">
      <c r="D921">
        <v>0.90927758016211602</v>
      </c>
      <c r="E921">
        <v>0.99999480815060504</v>
      </c>
      <c r="H921">
        <v>0.97941910036108804</v>
      </c>
      <c r="I921">
        <v>0.99999995494207805</v>
      </c>
    </row>
    <row r="922" spans="4:9" x14ac:dyDescent="0.2">
      <c r="D922">
        <v>0.90927810501741702</v>
      </c>
      <c r="E922">
        <v>0.99999503292853098</v>
      </c>
      <c r="H922">
        <v>0.97941966570363903</v>
      </c>
      <c r="I922">
        <v>0.99999995736455005</v>
      </c>
    </row>
    <row r="923" spans="4:9" x14ac:dyDescent="0.2">
      <c r="D923">
        <v>0.90927860823515705</v>
      </c>
      <c r="E923">
        <v>0.99999524842707199</v>
      </c>
      <c r="H923">
        <v>0.979420207739511</v>
      </c>
      <c r="I923">
        <v>0.99999995966069799</v>
      </c>
    </row>
    <row r="924" spans="4:9" x14ac:dyDescent="0.2">
      <c r="D924">
        <v>0.90927909065911605</v>
      </c>
      <c r="E924">
        <v>0.99999545500878995</v>
      </c>
      <c r="H924">
        <v>0.97942072737757302</v>
      </c>
      <c r="I924">
        <v>0.99999996183689199</v>
      </c>
    </row>
    <row r="925" spans="4:9" x14ac:dyDescent="0.2">
      <c r="D925">
        <v>0.90927955310228104</v>
      </c>
      <c r="E925">
        <v>0.99999565302297699</v>
      </c>
      <c r="H925">
        <v>0.97942122549352695</v>
      </c>
      <c r="I925">
        <v>0.99999996389919199</v>
      </c>
    </row>
    <row r="926" spans="4:9" x14ac:dyDescent="0.2">
      <c r="D926">
        <v>0.90927999634788004</v>
      </c>
      <c r="E926">
        <v>0.99999584280610299</v>
      </c>
      <c r="H926">
        <v>0.97942170293101705</v>
      </c>
      <c r="I926">
        <v>0.99999996585336304</v>
      </c>
    </row>
    <row r="927" spans="4:9" x14ac:dyDescent="0.2">
      <c r="D927">
        <v>0.90928042115038699</v>
      </c>
      <c r="E927">
        <v>0.99999602468225202</v>
      </c>
      <c r="H927">
        <v>0.97942216050271802</v>
      </c>
      <c r="I927">
        <v>0.99999996770488997</v>
      </c>
    </row>
    <row r="928" spans="4:9" x14ac:dyDescent="0.2">
      <c r="D928">
        <v>0.90928082823649303</v>
      </c>
      <c r="E928">
        <v>0.99999619896354297</v>
      </c>
      <c r="H928">
        <v>0.97942259899137796</v>
      </c>
      <c r="I928">
        <v>0.99999996945898795</v>
      </c>
    </row>
    <row r="929" spans="4:9" x14ac:dyDescent="0.2">
      <c r="D929">
        <v>0.90928121830605202</v>
      </c>
      <c r="E929">
        <v>0.99999636595053398</v>
      </c>
      <c r="H929">
        <v>0.97942301915083796</v>
      </c>
      <c r="I929">
        <v>0.999999971120619</v>
      </c>
    </row>
    <row r="930" spans="4:9" x14ac:dyDescent="0.2">
      <c r="D930">
        <v>0.90928159203299797</v>
      </c>
      <c r="E930">
        <v>0.999996525932626</v>
      </c>
      <c r="H930">
        <v>0.97942342170701702</v>
      </c>
      <c r="I930">
        <v>0.99999997269449903</v>
      </c>
    </row>
    <row r="931" spans="4:9" x14ac:dyDescent="0.2">
      <c r="D931">
        <v>0.90928195006622503</v>
      </c>
      <c r="E931">
        <v>0.99999667918843604</v>
      </c>
      <c r="H931">
        <v>0.97942380735886703</v>
      </c>
      <c r="I931">
        <v>0.99999997418511299</v>
      </c>
    </row>
    <row r="932" spans="4:9" x14ac:dyDescent="0.2">
      <c r="D932">
        <v>0.90928229303045405</v>
      </c>
      <c r="E932">
        <v>0.99999682598617801</v>
      </c>
      <c r="H932">
        <v>0.97942417677930005</v>
      </c>
      <c r="I932">
        <v>0.99999997559672504</v>
      </c>
    </row>
    <row r="933" spans="4:9" x14ac:dyDescent="0.2">
      <c r="D933">
        <v>0.90928262152706196</v>
      </c>
      <c r="E933">
        <v>0.99999696658401804</v>
      </c>
      <c r="H933">
        <v>0.97942453061608103</v>
      </c>
      <c r="I933">
        <v>0.99999997693338905</v>
      </c>
    </row>
    <row r="934" spans="4:9" x14ac:dyDescent="0.2">
      <c r="D934">
        <v>0.90928293613488997</v>
      </c>
      <c r="E934">
        <v>0.99999710123042296</v>
      </c>
      <c r="H934">
        <v>0.97942486949270402</v>
      </c>
      <c r="I934">
        <v>0.99999997819895803</v>
      </c>
    </row>
    <row r="935" spans="4:9" x14ac:dyDescent="0.2">
      <c r="D935">
        <v>0.90928323741102501</v>
      </c>
      <c r="E935">
        <v>0.99999723016449904</v>
      </c>
      <c r="H935">
        <v>0.97942519400922901</v>
      </c>
      <c r="I935">
        <v>0.99999997939709195</v>
      </c>
    </row>
    <row r="936" spans="4:9" x14ac:dyDescent="0.2">
      <c r="D936">
        <v>0.90928352589155403</v>
      </c>
      <c r="E936">
        <v>0.99999735361632003</v>
      </c>
      <c r="H936">
        <v>0.97942550474309897</v>
      </c>
      <c r="I936">
        <v>0.99999998053127304</v>
      </c>
    </row>
    <row r="937" spans="4:9" x14ac:dyDescent="0.2">
      <c r="D937">
        <v>0.90928380209230497</v>
      </c>
      <c r="E937">
        <v>0.99999747180724097</v>
      </c>
      <c r="H937">
        <v>0.97942580224992903</v>
      </c>
      <c r="I937">
        <v>0.99999998160480497</v>
      </c>
    </row>
    <row r="938" spans="4:9" x14ac:dyDescent="0.2">
      <c r="D938">
        <v>0.90928406650954696</v>
      </c>
      <c r="E938">
        <v>0.99999758495020796</v>
      </c>
      <c r="H938">
        <v>0.97942608706427303</v>
      </c>
      <c r="I938">
        <v>0.99999998262083101</v>
      </c>
    </row>
    <row r="939" spans="4:9" x14ac:dyDescent="0.2">
      <c r="D939">
        <v>0.90928431962068901</v>
      </c>
      <c r="E939">
        <v>0.99999769325005305</v>
      </c>
      <c r="H939">
        <v>0.97942635970036596</v>
      </c>
      <c r="I939">
        <v>0.99999998358233499</v>
      </c>
    </row>
    <row r="940" spans="4:9" x14ac:dyDescent="0.2">
      <c r="D940">
        <v>0.90928456188493301</v>
      </c>
      <c r="E940">
        <v>0.99999779690378199</v>
      </c>
      <c r="H940">
        <v>0.97942662065283304</v>
      </c>
      <c r="I940">
        <v>0.99999998449215199</v>
      </c>
    </row>
    <row r="941" spans="4:9" x14ac:dyDescent="0.2">
      <c r="D941">
        <v>0.90928479374393001</v>
      </c>
      <c r="E941">
        <v>0.99999789610085299</v>
      </c>
      <c r="H941">
        <v>0.97942687039739496</v>
      </c>
      <c r="I941">
        <v>0.99999998535297396</v>
      </c>
    </row>
    <row r="942" spans="4:9" x14ac:dyDescent="0.2">
      <c r="D942">
        <v>0.90928501562239705</v>
      </c>
      <c r="E942">
        <v>0.999997991023442</v>
      </c>
      <c r="H942">
        <v>0.97942710939152899</v>
      </c>
      <c r="I942">
        <v>0.99999998616735797</v>
      </c>
    </row>
    <row r="943" spans="4:9" x14ac:dyDescent="0.2">
      <c r="D943">
        <v>0.90928522792871902</v>
      </c>
      <c r="E943">
        <v>0.99999808184671002</v>
      </c>
      <c r="H943">
        <v>0.97942733807512605</v>
      </c>
      <c r="I943">
        <v>0.99999998693773196</v>
      </c>
    </row>
    <row r="944" spans="4:9" x14ac:dyDescent="0.2">
      <c r="D944">
        <v>0.90928543105554105</v>
      </c>
      <c r="E944">
        <v>0.99999816873904801</v>
      </c>
      <c r="H944">
        <v>0.97942755687111605</v>
      </c>
      <c r="I944">
        <v>0.99999998766640197</v>
      </c>
    </row>
    <row r="945" spans="4:9" x14ac:dyDescent="0.2">
      <c r="D945">
        <v>0.90928562538032098</v>
      </c>
      <c r="E945">
        <v>0.99999825186232205</v>
      </c>
      <c r="H945">
        <v>0.97942776618607796</v>
      </c>
      <c r="I945">
        <v>0.99999998835555703</v>
      </c>
    </row>
    <row r="946" spans="4:9" x14ac:dyDescent="0.2">
      <c r="D946">
        <v>0.90928581126588903</v>
      </c>
      <c r="E946">
        <v>0.99999833137211402</v>
      </c>
      <c r="H946">
        <v>0.97942796641082697</v>
      </c>
      <c r="I946">
        <v>0.99999998900727305</v>
      </c>
    </row>
    <row r="947" spans="4:9" x14ac:dyDescent="0.2">
      <c r="D947">
        <v>0.90928598906096503</v>
      </c>
      <c r="E947">
        <v>0.99999840741794099</v>
      </c>
      <c r="H947">
        <v>0.97942815792098503</v>
      </c>
      <c r="I947">
        <v>0.99999998962352399</v>
      </c>
    </row>
    <row r="948" spans="4:9" x14ac:dyDescent="0.2">
      <c r="D948">
        <v>0.90928615910067601</v>
      </c>
      <c r="E948">
        <v>0.99999848014348203</v>
      </c>
      <c r="H948">
        <v>0.97942834107753096</v>
      </c>
      <c r="I948">
        <v>0.99999999020618102</v>
      </c>
    </row>
    <row r="949" spans="4:9" x14ac:dyDescent="0.2">
      <c r="D949">
        <v>0.90928632170704604</v>
      </c>
      <c r="E949">
        <v>0.99999854968678803</v>
      </c>
      <c r="H949">
        <v>0.97942851622732896</v>
      </c>
      <c r="I949">
        <v>0.99999999075702095</v>
      </c>
    </row>
    <row r="950" spans="4:9" x14ac:dyDescent="0.2">
      <c r="D950">
        <v>0.90928647718947697</v>
      </c>
      <c r="E950">
        <v>0.99999861618048702</v>
      </c>
      <c r="H950">
        <v>0.97942868370364899</v>
      </c>
      <c r="I950">
        <v>0.99999999127772798</v>
      </c>
    </row>
    <row r="951" spans="4:9" x14ac:dyDescent="0.2">
      <c r="D951">
        <v>0.90928662584521103</v>
      </c>
      <c r="E951">
        <v>0.99999867975198597</v>
      </c>
      <c r="H951">
        <v>0.97942884382666096</v>
      </c>
      <c r="I951">
        <v>0.99999999176990095</v>
      </c>
    </row>
    <row r="952" spans="4:9" x14ac:dyDescent="0.2">
      <c r="D952">
        <v>0.90928676795977104</v>
      </c>
      <c r="E952">
        <v>0.999998740523659</v>
      </c>
      <c r="H952">
        <v>0.97942899690391505</v>
      </c>
      <c r="I952">
        <v>0.99999999223505898</v>
      </c>
    </row>
    <row r="953" spans="4:9" x14ac:dyDescent="0.2">
      <c r="D953">
        <v>0.90928690380739896</v>
      </c>
      <c r="E953">
        <v>0.99999879861303698</v>
      </c>
      <c r="H953">
        <v>0.97942914323080599</v>
      </c>
      <c r="I953">
        <v>0.99999999267463902</v>
      </c>
    </row>
    <row r="954" spans="4:9" x14ac:dyDescent="0.2">
      <c r="D954">
        <v>0.90928703365146601</v>
      </c>
      <c r="E954">
        <v>0.99999885413298395</v>
      </c>
      <c r="H954">
        <v>0.97942928309102195</v>
      </c>
      <c r="I954">
        <v>0.99999999309000698</v>
      </c>
    </row>
    <row r="955" spans="4:9" x14ac:dyDescent="0.2">
      <c r="D955">
        <v>0.909287157744881</v>
      </c>
      <c r="E955">
        <v>0.99999890719187201</v>
      </c>
      <c r="H955">
        <v>0.97942941675698203</v>
      </c>
      <c r="I955">
        <v>0.99999999348245805</v>
      </c>
    </row>
    <row r="956" spans="4:9" x14ac:dyDescent="0.2">
      <c r="D956">
        <v>0.90928727633047401</v>
      </c>
      <c r="E956">
        <v>0.99999895789374604</v>
      </c>
      <c r="H956">
        <v>0.97942954449024799</v>
      </c>
      <c r="I956">
        <v>0.99999999385321703</v>
      </c>
    </row>
    <row r="957" spans="4:9" x14ac:dyDescent="0.2">
      <c r="D957">
        <v>0.90928738964137501</v>
      </c>
      <c r="E957">
        <v>0.99999900633849104</v>
      </c>
      <c r="H957">
        <v>0.97942966654193397</v>
      </c>
      <c r="I957">
        <v>0.99999999420344998</v>
      </c>
    </row>
    <row r="958" spans="4:9" x14ac:dyDescent="0.2">
      <c r="D958">
        <v>0.90928749790137697</v>
      </c>
      <c r="E958">
        <v>0.99999905262197997</v>
      </c>
      <c r="H958">
        <v>0.97942978315309404</v>
      </c>
      <c r="I958">
        <v>0.99999999453426003</v>
      </c>
    </row>
    <row r="959" spans="4:9" x14ac:dyDescent="0.2">
      <c r="D959">
        <v>0.90928760132528397</v>
      </c>
      <c r="E959">
        <v>0.999999096836234</v>
      </c>
      <c r="H959">
        <v>0.97942989455510399</v>
      </c>
      <c r="I959">
        <v>0.999999994846692</v>
      </c>
    </row>
    <row r="960" spans="4:9" x14ac:dyDescent="0.2">
      <c r="D960">
        <v>0.90928770011924998</v>
      </c>
      <c r="E960">
        <v>0.99999913906955795</v>
      </c>
      <c r="H960">
        <v>0.97943000097001898</v>
      </c>
      <c r="I960">
        <v>0.99999999514173799</v>
      </c>
    </row>
    <row r="961" spans="4:9" x14ac:dyDescent="0.2">
      <c r="D961">
        <v>0.90928779448110397</v>
      </c>
      <c r="E961">
        <v>0.99999917940668803</v>
      </c>
      <c r="H961">
        <v>0.979430102610932</v>
      </c>
      <c r="I961">
        <v>0.99999999542033802</v>
      </c>
    </row>
    <row r="962" spans="4:9" x14ac:dyDescent="0.2">
      <c r="D962">
        <v>0.90928788460066901</v>
      </c>
      <c r="E962">
        <v>0.99999921792892499</v>
      </c>
      <c r="H962">
        <v>0.97943019968230505</v>
      </c>
      <c r="I962">
        <v>0.99999999568338205</v>
      </c>
    </row>
    <row r="963" spans="4:9" x14ac:dyDescent="0.2">
      <c r="D963">
        <v>0.90928797066006295</v>
      </c>
      <c r="E963">
        <v>0.99999925471426399</v>
      </c>
      <c r="H963">
        <v>0.97943029238030499</v>
      </c>
      <c r="I963">
        <v>0.99999999593171296</v>
      </c>
    </row>
    <row r="964" spans="4:9" x14ac:dyDescent="0.2">
      <c r="D964">
        <v>0.90928805283398895</v>
      </c>
      <c r="E964">
        <v>0.99999928983752095</v>
      </c>
      <c r="H964">
        <v>0.97943038089311496</v>
      </c>
      <c r="I964">
        <v>0.999999996166132</v>
      </c>
    </row>
    <row r="965" spans="4:9" x14ac:dyDescent="0.2">
      <c r="D965">
        <v>0.90928813129002795</v>
      </c>
      <c r="E965">
        <v>0.99999932337045605</v>
      </c>
      <c r="H965">
        <v>0.97943046540123901</v>
      </c>
      <c r="I965">
        <v>0.99999999638739601</v>
      </c>
    </row>
    <row r="966" spans="4:9" x14ac:dyDescent="0.2">
      <c r="D966">
        <v>0.90928820618890005</v>
      </c>
      <c r="E966">
        <v>0.999999355381888</v>
      </c>
      <c r="H966">
        <v>0.979430546077797</v>
      </c>
      <c r="I966">
        <v>0.99999999659622096</v>
      </c>
    </row>
    <row r="967" spans="4:9" x14ac:dyDescent="0.2">
      <c r="D967">
        <v>0.90928827768473697</v>
      </c>
      <c r="E967">
        <v>0.99999938593780902</v>
      </c>
      <c r="H967">
        <v>0.97943062308881101</v>
      </c>
      <c r="I967">
        <v>0.99999999679328799</v>
      </c>
    </row>
    <row r="968" spans="4:9" x14ac:dyDescent="0.2">
      <c r="D968">
        <v>0.90928834592533103</v>
      </c>
      <c r="E968">
        <v>0.99999941510149704</v>
      </c>
      <c r="H968">
        <v>0.97943069659347304</v>
      </c>
      <c r="I968">
        <v>0.99999999697924002</v>
      </c>
    </row>
    <row r="969" spans="4:9" x14ac:dyDescent="0.2">
      <c r="D969">
        <v>0.90928841105238201</v>
      </c>
      <c r="E969">
        <v>0.99999944293361198</v>
      </c>
      <c r="H969">
        <v>0.97943076674441398</v>
      </c>
      <c r="I969">
        <v>0.99999999715468602</v>
      </c>
    </row>
    <row r="970" spans="4:9" x14ac:dyDescent="0.2">
      <c r="D970">
        <v>0.909288473201734</v>
      </c>
      <c r="E970">
        <v>0.999999469492309</v>
      </c>
      <c r="H970">
        <v>0.97943083368795603</v>
      </c>
      <c r="I970">
        <v>0.99999999732020295</v>
      </c>
    </row>
    <row r="971" spans="4:9" x14ac:dyDescent="0.2">
      <c r="D971">
        <v>0.90928853250359998</v>
      </c>
      <c r="E971">
        <v>0.99999949483332595</v>
      </c>
      <c r="H971">
        <v>0.97943089756435897</v>
      </c>
      <c r="I971">
        <v>0.99999999747633805</v>
      </c>
    </row>
    <row r="972" spans="4:9" x14ac:dyDescent="0.2">
      <c r="D972">
        <v>0.90928858908278498</v>
      </c>
      <c r="E972">
        <v>0.99999951901008399</v>
      </c>
      <c r="H972">
        <v>0.97943095850805295</v>
      </c>
      <c r="I972">
        <v>0.99999999762360803</v>
      </c>
    </row>
    <row r="973" spans="4:9" x14ac:dyDescent="0.2">
      <c r="D973">
        <v>0.90928864305889701</v>
      </c>
      <c r="E973">
        <v>0.99999954207377595</v>
      </c>
      <c r="H973">
        <v>0.97943101664787202</v>
      </c>
      <c r="I973">
        <v>0.99999999776250104</v>
      </c>
    </row>
    <row r="974" spans="4:9" x14ac:dyDescent="0.2">
      <c r="D974">
        <v>0.90928869454654604</v>
      </c>
      <c r="E974">
        <v>0.99999956407345403</v>
      </c>
      <c r="H974">
        <v>0.97943107210726998</v>
      </c>
      <c r="I974">
        <v>0.99999999789348304</v>
      </c>
    </row>
    <row r="975" spans="4:9" x14ac:dyDescent="0.2">
      <c r="D975">
        <v>0.90928874365554702</v>
      </c>
      <c r="E975">
        <v>0.99999958505611597</v>
      </c>
      <c r="H975">
        <v>0.979431125004532</v>
      </c>
      <c r="I975">
        <v>0.99999999801699002</v>
      </c>
    </row>
    <row r="976" spans="4:9" x14ac:dyDescent="0.2">
      <c r="D976">
        <v>0.909288790491107</v>
      </c>
      <c r="E976">
        <v>0.99999960506678298</v>
      </c>
      <c r="H976">
        <v>0.97943117545297897</v>
      </c>
      <c r="I976">
        <v>0.99999999813343798</v>
      </c>
    </row>
    <row r="977" spans="4:9" x14ac:dyDescent="0.2">
      <c r="D977">
        <v>0.90928883515400605</v>
      </c>
      <c r="E977">
        <v>0.99999962414857901</v>
      </c>
      <c r="H977">
        <v>0.97943122356116596</v>
      </c>
      <c r="I977">
        <v>0.99999999824321895</v>
      </c>
    </row>
    <row r="978" spans="4:9" x14ac:dyDescent="0.2">
      <c r="D978">
        <v>0.90928887774077105</v>
      </c>
      <c r="E978">
        <v>0.99999964234281002</v>
      </c>
      <c r="H978">
        <v>0.97943126943306802</v>
      </c>
      <c r="I978">
        <v>0.99999999834670406</v>
      </c>
    </row>
    <row r="979" spans="4:9" x14ac:dyDescent="0.2">
      <c r="D979">
        <v>0.90928891834385195</v>
      </c>
      <c r="E979">
        <v>0.99999965968903104</v>
      </c>
      <c r="H979">
        <v>0.97943131316826304</v>
      </c>
      <c r="I979">
        <v>0.99999999844424503</v>
      </c>
    </row>
    <row r="980" spans="4:9" x14ac:dyDescent="0.2">
      <c r="D980">
        <v>0.90928895705177504</v>
      </c>
      <c r="E980">
        <v>0.99999967622511898</v>
      </c>
      <c r="H980">
        <v>0.97943135486210897</v>
      </c>
      <c r="I980">
        <v>0.99999999853617505</v>
      </c>
    </row>
    <row r="981" spans="4:9" x14ac:dyDescent="0.2">
      <c r="D981">
        <v>0.90928899394930995</v>
      </c>
      <c r="E981">
        <v>0.99999969198733896</v>
      </c>
      <c r="H981">
        <v>0.979431394605914</v>
      </c>
      <c r="I981">
        <v>0.99999999862280597</v>
      </c>
    </row>
    <row r="982" spans="4:9" x14ac:dyDescent="0.2">
      <c r="D982">
        <v>0.909289029117611</v>
      </c>
      <c r="E982">
        <v>0.99999970701041097</v>
      </c>
      <c r="H982">
        <v>0.97943143248709097</v>
      </c>
      <c r="I982">
        <v>0.99999999870443801</v>
      </c>
    </row>
    <row r="983" spans="4:9" x14ac:dyDescent="0.2">
      <c r="D983">
        <v>0.90928906263436804</v>
      </c>
      <c r="E983">
        <v>0.99999972132756898</v>
      </c>
      <c r="H983">
        <v>0.97943146858932595</v>
      </c>
      <c r="I983">
        <v>0.99999999878134904</v>
      </c>
    </row>
    <row r="984" spans="4:9" x14ac:dyDescent="0.2">
      <c r="D984">
        <v>0.90928909457394602</v>
      </c>
      <c r="E984">
        <v>0.999999734970623</v>
      </c>
      <c r="H984">
        <v>0.97943150299271697</v>
      </c>
      <c r="I984">
        <v>0.99999999885380597</v>
      </c>
    </row>
    <row r="985" spans="4:9" x14ac:dyDescent="0.2">
      <c r="D985">
        <v>0.90928912500751802</v>
      </c>
      <c r="E985">
        <v>0.99999974797001601</v>
      </c>
      <c r="H985">
        <v>0.97943153577393005</v>
      </c>
      <c r="I985">
        <v>0.99999999892206104</v>
      </c>
    </row>
    <row r="986" spans="4:9" x14ac:dyDescent="0.2">
      <c r="D986">
        <v>0.90928915400319499</v>
      </c>
      <c r="E986">
        <v>0.99999976035488303</v>
      </c>
      <c r="H986">
        <v>0.97943156700632805</v>
      </c>
      <c r="I986">
        <v>0.99999999898634995</v>
      </c>
    </row>
    <row r="987" spans="4:9" x14ac:dyDescent="0.2">
      <c r="D987">
        <v>0.90928918162615002</v>
      </c>
      <c r="E987">
        <v>0.99999977215309699</v>
      </c>
      <c r="H987">
        <v>0.97943159676011404</v>
      </c>
      <c r="I987">
        <v>0.99999999904689696</v>
      </c>
    </row>
    <row r="988" spans="4:9" x14ac:dyDescent="0.2">
      <c r="D988">
        <v>0.90928920793874102</v>
      </c>
      <c r="E988">
        <v>0.999999783391327</v>
      </c>
      <c r="H988">
        <v>0.97943162510245296</v>
      </c>
      <c r="I988">
        <v>0.99999999910391602</v>
      </c>
    </row>
    <row r="989" spans="4:9" x14ac:dyDescent="0.2">
      <c r="D989">
        <v>0.90928923300062003</v>
      </c>
      <c r="E989">
        <v>0.99999979409508399</v>
      </c>
      <c r="H989">
        <v>0.97943165209760197</v>
      </c>
      <c r="I989">
        <v>0.99999999915760596</v>
      </c>
    </row>
    <row r="990" spans="4:9" x14ac:dyDescent="0.2">
      <c r="D990">
        <v>0.90928925686885198</v>
      </c>
      <c r="E990">
        <v>0.999999804288773</v>
      </c>
      <c r="H990">
        <v>0.979431677807025</v>
      </c>
      <c r="I990">
        <v>0.99999999920815597</v>
      </c>
    </row>
    <row r="991" spans="4:9" x14ac:dyDescent="0.2">
      <c r="D991">
        <v>0.90928927959801398</v>
      </c>
      <c r="E991">
        <v>0.99999981399573001</v>
      </c>
      <c r="H991">
        <v>0.97943170228951104</v>
      </c>
      <c r="I991">
        <v>0.99999999925574501</v>
      </c>
    </row>
    <row r="992" spans="4:9" x14ac:dyDescent="0.2">
      <c r="D992">
        <v>0.90928930124030205</v>
      </c>
      <c r="E992">
        <v>0.99999982323827596</v>
      </c>
      <c r="H992">
        <v>0.979431725601282</v>
      </c>
      <c r="I992">
        <v>0.99999999930054295</v>
      </c>
    </row>
    <row r="993" spans="4:9" x14ac:dyDescent="0.2">
      <c r="D993">
        <v>0.90928932184562805</v>
      </c>
      <c r="E993">
        <v>0.999999832037751</v>
      </c>
      <c r="H993">
        <v>0.97943174779609898</v>
      </c>
      <c r="I993">
        <v>0.999999999342708</v>
      </c>
    </row>
    <row r="994" spans="4:9" x14ac:dyDescent="0.2">
      <c r="D994">
        <v>0.90928934146171503</v>
      </c>
      <c r="E994">
        <v>0.99999984041456202</v>
      </c>
      <c r="H994">
        <v>0.97943176892536798</v>
      </c>
      <c r="I994">
        <v>0.99999999938239204</v>
      </c>
    </row>
    <row r="995" spans="4:9" x14ac:dyDescent="0.2">
      <c r="D995">
        <v>0.90928936013418804</v>
      </c>
      <c r="E995">
        <v>0.99999984838821399</v>
      </c>
      <c r="H995">
        <v>0.97943178903823203</v>
      </c>
      <c r="I995">
        <v>0.99999999941973605</v>
      </c>
    </row>
    <row r="996" spans="4:9" x14ac:dyDescent="0.2">
      <c r="D996">
        <v>0.90928937790666198</v>
      </c>
      <c r="E996">
        <v>0.99999985597735497</v>
      </c>
      <c r="H996">
        <v>0.97943180818167097</v>
      </c>
      <c r="I996">
        <v>0.99999999945487605</v>
      </c>
    </row>
    <row r="997" spans="4:9" x14ac:dyDescent="0.2">
      <c r="D997">
        <v>0.90928939482082305</v>
      </c>
      <c r="E997">
        <v>0.99999986319980505</v>
      </c>
      <c r="H997">
        <v>0.97943182640058801</v>
      </c>
      <c r="I997">
        <v>0.99999999948793805</v>
      </c>
    </row>
    <row r="998" spans="4:9" x14ac:dyDescent="0.2">
      <c r="D998">
        <v>0.90928941091651505</v>
      </c>
      <c r="E998">
        <v>0.99999987007259805</v>
      </c>
      <c r="H998">
        <v>0.97943184373789904</v>
      </c>
      <c r="I998">
        <v>0.99999999951904095</v>
      </c>
    </row>
    <row r="999" spans="4:9" x14ac:dyDescent="0.2">
      <c r="D999">
        <v>0.90928942623181097</v>
      </c>
      <c r="E999">
        <v>0.99999987661200995</v>
      </c>
      <c r="H999">
        <v>0.97943186023461404</v>
      </c>
      <c r="I999">
        <v>0.99999999954829999</v>
      </c>
    </row>
    <row r="1000" spans="4:9" x14ac:dyDescent="0.2">
      <c r="D1000">
        <v>0.90928944080309104</v>
      </c>
      <c r="E1000">
        <v>0.99999988283358998</v>
      </c>
      <c r="H1000">
        <v>0.97943187592991998</v>
      </c>
      <c r="I1000">
        <v>0.99999999957581998</v>
      </c>
    </row>
    <row r="1001" spans="4:9" x14ac:dyDescent="0.2">
      <c r="D1001">
        <v>0.90928945466511302</v>
      </c>
      <c r="E1001">
        <v>0.99999988875219703</v>
      </c>
      <c r="H1001">
        <v>0.97943189086125704</v>
      </c>
      <c r="I1001">
        <v>0.99999999960170205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Z87"/>
  <sheetViews>
    <sheetView topLeftCell="A28" workbookViewId="0">
      <selection activeCell="AB69" sqref="AB69"/>
    </sheetView>
  </sheetViews>
  <sheetFormatPr baseColWidth="10" defaultRowHeight="16" x14ac:dyDescent="0.2"/>
  <cols>
    <col min="11" max="11" width="13.6640625" customWidth="1"/>
    <col min="18" max="18" width="12" bestFit="1" customWidth="1"/>
    <col min="21" max="21" width="16.83203125" customWidth="1"/>
  </cols>
  <sheetData>
    <row r="1" spans="3:23" x14ac:dyDescent="0.2">
      <c r="D1" s="23" t="s">
        <v>29</v>
      </c>
      <c r="E1" s="23"/>
      <c r="F1" s="23" t="s">
        <v>30</v>
      </c>
      <c r="G1" s="23"/>
      <c r="H1" s="23" t="s">
        <v>31</v>
      </c>
      <c r="I1" s="23"/>
      <c r="J1" s="23" t="s">
        <v>32</v>
      </c>
      <c r="K1" s="23"/>
      <c r="L1" t="s">
        <v>51</v>
      </c>
      <c r="M1" t="s">
        <v>29</v>
      </c>
      <c r="N1" t="s">
        <v>30</v>
      </c>
      <c r="O1" t="s">
        <v>52</v>
      </c>
    </row>
    <row r="2" spans="3:23" x14ac:dyDescent="0.2">
      <c r="D2" t="s">
        <v>34</v>
      </c>
      <c r="E2" t="s">
        <v>35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35</v>
      </c>
      <c r="U2" t="s">
        <v>48</v>
      </c>
      <c r="V2" t="s">
        <v>49</v>
      </c>
      <c r="W2" t="s">
        <v>50</v>
      </c>
    </row>
    <row r="3" spans="3:23" x14ac:dyDescent="0.2">
      <c r="C3" t="s">
        <v>36</v>
      </c>
      <c r="D3">
        <v>633.72640000000001</v>
      </c>
      <c r="F3">
        <v>633.2088</v>
      </c>
      <c r="H3">
        <v>633.82140000000004</v>
      </c>
      <c r="J3">
        <v>633.26390000000004</v>
      </c>
      <c r="L3">
        <f>IF(MIN(J3,H3,F3,D3)=J3,1,0)</f>
        <v>0</v>
      </c>
      <c r="M3">
        <f>IF(MIN(J3,H3,F3,D3)=D3,1,0)</f>
        <v>0</v>
      </c>
      <c r="N3">
        <f>IF(MIN(J3,H3,F3,D3)=F3,1,0)</f>
        <v>1</v>
      </c>
      <c r="O3">
        <f>IF(MIN(J3,H3,F3,D3)=H3,1,0)</f>
        <v>0</v>
      </c>
      <c r="T3">
        <v>1</v>
      </c>
      <c r="U3">
        <f>J3-D3</f>
        <v>-0.46249999999997726</v>
      </c>
      <c r="V3">
        <f>J3-F3</f>
        <v>5.5100000000038563E-2</v>
      </c>
      <c r="W3">
        <f>J3-H3</f>
        <v>-0.55750000000000455</v>
      </c>
    </row>
    <row r="4" spans="3:23" x14ac:dyDescent="0.2">
      <c r="C4" t="s">
        <v>36</v>
      </c>
      <c r="D4">
        <v>611.72820000000002</v>
      </c>
      <c r="F4">
        <v>611.72820000000002</v>
      </c>
      <c r="H4">
        <v>611.61239999999998</v>
      </c>
      <c r="J4">
        <v>611.6123</v>
      </c>
      <c r="L4">
        <f t="shared" ref="L4:L32" si="0">IF(MIN(J4,H4,F4,D4)=J4,1,0)</f>
        <v>1</v>
      </c>
      <c r="M4">
        <f t="shared" ref="M4:M32" si="1">IF(MIN(J4,H4,F4,D4)=D4,1,0)</f>
        <v>0</v>
      </c>
      <c r="N4">
        <f t="shared" ref="N4:N32" si="2">IF(MIN(J4,H4,F4,D4)=F4,1,0)</f>
        <v>0</v>
      </c>
      <c r="O4">
        <f t="shared" ref="O4:O32" si="3">IF(MIN(J4,H4,F4,D4)=H4,1,0)</f>
        <v>0</v>
      </c>
      <c r="T4">
        <v>2</v>
      </c>
      <c r="U4">
        <f t="shared" ref="U4:U32" si="4">J4-D4</f>
        <v>-0.11590000000001055</v>
      </c>
      <c r="V4">
        <f t="shared" ref="V4:V32" si="5">J4-F4</f>
        <v>-0.11590000000001055</v>
      </c>
      <c r="W4">
        <f t="shared" ref="W4:W32" si="6">J4-H4</f>
        <v>-9.9999999974897946E-5</v>
      </c>
    </row>
    <row r="5" spans="3:23" x14ac:dyDescent="0.2">
      <c r="C5" t="s">
        <v>36</v>
      </c>
      <c r="D5">
        <v>572.93340000000001</v>
      </c>
      <c r="F5">
        <v>574.58709999999996</v>
      </c>
      <c r="H5">
        <v>574.58709999999996</v>
      </c>
      <c r="J5">
        <v>574.1671</v>
      </c>
      <c r="L5">
        <f t="shared" si="0"/>
        <v>0</v>
      </c>
      <c r="M5">
        <f t="shared" si="1"/>
        <v>1</v>
      </c>
      <c r="N5">
        <f t="shared" si="2"/>
        <v>0</v>
      </c>
      <c r="O5">
        <f t="shared" si="3"/>
        <v>0</v>
      </c>
      <c r="T5">
        <v>3</v>
      </c>
      <c r="U5">
        <f t="shared" si="4"/>
        <v>1.2336999999999989</v>
      </c>
      <c r="V5">
        <f t="shared" si="5"/>
        <v>-0.41999999999995907</v>
      </c>
      <c r="W5">
        <f t="shared" si="6"/>
        <v>-0.41999999999995907</v>
      </c>
    </row>
    <row r="6" spans="3:23" x14ac:dyDescent="0.2">
      <c r="C6" t="s">
        <v>36</v>
      </c>
      <c r="D6">
        <v>533.77470000000005</v>
      </c>
      <c r="F6">
        <v>541.5136</v>
      </c>
      <c r="H6">
        <v>541.5136</v>
      </c>
      <c r="J6">
        <v>535.7876</v>
      </c>
      <c r="L6">
        <f t="shared" si="0"/>
        <v>0</v>
      </c>
      <c r="M6">
        <f t="shared" si="1"/>
        <v>1</v>
      </c>
      <c r="N6">
        <f t="shared" si="2"/>
        <v>0</v>
      </c>
      <c r="O6">
        <f t="shared" si="3"/>
        <v>0</v>
      </c>
      <c r="T6">
        <v>4</v>
      </c>
      <c r="U6">
        <f t="shared" si="4"/>
        <v>2.0128999999999451</v>
      </c>
      <c r="V6">
        <f t="shared" si="5"/>
        <v>-5.7259999999999991</v>
      </c>
      <c r="W6">
        <f t="shared" si="6"/>
        <v>-5.7259999999999991</v>
      </c>
    </row>
    <row r="7" spans="3:23" x14ac:dyDescent="0.2">
      <c r="C7" t="s">
        <v>36</v>
      </c>
      <c r="D7">
        <v>581.84900000000005</v>
      </c>
      <c r="F7">
        <v>581.84079999999994</v>
      </c>
      <c r="H7">
        <v>581.82870000000003</v>
      </c>
      <c r="J7">
        <v>581.82370000000003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T7">
        <v>5</v>
      </c>
      <c r="U7">
        <f t="shared" si="4"/>
        <v>-2.5300000000015643E-2</v>
      </c>
      <c r="V7">
        <f t="shared" si="5"/>
        <v>-1.7099999999913962E-2</v>
      </c>
      <c r="W7">
        <f t="shared" si="6"/>
        <v>-4.9999999999954525E-3</v>
      </c>
    </row>
    <row r="8" spans="3:23" x14ac:dyDescent="0.2">
      <c r="C8" t="s">
        <v>36</v>
      </c>
      <c r="D8">
        <v>580.76120000000003</v>
      </c>
      <c r="F8">
        <v>581.28359999999998</v>
      </c>
      <c r="H8">
        <v>581.30930000000001</v>
      </c>
      <c r="J8">
        <v>580.50959999999998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T8">
        <v>6</v>
      </c>
      <c r="U8">
        <f t="shared" si="4"/>
        <v>-0.25160000000005311</v>
      </c>
      <c r="V8">
        <f t="shared" si="5"/>
        <v>-0.77400000000000091</v>
      </c>
      <c r="W8">
        <f t="shared" si="6"/>
        <v>-0.79970000000002983</v>
      </c>
    </row>
    <row r="9" spans="3:23" x14ac:dyDescent="0.2">
      <c r="C9" t="s">
        <v>36</v>
      </c>
      <c r="D9">
        <v>618.82539999999995</v>
      </c>
      <c r="F9">
        <v>623.56820000000005</v>
      </c>
      <c r="H9">
        <v>623.56820000000005</v>
      </c>
      <c r="J9">
        <v>617.78150000000005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T9">
        <v>7</v>
      </c>
      <c r="U9">
        <f t="shared" si="4"/>
        <v>-1.0438999999998941</v>
      </c>
      <c r="V9">
        <f t="shared" si="5"/>
        <v>-5.7866999999999962</v>
      </c>
      <c r="W9">
        <f t="shared" si="6"/>
        <v>-5.7866999999999962</v>
      </c>
    </row>
    <row r="10" spans="3:23" x14ac:dyDescent="0.2">
      <c r="C10" t="s">
        <v>36</v>
      </c>
      <c r="D10">
        <v>614.06790000000001</v>
      </c>
      <c r="F10">
        <v>614.57129999999995</v>
      </c>
      <c r="H10">
        <v>614.57129999999995</v>
      </c>
      <c r="J10">
        <v>614.1866</v>
      </c>
      <c r="L10">
        <f t="shared" si="0"/>
        <v>0</v>
      </c>
      <c r="M10">
        <f t="shared" si="1"/>
        <v>1</v>
      </c>
      <c r="N10">
        <f t="shared" si="2"/>
        <v>0</v>
      </c>
      <c r="O10">
        <f t="shared" si="3"/>
        <v>0</v>
      </c>
      <c r="T10">
        <v>8</v>
      </c>
      <c r="U10">
        <f t="shared" si="4"/>
        <v>0.11869999999998981</v>
      </c>
      <c r="V10">
        <f t="shared" si="5"/>
        <v>-0.38469999999995252</v>
      </c>
      <c r="W10">
        <f t="shared" si="6"/>
        <v>-0.38469999999995252</v>
      </c>
    </row>
    <row r="11" spans="3:23" x14ac:dyDescent="0.2">
      <c r="C11" t="s">
        <v>36</v>
      </c>
      <c r="D11">
        <v>489.83640000000003</v>
      </c>
      <c r="F11">
        <v>490.01319999999998</v>
      </c>
      <c r="H11">
        <v>490.01319999999998</v>
      </c>
      <c r="J11">
        <v>488.86770000000001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T11">
        <v>9</v>
      </c>
      <c r="U11">
        <f t="shared" si="4"/>
        <v>-0.96870000000001255</v>
      </c>
      <c r="V11">
        <f t="shared" si="5"/>
        <v>-1.14549999999997</v>
      </c>
      <c r="W11">
        <f t="shared" si="6"/>
        <v>-1.14549999999997</v>
      </c>
    </row>
    <row r="12" spans="3:23" x14ac:dyDescent="0.2">
      <c r="C12" t="s">
        <v>36</v>
      </c>
      <c r="D12">
        <v>581.62779999999998</v>
      </c>
      <c r="F12">
        <v>581.69050000000004</v>
      </c>
      <c r="H12">
        <v>581.51559999999995</v>
      </c>
      <c r="J12">
        <v>581.48779999999999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T12">
        <v>10</v>
      </c>
      <c r="U12">
        <f t="shared" si="4"/>
        <v>-0.13999999999998636</v>
      </c>
      <c r="V12">
        <f t="shared" si="5"/>
        <v>-0.20270000000004984</v>
      </c>
      <c r="W12">
        <f t="shared" si="6"/>
        <v>-2.7799999999956526E-2</v>
      </c>
    </row>
    <row r="13" spans="3:23" x14ac:dyDescent="0.2">
      <c r="C13" t="s">
        <v>36</v>
      </c>
      <c r="D13">
        <v>579.64530000000002</v>
      </c>
      <c r="F13">
        <v>579.60900000000004</v>
      </c>
      <c r="H13">
        <v>579.66949999999997</v>
      </c>
      <c r="J13">
        <v>579.62649999999996</v>
      </c>
      <c r="L13">
        <f t="shared" si="0"/>
        <v>0</v>
      </c>
      <c r="M13">
        <f t="shared" si="1"/>
        <v>0</v>
      </c>
      <c r="N13">
        <f t="shared" si="2"/>
        <v>1</v>
      </c>
      <c r="O13">
        <f t="shared" si="3"/>
        <v>0</v>
      </c>
      <c r="T13">
        <v>11</v>
      </c>
      <c r="U13">
        <f t="shared" si="4"/>
        <v>-1.8800000000055661E-2</v>
      </c>
      <c r="V13">
        <f t="shared" si="5"/>
        <v>1.749999999992724E-2</v>
      </c>
      <c r="W13">
        <f t="shared" si="6"/>
        <v>-4.3000000000006366E-2</v>
      </c>
    </row>
    <row r="14" spans="3:23" x14ac:dyDescent="0.2">
      <c r="C14" t="s">
        <v>36</v>
      </c>
      <c r="D14">
        <v>593.33500000000004</v>
      </c>
      <c r="F14">
        <v>593.37720000000002</v>
      </c>
      <c r="H14">
        <v>593.37720000000002</v>
      </c>
      <c r="J14">
        <v>593.37720000000002</v>
      </c>
      <c r="L14">
        <f t="shared" si="0"/>
        <v>0</v>
      </c>
      <c r="M14">
        <f t="shared" si="1"/>
        <v>1</v>
      </c>
      <c r="N14">
        <f t="shared" si="2"/>
        <v>0</v>
      </c>
      <c r="O14">
        <f t="shared" si="3"/>
        <v>0</v>
      </c>
      <c r="T14">
        <v>12</v>
      </c>
      <c r="U14">
        <f t="shared" si="4"/>
        <v>4.2199999999979809E-2</v>
      </c>
      <c r="V14">
        <f t="shared" si="5"/>
        <v>0</v>
      </c>
      <c r="W14">
        <f t="shared" si="6"/>
        <v>0</v>
      </c>
    </row>
    <row r="15" spans="3:23" x14ac:dyDescent="0.2">
      <c r="C15" t="s">
        <v>36</v>
      </c>
      <c r="D15">
        <v>511.01639999999998</v>
      </c>
      <c r="F15">
        <v>507.1232</v>
      </c>
      <c r="H15">
        <v>511.82119999999998</v>
      </c>
      <c r="J15">
        <v>510.52</v>
      </c>
      <c r="L15">
        <f t="shared" si="0"/>
        <v>0</v>
      </c>
      <c r="M15">
        <f t="shared" si="1"/>
        <v>0</v>
      </c>
      <c r="N15">
        <f t="shared" si="2"/>
        <v>1</v>
      </c>
      <c r="O15">
        <f t="shared" si="3"/>
        <v>0</v>
      </c>
      <c r="T15">
        <v>13</v>
      </c>
      <c r="U15">
        <f t="shared" si="4"/>
        <v>-0.49639999999999418</v>
      </c>
      <c r="V15">
        <f t="shared" si="5"/>
        <v>3.3967999999999847</v>
      </c>
      <c r="W15">
        <f t="shared" si="6"/>
        <v>-1.3011999999999944</v>
      </c>
    </row>
    <row r="16" spans="3:23" x14ac:dyDescent="0.2">
      <c r="C16" t="s">
        <v>36</v>
      </c>
      <c r="D16">
        <v>584.2595</v>
      </c>
      <c r="F16">
        <v>586.60429999999997</v>
      </c>
      <c r="H16">
        <v>586.60429999999997</v>
      </c>
      <c r="J16">
        <v>585.42420000000004</v>
      </c>
      <c r="L16">
        <f t="shared" si="0"/>
        <v>0</v>
      </c>
      <c r="M16">
        <f t="shared" si="1"/>
        <v>1</v>
      </c>
      <c r="N16">
        <f t="shared" si="2"/>
        <v>0</v>
      </c>
      <c r="O16">
        <f t="shared" si="3"/>
        <v>0</v>
      </c>
      <c r="T16">
        <v>14</v>
      </c>
      <c r="U16">
        <f t="shared" si="4"/>
        <v>1.1647000000000389</v>
      </c>
      <c r="V16">
        <f t="shared" si="5"/>
        <v>-1.1800999999999249</v>
      </c>
      <c r="W16">
        <f t="shared" si="6"/>
        <v>-1.1800999999999249</v>
      </c>
    </row>
    <row r="17" spans="3:23" x14ac:dyDescent="0.2">
      <c r="C17" t="s">
        <v>36</v>
      </c>
      <c r="D17">
        <v>567.53800000000001</v>
      </c>
      <c r="F17">
        <v>570.65899999999999</v>
      </c>
      <c r="H17">
        <v>570.65899999999999</v>
      </c>
      <c r="J17">
        <v>566.5675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T17">
        <v>15</v>
      </c>
      <c r="U17">
        <f t="shared" si="4"/>
        <v>-0.97050000000001546</v>
      </c>
      <c r="V17">
        <f t="shared" si="5"/>
        <v>-4.0914999999999964</v>
      </c>
      <c r="W17">
        <f t="shared" si="6"/>
        <v>-4.0914999999999964</v>
      </c>
    </row>
    <row r="18" spans="3:23" x14ac:dyDescent="0.2">
      <c r="C18" t="s">
        <v>36</v>
      </c>
      <c r="D18">
        <v>645.05880000000002</v>
      </c>
      <c r="F18">
        <v>645.37170000000003</v>
      </c>
      <c r="H18">
        <v>645.37170000000003</v>
      </c>
      <c r="J18">
        <v>645.06449999999995</v>
      </c>
      <c r="L18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T18">
        <v>16</v>
      </c>
      <c r="U18">
        <f t="shared" si="4"/>
        <v>5.699999999933425E-3</v>
      </c>
      <c r="V18">
        <f t="shared" si="5"/>
        <v>-0.30720000000007985</v>
      </c>
      <c r="W18">
        <f t="shared" si="6"/>
        <v>-0.30720000000007985</v>
      </c>
    </row>
    <row r="19" spans="3:23" x14ac:dyDescent="0.2">
      <c r="C19" t="s">
        <v>36</v>
      </c>
      <c r="D19">
        <v>422.43430000000001</v>
      </c>
      <c r="F19">
        <v>422.60509999999999</v>
      </c>
      <c r="H19">
        <v>422.60509999999999</v>
      </c>
      <c r="J19">
        <v>422.18329999999997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T19">
        <v>17</v>
      </c>
      <c r="U19">
        <f t="shared" si="4"/>
        <v>-0.2510000000000332</v>
      </c>
      <c r="V19">
        <f t="shared" si="5"/>
        <v>-0.42180000000001883</v>
      </c>
      <c r="W19">
        <f t="shared" si="6"/>
        <v>-0.42180000000001883</v>
      </c>
    </row>
    <row r="20" spans="3:23" x14ac:dyDescent="0.2">
      <c r="C20" t="s">
        <v>36</v>
      </c>
      <c r="D20">
        <v>569.30319999999995</v>
      </c>
      <c r="F20">
        <v>569.11130000000003</v>
      </c>
      <c r="H20">
        <v>569.32209999999998</v>
      </c>
      <c r="J20">
        <v>569.21050000000002</v>
      </c>
      <c r="L20">
        <f t="shared" si="0"/>
        <v>0</v>
      </c>
      <c r="M20">
        <f t="shared" si="1"/>
        <v>0</v>
      </c>
      <c r="N20">
        <f t="shared" si="2"/>
        <v>1</v>
      </c>
      <c r="O20">
        <f t="shared" si="3"/>
        <v>0</v>
      </c>
      <c r="T20">
        <v>18</v>
      </c>
      <c r="U20">
        <f t="shared" si="4"/>
        <v>-9.2699999999922511E-2</v>
      </c>
      <c r="V20">
        <f t="shared" si="5"/>
        <v>9.919999999999618E-2</v>
      </c>
      <c r="W20">
        <f t="shared" si="6"/>
        <v>-0.11159999999995307</v>
      </c>
    </row>
    <row r="21" spans="3:23" x14ac:dyDescent="0.2">
      <c r="C21" t="s">
        <v>36</v>
      </c>
      <c r="D21">
        <v>596.13739999999996</v>
      </c>
      <c r="F21">
        <v>596.37099999999998</v>
      </c>
      <c r="H21">
        <v>596.34730000000002</v>
      </c>
      <c r="J21">
        <v>596.34730000000002</v>
      </c>
      <c r="L21">
        <f t="shared" si="0"/>
        <v>0</v>
      </c>
      <c r="M21">
        <f t="shared" si="1"/>
        <v>1</v>
      </c>
      <c r="N21">
        <f t="shared" si="2"/>
        <v>0</v>
      </c>
      <c r="O21">
        <f t="shared" si="3"/>
        <v>0</v>
      </c>
      <c r="T21">
        <v>19</v>
      </c>
      <c r="U21">
        <f t="shared" si="4"/>
        <v>0.20990000000006148</v>
      </c>
      <c r="V21">
        <f t="shared" si="5"/>
        <v>-2.3699999999962529E-2</v>
      </c>
      <c r="W21">
        <f t="shared" si="6"/>
        <v>0</v>
      </c>
    </row>
    <row r="22" spans="3:23" x14ac:dyDescent="0.2">
      <c r="C22" t="s">
        <v>36</v>
      </c>
      <c r="D22">
        <v>613.61329999999998</v>
      </c>
      <c r="F22">
        <v>613.61710000000005</v>
      </c>
      <c r="H22">
        <v>613.61630000000002</v>
      </c>
      <c r="J22">
        <v>613.42020000000002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T22">
        <v>20</v>
      </c>
      <c r="U22">
        <f t="shared" si="4"/>
        <v>-0.19309999999995853</v>
      </c>
      <c r="V22">
        <f t="shared" si="5"/>
        <v>-0.19690000000002783</v>
      </c>
      <c r="W22">
        <f t="shared" si="6"/>
        <v>-0.19610000000000127</v>
      </c>
    </row>
    <row r="23" spans="3:23" x14ac:dyDescent="0.2">
      <c r="C23" t="s">
        <v>36</v>
      </c>
      <c r="D23">
        <v>567.79250000000002</v>
      </c>
      <c r="F23">
        <v>566.39120000000003</v>
      </c>
      <c r="H23">
        <v>567.98140000000001</v>
      </c>
      <c r="J23">
        <v>565.16129999999998</v>
      </c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T23">
        <v>21</v>
      </c>
      <c r="U23">
        <f t="shared" si="4"/>
        <v>-2.6312000000000353</v>
      </c>
      <c r="V23">
        <f t="shared" si="5"/>
        <v>-1.2299000000000433</v>
      </c>
      <c r="W23">
        <f t="shared" si="6"/>
        <v>-2.8201000000000249</v>
      </c>
    </row>
    <row r="24" spans="3:23" x14ac:dyDescent="0.2">
      <c r="C24" t="s">
        <v>36</v>
      </c>
      <c r="D24">
        <v>513.93050000000005</v>
      </c>
      <c r="F24">
        <v>514.63490000000002</v>
      </c>
      <c r="H24">
        <v>514.63490000000002</v>
      </c>
      <c r="J24">
        <v>512.97850000000005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T24">
        <v>22</v>
      </c>
      <c r="U24">
        <f t="shared" si="4"/>
        <v>-0.95199999999999818</v>
      </c>
      <c r="V24">
        <f t="shared" si="5"/>
        <v>-1.6563999999999623</v>
      </c>
      <c r="W24">
        <f t="shared" si="6"/>
        <v>-1.6563999999999623</v>
      </c>
    </row>
    <row r="25" spans="3:23" x14ac:dyDescent="0.2">
      <c r="C25" t="s">
        <v>36</v>
      </c>
      <c r="D25">
        <v>604.28089999999997</v>
      </c>
      <c r="F25">
        <v>604.43150000000003</v>
      </c>
      <c r="H25">
        <v>604.40210000000002</v>
      </c>
      <c r="J25">
        <v>604.40210000000002</v>
      </c>
      <c r="L25">
        <f t="shared" si="0"/>
        <v>0</v>
      </c>
      <c r="M25">
        <f t="shared" si="1"/>
        <v>1</v>
      </c>
      <c r="N25">
        <f t="shared" si="2"/>
        <v>0</v>
      </c>
      <c r="O25">
        <f t="shared" si="3"/>
        <v>0</v>
      </c>
      <c r="T25">
        <v>23</v>
      </c>
      <c r="U25">
        <f t="shared" si="4"/>
        <v>0.12120000000004438</v>
      </c>
      <c r="V25">
        <f t="shared" si="5"/>
        <v>-2.9400000000009641E-2</v>
      </c>
      <c r="W25">
        <f t="shared" si="6"/>
        <v>0</v>
      </c>
    </row>
    <row r="26" spans="3:23" x14ac:dyDescent="0.2">
      <c r="C26" t="s">
        <v>36</v>
      </c>
      <c r="D26">
        <v>604.78689999999995</v>
      </c>
      <c r="F26">
        <v>609.24580000000003</v>
      </c>
      <c r="H26">
        <v>609.24580000000003</v>
      </c>
      <c r="J26">
        <v>603.0018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T26">
        <v>24</v>
      </c>
      <c r="U26">
        <f t="shared" si="4"/>
        <v>-1.7850999999999431</v>
      </c>
      <c r="V26">
        <f t="shared" si="5"/>
        <v>-6.2440000000000282</v>
      </c>
      <c r="W26">
        <f t="shared" si="6"/>
        <v>-6.2440000000000282</v>
      </c>
    </row>
    <row r="27" spans="3:23" x14ac:dyDescent="0.2">
      <c r="C27" t="s">
        <v>36</v>
      </c>
      <c r="D27">
        <v>579.56089999999995</v>
      </c>
      <c r="F27">
        <v>579.80219999999997</v>
      </c>
      <c r="H27">
        <v>579.80219999999997</v>
      </c>
      <c r="J27">
        <v>579.49270000000001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T27">
        <v>25</v>
      </c>
      <c r="U27">
        <f t="shared" si="4"/>
        <v>-6.8199999999933425E-2</v>
      </c>
      <c r="V27">
        <f t="shared" si="5"/>
        <v>-0.30949999999995725</v>
      </c>
      <c r="W27">
        <f t="shared" si="6"/>
        <v>-0.30949999999995725</v>
      </c>
    </row>
    <row r="28" spans="3:23" x14ac:dyDescent="0.2">
      <c r="C28" t="s">
        <v>36</v>
      </c>
      <c r="D28">
        <v>560.86810000000003</v>
      </c>
      <c r="F28">
        <v>562.46680000000003</v>
      </c>
      <c r="H28">
        <v>562.46680000000003</v>
      </c>
      <c r="J28">
        <v>561.19380000000001</v>
      </c>
      <c r="L28">
        <f t="shared" si="0"/>
        <v>0</v>
      </c>
      <c r="M28">
        <f t="shared" si="1"/>
        <v>1</v>
      </c>
      <c r="N28">
        <f t="shared" si="2"/>
        <v>0</v>
      </c>
      <c r="O28">
        <f t="shared" si="3"/>
        <v>0</v>
      </c>
      <c r="T28">
        <v>26</v>
      </c>
      <c r="U28">
        <f t="shared" si="4"/>
        <v>0.32569999999998345</v>
      </c>
      <c r="V28">
        <f t="shared" si="5"/>
        <v>-1.2730000000000246</v>
      </c>
      <c r="W28">
        <f t="shared" si="6"/>
        <v>-1.2730000000000246</v>
      </c>
    </row>
    <row r="29" spans="3:23" x14ac:dyDescent="0.2">
      <c r="C29" t="s">
        <v>36</v>
      </c>
      <c r="D29">
        <v>558.37390000000005</v>
      </c>
      <c r="F29">
        <v>558.49639999999999</v>
      </c>
      <c r="H29">
        <v>558.49639999999999</v>
      </c>
      <c r="J29">
        <v>558.18430000000001</v>
      </c>
      <c r="L29">
        <f t="shared" si="0"/>
        <v>1</v>
      </c>
      <c r="M29">
        <f t="shared" si="1"/>
        <v>0</v>
      </c>
      <c r="N29">
        <f t="shared" si="2"/>
        <v>0</v>
      </c>
      <c r="O29">
        <f t="shared" si="3"/>
        <v>0</v>
      </c>
      <c r="T29">
        <v>27</v>
      </c>
      <c r="U29">
        <f t="shared" si="4"/>
        <v>-0.18960000000004129</v>
      </c>
      <c r="V29">
        <f t="shared" si="5"/>
        <v>-0.31209999999998672</v>
      </c>
      <c r="W29">
        <f t="shared" si="6"/>
        <v>-0.31209999999998672</v>
      </c>
    </row>
    <row r="30" spans="3:23" x14ac:dyDescent="0.2">
      <c r="C30" t="s">
        <v>36</v>
      </c>
      <c r="D30">
        <v>616.75099999999998</v>
      </c>
      <c r="F30">
        <v>616.95820000000003</v>
      </c>
      <c r="H30">
        <v>616.95830000000001</v>
      </c>
      <c r="J30">
        <v>616.33270000000005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0</v>
      </c>
      <c r="T30">
        <v>28</v>
      </c>
      <c r="U30">
        <f t="shared" si="4"/>
        <v>-0.41829999999993106</v>
      </c>
      <c r="V30">
        <f t="shared" si="5"/>
        <v>-0.62549999999998818</v>
      </c>
      <c r="W30">
        <f t="shared" si="6"/>
        <v>-0.62559999999996307</v>
      </c>
    </row>
    <row r="31" spans="3:23" x14ac:dyDescent="0.2">
      <c r="C31" t="s">
        <v>36</v>
      </c>
      <c r="D31">
        <v>625.64919999999995</v>
      </c>
      <c r="F31">
        <v>626.33950000000004</v>
      </c>
      <c r="H31">
        <v>626.33950000000004</v>
      </c>
      <c r="J31">
        <v>624.26409999999998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T31">
        <v>29</v>
      </c>
      <c r="U31">
        <f t="shared" si="4"/>
        <v>-1.3850999999999658</v>
      </c>
      <c r="V31">
        <f t="shared" si="5"/>
        <v>-2.0754000000000588</v>
      </c>
      <c r="W31">
        <f t="shared" si="6"/>
        <v>-2.0754000000000588</v>
      </c>
    </row>
    <row r="32" spans="3:23" x14ac:dyDescent="0.2">
      <c r="C32" t="s">
        <v>36</v>
      </c>
      <c r="D32">
        <v>612.68600000000004</v>
      </c>
      <c r="F32">
        <v>613.15030000000002</v>
      </c>
      <c r="H32">
        <v>613.15030000000002</v>
      </c>
      <c r="J32">
        <v>612.84649999999999</v>
      </c>
      <c r="L32">
        <f t="shared" si="0"/>
        <v>0</v>
      </c>
      <c r="M32">
        <f t="shared" si="1"/>
        <v>1</v>
      </c>
      <c r="N32">
        <f t="shared" si="2"/>
        <v>0</v>
      </c>
      <c r="O32">
        <f t="shared" si="3"/>
        <v>0</v>
      </c>
      <c r="T32">
        <v>30</v>
      </c>
      <c r="U32">
        <f t="shared" si="4"/>
        <v>0.16049999999995634</v>
      </c>
      <c r="V32">
        <f t="shared" si="5"/>
        <v>-0.30380000000002383</v>
      </c>
      <c r="W32">
        <f t="shared" si="6"/>
        <v>-0.30380000000002383</v>
      </c>
    </row>
    <row r="33" spans="3:26" x14ac:dyDescent="0.2">
      <c r="U33" t="s">
        <v>48</v>
      </c>
      <c r="V33" t="s">
        <v>49</v>
      </c>
      <c r="W33" t="s">
        <v>50</v>
      </c>
      <c r="X33" t="s">
        <v>48</v>
      </c>
      <c r="Y33" t="s">
        <v>49</v>
      </c>
      <c r="Z33" t="s">
        <v>50</v>
      </c>
    </row>
    <row r="34" spans="3:26" x14ac:dyDescent="0.2">
      <c r="C34" t="s">
        <v>28</v>
      </c>
      <c r="D34">
        <v>591.23659999999995</v>
      </c>
      <c r="E34">
        <v>606.06820000000005</v>
      </c>
      <c r="F34">
        <v>591.66869999999994</v>
      </c>
      <c r="G34">
        <v>606.06979999999999</v>
      </c>
      <c r="H34">
        <v>591.66869999999994</v>
      </c>
      <c r="I34">
        <v>605.99360000000001</v>
      </c>
      <c r="J34">
        <v>591.45730000000003</v>
      </c>
      <c r="K34">
        <v>605.99350000000004</v>
      </c>
      <c r="L34">
        <f>IF(MIN(J34,H34,F34,D34)=J34,1,0)</f>
        <v>0</v>
      </c>
      <c r="M34">
        <f>IF(MIN(J34,H34,F34,D34)=D34,1,0)</f>
        <v>1</v>
      </c>
      <c r="N34">
        <f>IF(MIN(J34,H34,F34,D34)=F34,1,0)</f>
        <v>0</v>
      </c>
      <c r="O34">
        <f>IF(MIN(J34,H34,F34,D34)=H34,1,0)</f>
        <v>0</v>
      </c>
      <c r="P34">
        <f>IF(MIN(K34,I34,G34,E34)=K34,1,0)</f>
        <v>1</v>
      </c>
      <c r="Q34">
        <f>IF(MIN(K34,I34,G34,E34)=E34,1,0)</f>
        <v>0</v>
      </c>
      <c r="R34">
        <f>IF(MIN(K34,I34,G34,E34)=G34,1,0)</f>
        <v>0</v>
      </c>
      <c r="S34">
        <f>IF(MIN(K34,I34,G34,E34)=I34,1,0)</f>
        <v>0</v>
      </c>
      <c r="T34">
        <v>1</v>
      </c>
      <c r="U34">
        <f>J34-D34</f>
        <v>0.22070000000007894</v>
      </c>
      <c r="V34">
        <f t="shared" ref="V34:V53" si="7">J34-F34</f>
        <v>-0.21139999999991232</v>
      </c>
      <c r="W34">
        <f t="shared" ref="W34:W53" si="8">J34-H34</f>
        <v>-0.21139999999991232</v>
      </c>
      <c r="X34">
        <f t="shared" ref="X34:X53" si="9">K34-E34</f>
        <v>-7.4700000000007094E-2</v>
      </c>
      <c r="Y34">
        <f t="shared" ref="Y34:Y53" si="10">K34-G34</f>
        <v>-7.6299999999946522E-2</v>
      </c>
      <c r="Z34">
        <f t="shared" ref="Z34:Z53" si="11">K34-I34</f>
        <v>-9.9999999974897946E-5</v>
      </c>
    </row>
    <row r="35" spans="3:26" x14ac:dyDescent="0.2">
      <c r="C35" t="s">
        <v>28</v>
      </c>
      <c r="D35">
        <v>628.00350000000003</v>
      </c>
      <c r="E35">
        <v>616.78160000000003</v>
      </c>
      <c r="F35">
        <v>629.21360000000004</v>
      </c>
      <c r="G35">
        <v>616.79349999999999</v>
      </c>
      <c r="H35">
        <v>627.23770000000002</v>
      </c>
      <c r="I35">
        <v>616.65210000000002</v>
      </c>
      <c r="J35">
        <v>627.23699999999997</v>
      </c>
      <c r="K35">
        <v>616.65200000000004</v>
      </c>
      <c r="L35">
        <f t="shared" ref="L35:L53" si="12">IF(MIN(J35,H35,F35,D35)=J35,1,0)</f>
        <v>1</v>
      </c>
      <c r="M35">
        <f t="shared" ref="M35:M53" si="13">IF(MIN(J35,H35,F35,D35)=D35,1,0)</f>
        <v>0</v>
      </c>
      <c r="N35">
        <f t="shared" ref="N35:N53" si="14">IF(MIN(J35,H35,F35,D35)=F35,1,0)</f>
        <v>0</v>
      </c>
      <c r="O35">
        <f t="shared" ref="O35:O53" si="15">IF(MIN(J35,H35,F35,D35)=H35,1,0)</f>
        <v>0</v>
      </c>
      <c r="P35">
        <f t="shared" ref="P35:P53" si="16">IF(MIN(K35,I35,G35,E35)=K35,1,0)</f>
        <v>1</v>
      </c>
      <c r="Q35">
        <f t="shared" ref="Q35:Q53" si="17">IF(MIN(K35,I35,G35,E35)=E35,1,0)</f>
        <v>0</v>
      </c>
      <c r="R35">
        <f t="shared" ref="R35:R53" si="18">IF(MIN(K35,I35,G35,E35)=G35,1,0)</f>
        <v>0</v>
      </c>
      <c r="S35">
        <f t="shared" ref="S35:S53" si="19">IF(MIN(K35,I35,G35,E35)=I35,1,0)</f>
        <v>0</v>
      </c>
      <c r="T35">
        <v>2</v>
      </c>
      <c r="U35">
        <f t="shared" ref="U35:U74" si="20">J35-D35</f>
        <v>-0.76650000000006457</v>
      </c>
      <c r="V35">
        <f t="shared" si="7"/>
        <v>-1.9766000000000759</v>
      </c>
      <c r="W35">
        <f t="shared" si="8"/>
        <v>-7.000000000516593E-4</v>
      </c>
      <c r="X35">
        <f t="shared" si="9"/>
        <v>-0.12959999999998217</v>
      </c>
      <c r="Y35">
        <f t="shared" si="10"/>
        <v>-0.14149999999995089</v>
      </c>
      <c r="Z35">
        <f t="shared" si="11"/>
        <v>-9.9999999974897946E-5</v>
      </c>
    </row>
    <row r="36" spans="3:26" x14ac:dyDescent="0.2">
      <c r="C36" t="s">
        <v>28</v>
      </c>
      <c r="D36">
        <v>478.04509999999999</v>
      </c>
      <c r="E36">
        <v>533.30229999999995</v>
      </c>
      <c r="F36">
        <v>478.28660000000002</v>
      </c>
      <c r="G36">
        <v>533.33280000000002</v>
      </c>
      <c r="H36">
        <v>477.8965</v>
      </c>
      <c r="I36">
        <v>533.30460000000005</v>
      </c>
      <c r="J36">
        <v>477.89600000000002</v>
      </c>
      <c r="K36">
        <v>533.30460000000005</v>
      </c>
      <c r="L36">
        <f t="shared" si="12"/>
        <v>1</v>
      </c>
      <c r="M36">
        <f t="shared" si="13"/>
        <v>0</v>
      </c>
      <c r="N36">
        <f t="shared" si="14"/>
        <v>0</v>
      </c>
      <c r="O36">
        <f t="shared" si="15"/>
        <v>0</v>
      </c>
      <c r="P36">
        <f t="shared" si="16"/>
        <v>0</v>
      </c>
      <c r="Q36">
        <f t="shared" si="17"/>
        <v>1</v>
      </c>
      <c r="R36">
        <f t="shared" si="18"/>
        <v>0</v>
      </c>
      <c r="S36">
        <f t="shared" si="19"/>
        <v>0</v>
      </c>
      <c r="T36">
        <v>3</v>
      </c>
      <c r="U36">
        <f t="shared" si="20"/>
        <v>-0.14909999999997581</v>
      </c>
      <c r="V36">
        <f t="shared" si="7"/>
        <v>-0.39060000000000628</v>
      </c>
      <c r="W36">
        <f t="shared" si="8"/>
        <v>-4.9999999998817657E-4</v>
      </c>
      <c r="X36">
        <f t="shared" si="9"/>
        <v>2.3000000001047738E-3</v>
      </c>
      <c r="Y36">
        <f t="shared" si="10"/>
        <v>-2.8199999999969805E-2</v>
      </c>
      <c r="Z36">
        <f t="shared" si="11"/>
        <v>0</v>
      </c>
    </row>
    <row r="37" spans="3:26" x14ac:dyDescent="0.2">
      <c r="C37" t="s">
        <v>28</v>
      </c>
      <c r="D37">
        <v>515.32439999999997</v>
      </c>
      <c r="E37">
        <v>548.04250000000002</v>
      </c>
      <c r="F37">
        <v>514.83410000000003</v>
      </c>
      <c r="G37">
        <v>548.21770000000004</v>
      </c>
      <c r="H37">
        <v>515.70540000000005</v>
      </c>
      <c r="I37">
        <v>548.21770000000004</v>
      </c>
      <c r="J37">
        <v>515.02110000000005</v>
      </c>
      <c r="K37">
        <v>547.72140000000002</v>
      </c>
      <c r="L37">
        <f t="shared" si="12"/>
        <v>0</v>
      </c>
      <c r="M37">
        <f t="shared" si="13"/>
        <v>0</v>
      </c>
      <c r="N37">
        <f t="shared" si="14"/>
        <v>1</v>
      </c>
      <c r="O37">
        <f t="shared" si="15"/>
        <v>0</v>
      </c>
      <c r="P37">
        <f t="shared" si="16"/>
        <v>1</v>
      </c>
      <c r="Q37">
        <f t="shared" si="17"/>
        <v>0</v>
      </c>
      <c r="R37">
        <f t="shared" si="18"/>
        <v>0</v>
      </c>
      <c r="S37">
        <f t="shared" si="19"/>
        <v>0</v>
      </c>
      <c r="T37">
        <v>4</v>
      </c>
      <c r="U37">
        <f t="shared" si="20"/>
        <v>-0.30329999999992197</v>
      </c>
      <c r="V37">
        <f t="shared" si="7"/>
        <v>0.18700000000001182</v>
      </c>
      <c r="W37">
        <f t="shared" si="8"/>
        <v>-0.68430000000000746</v>
      </c>
      <c r="X37">
        <f t="shared" si="9"/>
        <v>-0.32110000000000127</v>
      </c>
      <c r="Y37">
        <f t="shared" si="10"/>
        <v>-0.49630000000001928</v>
      </c>
      <c r="Z37">
        <f t="shared" si="11"/>
        <v>-0.49630000000001928</v>
      </c>
    </row>
    <row r="38" spans="3:26" x14ac:dyDescent="0.2">
      <c r="C38" t="s">
        <v>28</v>
      </c>
      <c r="D38">
        <v>402.97050000000002</v>
      </c>
      <c r="E38">
        <v>479.3655</v>
      </c>
      <c r="F38">
        <v>402.9126</v>
      </c>
      <c r="G38">
        <v>479.39429999999999</v>
      </c>
      <c r="H38">
        <v>403.01029999999997</v>
      </c>
      <c r="I38">
        <v>479.31119999999999</v>
      </c>
      <c r="J38">
        <v>403.0163</v>
      </c>
      <c r="K38">
        <v>479.31099999999998</v>
      </c>
      <c r="L38">
        <f t="shared" si="12"/>
        <v>0</v>
      </c>
      <c r="M38">
        <f t="shared" si="13"/>
        <v>0</v>
      </c>
      <c r="N38">
        <f t="shared" si="14"/>
        <v>1</v>
      </c>
      <c r="O38">
        <f t="shared" si="15"/>
        <v>0</v>
      </c>
      <c r="P38">
        <f t="shared" si="16"/>
        <v>1</v>
      </c>
      <c r="Q38">
        <f t="shared" si="17"/>
        <v>0</v>
      </c>
      <c r="R38">
        <f t="shared" si="18"/>
        <v>0</v>
      </c>
      <c r="S38">
        <f t="shared" si="19"/>
        <v>0</v>
      </c>
      <c r="T38">
        <v>5</v>
      </c>
      <c r="U38">
        <f t="shared" si="20"/>
        <v>4.579999999998563E-2</v>
      </c>
      <c r="V38">
        <f t="shared" si="7"/>
        <v>0.10370000000000346</v>
      </c>
      <c r="W38">
        <f t="shared" si="8"/>
        <v>6.0000000000286491E-3</v>
      </c>
      <c r="X38">
        <f t="shared" si="9"/>
        <v>-5.4500000000018645E-2</v>
      </c>
      <c r="Y38">
        <f t="shared" si="10"/>
        <v>-8.3300000000008367E-2</v>
      </c>
      <c r="Z38">
        <f t="shared" si="11"/>
        <v>-2.0000000000663931E-4</v>
      </c>
    </row>
    <row r="39" spans="3:26" x14ac:dyDescent="0.2">
      <c r="C39" t="s">
        <v>28</v>
      </c>
      <c r="D39">
        <v>495.49169999999998</v>
      </c>
      <c r="E39">
        <v>543.80070000000001</v>
      </c>
      <c r="F39">
        <v>495.56110000000001</v>
      </c>
      <c r="G39">
        <v>543.61839999999995</v>
      </c>
      <c r="H39">
        <v>495.56110000000001</v>
      </c>
      <c r="I39">
        <v>544.14319999999998</v>
      </c>
      <c r="J39">
        <v>495.19909999999999</v>
      </c>
      <c r="K39">
        <v>543.5421</v>
      </c>
      <c r="L39">
        <f t="shared" si="12"/>
        <v>1</v>
      </c>
      <c r="M39">
        <f t="shared" si="13"/>
        <v>0</v>
      </c>
      <c r="N39">
        <f t="shared" si="14"/>
        <v>0</v>
      </c>
      <c r="O39">
        <f t="shared" si="15"/>
        <v>0</v>
      </c>
      <c r="P39">
        <f t="shared" si="16"/>
        <v>1</v>
      </c>
      <c r="Q39">
        <f t="shared" si="17"/>
        <v>0</v>
      </c>
      <c r="R39">
        <f t="shared" si="18"/>
        <v>0</v>
      </c>
      <c r="S39">
        <f t="shared" si="19"/>
        <v>0</v>
      </c>
      <c r="T39">
        <v>6</v>
      </c>
      <c r="U39">
        <f t="shared" si="20"/>
        <v>-0.29259999999999309</v>
      </c>
      <c r="V39">
        <f t="shared" si="7"/>
        <v>-0.36200000000002319</v>
      </c>
      <c r="W39">
        <f t="shared" si="8"/>
        <v>-0.36200000000002319</v>
      </c>
      <c r="X39">
        <f t="shared" si="9"/>
        <v>-0.25860000000000127</v>
      </c>
      <c r="Y39">
        <f t="shared" si="10"/>
        <v>-7.6299999999946522E-2</v>
      </c>
      <c r="Z39">
        <f t="shared" si="11"/>
        <v>-0.60109999999997399</v>
      </c>
    </row>
    <row r="40" spans="3:26" x14ac:dyDescent="0.2">
      <c r="C40" t="s">
        <v>28</v>
      </c>
      <c r="D40">
        <v>516.44680000000005</v>
      </c>
      <c r="E40">
        <v>513.62720000000002</v>
      </c>
      <c r="F40">
        <v>517.28930000000003</v>
      </c>
      <c r="G40">
        <v>513.67679999999996</v>
      </c>
      <c r="H40">
        <v>516.41470000000004</v>
      </c>
      <c r="I40">
        <v>513.50660000000005</v>
      </c>
      <c r="J40">
        <v>516.42520000000002</v>
      </c>
      <c r="K40">
        <v>513.50599999999997</v>
      </c>
      <c r="L40">
        <f t="shared" si="12"/>
        <v>0</v>
      </c>
      <c r="M40">
        <f t="shared" si="13"/>
        <v>0</v>
      </c>
      <c r="N40">
        <f t="shared" si="14"/>
        <v>0</v>
      </c>
      <c r="O40">
        <f t="shared" si="15"/>
        <v>1</v>
      </c>
      <c r="P40">
        <f t="shared" si="16"/>
        <v>1</v>
      </c>
      <c r="Q40">
        <f t="shared" si="17"/>
        <v>0</v>
      </c>
      <c r="R40">
        <f t="shared" si="18"/>
        <v>0</v>
      </c>
      <c r="S40">
        <f t="shared" si="19"/>
        <v>0</v>
      </c>
      <c r="T40">
        <v>7</v>
      </c>
      <c r="U40">
        <f t="shared" si="20"/>
        <v>-2.1600000000034925E-2</v>
      </c>
      <c r="V40">
        <f t="shared" si="7"/>
        <v>-0.86410000000000764</v>
      </c>
      <c r="W40">
        <f t="shared" si="8"/>
        <v>1.0499999999979082E-2</v>
      </c>
      <c r="X40">
        <f t="shared" si="9"/>
        <v>-0.12120000000004438</v>
      </c>
      <c r="Y40">
        <f t="shared" si="10"/>
        <v>-0.17079999999998563</v>
      </c>
      <c r="Z40">
        <f t="shared" si="11"/>
        <v>-6.0000000007676135E-4</v>
      </c>
    </row>
    <row r="41" spans="3:26" x14ac:dyDescent="0.2">
      <c r="C41" t="s">
        <v>28</v>
      </c>
      <c r="D41">
        <v>525.17049999999995</v>
      </c>
      <c r="E41">
        <v>581.60320000000002</v>
      </c>
      <c r="F41">
        <v>525.19759999999997</v>
      </c>
      <c r="G41">
        <v>581.38990000000001</v>
      </c>
      <c r="H41">
        <v>525.23789999999997</v>
      </c>
      <c r="I41">
        <v>581.60810000000004</v>
      </c>
      <c r="J41">
        <v>524.85109999999997</v>
      </c>
      <c r="K41">
        <v>581.60810000000004</v>
      </c>
      <c r="L41">
        <f t="shared" si="12"/>
        <v>1</v>
      </c>
      <c r="M41">
        <f t="shared" si="13"/>
        <v>0</v>
      </c>
      <c r="N41">
        <f t="shared" si="14"/>
        <v>0</v>
      </c>
      <c r="O41">
        <f t="shared" si="15"/>
        <v>0</v>
      </c>
      <c r="P41">
        <f t="shared" si="16"/>
        <v>0</v>
      </c>
      <c r="Q41">
        <f t="shared" si="17"/>
        <v>0</v>
      </c>
      <c r="R41">
        <f t="shared" si="18"/>
        <v>1</v>
      </c>
      <c r="S41">
        <f t="shared" si="19"/>
        <v>0</v>
      </c>
      <c r="T41">
        <v>8</v>
      </c>
      <c r="U41">
        <f t="shared" si="20"/>
        <v>-0.31939999999997326</v>
      </c>
      <c r="V41">
        <f t="shared" si="7"/>
        <v>-0.34649999999999181</v>
      </c>
      <c r="W41">
        <f t="shared" si="8"/>
        <v>-0.38679999999999382</v>
      </c>
      <c r="X41">
        <f t="shared" si="9"/>
        <v>4.9000000000205546E-3</v>
      </c>
      <c r="Y41">
        <f t="shared" si="10"/>
        <v>0.21820000000002437</v>
      </c>
      <c r="Z41">
        <f t="shared" si="11"/>
        <v>0</v>
      </c>
    </row>
    <row r="42" spans="3:26" x14ac:dyDescent="0.2">
      <c r="C42" t="s">
        <v>28</v>
      </c>
      <c r="D42">
        <v>616.20180000000005</v>
      </c>
      <c r="E42">
        <v>522.73609999999996</v>
      </c>
      <c r="F42">
        <v>618.99839999999995</v>
      </c>
      <c r="G42">
        <v>522.74609999999996</v>
      </c>
      <c r="H42">
        <v>616.14189999999996</v>
      </c>
      <c r="I42">
        <v>522.65909999999997</v>
      </c>
      <c r="J42">
        <v>616.14099999999996</v>
      </c>
      <c r="K42">
        <v>522.65899999999999</v>
      </c>
      <c r="L42">
        <f t="shared" si="12"/>
        <v>1</v>
      </c>
      <c r="M42">
        <f t="shared" si="13"/>
        <v>0</v>
      </c>
      <c r="N42">
        <f t="shared" si="14"/>
        <v>0</v>
      </c>
      <c r="O42">
        <f t="shared" si="15"/>
        <v>0</v>
      </c>
      <c r="P42">
        <f t="shared" si="16"/>
        <v>1</v>
      </c>
      <c r="Q42">
        <f t="shared" si="17"/>
        <v>0</v>
      </c>
      <c r="R42">
        <f t="shared" si="18"/>
        <v>0</v>
      </c>
      <c r="S42">
        <f t="shared" si="19"/>
        <v>0</v>
      </c>
      <c r="T42">
        <v>9</v>
      </c>
      <c r="U42">
        <f t="shared" si="20"/>
        <v>-6.0800000000085674E-2</v>
      </c>
      <c r="V42">
        <f t="shared" si="7"/>
        <v>-2.8573999999999842</v>
      </c>
      <c r="W42">
        <f t="shared" si="8"/>
        <v>-9.0000000000145519E-4</v>
      </c>
      <c r="X42">
        <f t="shared" si="9"/>
        <v>-7.7099999999973079E-2</v>
      </c>
      <c r="Y42">
        <f t="shared" si="10"/>
        <v>-8.7099999999963984E-2</v>
      </c>
      <c r="Z42">
        <f t="shared" si="11"/>
        <v>-9.9999999974897946E-5</v>
      </c>
    </row>
    <row r="43" spans="3:26" x14ac:dyDescent="0.2">
      <c r="C43" t="s">
        <v>28</v>
      </c>
      <c r="D43">
        <v>449.30380000000002</v>
      </c>
      <c r="E43">
        <v>518.01179999999999</v>
      </c>
      <c r="F43">
        <v>449.28089999999997</v>
      </c>
      <c r="G43">
        <v>520.00580000000002</v>
      </c>
      <c r="H43">
        <v>449.30470000000003</v>
      </c>
      <c r="I43">
        <v>520.00580000000002</v>
      </c>
      <c r="J43">
        <v>448.2004</v>
      </c>
      <c r="K43">
        <v>518.72090000000003</v>
      </c>
      <c r="L43">
        <f t="shared" si="12"/>
        <v>1</v>
      </c>
      <c r="M43">
        <f t="shared" si="13"/>
        <v>0</v>
      </c>
      <c r="N43">
        <f t="shared" si="14"/>
        <v>0</v>
      </c>
      <c r="O43">
        <f t="shared" si="15"/>
        <v>0</v>
      </c>
      <c r="P43">
        <f t="shared" si="16"/>
        <v>0</v>
      </c>
      <c r="Q43">
        <f t="shared" si="17"/>
        <v>1</v>
      </c>
      <c r="R43">
        <f t="shared" si="18"/>
        <v>0</v>
      </c>
      <c r="S43">
        <f t="shared" si="19"/>
        <v>0</v>
      </c>
      <c r="T43">
        <v>10</v>
      </c>
      <c r="U43">
        <f t="shared" si="20"/>
        <v>-1.1034000000000219</v>
      </c>
      <c r="V43">
        <f t="shared" si="7"/>
        <v>-1.0804999999999723</v>
      </c>
      <c r="W43">
        <f t="shared" si="8"/>
        <v>-1.1043000000000234</v>
      </c>
      <c r="X43">
        <f t="shared" si="9"/>
        <v>0.70910000000003492</v>
      </c>
      <c r="Y43">
        <f t="shared" si="10"/>
        <v>-1.2848999999999933</v>
      </c>
      <c r="Z43">
        <f t="shared" si="11"/>
        <v>-1.2848999999999933</v>
      </c>
    </row>
    <row r="44" spans="3:26" x14ac:dyDescent="0.2">
      <c r="C44" t="s">
        <v>28</v>
      </c>
      <c r="D44">
        <v>579.40210000000002</v>
      </c>
      <c r="E44">
        <v>578.1046</v>
      </c>
      <c r="F44">
        <v>579.54330000000004</v>
      </c>
      <c r="G44">
        <v>578.25630000000001</v>
      </c>
      <c r="H44">
        <v>579.54330000000004</v>
      </c>
      <c r="I44">
        <v>577.85220000000004</v>
      </c>
      <c r="J44">
        <v>578.03129999999999</v>
      </c>
      <c r="K44">
        <v>577.85199999999998</v>
      </c>
      <c r="L44">
        <f t="shared" si="12"/>
        <v>1</v>
      </c>
      <c r="M44">
        <f t="shared" si="13"/>
        <v>0</v>
      </c>
      <c r="N44">
        <f t="shared" si="14"/>
        <v>0</v>
      </c>
      <c r="O44">
        <f t="shared" si="15"/>
        <v>0</v>
      </c>
      <c r="P44">
        <f t="shared" si="16"/>
        <v>1</v>
      </c>
      <c r="Q44">
        <f t="shared" si="17"/>
        <v>0</v>
      </c>
      <c r="R44">
        <f t="shared" si="18"/>
        <v>0</v>
      </c>
      <c r="S44">
        <f t="shared" si="19"/>
        <v>0</v>
      </c>
      <c r="T44">
        <v>11</v>
      </c>
      <c r="U44">
        <f t="shared" si="20"/>
        <v>-1.3708000000000311</v>
      </c>
      <c r="V44">
        <f t="shared" si="7"/>
        <v>-1.5120000000000573</v>
      </c>
      <c r="W44">
        <f t="shared" si="8"/>
        <v>-1.5120000000000573</v>
      </c>
      <c r="X44">
        <f t="shared" si="9"/>
        <v>-0.25260000000002947</v>
      </c>
      <c r="Y44">
        <f t="shared" si="10"/>
        <v>-0.40430000000003474</v>
      </c>
      <c r="Z44">
        <f t="shared" si="11"/>
        <v>-2.0000000006348273E-4</v>
      </c>
    </row>
    <row r="45" spans="3:26" x14ac:dyDescent="0.2">
      <c r="C45" t="s">
        <v>28</v>
      </c>
      <c r="D45">
        <v>440.20069999999998</v>
      </c>
      <c r="E45">
        <v>442.66829999999999</v>
      </c>
      <c r="F45">
        <v>441.01139999999998</v>
      </c>
      <c r="G45">
        <v>442.71089999999998</v>
      </c>
      <c r="H45">
        <v>441.01139999999998</v>
      </c>
      <c r="I45">
        <v>442.63560000000001</v>
      </c>
      <c r="J45">
        <v>439.38299999999998</v>
      </c>
      <c r="K45">
        <v>442.63580000000002</v>
      </c>
      <c r="L45">
        <f t="shared" si="12"/>
        <v>1</v>
      </c>
      <c r="M45">
        <f t="shared" si="13"/>
        <v>0</v>
      </c>
      <c r="N45">
        <f t="shared" si="14"/>
        <v>0</v>
      </c>
      <c r="O45">
        <f t="shared" si="15"/>
        <v>0</v>
      </c>
      <c r="P45">
        <f t="shared" si="16"/>
        <v>0</v>
      </c>
      <c r="Q45">
        <f t="shared" si="17"/>
        <v>0</v>
      </c>
      <c r="R45">
        <f t="shared" si="18"/>
        <v>0</v>
      </c>
      <c r="S45">
        <f t="shared" si="19"/>
        <v>1</v>
      </c>
      <c r="T45">
        <v>12</v>
      </c>
      <c r="U45">
        <f t="shared" si="20"/>
        <v>-0.81770000000000209</v>
      </c>
      <c r="V45">
        <f t="shared" si="7"/>
        <v>-1.6283999999999992</v>
      </c>
      <c r="W45">
        <f t="shared" si="8"/>
        <v>-1.6283999999999992</v>
      </c>
      <c r="X45">
        <f t="shared" si="9"/>
        <v>-3.2499999999970441E-2</v>
      </c>
      <c r="Y45">
        <f t="shared" si="10"/>
        <v>-7.5099999999963529E-2</v>
      </c>
      <c r="Z45">
        <f t="shared" si="11"/>
        <v>2.0000000000663931E-4</v>
      </c>
    </row>
    <row r="46" spans="3:26" x14ac:dyDescent="0.2">
      <c r="C46" t="s">
        <v>28</v>
      </c>
      <c r="D46">
        <v>535.42430000000002</v>
      </c>
      <c r="E46">
        <v>534.64670000000001</v>
      </c>
      <c r="F46">
        <v>535.91</v>
      </c>
      <c r="G46">
        <v>534.65629999999999</v>
      </c>
      <c r="H46">
        <v>535.91</v>
      </c>
      <c r="I46">
        <v>534.64229999999998</v>
      </c>
      <c r="J46">
        <v>535.01340000000005</v>
      </c>
      <c r="K46">
        <v>534.64200000000005</v>
      </c>
      <c r="L46">
        <f t="shared" si="12"/>
        <v>1</v>
      </c>
      <c r="M46">
        <f t="shared" si="13"/>
        <v>0</v>
      </c>
      <c r="N46">
        <f t="shared" si="14"/>
        <v>0</v>
      </c>
      <c r="O46">
        <f t="shared" si="15"/>
        <v>0</v>
      </c>
      <c r="P46">
        <f t="shared" si="16"/>
        <v>1</v>
      </c>
      <c r="Q46">
        <f t="shared" si="17"/>
        <v>0</v>
      </c>
      <c r="R46">
        <f t="shared" si="18"/>
        <v>0</v>
      </c>
      <c r="S46">
        <f t="shared" si="19"/>
        <v>0</v>
      </c>
      <c r="T46">
        <v>13</v>
      </c>
      <c r="U46">
        <f t="shared" si="20"/>
        <v>-0.41089999999996962</v>
      </c>
      <c r="V46">
        <f t="shared" si="7"/>
        <v>-0.89659999999992124</v>
      </c>
      <c r="W46">
        <f t="shared" si="8"/>
        <v>-0.89659999999992124</v>
      </c>
      <c r="X46">
        <f t="shared" si="9"/>
        <v>-4.6999999999570719E-3</v>
      </c>
      <c r="Y46">
        <f t="shared" si="10"/>
        <v>-1.4299999999934698E-2</v>
      </c>
      <c r="Z46">
        <f t="shared" si="11"/>
        <v>-2.9999999992469384E-4</v>
      </c>
    </row>
    <row r="47" spans="3:26" x14ac:dyDescent="0.2">
      <c r="C47" t="s">
        <v>28</v>
      </c>
      <c r="D47">
        <v>549.27819999999997</v>
      </c>
      <c r="E47">
        <v>566.44370000000004</v>
      </c>
      <c r="F47">
        <v>549.4742</v>
      </c>
      <c r="G47">
        <v>566.37929999999994</v>
      </c>
      <c r="H47">
        <v>549.4742</v>
      </c>
      <c r="I47">
        <v>566.46969999999999</v>
      </c>
      <c r="J47">
        <v>549.45849999999996</v>
      </c>
      <c r="K47">
        <v>566.46379999999999</v>
      </c>
      <c r="L47">
        <f t="shared" si="12"/>
        <v>0</v>
      </c>
      <c r="M47">
        <f t="shared" si="13"/>
        <v>1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1</v>
      </c>
      <c r="S47">
        <f t="shared" si="19"/>
        <v>0</v>
      </c>
      <c r="T47">
        <v>14</v>
      </c>
      <c r="U47">
        <f t="shared" si="20"/>
        <v>0.18029999999998836</v>
      </c>
      <c r="V47">
        <f t="shared" si="7"/>
        <v>-1.5700000000038017E-2</v>
      </c>
      <c r="W47">
        <f t="shared" si="8"/>
        <v>-1.5700000000038017E-2</v>
      </c>
      <c r="X47">
        <f t="shared" si="9"/>
        <v>2.0099999999956708E-2</v>
      </c>
      <c r="Y47">
        <f t="shared" si="10"/>
        <v>8.4500000000048203E-2</v>
      </c>
      <c r="Z47">
        <f t="shared" si="11"/>
        <v>-5.8999999999969077E-3</v>
      </c>
    </row>
    <row r="48" spans="3:26" x14ac:dyDescent="0.2">
      <c r="C48" t="s">
        <v>28</v>
      </c>
      <c r="D48">
        <v>403.43490000000003</v>
      </c>
      <c r="E48">
        <v>475.1001</v>
      </c>
      <c r="F48">
        <v>403.50220000000002</v>
      </c>
      <c r="G48">
        <v>475.10399999999998</v>
      </c>
      <c r="H48">
        <v>403.50220000000002</v>
      </c>
      <c r="I48">
        <v>475.1069</v>
      </c>
      <c r="J48">
        <v>402.42410000000001</v>
      </c>
      <c r="K48">
        <v>474.77640000000002</v>
      </c>
      <c r="L48">
        <f t="shared" si="12"/>
        <v>1</v>
      </c>
      <c r="M48">
        <f t="shared" si="13"/>
        <v>0</v>
      </c>
      <c r="N48">
        <f t="shared" si="14"/>
        <v>0</v>
      </c>
      <c r="O48">
        <f t="shared" si="15"/>
        <v>0</v>
      </c>
      <c r="P48">
        <f t="shared" si="16"/>
        <v>1</v>
      </c>
      <c r="Q48">
        <f t="shared" si="17"/>
        <v>0</v>
      </c>
      <c r="R48">
        <f t="shared" si="18"/>
        <v>0</v>
      </c>
      <c r="S48">
        <f t="shared" si="19"/>
        <v>0</v>
      </c>
      <c r="T48">
        <v>15</v>
      </c>
      <c r="U48">
        <f t="shared" si="20"/>
        <v>-1.0108000000000175</v>
      </c>
      <c r="V48">
        <f t="shared" si="7"/>
        <v>-1.0781000000000063</v>
      </c>
      <c r="W48">
        <f t="shared" si="8"/>
        <v>-1.0781000000000063</v>
      </c>
      <c r="X48">
        <f t="shared" si="9"/>
        <v>-0.3236999999999739</v>
      </c>
      <c r="Y48">
        <f t="shared" si="10"/>
        <v>-0.32759999999996126</v>
      </c>
      <c r="Z48">
        <f t="shared" si="11"/>
        <v>-0.33049999999997226</v>
      </c>
    </row>
    <row r="49" spans="3:26" x14ac:dyDescent="0.2">
      <c r="C49" t="s">
        <v>28</v>
      </c>
      <c r="D49">
        <v>449.30380000000002</v>
      </c>
      <c r="E49">
        <v>518.01179999999999</v>
      </c>
      <c r="F49">
        <v>449.28089999999997</v>
      </c>
      <c r="G49">
        <v>520.00580000000002</v>
      </c>
      <c r="H49">
        <v>449.30470000000003</v>
      </c>
      <c r="I49">
        <v>520.00580000000002</v>
      </c>
      <c r="J49">
        <v>448.2004</v>
      </c>
      <c r="K49">
        <v>518.72090000000003</v>
      </c>
      <c r="L49">
        <f t="shared" si="12"/>
        <v>1</v>
      </c>
      <c r="M49">
        <f t="shared" si="13"/>
        <v>0</v>
      </c>
      <c r="N49">
        <f t="shared" si="14"/>
        <v>0</v>
      </c>
      <c r="O49">
        <f t="shared" si="15"/>
        <v>0</v>
      </c>
      <c r="P49">
        <f t="shared" si="16"/>
        <v>0</v>
      </c>
      <c r="Q49">
        <f t="shared" si="17"/>
        <v>1</v>
      </c>
      <c r="R49">
        <f t="shared" si="18"/>
        <v>0</v>
      </c>
      <c r="S49">
        <f t="shared" si="19"/>
        <v>0</v>
      </c>
      <c r="T49">
        <v>16</v>
      </c>
      <c r="U49">
        <f t="shared" si="20"/>
        <v>-1.1034000000000219</v>
      </c>
      <c r="V49">
        <f t="shared" si="7"/>
        <v>-1.0804999999999723</v>
      </c>
      <c r="W49">
        <f t="shared" si="8"/>
        <v>-1.1043000000000234</v>
      </c>
      <c r="X49">
        <f t="shared" si="9"/>
        <v>0.70910000000003492</v>
      </c>
      <c r="Y49">
        <f t="shared" si="10"/>
        <v>-1.2848999999999933</v>
      </c>
      <c r="Z49">
        <f t="shared" si="11"/>
        <v>-1.2848999999999933</v>
      </c>
    </row>
    <row r="50" spans="3:26" x14ac:dyDescent="0.2">
      <c r="C50" t="s">
        <v>28</v>
      </c>
      <c r="D50">
        <v>330.9033</v>
      </c>
      <c r="E50">
        <v>423.19959999999998</v>
      </c>
      <c r="F50">
        <v>330.90780000000001</v>
      </c>
      <c r="G50">
        <v>423.20260000000002</v>
      </c>
      <c r="H50">
        <v>330.90030000000002</v>
      </c>
      <c r="I50">
        <v>423.19729999999998</v>
      </c>
      <c r="J50">
        <v>330.9</v>
      </c>
      <c r="K50">
        <v>423.197</v>
      </c>
      <c r="L50">
        <f t="shared" si="12"/>
        <v>1</v>
      </c>
      <c r="M50">
        <f t="shared" si="13"/>
        <v>0</v>
      </c>
      <c r="N50">
        <f t="shared" si="14"/>
        <v>0</v>
      </c>
      <c r="O50">
        <f t="shared" si="15"/>
        <v>0</v>
      </c>
      <c r="P50">
        <f t="shared" si="16"/>
        <v>1</v>
      </c>
      <c r="Q50">
        <f t="shared" si="17"/>
        <v>0</v>
      </c>
      <c r="R50">
        <f t="shared" si="18"/>
        <v>0</v>
      </c>
      <c r="S50">
        <f t="shared" si="19"/>
        <v>0</v>
      </c>
      <c r="T50">
        <v>17</v>
      </c>
      <c r="U50">
        <f t="shared" si="20"/>
        <v>-3.3000000000242835E-3</v>
      </c>
      <c r="V50">
        <f t="shared" si="7"/>
        <v>-7.8000000000315595E-3</v>
      </c>
      <c r="W50">
        <f t="shared" si="8"/>
        <v>-3.0000000003838068E-4</v>
      </c>
      <c r="X50">
        <f t="shared" si="9"/>
        <v>-2.5999999999726242E-3</v>
      </c>
      <c r="Y50">
        <f t="shared" si="10"/>
        <v>-5.6000000000153705E-3</v>
      </c>
      <c r="Z50">
        <f t="shared" si="11"/>
        <v>-2.9999999998153726E-4</v>
      </c>
    </row>
    <row r="51" spans="3:26" x14ac:dyDescent="0.2">
      <c r="C51" t="s">
        <v>28</v>
      </c>
      <c r="D51">
        <v>628.00350000000003</v>
      </c>
      <c r="E51">
        <v>616.78160000000003</v>
      </c>
      <c r="F51">
        <v>629.21360000000004</v>
      </c>
      <c r="G51">
        <v>616.79349999999999</v>
      </c>
      <c r="H51">
        <v>627.23770000000002</v>
      </c>
      <c r="I51">
        <v>616.65210000000002</v>
      </c>
      <c r="J51">
        <v>627.23699999999997</v>
      </c>
      <c r="K51">
        <v>616.65200000000004</v>
      </c>
      <c r="L51">
        <f t="shared" si="12"/>
        <v>1</v>
      </c>
      <c r="M51">
        <f t="shared" si="13"/>
        <v>0</v>
      </c>
      <c r="N51">
        <f t="shared" si="14"/>
        <v>0</v>
      </c>
      <c r="O51">
        <f t="shared" si="15"/>
        <v>0</v>
      </c>
      <c r="P51">
        <f t="shared" si="16"/>
        <v>1</v>
      </c>
      <c r="Q51">
        <f t="shared" si="17"/>
        <v>0</v>
      </c>
      <c r="R51">
        <f t="shared" si="18"/>
        <v>0</v>
      </c>
      <c r="S51">
        <f t="shared" si="19"/>
        <v>0</v>
      </c>
      <c r="T51">
        <v>18</v>
      </c>
      <c r="U51">
        <f t="shared" si="20"/>
        <v>-0.76650000000006457</v>
      </c>
      <c r="V51">
        <f t="shared" si="7"/>
        <v>-1.9766000000000759</v>
      </c>
      <c r="W51">
        <f t="shared" si="8"/>
        <v>-7.000000000516593E-4</v>
      </c>
      <c r="X51">
        <f t="shared" si="9"/>
        <v>-0.12959999999998217</v>
      </c>
      <c r="Y51">
        <f t="shared" si="10"/>
        <v>-0.14149999999995089</v>
      </c>
      <c r="Z51">
        <f t="shared" si="11"/>
        <v>-9.9999999974897946E-5</v>
      </c>
    </row>
    <row r="52" spans="3:26" x14ac:dyDescent="0.2">
      <c r="C52" t="s">
        <v>28</v>
      </c>
      <c r="D52">
        <v>430.47669999999999</v>
      </c>
      <c r="E52">
        <v>496.5256</v>
      </c>
      <c r="F52">
        <v>431.40600000000001</v>
      </c>
      <c r="G52">
        <v>496.58580000000001</v>
      </c>
      <c r="H52">
        <v>431.40600000000001</v>
      </c>
      <c r="I52">
        <v>496.51319999999998</v>
      </c>
      <c r="J52">
        <v>431.14780000000002</v>
      </c>
      <c r="K52">
        <v>496.46809999999999</v>
      </c>
      <c r="L52">
        <f t="shared" si="12"/>
        <v>0</v>
      </c>
      <c r="M52">
        <f t="shared" si="13"/>
        <v>1</v>
      </c>
      <c r="N52">
        <f t="shared" si="14"/>
        <v>0</v>
      </c>
      <c r="O52">
        <f t="shared" si="15"/>
        <v>0</v>
      </c>
      <c r="P52">
        <f t="shared" si="16"/>
        <v>1</v>
      </c>
      <c r="Q52">
        <f t="shared" si="17"/>
        <v>0</v>
      </c>
      <c r="R52">
        <f t="shared" si="18"/>
        <v>0</v>
      </c>
      <c r="S52">
        <f t="shared" si="19"/>
        <v>0</v>
      </c>
      <c r="T52">
        <v>19</v>
      </c>
      <c r="U52">
        <f t="shared" si="20"/>
        <v>0.67110000000002401</v>
      </c>
      <c r="V52">
        <f t="shared" si="7"/>
        <v>-0.25819999999998799</v>
      </c>
      <c r="W52">
        <f t="shared" si="8"/>
        <v>-0.25819999999998799</v>
      </c>
      <c r="X52">
        <f t="shared" si="9"/>
        <v>-5.7500000000004547E-2</v>
      </c>
      <c r="Y52">
        <f t="shared" si="10"/>
        <v>-0.11770000000001346</v>
      </c>
      <c r="Z52">
        <f t="shared" si="11"/>
        <v>-4.5099999999990814E-2</v>
      </c>
    </row>
    <row r="53" spans="3:26" x14ac:dyDescent="0.2">
      <c r="C53" t="s">
        <v>28</v>
      </c>
      <c r="D53">
        <v>461.74759999999998</v>
      </c>
      <c r="E53">
        <v>503.14429999999999</v>
      </c>
      <c r="F53">
        <v>463.57929999999999</v>
      </c>
      <c r="G53">
        <v>503.608</v>
      </c>
      <c r="H53">
        <v>463.57929999999999</v>
      </c>
      <c r="I53">
        <v>503.608</v>
      </c>
      <c r="J53">
        <v>462.87400000000002</v>
      </c>
      <c r="K53">
        <v>504.38549999999998</v>
      </c>
      <c r="L53">
        <f t="shared" si="12"/>
        <v>0</v>
      </c>
      <c r="M53">
        <f t="shared" si="13"/>
        <v>1</v>
      </c>
      <c r="N53">
        <f t="shared" si="14"/>
        <v>0</v>
      </c>
      <c r="O53">
        <f t="shared" si="15"/>
        <v>0</v>
      </c>
      <c r="P53">
        <f t="shared" si="16"/>
        <v>0</v>
      </c>
      <c r="Q53">
        <f t="shared" si="17"/>
        <v>1</v>
      </c>
      <c r="R53">
        <f t="shared" si="18"/>
        <v>0</v>
      </c>
      <c r="S53">
        <f t="shared" si="19"/>
        <v>0</v>
      </c>
      <c r="T53">
        <v>20</v>
      </c>
      <c r="U53">
        <f t="shared" si="20"/>
        <v>1.1264000000000465</v>
      </c>
      <c r="V53">
        <f t="shared" si="7"/>
        <v>-0.70529999999996562</v>
      </c>
      <c r="W53">
        <f t="shared" si="8"/>
        <v>-0.70529999999996562</v>
      </c>
      <c r="X53">
        <f t="shared" si="9"/>
        <v>1.2411999999999921</v>
      </c>
      <c r="Y53">
        <f t="shared" si="10"/>
        <v>0.77749999999997499</v>
      </c>
      <c r="Z53">
        <f t="shared" si="11"/>
        <v>0.77749999999997499</v>
      </c>
    </row>
    <row r="54" spans="3:26" x14ac:dyDescent="0.2">
      <c r="U54" t="s">
        <v>48</v>
      </c>
      <c r="V54" t="s">
        <v>49</v>
      </c>
      <c r="W54" t="s">
        <v>50</v>
      </c>
      <c r="X54" t="s">
        <v>48</v>
      </c>
      <c r="Y54" t="s">
        <v>49</v>
      </c>
      <c r="Z54" t="s">
        <v>50</v>
      </c>
    </row>
    <row r="55" spans="3:26" x14ac:dyDescent="0.2">
      <c r="C55" t="s">
        <v>33</v>
      </c>
      <c r="D55">
        <v>616.33330000000001</v>
      </c>
      <c r="E55">
        <v>571.96860000000004</v>
      </c>
      <c r="F55">
        <v>618.83249999999998</v>
      </c>
      <c r="G55">
        <v>574.2133</v>
      </c>
      <c r="H55">
        <v>618.83249999999998</v>
      </c>
      <c r="I55">
        <v>574.2133</v>
      </c>
      <c r="J55">
        <v>610.2346</v>
      </c>
      <c r="K55">
        <v>572.37869999999998</v>
      </c>
      <c r="L55">
        <f t="shared" ref="L55" si="21">IF(MIN(J55,H55,F55,D55)=J55,1,0)</f>
        <v>1</v>
      </c>
      <c r="M55">
        <f t="shared" ref="M55" si="22">IF(MIN(J55,H55,F55,D55)=D55,1,0)</f>
        <v>0</v>
      </c>
      <c r="N55">
        <f t="shared" ref="N55" si="23">IF(MIN(J55,H55,F55,D55)=F55,1,0)</f>
        <v>0</v>
      </c>
      <c r="O55">
        <f t="shared" ref="O55" si="24">IF(MIN(J55,H55,F55,D55)=H55,1,0)</f>
        <v>0</v>
      </c>
      <c r="P55">
        <f t="shared" ref="P55" si="25">IF(MIN(K55,I55,G55,E55)=K55,1,0)</f>
        <v>0</v>
      </c>
      <c r="Q55">
        <f t="shared" ref="Q55" si="26">IF(MIN(K55,I55,G55,E55)=E55,1,0)</f>
        <v>1</v>
      </c>
      <c r="R55">
        <f t="shared" ref="R55" si="27">IF(MIN(K55,I55,G55,E55)=G55,1,0)</f>
        <v>0</v>
      </c>
      <c r="S55">
        <f t="shared" ref="S55" si="28">IF(MIN(K55,I55,G55,E55)=I55,1,0)</f>
        <v>0</v>
      </c>
      <c r="T55">
        <v>1</v>
      </c>
      <c r="U55">
        <f t="shared" si="20"/>
        <v>-6.098700000000008</v>
      </c>
      <c r="V55">
        <f t="shared" ref="V55:V74" si="29">J55-F55</f>
        <v>-8.5978999999999814</v>
      </c>
      <c r="W55">
        <f t="shared" ref="W55:W74" si="30">J55-H55</f>
        <v>-8.5978999999999814</v>
      </c>
      <c r="X55">
        <f t="shared" ref="X55:X74" si="31">K55-E55</f>
        <v>0.41009999999994307</v>
      </c>
      <c r="Y55">
        <f t="shared" ref="Y55:Y74" si="32">K55-G55</f>
        <v>-1.8346000000000231</v>
      </c>
      <c r="Z55">
        <f t="shared" ref="Z55:Z74" si="33">K55-I55</f>
        <v>-1.8346000000000231</v>
      </c>
    </row>
    <row r="56" spans="3:26" x14ac:dyDescent="0.2">
      <c r="C56" t="s">
        <v>33</v>
      </c>
      <c r="D56">
        <v>637.37660000000005</v>
      </c>
      <c r="E56">
        <v>594.93550000000005</v>
      </c>
      <c r="F56">
        <v>638.17909999999995</v>
      </c>
      <c r="G56">
        <v>594.88589999999999</v>
      </c>
      <c r="H56">
        <v>638.17909999999995</v>
      </c>
      <c r="I56">
        <v>594.95060000000001</v>
      </c>
      <c r="J56">
        <v>636.95799999999997</v>
      </c>
      <c r="K56">
        <v>594.37170000000003</v>
      </c>
      <c r="L56">
        <f t="shared" ref="L56:L64" si="34">IF(MIN(J56,H56,F56,D56)=J56,1,0)</f>
        <v>1</v>
      </c>
      <c r="M56">
        <f t="shared" ref="M56:M64" si="35">IF(MIN(J56,H56,F56,D56)=D56,1,0)</f>
        <v>0</v>
      </c>
      <c r="N56">
        <f t="shared" ref="N56:N64" si="36">IF(MIN(J56,H56,F56,D56)=F56,1,0)</f>
        <v>0</v>
      </c>
      <c r="O56">
        <f t="shared" ref="O56:O64" si="37">IF(MIN(J56,H56,F56,D56)=H56,1,0)</f>
        <v>0</v>
      </c>
      <c r="P56">
        <f t="shared" ref="P56:P74" si="38">IF(MIN(K56,I56,G56,E56)=K56,1,0)</f>
        <v>1</v>
      </c>
      <c r="Q56">
        <f t="shared" ref="Q56:Q74" si="39">IF(MIN(K56,I56,G56,E56)=E56,1,0)</f>
        <v>0</v>
      </c>
      <c r="R56">
        <f t="shared" ref="R56:R74" si="40">IF(MIN(K56,I56,G56,E56)=G56,1,0)</f>
        <v>0</v>
      </c>
      <c r="S56">
        <f t="shared" ref="S56:S74" si="41">IF(MIN(K56,I56,G56,E56)=I56,1,0)</f>
        <v>0</v>
      </c>
      <c r="T56">
        <v>2</v>
      </c>
      <c r="U56">
        <f t="shared" si="20"/>
        <v>-0.41860000000008313</v>
      </c>
      <c r="V56">
        <f t="shared" si="29"/>
        <v>-1.2210999999999785</v>
      </c>
      <c r="W56">
        <f t="shared" si="30"/>
        <v>-1.2210999999999785</v>
      </c>
      <c r="X56">
        <f t="shared" si="31"/>
        <v>-0.56380000000001473</v>
      </c>
      <c r="Y56">
        <f t="shared" si="32"/>
        <v>-0.5141999999999598</v>
      </c>
      <c r="Z56">
        <f t="shared" si="33"/>
        <v>-0.57889999999997599</v>
      </c>
    </row>
    <row r="57" spans="3:26" x14ac:dyDescent="0.2">
      <c r="C57" t="s">
        <v>33</v>
      </c>
      <c r="D57">
        <v>614.8614</v>
      </c>
      <c r="E57">
        <v>591.71130000000005</v>
      </c>
      <c r="F57">
        <v>614.56870000000004</v>
      </c>
      <c r="G57">
        <v>590.77170000000001</v>
      </c>
      <c r="H57">
        <v>614.92560000000003</v>
      </c>
      <c r="I57">
        <v>592.04020000000003</v>
      </c>
      <c r="J57">
        <v>613.94640000000004</v>
      </c>
      <c r="K57">
        <v>591.97159999999997</v>
      </c>
      <c r="L57">
        <f t="shared" si="34"/>
        <v>1</v>
      </c>
      <c r="M57">
        <f t="shared" si="35"/>
        <v>0</v>
      </c>
      <c r="N57">
        <f t="shared" si="36"/>
        <v>0</v>
      </c>
      <c r="O57">
        <f t="shared" si="37"/>
        <v>0</v>
      </c>
      <c r="P57">
        <f t="shared" si="38"/>
        <v>0</v>
      </c>
      <c r="Q57">
        <f t="shared" si="39"/>
        <v>0</v>
      </c>
      <c r="R57">
        <f t="shared" si="40"/>
        <v>1</v>
      </c>
      <c r="S57">
        <f t="shared" si="41"/>
        <v>0</v>
      </c>
      <c r="T57">
        <v>3</v>
      </c>
      <c r="U57">
        <f t="shared" si="20"/>
        <v>-0.91499999999996362</v>
      </c>
      <c r="V57">
        <f t="shared" si="29"/>
        <v>-0.62229999999999563</v>
      </c>
      <c r="W57">
        <f t="shared" si="30"/>
        <v>-0.97919999999999163</v>
      </c>
      <c r="X57">
        <f t="shared" si="31"/>
        <v>0.2602999999999156</v>
      </c>
      <c r="Y57">
        <f t="shared" si="32"/>
        <v>1.1998999999999569</v>
      </c>
      <c r="Z57">
        <f t="shared" si="33"/>
        <v>-6.860000000006039E-2</v>
      </c>
    </row>
    <row r="58" spans="3:26" x14ac:dyDescent="0.2">
      <c r="C58" t="s">
        <v>33</v>
      </c>
      <c r="D58">
        <v>600.20100000000002</v>
      </c>
      <c r="E58">
        <v>502.45409999999998</v>
      </c>
      <c r="F58">
        <v>600.49390000000005</v>
      </c>
      <c r="G58">
        <v>504.99939999999998</v>
      </c>
      <c r="H58">
        <v>600.15430000000003</v>
      </c>
      <c r="I58">
        <v>504.99939999999998</v>
      </c>
      <c r="J58">
        <v>600.03830000000005</v>
      </c>
      <c r="K58">
        <v>501.98570000000001</v>
      </c>
      <c r="L58">
        <f t="shared" si="34"/>
        <v>1</v>
      </c>
      <c r="M58">
        <f t="shared" si="35"/>
        <v>0</v>
      </c>
      <c r="N58">
        <f t="shared" si="36"/>
        <v>0</v>
      </c>
      <c r="O58">
        <f t="shared" si="37"/>
        <v>0</v>
      </c>
      <c r="P58">
        <f t="shared" si="38"/>
        <v>1</v>
      </c>
      <c r="Q58">
        <f t="shared" si="39"/>
        <v>0</v>
      </c>
      <c r="R58">
        <f t="shared" si="40"/>
        <v>0</v>
      </c>
      <c r="S58">
        <f t="shared" si="41"/>
        <v>0</v>
      </c>
      <c r="T58">
        <v>4</v>
      </c>
      <c r="U58">
        <f t="shared" si="20"/>
        <v>-0.16269999999997253</v>
      </c>
      <c r="V58">
        <f t="shared" si="29"/>
        <v>-0.455600000000004</v>
      </c>
      <c r="W58">
        <f t="shared" si="30"/>
        <v>-0.11599999999998545</v>
      </c>
      <c r="X58">
        <f t="shared" si="31"/>
        <v>-0.46839999999997417</v>
      </c>
      <c r="Y58">
        <f t="shared" si="32"/>
        <v>-3.0136999999999716</v>
      </c>
      <c r="Z58">
        <f t="shared" si="33"/>
        <v>-3.0136999999999716</v>
      </c>
    </row>
    <row r="59" spans="3:26" x14ac:dyDescent="0.2">
      <c r="C59" t="s">
        <v>33</v>
      </c>
      <c r="D59">
        <v>544.78650000000005</v>
      </c>
      <c r="E59">
        <v>405.18799999999999</v>
      </c>
      <c r="F59">
        <v>544.90239999999994</v>
      </c>
      <c r="G59">
        <v>405.89299999999997</v>
      </c>
      <c r="H59">
        <v>544.90239999999994</v>
      </c>
      <c r="I59">
        <v>405.89299999999997</v>
      </c>
      <c r="J59">
        <v>544.85659999999996</v>
      </c>
      <c r="K59">
        <v>405.6336</v>
      </c>
      <c r="L59">
        <f t="shared" si="34"/>
        <v>0</v>
      </c>
      <c r="M59">
        <f t="shared" si="35"/>
        <v>1</v>
      </c>
      <c r="N59">
        <f t="shared" si="36"/>
        <v>0</v>
      </c>
      <c r="O59">
        <f t="shared" si="37"/>
        <v>0</v>
      </c>
      <c r="P59">
        <f t="shared" si="38"/>
        <v>0</v>
      </c>
      <c r="Q59">
        <f t="shared" si="39"/>
        <v>1</v>
      </c>
      <c r="R59">
        <f t="shared" si="40"/>
        <v>0</v>
      </c>
      <c r="S59">
        <f t="shared" si="41"/>
        <v>0</v>
      </c>
      <c r="T59">
        <v>5</v>
      </c>
      <c r="U59">
        <f t="shared" si="20"/>
        <v>7.0099999999911233E-2</v>
      </c>
      <c r="V59">
        <f t="shared" si="29"/>
        <v>-4.579999999998563E-2</v>
      </c>
      <c r="W59">
        <f t="shared" si="30"/>
        <v>-4.579999999998563E-2</v>
      </c>
      <c r="X59">
        <f t="shared" si="31"/>
        <v>0.4456000000000131</v>
      </c>
      <c r="Y59">
        <f t="shared" si="32"/>
        <v>-0.25939999999997099</v>
      </c>
      <c r="Z59">
        <f t="shared" si="33"/>
        <v>-0.25939999999997099</v>
      </c>
    </row>
    <row r="60" spans="3:26" x14ac:dyDescent="0.2">
      <c r="C60" t="s">
        <v>33</v>
      </c>
      <c r="D60">
        <v>609.64599999999996</v>
      </c>
      <c r="E60">
        <v>521.00360000000001</v>
      </c>
      <c r="F60">
        <v>609.70169999999996</v>
      </c>
      <c r="G60">
        <v>519.87210000000005</v>
      </c>
      <c r="H60">
        <v>609.59010000000001</v>
      </c>
      <c r="I60">
        <v>521.05229999999995</v>
      </c>
      <c r="J60">
        <v>609.59</v>
      </c>
      <c r="K60">
        <v>516.59199999999998</v>
      </c>
      <c r="L60">
        <f t="shared" si="34"/>
        <v>1</v>
      </c>
      <c r="M60">
        <f t="shared" si="35"/>
        <v>0</v>
      </c>
      <c r="N60">
        <f t="shared" si="36"/>
        <v>0</v>
      </c>
      <c r="O60">
        <f t="shared" si="37"/>
        <v>0</v>
      </c>
      <c r="P60">
        <f t="shared" si="38"/>
        <v>1</v>
      </c>
      <c r="Q60">
        <f t="shared" si="39"/>
        <v>0</v>
      </c>
      <c r="R60">
        <f t="shared" si="40"/>
        <v>0</v>
      </c>
      <c r="S60">
        <f t="shared" si="41"/>
        <v>0</v>
      </c>
      <c r="T60">
        <v>6</v>
      </c>
      <c r="U60">
        <f t="shared" si="20"/>
        <v>-5.5999999999926331E-2</v>
      </c>
      <c r="V60">
        <f t="shared" si="29"/>
        <v>-0.11169999999992797</v>
      </c>
      <c r="W60">
        <f t="shared" si="30"/>
        <v>-9.9999999974897946E-5</v>
      </c>
      <c r="X60">
        <f t="shared" si="31"/>
        <v>-4.4116000000000213</v>
      </c>
      <c r="Y60">
        <f t="shared" si="32"/>
        <v>-3.2801000000000613</v>
      </c>
      <c r="Z60">
        <f t="shared" si="33"/>
        <v>-4.4602999999999611</v>
      </c>
    </row>
    <row r="61" spans="3:26" x14ac:dyDescent="0.2">
      <c r="C61" t="s">
        <v>33</v>
      </c>
      <c r="D61">
        <v>596.36789999999996</v>
      </c>
      <c r="E61">
        <v>530.59870000000001</v>
      </c>
      <c r="F61">
        <v>596.51750000000004</v>
      </c>
      <c r="G61">
        <v>530.97460000000001</v>
      </c>
      <c r="H61">
        <v>596.51750000000004</v>
      </c>
      <c r="I61">
        <v>530.20410000000004</v>
      </c>
      <c r="J61">
        <v>596.4751</v>
      </c>
      <c r="K61">
        <v>530.20399999999995</v>
      </c>
      <c r="L61">
        <f t="shared" si="34"/>
        <v>0</v>
      </c>
      <c r="M61">
        <f t="shared" si="35"/>
        <v>1</v>
      </c>
      <c r="N61">
        <f t="shared" si="36"/>
        <v>0</v>
      </c>
      <c r="O61">
        <f t="shared" si="37"/>
        <v>0</v>
      </c>
      <c r="P61">
        <f t="shared" si="38"/>
        <v>1</v>
      </c>
      <c r="Q61">
        <f t="shared" si="39"/>
        <v>0</v>
      </c>
      <c r="R61">
        <f t="shared" si="40"/>
        <v>0</v>
      </c>
      <c r="S61">
        <f t="shared" si="41"/>
        <v>0</v>
      </c>
      <c r="T61">
        <v>7</v>
      </c>
      <c r="U61">
        <f t="shared" si="20"/>
        <v>0.10720000000003438</v>
      </c>
      <c r="V61">
        <f t="shared" si="29"/>
        <v>-4.2400000000043292E-2</v>
      </c>
      <c r="W61">
        <f t="shared" si="30"/>
        <v>-4.2400000000043292E-2</v>
      </c>
      <c r="X61">
        <f t="shared" si="31"/>
        <v>-0.39470000000005712</v>
      </c>
      <c r="Y61">
        <f t="shared" si="32"/>
        <v>-0.77060000000005857</v>
      </c>
      <c r="Z61">
        <f t="shared" si="33"/>
        <v>-1.0000000008858478E-4</v>
      </c>
    </row>
    <row r="62" spans="3:26" x14ac:dyDescent="0.2">
      <c r="C62" t="s">
        <v>33</v>
      </c>
      <c r="D62">
        <v>586.62689999999998</v>
      </c>
      <c r="E62">
        <v>573.07000000000005</v>
      </c>
      <c r="F62">
        <v>586.65309999999999</v>
      </c>
      <c r="G62">
        <v>574.84559999999999</v>
      </c>
      <c r="H62">
        <v>586.6078</v>
      </c>
      <c r="I62">
        <v>574.84559999999999</v>
      </c>
      <c r="J62">
        <v>586.60699999999997</v>
      </c>
      <c r="K62">
        <v>573.7115</v>
      </c>
      <c r="L62">
        <f t="shared" si="34"/>
        <v>1</v>
      </c>
      <c r="M62">
        <f t="shared" si="35"/>
        <v>0</v>
      </c>
      <c r="N62">
        <f t="shared" si="36"/>
        <v>0</v>
      </c>
      <c r="O62">
        <f t="shared" si="37"/>
        <v>0</v>
      </c>
      <c r="P62">
        <f t="shared" si="38"/>
        <v>0</v>
      </c>
      <c r="Q62">
        <f t="shared" si="39"/>
        <v>1</v>
      </c>
      <c r="R62">
        <f t="shared" si="40"/>
        <v>0</v>
      </c>
      <c r="S62">
        <f t="shared" si="41"/>
        <v>0</v>
      </c>
      <c r="T62">
        <v>8</v>
      </c>
      <c r="U62">
        <f t="shared" si="20"/>
        <v>-1.9900000000006912E-2</v>
      </c>
      <c r="V62">
        <f t="shared" si="29"/>
        <v>-4.6100000000024011E-2</v>
      </c>
      <c r="W62">
        <f t="shared" si="30"/>
        <v>-8.0000000002655725E-4</v>
      </c>
      <c r="X62">
        <f t="shared" si="31"/>
        <v>0.64149999999995089</v>
      </c>
      <c r="Y62">
        <f t="shared" si="32"/>
        <v>-1.1340999999999894</v>
      </c>
      <c r="Z62">
        <f t="shared" si="33"/>
        <v>-1.1340999999999894</v>
      </c>
    </row>
    <row r="63" spans="3:26" x14ac:dyDescent="0.2">
      <c r="C63" t="s">
        <v>33</v>
      </c>
      <c r="D63">
        <v>607.93460000000005</v>
      </c>
      <c r="E63">
        <v>605.97260000000006</v>
      </c>
      <c r="F63">
        <v>612.9914</v>
      </c>
      <c r="G63">
        <v>604.80870000000004</v>
      </c>
      <c r="H63">
        <v>612.9914</v>
      </c>
      <c r="I63">
        <v>606.09699999999998</v>
      </c>
      <c r="J63">
        <v>610.8229</v>
      </c>
      <c r="K63">
        <v>606.09699999999998</v>
      </c>
      <c r="L63">
        <f t="shared" si="34"/>
        <v>0</v>
      </c>
      <c r="M63">
        <f t="shared" si="35"/>
        <v>1</v>
      </c>
      <c r="N63">
        <f t="shared" si="36"/>
        <v>0</v>
      </c>
      <c r="O63">
        <f t="shared" si="37"/>
        <v>0</v>
      </c>
      <c r="P63">
        <f t="shared" si="38"/>
        <v>0</v>
      </c>
      <c r="Q63">
        <f t="shared" si="39"/>
        <v>0</v>
      </c>
      <c r="R63">
        <f t="shared" si="40"/>
        <v>1</v>
      </c>
      <c r="S63">
        <f t="shared" si="41"/>
        <v>0</v>
      </c>
      <c r="T63">
        <v>9</v>
      </c>
      <c r="U63">
        <f t="shared" si="20"/>
        <v>2.8882999999999583</v>
      </c>
      <c r="V63">
        <f t="shared" si="29"/>
        <v>-2.1684999999999945</v>
      </c>
      <c r="W63">
        <f t="shared" si="30"/>
        <v>-2.1684999999999945</v>
      </c>
      <c r="X63">
        <f t="shared" si="31"/>
        <v>0.12439999999992324</v>
      </c>
      <c r="Y63">
        <f t="shared" si="32"/>
        <v>1.2882999999999356</v>
      </c>
      <c r="Z63">
        <f t="shared" si="33"/>
        <v>0</v>
      </c>
    </row>
    <row r="64" spans="3:26" x14ac:dyDescent="0.2">
      <c r="C64" t="s">
        <v>33</v>
      </c>
      <c r="D64">
        <v>589.98329999999999</v>
      </c>
      <c r="E64">
        <v>597.95240000000001</v>
      </c>
      <c r="F64">
        <v>590.28449999999998</v>
      </c>
      <c r="G64">
        <v>598.58019999999999</v>
      </c>
      <c r="H64">
        <v>589.68470000000002</v>
      </c>
      <c r="I64">
        <v>598.58019999999999</v>
      </c>
      <c r="J64">
        <v>589.64930000000004</v>
      </c>
      <c r="K64">
        <v>597.03499999999997</v>
      </c>
      <c r="L64">
        <f t="shared" si="34"/>
        <v>1</v>
      </c>
      <c r="M64">
        <f t="shared" si="35"/>
        <v>0</v>
      </c>
      <c r="N64">
        <f t="shared" si="36"/>
        <v>0</v>
      </c>
      <c r="O64">
        <f t="shared" si="37"/>
        <v>0</v>
      </c>
      <c r="P64">
        <f t="shared" si="38"/>
        <v>1</v>
      </c>
      <c r="Q64">
        <f t="shared" si="39"/>
        <v>0</v>
      </c>
      <c r="R64">
        <f t="shared" si="40"/>
        <v>0</v>
      </c>
      <c r="S64">
        <f t="shared" si="41"/>
        <v>0</v>
      </c>
      <c r="T64">
        <v>10</v>
      </c>
      <c r="U64">
        <f t="shared" si="20"/>
        <v>-0.33399999999994634</v>
      </c>
      <c r="V64">
        <f t="shared" si="29"/>
        <v>-0.6351999999999407</v>
      </c>
      <c r="W64">
        <f t="shared" si="30"/>
        <v>-3.5399999999981446E-2</v>
      </c>
      <c r="X64">
        <f t="shared" si="31"/>
        <v>-0.91740000000004329</v>
      </c>
      <c r="Y64">
        <f t="shared" si="32"/>
        <v>-1.5452000000000226</v>
      </c>
      <c r="Z64">
        <f t="shared" si="33"/>
        <v>-1.5452000000000226</v>
      </c>
    </row>
    <row r="65" spans="3:26" x14ac:dyDescent="0.2">
      <c r="C65" t="s">
        <v>33</v>
      </c>
      <c r="D65">
        <v>608.47170000000006</v>
      </c>
      <c r="E65">
        <v>574.11649999999997</v>
      </c>
      <c r="F65">
        <v>608.10990000000004</v>
      </c>
      <c r="G65">
        <v>576.01580000000001</v>
      </c>
      <c r="H65">
        <v>608.56150000000002</v>
      </c>
      <c r="I65">
        <v>576.01580000000001</v>
      </c>
      <c r="J65">
        <v>608.28179999999998</v>
      </c>
      <c r="K65">
        <v>574.53769999999997</v>
      </c>
      <c r="L65">
        <f t="shared" ref="L65:L74" si="42">IF(MIN(J65,H65,F65,D65)=J65,1,0)</f>
        <v>0</v>
      </c>
      <c r="M65">
        <f t="shared" ref="M65:M74" si="43">IF(MIN(J65,H65,F65,D65)=D65,1,0)</f>
        <v>0</v>
      </c>
      <c r="N65">
        <f t="shared" ref="N65:N74" si="44">IF(MIN(J65,H65,F65,D65)=F65,1,0)</f>
        <v>1</v>
      </c>
      <c r="O65">
        <f t="shared" ref="O65:O74" si="45">IF(MIN(J65,H65,F65,D65)=H65,1,0)</f>
        <v>0</v>
      </c>
      <c r="P65">
        <f t="shared" si="38"/>
        <v>0</v>
      </c>
      <c r="Q65">
        <f t="shared" si="39"/>
        <v>1</v>
      </c>
      <c r="R65">
        <f t="shared" si="40"/>
        <v>0</v>
      </c>
      <c r="S65">
        <f t="shared" si="41"/>
        <v>0</v>
      </c>
      <c r="T65">
        <v>11</v>
      </c>
      <c r="U65">
        <f t="shared" si="20"/>
        <v>-0.18990000000007967</v>
      </c>
      <c r="V65">
        <f t="shared" si="29"/>
        <v>0.17189999999993688</v>
      </c>
      <c r="W65">
        <f t="shared" si="30"/>
        <v>-0.27970000000004802</v>
      </c>
      <c r="X65">
        <f t="shared" si="31"/>
        <v>0.42119999999999891</v>
      </c>
      <c r="Y65">
        <f t="shared" si="32"/>
        <v>-1.4781000000000404</v>
      </c>
      <c r="Z65">
        <f t="shared" si="33"/>
        <v>-1.4781000000000404</v>
      </c>
    </row>
    <row r="66" spans="3:26" x14ac:dyDescent="0.2">
      <c r="C66" t="s">
        <v>33</v>
      </c>
      <c r="D66">
        <v>533.27859999999998</v>
      </c>
      <c r="E66">
        <v>452.0324</v>
      </c>
      <c r="F66">
        <v>534.28089999999997</v>
      </c>
      <c r="G66">
        <v>452.07229999999998</v>
      </c>
      <c r="H66">
        <v>533.93370000000004</v>
      </c>
      <c r="I66">
        <v>452.01760000000002</v>
      </c>
      <c r="J66">
        <v>533.93370000000004</v>
      </c>
      <c r="K66">
        <v>452.017</v>
      </c>
      <c r="L66">
        <f t="shared" si="42"/>
        <v>0</v>
      </c>
      <c r="M66">
        <f t="shared" si="43"/>
        <v>1</v>
      </c>
      <c r="N66">
        <f t="shared" si="44"/>
        <v>0</v>
      </c>
      <c r="O66">
        <f t="shared" si="45"/>
        <v>0</v>
      </c>
      <c r="P66">
        <f t="shared" si="38"/>
        <v>1</v>
      </c>
      <c r="Q66">
        <f t="shared" si="39"/>
        <v>0</v>
      </c>
      <c r="R66">
        <f t="shared" si="40"/>
        <v>0</v>
      </c>
      <c r="S66">
        <f t="shared" si="41"/>
        <v>0</v>
      </c>
      <c r="T66">
        <v>12</v>
      </c>
      <c r="U66">
        <f t="shared" si="20"/>
        <v>0.6551000000000613</v>
      </c>
      <c r="V66">
        <f t="shared" si="29"/>
        <v>-0.34719999999992979</v>
      </c>
      <c r="W66">
        <f t="shared" si="30"/>
        <v>0</v>
      </c>
      <c r="X66">
        <f t="shared" si="31"/>
        <v>-1.5399999999999636E-2</v>
      </c>
      <c r="Y66">
        <f t="shared" si="32"/>
        <v>-5.5299999999988358E-2</v>
      </c>
      <c r="Z66">
        <f t="shared" si="33"/>
        <v>-6.0000000001991793E-4</v>
      </c>
    </row>
    <row r="67" spans="3:26" x14ac:dyDescent="0.2">
      <c r="C67" t="s">
        <v>33</v>
      </c>
      <c r="D67">
        <v>546.90170000000001</v>
      </c>
      <c r="E67">
        <v>579.08680000000004</v>
      </c>
      <c r="F67">
        <v>543.71209999999996</v>
      </c>
      <c r="G67">
        <v>579.11059999999998</v>
      </c>
      <c r="H67">
        <v>547.64210000000003</v>
      </c>
      <c r="I67">
        <v>579.13969999999995</v>
      </c>
      <c r="J67">
        <v>539.52779999999996</v>
      </c>
      <c r="K67">
        <v>579.06389999999999</v>
      </c>
      <c r="L67">
        <f t="shared" si="42"/>
        <v>1</v>
      </c>
      <c r="M67">
        <f t="shared" si="43"/>
        <v>0</v>
      </c>
      <c r="N67">
        <f t="shared" si="44"/>
        <v>0</v>
      </c>
      <c r="O67">
        <f t="shared" si="45"/>
        <v>0</v>
      </c>
      <c r="P67">
        <f t="shared" si="38"/>
        <v>1</v>
      </c>
      <c r="Q67">
        <f t="shared" si="39"/>
        <v>0</v>
      </c>
      <c r="R67">
        <f t="shared" si="40"/>
        <v>0</v>
      </c>
      <c r="S67">
        <f t="shared" si="41"/>
        <v>0</v>
      </c>
      <c r="T67">
        <v>13</v>
      </c>
      <c r="U67">
        <f t="shared" si="20"/>
        <v>-7.3739000000000487</v>
      </c>
      <c r="V67">
        <f t="shared" si="29"/>
        <v>-4.1843000000000075</v>
      </c>
      <c r="W67">
        <f t="shared" si="30"/>
        <v>-8.1143000000000711</v>
      </c>
      <c r="X67">
        <f t="shared" si="31"/>
        <v>-2.2900000000049658E-2</v>
      </c>
      <c r="Y67">
        <f t="shared" si="32"/>
        <v>-4.6699999999987085E-2</v>
      </c>
      <c r="Z67">
        <f t="shared" si="33"/>
        <v>-7.5799999999958345E-2</v>
      </c>
    </row>
    <row r="68" spans="3:26" x14ac:dyDescent="0.2">
      <c r="C68" t="s">
        <v>33</v>
      </c>
      <c r="D68">
        <v>627.30290000000002</v>
      </c>
      <c r="E68">
        <v>539.95090000000005</v>
      </c>
      <c r="F68">
        <v>627.54179999999997</v>
      </c>
      <c r="G68">
        <v>547.73289999999997</v>
      </c>
      <c r="H68">
        <v>627.59249999999997</v>
      </c>
      <c r="I68">
        <v>547.73289999999997</v>
      </c>
      <c r="J68">
        <v>624.51480000000004</v>
      </c>
      <c r="K68">
        <v>538.6431</v>
      </c>
      <c r="L68">
        <f t="shared" si="42"/>
        <v>1</v>
      </c>
      <c r="M68">
        <f t="shared" si="43"/>
        <v>0</v>
      </c>
      <c r="N68">
        <f t="shared" si="44"/>
        <v>0</v>
      </c>
      <c r="O68">
        <f t="shared" si="45"/>
        <v>0</v>
      </c>
      <c r="P68">
        <f t="shared" si="38"/>
        <v>1</v>
      </c>
      <c r="Q68">
        <f t="shared" si="39"/>
        <v>0</v>
      </c>
      <c r="R68">
        <f t="shared" si="40"/>
        <v>0</v>
      </c>
      <c r="S68">
        <f t="shared" si="41"/>
        <v>0</v>
      </c>
      <c r="T68">
        <v>14</v>
      </c>
      <c r="U68">
        <f t="shared" si="20"/>
        <v>-2.7880999999999858</v>
      </c>
      <c r="V68">
        <f t="shared" si="29"/>
        <v>-3.02699999999993</v>
      </c>
      <c r="W68">
        <f t="shared" si="30"/>
        <v>-3.0776999999999362</v>
      </c>
      <c r="X68">
        <f t="shared" si="31"/>
        <v>-1.3078000000000429</v>
      </c>
      <c r="Y68">
        <f t="shared" si="32"/>
        <v>-9.0897999999999683</v>
      </c>
      <c r="Z68">
        <f t="shared" si="33"/>
        <v>-9.0897999999999683</v>
      </c>
    </row>
    <row r="69" spans="3:26" x14ac:dyDescent="0.2">
      <c r="C69" t="s">
        <v>33</v>
      </c>
      <c r="D69">
        <v>612.00350000000003</v>
      </c>
      <c r="E69">
        <v>590.32159999999999</v>
      </c>
      <c r="F69">
        <v>610.60680000000002</v>
      </c>
      <c r="G69">
        <v>586.83199999999999</v>
      </c>
      <c r="H69">
        <v>612.0385</v>
      </c>
      <c r="I69">
        <v>590.60699999999997</v>
      </c>
      <c r="J69">
        <v>608.33339999999998</v>
      </c>
      <c r="K69">
        <v>582.00879999999995</v>
      </c>
      <c r="L69">
        <f t="shared" si="42"/>
        <v>1</v>
      </c>
      <c r="M69">
        <f t="shared" si="43"/>
        <v>0</v>
      </c>
      <c r="N69">
        <f t="shared" si="44"/>
        <v>0</v>
      </c>
      <c r="O69">
        <f t="shared" si="45"/>
        <v>0</v>
      </c>
      <c r="P69">
        <f t="shared" si="38"/>
        <v>1</v>
      </c>
      <c r="Q69">
        <f t="shared" si="39"/>
        <v>0</v>
      </c>
      <c r="R69">
        <f t="shared" si="40"/>
        <v>0</v>
      </c>
      <c r="S69">
        <f t="shared" si="41"/>
        <v>0</v>
      </c>
      <c r="T69">
        <v>15</v>
      </c>
      <c r="U69">
        <f t="shared" si="20"/>
        <v>-3.6701000000000477</v>
      </c>
      <c r="V69">
        <f t="shared" si="29"/>
        <v>-2.2734000000000378</v>
      </c>
      <c r="W69">
        <f t="shared" si="30"/>
        <v>-3.7051000000000158</v>
      </c>
      <c r="X69">
        <f t="shared" si="31"/>
        <v>-8.3128000000000384</v>
      </c>
      <c r="Y69">
        <f t="shared" si="32"/>
        <v>-4.8232000000000426</v>
      </c>
      <c r="Z69">
        <f t="shared" si="33"/>
        <v>-8.5982000000000198</v>
      </c>
    </row>
    <row r="70" spans="3:26" x14ac:dyDescent="0.2">
      <c r="C70" t="s">
        <v>33</v>
      </c>
      <c r="D70">
        <v>604.73320000000001</v>
      </c>
      <c r="E70">
        <v>556.72720000000004</v>
      </c>
      <c r="F70">
        <v>605.95150000000001</v>
      </c>
      <c r="G70">
        <v>556.90150000000006</v>
      </c>
      <c r="H70">
        <v>604.39430000000004</v>
      </c>
      <c r="I70">
        <v>556.51210000000003</v>
      </c>
      <c r="J70">
        <v>604.39400000000001</v>
      </c>
      <c r="K70">
        <v>556.51199999999994</v>
      </c>
      <c r="L70">
        <f t="shared" si="42"/>
        <v>1</v>
      </c>
      <c r="M70">
        <f t="shared" si="43"/>
        <v>0</v>
      </c>
      <c r="N70">
        <f t="shared" si="44"/>
        <v>0</v>
      </c>
      <c r="O70">
        <f t="shared" si="45"/>
        <v>0</v>
      </c>
      <c r="P70">
        <f t="shared" si="38"/>
        <v>1</v>
      </c>
      <c r="Q70">
        <f t="shared" si="39"/>
        <v>0</v>
      </c>
      <c r="R70">
        <f t="shared" si="40"/>
        <v>0</v>
      </c>
      <c r="S70">
        <f t="shared" si="41"/>
        <v>0</v>
      </c>
      <c r="T70">
        <v>16</v>
      </c>
      <c r="U70">
        <f t="shared" si="20"/>
        <v>-0.33920000000000528</v>
      </c>
      <c r="V70">
        <f t="shared" si="29"/>
        <v>-1.5575000000000045</v>
      </c>
      <c r="W70">
        <f t="shared" si="30"/>
        <v>-3.0000000003838068E-4</v>
      </c>
      <c r="X70">
        <f t="shared" si="31"/>
        <v>-0.21520000000009532</v>
      </c>
      <c r="Y70">
        <f t="shared" si="32"/>
        <v>-0.38950000000011187</v>
      </c>
      <c r="Z70">
        <f t="shared" si="33"/>
        <v>-1.0000000008858478E-4</v>
      </c>
    </row>
    <row r="71" spans="3:26" x14ac:dyDescent="0.2">
      <c r="C71" t="s">
        <v>33</v>
      </c>
      <c r="D71">
        <v>639.77239999999995</v>
      </c>
      <c r="E71">
        <v>629.84659999999997</v>
      </c>
      <c r="F71">
        <v>638.00739999999996</v>
      </c>
      <c r="G71">
        <v>629.84659999999997</v>
      </c>
      <c r="H71">
        <v>637.32579999999996</v>
      </c>
      <c r="I71">
        <v>629.84659999999997</v>
      </c>
      <c r="J71">
        <v>637.13220000000001</v>
      </c>
      <c r="K71">
        <v>629.60479999999995</v>
      </c>
      <c r="L71">
        <f t="shared" si="42"/>
        <v>1</v>
      </c>
      <c r="M71">
        <f t="shared" si="43"/>
        <v>0</v>
      </c>
      <c r="N71">
        <f t="shared" si="44"/>
        <v>0</v>
      </c>
      <c r="O71">
        <f t="shared" si="45"/>
        <v>0</v>
      </c>
      <c r="P71">
        <f t="shared" si="38"/>
        <v>1</v>
      </c>
      <c r="Q71">
        <f t="shared" si="39"/>
        <v>0</v>
      </c>
      <c r="R71">
        <f t="shared" si="40"/>
        <v>0</v>
      </c>
      <c r="S71">
        <f t="shared" si="41"/>
        <v>0</v>
      </c>
      <c r="T71">
        <v>17</v>
      </c>
      <c r="U71">
        <f t="shared" si="20"/>
        <v>-2.6401999999999362</v>
      </c>
      <c r="V71">
        <f t="shared" si="29"/>
        <v>-0.8751999999999498</v>
      </c>
      <c r="W71">
        <f t="shared" si="30"/>
        <v>-0.1935999999999467</v>
      </c>
      <c r="X71">
        <f t="shared" si="31"/>
        <v>-0.24180000000001201</v>
      </c>
      <c r="Y71">
        <f t="shared" si="32"/>
        <v>-0.24180000000001201</v>
      </c>
      <c r="Z71">
        <f t="shared" si="33"/>
        <v>-0.24180000000001201</v>
      </c>
    </row>
    <row r="72" spans="3:26" x14ac:dyDescent="0.2">
      <c r="C72" t="s">
        <v>33</v>
      </c>
      <c r="D72">
        <v>604.56089999999995</v>
      </c>
      <c r="E72">
        <v>559.83849999999995</v>
      </c>
      <c r="F72">
        <v>604.56740000000002</v>
      </c>
      <c r="G72">
        <v>560.56690000000003</v>
      </c>
      <c r="H72">
        <v>604.55119999999999</v>
      </c>
      <c r="I72">
        <v>559.20820000000003</v>
      </c>
      <c r="J72">
        <v>604.41750000000002</v>
      </c>
      <c r="K72">
        <v>559.20799999999997</v>
      </c>
      <c r="L72">
        <f t="shared" si="42"/>
        <v>1</v>
      </c>
      <c r="M72">
        <f t="shared" si="43"/>
        <v>0</v>
      </c>
      <c r="N72">
        <f t="shared" si="44"/>
        <v>0</v>
      </c>
      <c r="O72">
        <f t="shared" si="45"/>
        <v>0</v>
      </c>
      <c r="P72">
        <f t="shared" si="38"/>
        <v>1</v>
      </c>
      <c r="Q72">
        <f t="shared" si="39"/>
        <v>0</v>
      </c>
      <c r="R72">
        <f t="shared" si="40"/>
        <v>0</v>
      </c>
      <c r="S72">
        <f t="shared" si="41"/>
        <v>0</v>
      </c>
      <c r="T72">
        <v>18</v>
      </c>
      <c r="U72">
        <f t="shared" si="20"/>
        <v>-0.1433999999999287</v>
      </c>
      <c r="V72">
        <f t="shared" si="29"/>
        <v>-0.14990000000000236</v>
      </c>
      <c r="W72">
        <f t="shared" si="30"/>
        <v>-0.13369999999997617</v>
      </c>
      <c r="X72">
        <f t="shared" si="31"/>
        <v>-0.63049999999998363</v>
      </c>
      <c r="Y72">
        <f t="shared" si="32"/>
        <v>-1.3589000000000624</v>
      </c>
      <c r="Z72">
        <f t="shared" si="33"/>
        <v>-2.0000000006348273E-4</v>
      </c>
    </row>
    <row r="73" spans="3:26" x14ac:dyDescent="0.2">
      <c r="C73" t="s">
        <v>33</v>
      </c>
      <c r="D73">
        <v>594.56830000000002</v>
      </c>
      <c r="E73">
        <v>455.21230000000003</v>
      </c>
      <c r="F73">
        <v>593.26990000000001</v>
      </c>
      <c r="G73">
        <v>458.26609999999999</v>
      </c>
      <c r="H73">
        <v>594.70510000000002</v>
      </c>
      <c r="I73">
        <v>458.26609999999999</v>
      </c>
      <c r="J73">
        <v>594.33069999999998</v>
      </c>
      <c r="K73">
        <v>453.15410000000003</v>
      </c>
      <c r="L73">
        <f t="shared" si="42"/>
        <v>0</v>
      </c>
      <c r="M73">
        <f t="shared" si="43"/>
        <v>0</v>
      </c>
      <c r="N73">
        <f t="shared" si="44"/>
        <v>1</v>
      </c>
      <c r="O73">
        <f t="shared" si="45"/>
        <v>0</v>
      </c>
      <c r="P73">
        <f t="shared" si="38"/>
        <v>1</v>
      </c>
      <c r="Q73">
        <f t="shared" si="39"/>
        <v>0</v>
      </c>
      <c r="R73">
        <f t="shared" si="40"/>
        <v>0</v>
      </c>
      <c r="S73">
        <f t="shared" si="41"/>
        <v>0</v>
      </c>
      <c r="T73">
        <v>19</v>
      </c>
      <c r="U73">
        <f t="shared" si="20"/>
        <v>-0.23760000000004311</v>
      </c>
      <c r="V73">
        <f t="shared" si="29"/>
        <v>1.060799999999972</v>
      </c>
      <c r="W73">
        <f t="shared" si="30"/>
        <v>-0.37440000000003693</v>
      </c>
      <c r="X73">
        <f t="shared" si="31"/>
        <v>-2.0581999999999994</v>
      </c>
      <c r="Y73">
        <f t="shared" si="32"/>
        <v>-5.1119999999999663</v>
      </c>
      <c r="Z73">
        <f t="shared" si="33"/>
        <v>-5.1119999999999663</v>
      </c>
    </row>
    <row r="74" spans="3:26" x14ac:dyDescent="0.2">
      <c r="C74" t="s">
        <v>33</v>
      </c>
      <c r="D74">
        <v>613.02940000000001</v>
      </c>
      <c r="E74">
        <v>488.30950000000001</v>
      </c>
      <c r="F74">
        <v>613.14110000000005</v>
      </c>
      <c r="G74">
        <v>488.36309999999997</v>
      </c>
      <c r="H74">
        <v>613.04809999999998</v>
      </c>
      <c r="I74">
        <v>488.3442</v>
      </c>
      <c r="J74">
        <v>612.76620000000003</v>
      </c>
      <c r="K74">
        <v>488.3442</v>
      </c>
      <c r="L74">
        <f t="shared" si="42"/>
        <v>1</v>
      </c>
      <c r="M74">
        <f t="shared" si="43"/>
        <v>0</v>
      </c>
      <c r="N74">
        <f t="shared" si="44"/>
        <v>0</v>
      </c>
      <c r="O74">
        <f t="shared" si="45"/>
        <v>0</v>
      </c>
      <c r="P74">
        <f t="shared" si="38"/>
        <v>0</v>
      </c>
      <c r="Q74">
        <f t="shared" si="39"/>
        <v>1</v>
      </c>
      <c r="R74">
        <f t="shared" si="40"/>
        <v>0</v>
      </c>
      <c r="S74">
        <f t="shared" si="41"/>
        <v>0</v>
      </c>
      <c r="T74">
        <v>20</v>
      </c>
      <c r="U74">
        <f t="shared" si="20"/>
        <v>-0.26319999999998345</v>
      </c>
      <c r="V74">
        <f t="shared" si="29"/>
        <v>-0.3749000000000251</v>
      </c>
      <c r="W74">
        <f t="shared" si="30"/>
        <v>-0.28189999999995052</v>
      </c>
      <c r="X74">
        <f t="shared" si="31"/>
        <v>3.469999999998663E-2</v>
      </c>
      <c r="Y74">
        <f t="shared" si="32"/>
        <v>-1.8899999999973716E-2</v>
      </c>
      <c r="Z74">
        <f t="shared" si="33"/>
        <v>0</v>
      </c>
    </row>
    <row r="76" spans="3:26" x14ac:dyDescent="0.2">
      <c r="L76">
        <f>SUM(L3:S74)</f>
        <v>110</v>
      </c>
    </row>
    <row r="77" spans="3:26" x14ac:dyDescent="0.2">
      <c r="U77">
        <f>AVERAGE(U55:Z74,U34:Z53,U3:W32)</f>
        <v>-0.847807878787879</v>
      </c>
    </row>
    <row r="78" spans="3:26" x14ac:dyDescent="0.2">
      <c r="M78" t="s">
        <v>51</v>
      </c>
      <c r="N78" t="s">
        <v>29</v>
      </c>
      <c r="O78" t="s">
        <v>30</v>
      </c>
      <c r="P78" t="s">
        <v>52</v>
      </c>
    </row>
    <row r="79" spans="3:26" x14ac:dyDescent="0.2">
      <c r="H79" t="s">
        <v>37</v>
      </c>
      <c r="I79" t="s">
        <v>38</v>
      </c>
      <c r="M79">
        <f>SUM(L3:L74,P34:P74)</f>
        <v>69</v>
      </c>
      <c r="N79">
        <f>SUM(M3:M74,Q34:Q74)</f>
        <v>27</v>
      </c>
      <c r="O79">
        <f t="shared" ref="O79" si="46">SUM(N3:N74,R34:R74)</f>
        <v>12</v>
      </c>
      <c r="P79">
        <f>SUM(O3:O74,S34:S74)</f>
        <v>2</v>
      </c>
      <c r="Q79">
        <f>SUM(M79:P79)</f>
        <v>110</v>
      </c>
    </row>
    <row r="80" spans="3:26" x14ac:dyDescent="0.2">
      <c r="G80" t="s">
        <v>39</v>
      </c>
      <c r="H80">
        <f>SUM(L3:M75)</f>
        <v>61</v>
      </c>
      <c r="I80">
        <f>110-H80</f>
        <v>49</v>
      </c>
      <c r="M80">
        <f>110/4</f>
        <v>27.5</v>
      </c>
      <c r="N80">
        <f t="shared" ref="N80:P80" si="47">110/4</f>
        <v>27.5</v>
      </c>
      <c r="O80">
        <f t="shared" si="47"/>
        <v>27.5</v>
      </c>
      <c r="P80">
        <f t="shared" si="47"/>
        <v>27.5</v>
      </c>
    </row>
    <row r="81" spans="6:18" x14ac:dyDescent="0.2">
      <c r="G81" t="s">
        <v>40</v>
      </c>
      <c r="H81">
        <f>110/2</f>
        <v>55</v>
      </c>
      <c r="I81">
        <f>110/2</f>
        <v>55</v>
      </c>
      <c r="M81">
        <f>(M79-M80)^2/M80</f>
        <v>62.627272727272725</v>
      </c>
      <c r="N81">
        <f t="shared" ref="N81:P81" si="48">(N79-N80)^2/N80</f>
        <v>9.0909090909090905E-3</v>
      </c>
      <c r="O81">
        <f t="shared" si="48"/>
        <v>8.7363636363636363</v>
      </c>
      <c r="P81">
        <f t="shared" si="48"/>
        <v>23.645454545454545</v>
      </c>
      <c r="Q81">
        <f>SUM(O81:P81)</f>
        <v>32.381818181818183</v>
      </c>
      <c r="R81">
        <f>_xlfn.CHISQ.DIST(Q81,3,0)</f>
        <v>2.1107568415970504E-7</v>
      </c>
    </row>
    <row r="82" spans="6:18" x14ac:dyDescent="0.2">
      <c r="G82" t="s">
        <v>41</v>
      </c>
      <c r="H82">
        <f>(H80-H81)^2/H81</f>
        <v>0.65454545454545454</v>
      </c>
      <c r="I82">
        <f>(I80-I81)^2/I81</f>
        <v>0.65454545454545454</v>
      </c>
      <c r="J82">
        <f>SUM(H82:I82)</f>
        <v>1.3090909090909091</v>
      </c>
      <c r="K82">
        <f>_xlfn.CHISQ.DIST(J82,1,0)</f>
        <v>0.18120062164958492</v>
      </c>
    </row>
    <row r="85" spans="6:18" x14ac:dyDescent="0.2">
      <c r="G85" t="s">
        <v>29</v>
      </c>
      <c r="H85" t="s">
        <v>30</v>
      </c>
      <c r="I85" t="s">
        <v>31</v>
      </c>
      <c r="J85" t="s">
        <v>32</v>
      </c>
    </row>
    <row r="86" spans="6:18" x14ac:dyDescent="0.2">
      <c r="F86" t="s">
        <v>42</v>
      </c>
      <c r="G86">
        <f>AVERAGE(D3:E74)</f>
        <v>553.63203545454564</v>
      </c>
      <c r="H86">
        <f>AVERAGE(F3:G74)</f>
        <v>554.16232818181822</v>
      </c>
      <c r="I86">
        <f>AVERAGE(H3:I74)</f>
        <v>554.23717636363654</v>
      </c>
      <c r="J86">
        <f>AVERAGE(J3:K74)</f>
        <v>553.16270545454563</v>
      </c>
    </row>
    <row r="87" spans="6:18" x14ac:dyDescent="0.2">
      <c r="F87" t="s">
        <v>43</v>
      </c>
      <c r="G87">
        <f>J86-G86</f>
        <v>-0.46933000000001357</v>
      </c>
      <c r="H87">
        <f>J86-H86</f>
        <v>-0.9996227272725946</v>
      </c>
      <c r="I87">
        <f>J86-I86</f>
        <v>-1.0744709090909055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WN_20_150_Finalized</vt:lpstr>
      <vt:lpstr>ConMaskFinalized</vt:lpstr>
      <vt:lpstr>Meta</vt:lpstr>
      <vt:lpstr>Sheet1</vt:lpstr>
      <vt:lpstr>Model Fit</vt:lpstr>
    </vt:vector>
  </TitlesOfParts>
  <Company>UC Riverside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 Xie</dc:creator>
  <cp:lastModifiedBy>Xie, Weizhen (NIH/NINDS) [G]</cp:lastModifiedBy>
  <dcterms:created xsi:type="dcterms:W3CDTF">2015-11-24T17:54:19Z</dcterms:created>
  <dcterms:modified xsi:type="dcterms:W3CDTF">2024-01-21T00:01:56Z</dcterms:modified>
</cp:coreProperties>
</file>