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ocuments\"/>
    </mc:Choice>
  </mc:AlternateContent>
  <xr:revisionPtr revIDLastSave="0" documentId="13_ncr:1_{E548D74C-681E-47CF-AE89-6808AAAFD237}" xr6:coauthVersionLast="47" xr6:coauthVersionMax="47" xr10:uidLastSave="{00000000-0000-0000-0000-000000000000}"/>
  <bookViews>
    <workbookView xWindow="-108" yWindow="-108" windowWidth="23256" windowHeight="12456" activeTab="2" xr2:uid="{7315C040-25C2-475A-8AA0-F5EC1D914560}"/>
  </bookViews>
  <sheets>
    <sheet name="CLM" sheetId="1" r:id="rId1"/>
    <sheet name="Congruencial Aditivo" sheetId="2" r:id="rId2"/>
    <sheet name="No lineal Cuadratic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J8" i="3" l="1"/>
  <c r="I8" i="3"/>
  <c r="J7" i="3"/>
  <c r="I7" i="3"/>
  <c r="I4" i="3"/>
  <c r="I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  <c r="E4" i="3"/>
  <c r="D5" i="3" s="1"/>
  <c r="E5" i="3" s="1"/>
  <c r="D6" i="3" s="1"/>
  <c r="E6" i="3" s="1"/>
  <c r="D7" i="3" s="1"/>
  <c r="E7" i="3" s="1"/>
  <c r="D8" i="3" s="1"/>
  <c r="E8" i="3" s="1"/>
  <c r="D9" i="3" s="1"/>
  <c r="E9" i="3" s="1"/>
  <c r="D10" i="3" s="1"/>
  <c r="E10" i="3" s="1"/>
  <c r="D11" i="3" s="1"/>
  <c r="E11" i="3" s="1"/>
  <c r="D12" i="3" s="1"/>
  <c r="E12" i="3" s="1"/>
  <c r="D13" i="3" s="1"/>
  <c r="E13" i="3" s="1"/>
  <c r="D14" i="3" s="1"/>
  <c r="E14" i="3" s="1"/>
  <c r="D15" i="3" s="1"/>
  <c r="E15" i="3" s="1"/>
  <c r="D16" i="3" s="1"/>
  <c r="E16" i="3" s="1"/>
  <c r="D17" i="3" s="1"/>
  <c r="E17" i="3" s="1"/>
  <c r="D18" i="3" s="1"/>
  <c r="E18" i="3" s="1"/>
  <c r="D19" i="3" s="1"/>
  <c r="E19" i="3" s="1"/>
  <c r="D20" i="3" s="1"/>
  <c r="E20" i="3" s="1"/>
  <c r="D21" i="3" s="1"/>
  <c r="E21" i="3" s="1"/>
  <c r="D22" i="3" s="1"/>
  <c r="E22" i="3" s="1"/>
  <c r="D23" i="3" s="1"/>
  <c r="E23" i="3" s="1"/>
  <c r="D24" i="3" s="1"/>
  <c r="E24" i="3" s="1"/>
  <c r="D25" i="3" s="1"/>
  <c r="E25" i="3" s="1"/>
  <c r="D26" i="3" s="1"/>
  <c r="E26" i="3" s="1"/>
  <c r="D27" i="3" s="1"/>
  <c r="E27" i="3" s="1"/>
  <c r="D28" i="3" s="1"/>
  <c r="E28" i="3" s="1"/>
  <c r="D29" i="3" s="1"/>
  <c r="E29" i="3" s="1"/>
  <c r="D30" i="3" s="1"/>
  <c r="E30" i="3" s="1"/>
  <c r="D31" i="3" s="1"/>
  <c r="E31" i="3" s="1"/>
  <c r="D32" i="3" s="1"/>
  <c r="E32" i="3" s="1"/>
  <c r="D33" i="3" s="1"/>
  <c r="E33" i="3" s="1"/>
  <c r="D34" i="3" s="1"/>
  <c r="E34" i="3" s="1"/>
  <c r="D35" i="3" s="1"/>
  <c r="E35" i="3" s="1"/>
  <c r="D36" i="3" s="1"/>
  <c r="E36" i="3" s="1"/>
  <c r="D37" i="3" s="1"/>
  <c r="E37" i="3" s="1"/>
  <c r="D38" i="3" s="1"/>
  <c r="E38" i="3" s="1"/>
  <c r="D39" i="3" s="1"/>
  <c r="E39" i="3" s="1"/>
  <c r="D40" i="3" s="1"/>
  <c r="E40" i="3" s="1"/>
  <c r="D41" i="3" s="1"/>
  <c r="E41" i="3" s="1"/>
  <c r="D42" i="3" s="1"/>
  <c r="E42" i="3" s="1"/>
  <c r="D43" i="3" s="1"/>
  <c r="E43" i="3" s="1"/>
  <c r="D44" i="3" s="1"/>
  <c r="E44" i="3" s="1"/>
  <c r="D45" i="3" s="1"/>
  <c r="E45" i="3" s="1"/>
  <c r="D46" i="3" s="1"/>
  <c r="E46" i="3" s="1"/>
  <c r="D47" i="3" s="1"/>
  <c r="E47" i="3" s="1"/>
  <c r="D48" i="3" s="1"/>
  <c r="E48" i="3" s="1"/>
  <c r="D49" i="3" s="1"/>
  <c r="E49" i="3" s="1"/>
  <c r="D50" i="3" s="1"/>
  <c r="E50" i="3" s="1"/>
  <c r="D51" i="3" s="1"/>
  <c r="E51" i="3" s="1"/>
  <c r="D52" i="3" s="1"/>
  <c r="E52" i="3" s="1"/>
  <c r="D53" i="3" s="1"/>
  <c r="E53" i="3" s="1"/>
  <c r="E3" i="3"/>
  <c r="D4" i="3"/>
  <c r="D3" i="3"/>
  <c r="H6" i="2"/>
  <c r="G6" i="2"/>
  <c r="H5" i="2"/>
  <c r="G5" i="2"/>
  <c r="G10" i="2"/>
  <c r="G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7" i="2"/>
  <c r="D4" i="2"/>
  <c r="D5" i="2"/>
  <c r="D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7" i="2"/>
  <c r="B8" i="2"/>
  <c r="B7" i="2"/>
  <c r="J13" i="1"/>
  <c r="I13" i="1"/>
  <c r="J12" i="1"/>
  <c r="I12" i="1"/>
  <c r="I16" i="1"/>
  <c r="I1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4" i="1"/>
  <c r="C5" i="1" s="1"/>
  <c r="D5" i="1"/>
  <c r="C6" i="1" s="1"/>
  <c r="D6" i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4" i="1"/>
  <c r="C19" i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F3" i="1"/>
  <c r="E3" i="1"/>
  <c r="D3" i="1"/>
  <c r="C3" i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s="1"/>
  <c r="B51" i="2" s="1"/>
  <c r="B52" i="2" s="1"/>
</calcChain>
</file>

<file path=xl/sharedStrings.xml><?xml version="1.0" encoding="utf-8"?>
<sst xmlns="http://schemas.openxmlformats.org/spreadsheetml/2006/main" count="86" uniqueCount="70">
  <si>
    <t>a  (4k+1)</t>
  </si>
  <si>
    <t>c (primo)</t>
  </si>
  <si>
    <t>m</t>
  </si>
  <si>
    <t>Semilla</t>
  </si>
  <si>
    <t>Ri</t>
  </si>
  <si>
    <t>Intervalo</t>
  </si>
  <si>
    <t>Media</t>
  </si>
  <si>
    <t>Varianza</t>
  </si>
  <si>
    <t>Aceptacion 90%</t>
  </si>
  <si>
    <t>Inferior</t>
  </si>
  <si>
    <t>Superior</t>
  </si>
  <si>
    <t>Limites Media</t>
  </si>
  <si>
    <t>Limites Varianza</t>
  </si>
  <si>
    <t>Semillas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</si>
  <si>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</si>
  <si>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</si>
  <si>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</si>
  <si>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</si>
  <si>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</si>
  <si>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</si>
  <si>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</si>
  <si>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</si>
  <si>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</si>
  <si>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</si>
  <si>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</si>
  <si>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</si>
  <si>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</si>
  <si>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</si>
  <si>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</si>
  <si>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</si>
  <si>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</si>
  <si>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</si>
  <si>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</si>
  <si>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</si>
  <si>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</si>
  <si>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</si>
  <si>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</si>
  <si>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</si>
  <si>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</si>
  <si>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</si>
  <si>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</si>
  <si>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</si>
  <si>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</si>
  <si>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</si>
  <si>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</si>
  <si>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</si>
  <si>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</si>
  <si>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</si>
  <si>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</si>
  <si>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</si>
  <si>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</si>
  <si>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</si>
  <si>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</si>
  <si>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</si>
  <si>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</si>
  <si>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</si>
  <si>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</si>
  <si>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</si>
  <si>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</si>
  <si>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</si>
  <si>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</si>
  <si>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</si>
  <si>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</si>
  <si>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</si>
  <si>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Aceptación 95%</t>
  </si>
  <si>
    <t xml:space="preserve">Limites Media </t>
  </si>
  <si>
    <t xml:space="preserve">a </t>
  </si>
  <si>
    <t>b</t>
  </si>
  <si>
    <t>c</t>
  </si>
  <si>
    <t>Aceptación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</si>
</sst>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12</xdr:row>
      <xdr:rowOff>30480</xdr:rowOff>
    </xdr:from>
    <xdr:to>
      <xdr:col>13</xdr:col>
      <xdr:colOff>182880</xdr:colOff>
      <xdr:row>14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6784A6-5E71-D6F5-F6B2-8F9959D1798A}"/>
            </a:ext>
          </a:extLst>
        </xdr:cNvPr>
        <xdr:cNvSpPr txBox="1"/>
      </xdr:nvSpPr>
      <xdr:spPr>
        <a:xfrm>
          <a:off x="8679180" y="2225040"/>
          <a:ext cx="2042160" cy="4876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Cumple</a:t>
          </a:r>
          <a:r>
            <a:rPr lang="es-MX" sz="1100" baseline="0"/>
            <a:t> la prueba de la media y de la varianza.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</xdr:row>
      <xdr:rowOff>7620</xdr:rowOff>
    </xdr:from>
    <xdr:to>
      <xdr:col>11</xdr:col>
      <xdr:colOff>563880</xdr:colOff>
      <xdr:row>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12367E-FB02-4AB8-92D5-6B109DBECBF5}"/>
            </a:ext>
          </a:extLst>
        </xdr:cNvPr>
        <xdr:cNvSpPr txBox="1"/>
      </xdr:nvSpPr>
      <xdr:spPr>
        <a:xfrm>
          <a:off x="7330440" y="556260"/>
          <a:ext cx="2141220" cy="5410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Cumplen</a:t>
          </a:r>
          <a:r>
            <a:rPr lang="es-MX" sz="1100" baseline="0"/>
            <a:t> el nivel de aceptacion tanto la media y la varianza.</a:t>
          </a:r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777240</xdr:colOff>
      <xdr:row>2</xdr:row>
      <xdr:rowOff>175260</xdr:rowOff>
    </xdr:from>
    <xdr:to>
      <xdr:col>13</xdr:col>
      <xdr:colOff>541020</xdr:colOff>
      <xdr:row>5</xdr:row>
      <xdr:rowOff>167640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112194B-CD8D-D153-F37B-D5881F5607D0}"/>
            </a:ext>
          </a:extLst>
        </xdr:cNvPr>
        <xdr:cNvSpPr txBox="1"/>
      </xdr:nvSpPr>
      <xdr:spPr>
        <a:xfrm>
          <a:off x="8892540" y="541020"/>
          <a:ext cx="2141220" cy="5410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Cumplen</a:t>
          </a:r>
          <a:r>
            <a:rPr lang="es-MX" sz="1100" baseline="0"/>
            <a:t> el nivel de aceptacion tanto la media y la varianza.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6CF-1553-44DE-A6C9-2C796A6B350B}">
  <dimension ref="A1:J53"/>
  <sheetViews>
    <sheetView topLeftCell="A10" workbookViewId="0">
      <selection activeCell="E3" sqref="E3:E32"/>
    </sheetView>
  </sheetViews>
  <sheetFormatPr baseColWidth="10" defaultRowHeight="14.4" x14ac:dyDescent="0.3"/>
  <cols>
    <col min="9" max="9" width="15" customWidth="1"/>
  </cols>
  <sheetData>
    <row r="1" spans="1:10" x14ac:dyDescent="0.3">
      <c r="A1" s="7" t="s">
        <v>0</v>
      </c>
      <c r="B1" s="8" t="s">
        <v>1</v>
      </c>
      <c r="C1" s="9" t="s">
        <v>2</v>
      </c>
      <c r="D1" s="10" t="s">
        <v>3</v>
      </c>
    </row>
    <row r="2" spans="1:10" x14ac:dyDescent="0.3">
      <c r="A2" s="11">
        <v>37</v>
      </c>
      <c r="B2" s="2">
        <v>41</v>
      </c>
      <c r="C2" s="12">
        <v>64</v>
      </c>
      <c r="D2" s="13">
        <v>39</v>
      </c>
      <c r="E2" t="s">
        <v>4</v>
      </c>
      <c r="F2" t="s">
        <v>5</v>
      </c>
    </row>
    <row r="3" spans="1:10" x14ac:dyDescent="0.3">
      <c r="C3" s="12">
        <f>A$2*D2+B$2</f>
        <v>1484</v>
      </c>
      <c r="D3" s="13">
        <f>MOD(C3,C$2)</f>
        <v>12</v>
      </c>
      <c r="E3" s="15">
        <f>D3/(C$2-1)</f>
        <v>0.19047619047619047</v>
      </c>
      <c r="F3">
        <f>IF(E3&lt;1/7,1,IF(E3&lt;(2/7),2,IF(E3&lt;3/7,3,IF(E3&lt;4/7,4,IF(E3&lt;5/7,5,IF(E3&lt;6/7,6,7))))))</f>
        <v>2</v>
      </c>
    </row>
    <row r="4" spans="1:10" x14ac:dyDescent="0.3">
      <c r="C4" s="12">
        <f t="shared" ref="C4:C53" si="0">A$2*D3+B$2</f>
        <v>485</v>
      </c>
      <c r="D4" s="13">
        <f t="shared" ref="D4:D53" si="1">MOD(C4,C$2)</f>
        <v>37</v>
      </c>
      <c r="E4" s="15">
        <f t="shared" ref="E4:E53" si="2">D4/(C$2-1)</f>
        <v>0.58730158730158732</v>
      </c>
      <c r="F4">
        <f t="shared" ref="F4:F53" si="3">IF(E4&lt;1/7,1,IF(E4&lt;(2/7),2,IF(E4&lt;3/7,3,IF(E4&lt;4/7,4,IF(E4&lt;5/7,5,IF(E4&lt;6/7,6,7))))))</f>
        <v>5</v>
      </c>
    </row>
    <row r="5" spans="1:10" x14ac:dyDescent="0.3">
      <c r="C5" s="12">
        <f t="shared" si="0"/>
        <v>1410</v>
      </c>
      <c r="D5" s="13">
        <f t="shared" si="1"/>
        <v>2</v>
      </c>
      <c r="E5" s="15">
        <f t="shared" si="2"/>
        <v>3.1746031746031744E-2</v>
      </c>
      <c r="F5">
        <f t="shared" si="3"/>
        <v>1</v>
      </c>
    </row>
    <row r="6" spans="1:10" x14ac:dyDescent="0.3">
      <c r="C6" s="12">
        <f t="shared" si="0"/>
        <v>115</v>
      </c>
      <c r="D6" s="13">
        <f t="shared" si="1"/>
        <v>51</v>
      </c>
      <c r="E6" s="15">
        <f t="shared" si="2"/>
        <v>0.80952380952380953</v>
      </c>
      <c r="F6">
        <f t="shared" si="3"/>
        <v>6</v>
      </c>
    </row>
    <row r="7" spans="1:10" x14ac:dyDescent="0.3">
      <c r="C7" s="12">
        <f t="shared" si="0"/>
        <v>1928</v>
      </c>
      <c r="D7" s="13">
        <f t="shared" si="1"/>
        <v>8</v>
      </c>
      <c r="E7" s="15">
        <f t="shared" si="2"/>
        <v>0.12698412698412698</v>
      </c>
      <c r="F7">
        <f t="shared" si="3"/>
        <v>1</v>
      </c>
    </row>
    <row r="8" spans="1:10" x14ac:dyDescent="0.3">
      <c r="C8" s="12">
        <f t="shared" si="0"/>
        <v>337</v>
      </c>
      <c r="D8" s="13">
        <f t="shared" si="1"/>
        <v>17</v>
      </c>
      <c r="E8" s="15">
        <f t="shared" si="2"/>
        <v>0.26984126984126983</v>
      </c>
      <c r="F8">
        <f t="shared" si="3"/>
        <v>2</v>
      </c>
    </row>
    <row r="9" spans="1:10" x14ac:dyDescent="0.3">
      <c r="C9" s="12">
        <f t="shared" si="0"/>
        <v>670</v>
      </c>
      <c r="D9" s="13">
        <f t="shared" si="1"/>
        <v>30</v>
      </c>
      <c r="E9" s="15">
        <f t="shared" si="2"/>
        <v>0.47619047619047616</v>
      </c>
      <c r="F9">
        <f t="shared" si="3"/>
        <v>4</v>
      </c>
    </row>
    <row r="10" spans="1:10" x14ac:dyDescent="0.3">
      <c r="C10" s="12">
        <f t="shared" si="0"/>
        <v>1151</v>
      </c>
      <c r="D10" s="13">
        <f t="shared" si="1"/>
        <v>63</v>
      </c>
      <c r="E10" s="15">
        <f t="shared" si="2"/>
        <v>1</v>
      </c>
      <c r="F10">
        <f t="shared" si="3"/>
        <v>7</v>
      </c>
    </row>
    <row r="11" spans="1:10" x14ac:dyDescent="0.3">
      <c r="C11" s="12">
        <f t="shared" si="0"/>
        <v>2372</v>
      </c>
      <c r="D11" s="13">
        <f t="shared" si="1"/>
        <v>4</v>
      </c>
      <c r="E11" s="15">
        <f t="shared" si="2"/>
        <v>6.3492063492063489E-2</v>
      </c>
      <c r="F11">
        <f t="shared" si="3"/>
        <v>1</v>
      </c>
      <c r="H11" t="s">
        <v>8</v>
      </c>
      <c r="I11" t="s">
        <v>9</v>
      </c>
      <c r="J11" t="s">
        <v>10</v>
      </c>
    </row>
    <row r="12" spans="1:10" x14ac:dyDescent="0.3">
      <c r="C12" s="12">
        <f t="shared" si="0"/>
        <v>189</v>
      </c>
      <c r="D12" s="13">
        <f t="shared" si="1"/>
        <v>61</v>
      </c>
      <c r="E12" s="15">
        <f t="shared" si="2"/>
        <v>0.96825396825396826</v>
      </c>
      <c r="F12">
        <f t="shared" si="3"/>
        <v>7</v>
      </c>
      <c r="H12" s="3" t="s">
        <v>11</v>
      </c>
      <c r="I12" s="4">
        <f>1/2-ABS(NORMSINV(0.1))/(SQRT(12*50))</f>
        <v>0.44768087642251297</v>
      </c>
      <c r="J12" s="4">
        <f>1/2+ABS(NORMSINV(0.1))/(SQRT((12*50)))</f>
        <v>0.55231912357748703</v>
      </c>
    </row>
    <row r="13" spans="1:10" x14ac:dyDescent="0.3">
      <c r="C13" s="12">
        <f t="shared" si="0"/>
        <v>2298</v>
      </c>
      <c r="D13" s="13">
        <f t="shared" si="1"/>
        <v>58</v>
      </c>
      <c r="E13" s="15">
        <f t="shared" si="2"/>
        <v>0.92063492063492058</v>
      </c>
      <c r="F13">
        <f t="shared" si="3"/>
        <v>7</v>
      </c>
      <c r="H13" s="5" t="s">
        <v>12</v>
      </c>
      <c r="I13" s="6">
        <f>CHIINV(0.9/2,49)/(12*49)</f>
        <v>8.4319041200384109E-2</v>
      </c>
      <c r="J13" s="6">
        <f>CHIINV(0.1/2,49)/(12*49)</f>
        <v>0.11282083139960684</v>
      </c>
    </row>
    <row r="14" spans="1:10" x14ac:dyDescent="0.3">
      <c r="C14" s="12">
        <f t="shared" si="0"/>
        <v>2187</v>
      </c>
      <c r="D14" s="13">
        <f t="shared" si="1"/>
        <v>11</v>
      </c>
      <c r="E14" s="15">
        <f t="shared" si="2"/>
        <v>0.17460317460317459</v>
      </c>
      <c r="F14">
        <f t="shared" si="3"/>
        <v>2</v>
      </c>
    </row>
    <row r="15" spans="1:10" x14ac:dyDescent="0.3">
      <c r="C15" s="12">
        <f t="shared" si="0"/>
        <v>448</v>
      </c>
      <c r="D15" s="13">
        <f t="shared" si="1"/>
        <v>0</v>
      </c>
      <c r="E15" s="15">
        <f t="shared" si="2"/>
        <v>0</v>
      </c>
      <c r="F15">
        <f t="shared" si="3"/>
        <v>1</v>
      </c>
      <c r="H15" s="3" t="s">
        <v>6</v>
      </c>
      <c r="I15" s="4">
        <f>AVERAGE(E3:E52)</f>
        <v>0.52603174603174607</v>
      </c>
    </row>
    <row r="16" spans="1:10" x14ac:dyDescent="0.3">
      <c r="C16" s="12">
        <f t="shared" si="0"/>
        <v>41</v>
      </c>
      <c r="D16" s="13">
        <f t="shared" si="1"/>
        <v>41</v>
      </c>
      <c r="E16" s="15">
        <f t="shared" si="2"/>
        <v>0.65079365079365081</v>
      </c>
      <c r="F16">
        <f t="shared" si="3"/>
        <v>5</v>
      </c>
      <c r="H16" s="5" t="s">
        <v>7</v>
      </c>
      <c r="I16" s="6">
        <f>_xlfn.VAR.S(E3:E52)</f>
        <v>9.370591471660461E-2</v>
      </c>
    </row>
    <row r="17" spans="3:6" x14ac:dyDescent="0.3">
      <c r="C17" s="12">
        <f t="shared" si="0"/>
        <v>1558</v>
      </c>
      <c r="D17" s="13">
        <f t="shared" si="1"/>
        <v>22</v>
      </c>
      <c r="E17" s="15">
        <f t="shared" si="2"/>
        <v>0.34920634920634919</v>
      </c>
      <c r="F17">
        <f t="shared" si="3"/>
        <v>3</v>
      </c>
    </row>
    <row r="18" spans="3:6" x14ac:dyDescent="0.3">
      <c r="C18" s="12">
        <f t="shared" si="0"/>
        <v>855</v>
      </c>
      <c r="D18" s="13">
        <f t="shared" si="1"/>
        <v>23</v>
      </c>
      <c r="E18" s="15">
        <f t="shared" si="2"/>
        <v>0.36507936507936506</v>
      </c>
      <c r="F18">
        <f t="shared" si="3"/>
        <v>3</v>
      </c>
    </row>
    <row r="19" spans="3:6" x14ac:dyDescent="0.3">
      <c r="C19" s="12">
        <f t="shared" si="0"/>
        <v>892</v>
      </c>
      <c r="D19" s="13">
        <f t="shared" si="1"/>
        <v>60</v>
      </c>
      <c r="E19" s="15">
        <f t="shared" si="2"/>
        <v>0.95238095238095233</v>
      </c>
      <c r="F19">
        <f t="shared" si="3"/>
        <v>7</v>
      </c>
    </row>
    <row r="20" spans="3:6" x14ac:dyDescent="0.3">
      <c r="C20" s="12">
        <f t="shared" si="0"/>
        <v>2261</v>
      </c>
      <c r="D20" s="13">
        <f t="shared" si="1"/>
        <v>21</v>
      </c>
      <c r="E20" s="15">
        <f t="shared" si="2"/>
        <v>0.33333333333333331</v>
      </c>
      <c r="F20">
        <f t="shared" si="3"/>
        <v>3</v>
      </c>
    </row>
    <row r="21" spans="3:6" x14ac:dyDescent="0.3">
      <c r="C21" s="12">
        <f t="shared" si="0"/>
        <v>818</v>
      </c>
      <c r="D21" s="13">
        <f t="shared" si="1"/>
        <v>50</v>
      </c>
      <c r="E21" s="15">
        <f t="shared" si="2"/>
        <v>0.79365079365079361</v>
      </c>
      <c r="F21">
        <f t="shared" si="3"/>
        <v>6</v>
      </c>
    </row>
    <row r="22" spans="3:6" x14ac:dyDescent="0.3">
      <c r="C22" s="12">
        <f t="shared" si="0"/>
        <v>1891</v>
      </c>
      <c r="D22" s="13">
        <f t="shared" si="1"/>
        <v>35</v>
      </c>
      <c r="E22" s="15">
        <f t="shared" si="2"/>
        <v>0.55555555555555558</v>
      </c>
      <c r="F22">
        <f t="shared" si="3"/>
        <v>4</v>
      </c>
    </row>
    <row r="23" spans="3:6" x14ac:dyDescent="0.3">
      <c r="C23" s="12">
        <f t="shared" si="0"/>
        <v>1336</v>
      </c>
      <c r="D23" s="13">
        <f t="shared" si="1"/>
        <v>56</v>
      </c>
      <c r="E23" s="15">
        <f t="shared" si="2"/>
        <v>0.88888888888888884</v>
      </c>
      <c r="F23">
        <f t="shared" si="3"/>
        <v>7</v>
      </c>
    </row>
    <row r="24" spans="3:6" x14ac:dyDescent="0.3">
      <c r="C24" s="12">
        <f t="shared" si="0"/>
        <v>2113</v>
      </c>
      <c r="D24" s="13">
        <f t="shared" si="1"/>
        <v>1</v>
      </c>
      <c r="E24" s="15">
        <f t="shared" si="2"/>
        <v>1.5873015873015872E-2</v>
      </c>
      <c r="F24">
        <f t="shared" si="3"/>
        <v>1</v>
      </c>
    </row>
    <row r="25" spans="3:6" x14ac:dyDescent="0.3">
      <c r="C25" s="12">
        <f t="shared" si="0"/>
        <v>78</v>
      </c>
      <c r="D25" s="13">
        <f t="shared" si="1"/>
        <v>14</v>
      </c>
      <c r="E25" s="15">
        <f t="shared" si="2"/>
        <v>0.22222222222222221</v>
      </c>
      <c r="F25">
        <f t="shared" si="3"/>
        <v>2</v>
      </c>
    </row>
    <row r="26" spans="3:6" x14ac:dyDescent="0.3">
      <c r="C26" s="12">
        <f t="shared" si="0"/>
        <v>559</v>
      </c>
      <c r="D26" s="13">
        <f t="shared" si="1"/>
        <v>47</v>
      </c>
      <c r="E26" s="15">
        <f t="shared" si="2"/>
        <v>0.74603174603174605</v>
      </c>
      <c r="F26">
        <f t="shared" si="3"/>
        <v>6</v>
      </c>
    </row>
    <row r="27" spans="3:6" x14ac:dyDescent="0.3">
      <c r="C27" s="12">
        <f t="shared" si="0"/>
        <v>1780</v>
      </c>
      <c r="D27" s="13">
        <f t="shared" si="1"/>
        <v>52</v>
      </c>
      <c r="E27" s="15">
        <f t="shared" si="2"/>
        <v>0.82539682539682535</v>
      </c>
      <c r="F27">
        <f t="shared" si="3"/>
        <v>6</v>
      </c>
    </row>
    <row r="28" spans="3:6" x14ac:dyDescent="0.3">
      <c r="C28" s="12">
        <f t="shared" si="0"/>
        <v>1965</v>
      </c>
      <c r="D28" s="13">
        <f t="shared" si="1"/>
        <v>45</v>
      </c>
      <c r="E28" s="15">
        <f t="shared" si="2"/>
        <v>0.7142857142857143</v>
      </c>
      <c r="F28">
        <f t="shared" si="3"/>
        <v>6</v>
      </c>
    </row>
    <row r="29" spans="3:6" x14ac:dyDescent="0.3">
      <c r="C29" s="12">
        <f t="shared" si="0"/>
        <v>1706</v>
      </c>
      <c r="D29" s="13">
        <f t="shared" si="1"/>
        <v>42</v>
      </c>
      <c r="E29" s="15">
        <f t="shared" si="2"/>
        <v>0.66666666666666663</v>
      </c>
      <c r="F29">
        <f t="shared" si="3"/>
        <v>5</v>
      </c>
    </row>
    <row r="30" spans="3:6" x14ac:dyDescent="0.3">
      <c r="C30" s="12">
        <f t="shared" si="0"/>
        <v>1595</v>
      </c>
      <c r="D30" s="13">
        <f t="shared" si="1"/>
        <v>59</v>
      </c>
      <c r="E30" s="15">
        <f t="shared" si="2"/>
        <v>0.93650793650793651</v>
      </c>
      <c r="F30">
        <f t="shared" si="3"/>
        <v>7</v>
      </c>
    </row>
    <row r="31" spans="3:6" x14ac:dyDescent="0.3">
      <c r="C31" s="12">
        <f t="shared" si="0"/>
        <v>2224</v>
      </c>
      <c r="D31" s="13">
        <f t="shared" si="1"/>
        <v>48</v>
      </c>
      <c r="E31" s="15">
        <f t="shared" si="2"/>
        <v>0.76190476190476186</v>
      </c>
      <c r="F31">
        <f t="shared" si="3"/>
        <v>6</v>
      </c>
    </row>
    <row r="32" spans="3:6" x14ac:dyDescent="0.3">
      <c r="C32" s="12">
        <f t="shared" si="0"/>
        <v>1817</v>
      </c>
      <c r="D32" s="13">
        <f t="shared" si="1"/>
        <v>25</v>
      </c>
      <c r="E32" s="15">
        <f t="shared" si="2"/>
        <v>0.3968253968253968</v>
      </c>
      <c r="F32">
        <f t="shared" si="3"/>
        <v>3</v>
      </c>
    </row>
    <row r="33" spans="3:6" x14ac:dyDescent="0.3">
      <c r="C33" s="12">
        <f t="shared" si="0"/>
        <v>966</v>
      </c>
      <c r="D33" s="13">
        <f t="shared" si="1"/>
        <v>6</v>
      </c>
      <c r="E33" s="15">
        <f t="shared" si="2"/>
        <v>9.5238095238095233E-2</v>
      </c>
      <c r="F33">
        <f t="shared" si="3"/>
        <v>1</v>
      </c>
    </row>
    <row r="34" spans="3:6" x14ac:dyDescent="0.3">
      <c r="C34" s="12">
        <f t="shared" si="0"/>
        <v>263</v>
      </c>
      <c r="D34" s="13">
        <f t="shared" si="1"/>
        <v>7</v>
      </c>
      <c r="E34" s="15">
        <f t="shared" si="2"/>
        <v>0.1111111111111111</v>
      </c>
      <c r="F34">
        <f t="shared" si="3"/>
        <v>1</v>
      </c>
    </row>
    <row r="35" spans="3:6" x14ac:dyDescent="0.3">
      <c r="C35" s="12">
        <f t="shared" si="0"/>
        <v>300</v>
      </c>
      <c r="D35" s="13">
        <f t="shared" si="1"/>
        <v>44</v>
      </c>
      <c r="E35" s="15">
        <f t="shared" si="2"/>
        <v>0.69841269841269837</v>
      </c>
      <c r="F35">
        <f t="shared" si="3"/>
        <v>5</v>
      </c>
    </row>
    <row r="36" spans="3:6" x14ac:dyDescent="0.3">
      <c r="C36" s="12">
        <f t="shared" si="0"/>
        <v>1669</v>
      </c>
      <c r="D36" s="13">
        <f t="shared" si="1"/>
        <v>5</v>
      </c>
      <c r="E36" s="15">
        <f t="shared" si="2"/>
        <v>7.9365079365079361E-2</v>
      </c>
      <c r="F36">
        <f t="shared" si="3"/>
        <v>1</v>
      </c>
    </row>
    <row r="37" spans="3:6" x14ac:dyDescent="0.3">
      <c r="C37" s="12">
        <f t="shared" si="0"/>
        <v>226</v>
      </c>
      <c r="D37" s="13">
        <f t="shared" si="1"/>
        <v>34</v>
      </c>
      <c r="E37" s="15">
        <f t="shared" si="2"/>
        <v>0.53968253968253965</v>
      </c>
      <c r="F37">
        <f t="shared" si="3"/>
        <v>4</v>
      </c>
    </row>
    <row r="38" spans="3:6" x14ac:dyDescent="0.3">
      <c r="C38" s="12">
        <f t="shared" si="0"/>
        <v>1299</v>
      </c>
      <c r="D38" s="13">
        <f t="shared" si="1"/>
        <v>19</v>
      </c>
      <c r="E38" s="15">
        <f t="shared" si="2"/>
        <v>0.30158730158730157</v>
      </c>
      <c r="F38">
        <f t="shared" si="3"/>
        <v>3</v>
      </c>
    </row>
    <row r="39" spans="3:6" x14ac:dyDescent="0.3">
      <c r="C39" s="12">
        <f t="shared" si="0"/>
        <v>744</v>
      </c>
      <c r="D39" s="13">
        <f t="shared" si="1"/>
        <v>40</v>
      </c>
      <c r="E39" s="15">
        <f t="shared" si="2"/>
        <v>0.63492063492063489</v>
      </c>
      <c r="F39">
        <f t="shared" si="3"/>
        <v>5</v>
      </c>
    </row>
    <row r="40" spans="3:6" x14ac:dyDescent="0.3">
      <c r="C40" s="12">
        <f t="shared" si="0"/>
        <v>1521</v>
      </c>
      <c r="D40" s="13">
        <f t="shared" si="1"/>
        <v>49</v>
      </c>
      <c r="E40" s="15">
        <f t="shared" si="2"/>
        <v>0.77777777777777779</v>
      </c>
      <c r="F40">
        <f t="shared" si="3"/>
        <v>6</v>
      </c>
    </row>
    <row r="41" spans="3:6" x14ac:dyDescent="0.3">
      <c r="C41" s="12">
        <f t="shared" si="0"/>
        <v>1854</v>
      </c>
      <c r="D41" s="13">
        <f t="shared" si="1"/>
        <v>62</v>
      </c>
      <c r="E41" s="15">
        <f t="shared" si="2"/>
        <v>0.98412698412698407</v>
      </c>
      <c r="F41">
        <f t="shared" si="3"/>
        <v>7</v>
      </c>
    </row>
    <row r="42" spans="3:6" x14ac:dyDescent="0.3">
      <c r="C42" s="12">
        <f t="shared" si="0"/>
        <v>2335</v>
      </c>
      <c r="D42" s="13">
        <f t="shared" si="1"/>
        <v>31</v>
      </c>
      <c r="E42" s="15">
        <f t="shared" si="2"/>
        <v>0.49206349206349204</v>
      </c>
      <c r="F42">
        <f t="shared" si="3"/>
        <v>4</v>
      </c>
    </row>
    <row r="43" spans="3:6" x14ac:dyDescent="0.3">
      <c r="C43" s="12">
        <f t="shared" si="0"/>
        <v>1188</v>
      </c>
      <c r="D43" s="13">
        <f t="shared" si="1"/>
        <v>36</v>
      </c>
      <c r="E43" s="15">
        <f t="shared" si="2"/>
        <v>0.5714285714285714</v>
      </c>
      <c r="F43">
        <f t="shared" si="3"/>
        <v>5</v>
      </c>
    </row>
    <row r="44" spans="3:6" x14ac:dyDescent="0.3">
      <c r="C44" s="12">
        <f t="shared" si="0"/>
        <v>1373</v>
      </c>
      <c r="D44" s="13">
        <f t="shared" si="1"/>
        <v>29</v>
      </c>
      <c r="E44" s="15">
        <f t="shared" si="2"/>
        <v>0.46031746031746029</v>
      </c>
      <c r="F44">
        <f t="shared" si="3"/>
        <v>4</v>
      </c>
    </row>
    <row r="45" spans="3:6" x14ac:dyDescent="0.3">
      <c r="C45" s="12">
        <f t="shared" si="0"/>
        <v>1114</v>
      </c>
      <c r="D45" s="13">
        <f t="shared" si="1"/>
        <v>26</v>
      </c>
      <c r="E45" s="15">
        <f t="shared" si="2"/>
        <v>0.41269841269841268</v>
      </c>
      <c r="F45">
        <f t="shared" si="3"/>
        <v>3</v>
      </c>
    </row>
    <row r="46" spans="3:6" x14ac:dyDescent="0.3">
      <c r="C46" s="12">
        <f t="shared" si="0"/>
        <v>1003</v>
      </c>
      <c r="D46" s="13">
        <f t="shared" si="1"/>
        <v>43</v>
      </c>
      <c r="E46" s="15">
        <f t="shared" si="2"/>
        <v>0.68253968253968256</v>
      </c>
      <c r="F46">
        <f t="shared" si="3"/>
        <v>5</v>
      </c>
    </row>
    <row r="47" spans="3:6" x14ac:dyDescent="0.3">
      <c r="C47" s="12">
        <f t="shared" si="0"/>
        <v>1632</v>
      </c>
      <c r="D47" s="13">
        <f t="shared" si="1"/>
        <v>32</v>
      </c>
      <c r="E47" s="15">
        <f t="shared" si="2"/>
        <v>0.50793650793650791</v>
      </c>
      <c r="F47">
        <f t="shared" si="3"/>
        <v>4</v>
      </c>
    </row>
    <row r="48" spans="3:6" x14ac:dyDescent="0.3">
      <c r="C48" s="12">
        <f t="shared" si="0"/>
        <v>1225</v>
      </c>
      <c r="D48" s="13">
        <f t="shared" si="1"/>
        <v>9</v>
      </c>
      <c r="E48" s="15">
        <f t="shared" si="2"/>
        <v>0.14285714285714285</v>
      </c>
      <c r="F48">
        <f t="shared" si="3"/>
        <v>2</v>
      </c>
    </row>
    <row r="49" spans="3:6" x14ac:dyDescent="0.3">
      <c r="C49" s="12">
        <f t="shared" si="0"/>
        <v>374</v>
      </c>
      <c r="D49" s="13">
        <f t="shared" si="1"/>
        <v>54</v>
      </c>
      <c r="E49" s="15">
        <f t="shared" si="2"/>
        <v>0.8571428571428571</v>
      </c>
      <c r="F49">
        <f t="shared" si="3"/>
        <v>7</v>
      </c>
    </row>
    <row r="50" spans="3:6" x14ac:dyDescent="0.3">
      <c r="C50" s="12">
        <f t="shared" si="0"/>
        <v>2039</v>
      </c>
      <c r="D50" s="13">
        <f t="shared" si="1"/>
        <v>55</v>
      </c>
      <c r="E50" s="15">
        <f t="shared" si="2"/>
        <v>0.87301587301587302</v>
      </c>
      <c r="F50">
        <f t="shared" si="3"/>
        <v>7</v>
      </c>
    </row>
    <row r="51" spans="3:6" x14ac:dyDescent="0.3">
      <c r="C51" s="12">
        <f t="shared" si="0"/>
        <v>2076</v>
      </c>
      <c r="D51" s="13">
        <f t="shared" si="1"/>
        <v>28</v>
      </c>
      <c r="E51" s="15">
        <f t="shared" si="2"/>
        <v>0.44444444444444442</v>
      </c>
      <c r="F51">
        <f t="shared" si="3"/>
        <v>4</v>
      </c>
    </row>
    <row r="52" spans="3:6" x14ac:dyDescent="0.3">
      <c r="C52" s="12">
        <f t="shared" si="0"/>
        <v>1077</v>
      </c>
      <c r="D52" s="13">
        <f t="shared" si="1"/>
        <v>53</v>
      </c>
      <c r="E52" s="15">
        <f t="shared" si="2"/>
        <v>0.84126984126984128</v>
      </c>
      <c r="F52">
        <f t="shared" si="3"/>
        <v>6</v>
      </c>
    </row>
    <row r="53" spans="3:6" x14ac:dyDescent="0.3">
      <c r="C53" s="12">
        <f t="shared" si="0"/>
        <v>2002</v>
      </c>
      <c r="D53" s="13">
        <f t="shared" si="1"/>
        <v>18</v>
      </c>
      <c r="E53" s="15">
        <f t="shared" si="2"/>
        <v>0.2857142857142857</v>
      </c>
      <c r="F53">
        <f t="shared" si="3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018E-849E-4847-A34B-02107818B72E}">
  <dimension ref="A2:H52"/>
  <sheetViews>
    <sheetView topLeftCell="A10" workbookViewId="0">
      <selection activeCell="D3" sqref="D3:D32"/>
    </sheetView>
  </sheetViews>
  <sheetFormatPr baseColWidth="10" defaultRowHeight="14.4" x14ac:dyDescent="0.3"/>
  <cols>
    <col min="6" max="6" width="14.33203125" customWidth="1"/>
  </cols>
  <sheetData>
    <row r="2" spans="1:8" x14ac:dyDescent="0.3">
      <c r="B2" t="s">
        <v>13</v>
      </c>
      <c r="C2" s="9" t="s">
        <v>2</v>
      </c>
      <c r="D2" t="s">
        <v>4</v>
      </c>
    </row>
    <row r="3" spans="1:8" x14ac:dyDescent="0.3">
      <c r="A3" s="2" t="s">
        <v>14</v>
      </c>
      <c r="B3" s="2">
        <v>23</v>
      </c>
      <c r="C3" s="13">
        <v>64</v>
      </c>
      <c r="D3" s="15">
        <f>B3/(C$3-1)</f>
        <v>0.36507936507936506</v>
      </c>
    </row>
    <row r="4" spans="1:8" x14ac:dyDescent="0.3">
      <c r="A4" s="2" t="s">
        <v>15</v>
      </c>
      <c r="B4" s="2">
        <v>43</v>
      </c>
      <c r="D4" s="15">
        <f t="shared" ref="D4:D6" si="0">B4/(C$3-1)</f>
        <v>0.68253968253968256</v>
      </c>
      <c r="F4" t="s">
        <v>64</v>
      </c>
      <c r="G4" t="s">
        <v>9</v>
      </c>
      <c r="H4" t="s">
        <v>10</v>
      </c>
    </row>
    <row r="5" spans="1:8" x14ac:dyDescent="0.3">
      <c r="A5" s="2" t="s">
        <v>16</v>
      </c>
      <c r="B5" s="2">
        <v>5</v>
      </c>
      <c r="D5" s="15">
        <f t="shared" si="0"/>
        <v>7.9365079365079361E-2</v>
      </c>
      <c r="F5" s="3" t="s">
        <v>65</v>
      </c>
      <c r="G5" s="4">
        <f>1/2-ABS(NORMSINV(0.05))/(SQRT(12*50))</f>
        <v>0.43284913187337765</v>
      </c>
      <c r="H5" s="4">
        <f>1/2+ABS(NORMSINV(0.05))/(SQRT(12*50))</f>
        <v>0.5671508681266223</v>
      </c>
    </row>
    <row r="6" spans="1:8" x14ac:dyDescent="0.3">
      <c r="A6" s="2" t="s">
        <v>17</v>
      </c>
      <c r="B6" s="2">
        <v>39</v>
      </c>
      <c r="D6" s="15">
        <f t="shared" si="0"/>
        <v>0.61904761904761907</v>
      </c>
      <c r="F6" s="5" t="s">
        <v>12</v>
      </c>
      <c r="G6" s="6">
        <f>CHIINV(0.95/2,49)/(12*49)</f>
        <v>8.3254113285986392E-2</v>
      </c>
      <c r="H6" s="6">
        <f>CHIINV(0.05/2,49)/(12*49)</f>
        <v>0.11942587341230364</v>
      </c>
    </row>
    <row r="7" spans="1:8" x14ac:dyDescent="0.3">
      <c r="A7" s="2" t="s">
        <v>18</v>
      </c>
      <c r="B7">
        <f>B3+B6</f>
        <v>62</v>
      </c>
      <c r="C7" s="13">
        <f>MOD(B7,$C$3)</f>
        <v>62</v>
      </c>
      <c r="D7" s="15">
        <f>C7/(C$3-1)</f>
        <v>0.98412698412698407</v>
      </c>
    </row>
    <row r="8" spans="1:8" x14ac:dyDescent="0.3">
      <c r="A8" s="2" t="s">
        <v>19</v>
      </c>
      <c r="B8">
        <f t="shared" ref="B8:B52" si="1">B4+B7</f>
        <v>105</v>
      </c>
      <c r="C8" s="13">
        <f t="shared" ref="C8:C52" si="2">MOD(B8,$C$3)</f>
        <v>41</v>
      </c>
      <c r="D8" s="15">
        <f t="shared" ref="D8:D52" si="3">C8/(C$3-1)</f>
        <v>0.65079365079365081</v>
      </c>
    </row>
    <row r="9" spans="1:8" x14ac:dyDescent="0.3">
      <c r="A9" s="2" t="s">
        <v>20</v>
      </c>
      <c r="B9">
        <f t="shared" si="1"/>
        <v>110</v>
      </c>
      <c r="C9" s="13">
        <f t="shared" si="2"/>
        <v>46</v>
      </c>
      <c r="D9" s="15">
        <f t="shared" si="3"/>
        <v>0.73015873015873012</v>
      </c>
      <c r="F9" s="3" t="s">
        <v>6</v>
      </c>
      <c r="G9" s="4">
        <f>AVERAGE(D3:D52)</f>
        <v>0.45206349206349189</v>
      </c>
    </row>
    <row r="10" spans="1:8" x14ac:dyDescent="0.3">
      <c r="A10" s="2" t="s">
        <v>21</v>
      </c>
      <c r="B10">
        <f t="shared" si="1"/>
        <v>149</v>
      </c>
      <c r="C10" s="13">
        <f t="shared" si="2"/>
        <v>21</v>
      </c>
      <c r="D10" s="15">
        <f t="shared" si="3"/>
        <v>0.33333333333333331</v>
      </c>
      <c r="F10" s="5" t="s">
        <v>7</v>
      </c>
      <c r="G10" s="6">
        <f>_xlfn.VAR.S(D3:D52)</f>
        <v>9.0252929592093883E-2</v>
      </c>
    </row>
    <row r="11" spans="1:8" x14ac:dyDescent="0.3">
      <c r="A11" s="2" t="s">
        <v>22</v>
      </c>
      <c r="B11">
        <f t="shared" si="1"/>
        <v>211</v>
      </c>
      <c r="C11" s="13">
        <f t="shared" si="2"/>
        <v>19</v>
      </c>
      <c r="D11" s="15">
        <f t="shared" si="3"/>
        <v>0.30158730158730157</v>
      </c>
    </row>
    <row r="12" spans="1:8" x14ac:dyDescent="0.3">
      <c r="A12" s="2" t="s">
        <v>23</v>
      </c>
      <c r="B12">
        <f t="shared" si="1"/>
        <v>316</v>
      </c>
      <c r="C12" s="13">
        <f t="shared" si="2"/>
        <v>60</v>
      </c>
      <c r="D12" s="15">
        <f t="shared" si="3"/>
        <v>0.95238095238095233</v>
      </c>
    </row>
    <row r="13" spans="1:8" x14ac:dyDescent="0.3">
      <c r="A13" s="2" t="s">
        <v>24</v>
      </c>
      <c r="B13">
        <f t="shared" si="1"/>
        <v>426</v>
      </c>
      <c r="C13" s="13">
        <f t="shared" si="2"/>
        <v>42</v>
      </c>
      <c r="D13" s="15">
        <f t="shared" si="3"/>
        <v>0.66666666666666663</v>
      </c>
    </row>
    <row r="14" spans="1:8" x14ac:dyDescent="0.3">
      <c r="A14" s="2" t="s">
        <v>25</v>
      </c>
      <c r="B14">
        <f t="shared" si="1"/>
        <v>575</v>
      </c>
      <c r="C14" s="13">
        <f t="shared" si="2"/>
        <v>63</v>
      </c>
      <c r="D14" s="15">
        <f t="shared" si="3"/>
        <v>1</v>
      </c>
    </row>
    <row r="15" spans="1:8" x14ac:dyDescent="0.3">
      <c r="A15" s="2" t="s">
        <v>26</v>
      </c>
      <c r="B15">
        <f t="shared" si="1"/>
        <v>786</v>
      </c>
      <c r="C15" s="13">
        <f t="shared" si="2"/>
        <v>18</v>
      </c>
      <c r="D15" s="15">
        <f t="shared" si="3"/>
        <v>0.2857142857142857</v>
      </c>
    </row>
    <row r="16" spans="1:8" x14ac:dyDescent="0.3">
      <c r="A16" s="2" t="s">
        <v>27</v>
      </c>
      <c r="B16">
        <f t="shared" si="1"/>
        <v>1102</v>
      </c>
      <c r="C16" s="13">
        <f t="shared" si="2"/>
        <v>14</v>
      </c>
      <c r="D16" s="15">
        <f t="shared" si="3"/>
        <v>0.22222222222222221</v>
      </c>
    </row>
    <row r="17" spans="1:4" x14ac:dyDescent="0.3">
      <c r="A17" s="2" t="s">
        <v>28</v>
      </c>
      <c r="B17">
        <f t="shared" si="1"/>
        <v>1528</v>
      </c>
      <c r="C17" s="13">
        <f t="shared" si="2"/>
        <v>56</v>
      </c>
      <c r="D17" s="15">
        <f t="shared" si="3"/>
        <v>0.88888888888888884</v>
      </c>
    </row>
    <row r="18" spans="1:4" x14ac:dyDescent="0.3">
      <c r="A18" s="2" t="s">
        <v>29</v>
      </c>
      <c r="B18">
        <f t="shared" si="1"/>
        <v>2103</v>
      </c>
      <c r="C18" s="13">
        <f t="shared" si="2"/>
        <v>55</v>
      </c>
      <c r="D18" s="15">
        <f t="shared" si="3"/>
        <v>0.87301587301587302</v>
      </c>
    </row>
    <row r="19" spans="1:4" x14ac:dyDescent="0.3">
      <c r="A19" s="2" t="s">
        <v>30</v>
      </c>
      <c r="B19">
        <f t="shared" si="1"/>
        <v>2889</v>
      </c>
      <c r="C19" s="13">
        <f t="shared" si="2"/>
        <v>9</v>
      </c>
      <c r="D19" s="15">
        <f t="shared" si="3"/>
        <v>0.14285714285714285</v>
      </c>
    </row>
    <row r="20" spans="1:4" x14ac:dyDescent="0.3">
      <c r="A20" s="2" t="s">
        <v>31</v>
      </c>
      <c r="B20">
        <f t="shared" si="1"/>
        <v>3991</v>
      </c>
      <c r="C20" s="13">
        <f t="shared" si="2"/>
        <v>23</v>
      </c>
      <c r="D20" s="15">
        <f t="shared" si="3"/>
        <v>0.36507936507936506</v>
      </c>
    </row>
    <row r="21" spans="1:4" x14ac:dyDescent="0.3">
      <c r="A21" s="2" t="s">
        <v>32</v>
      </c>
      <c r="B21">
        <f t="shared" si="1"/>
        <v>5519</v>
      </c>
      <c r="C21" s="13">
        <f t="shared" si="2"/>
        <v>15</v>
      </c>
      <c r="D21" s="15">
        <f t="shared" si="3"/>
        <v>0.23809523809523808</v>
      </c>
    </row>
    <row r="22" spans="1:4" x14ac:dyDescent="0.3">
      <c r="A22" s="2" t="s">
        <v>33</v>
      </c>
      <c r="B22">
        <f t="shared" si="1"/>
        <v>7622</v>
      </c>
      <c r="C22" s="13">
        <f t="shared" si="2"/>
        <v>6</v>
      </c>
      <c r="D22" s="15">
        <f t="shared" si="3"/>
        <v>9.5238095238095233E-2</v>
      </c>
    </row>
    <row r="23" spans="1:4" x14ac:dyDescent="0.3">
      <c r="A23" s="2" t="s">
        <v>34</v>
      </c>
      <c r="B23">
        <f t="shared" si="1"/>
        <v>10511</v>
      </c>
      <c r="C23" s="13">
        <f t="shared" si="2"/>
        <v>15</v>
      </c>
      <c r="D23" s="15">
        <f t="shared" si="3"/>
        <v>0.23809523809523808</v>
      </c>
    </row>
    <row r="24" spans="1:4" x14ac:dyDescent="0.3">
      <c r="A24" s="2" t="s">
        <v>35</v>
      </c>
      <c r="B24">
        <f t="shared" si="1"/>
        <v>14502</v>
      </c>
      <c r="C24" s="13">
        <f t="shared" si="2"/>
        <v>38</v>
      </c>
      <c r="D24" s="15">
        <f t="shared" si="3"/>
        <v>0.60317460317460314</v>
      </c>
    </row>
    <row r="25" spans="1:4" x14ac:dyDescent="0.3">
      <c r="A25" s="2" t="s">
        <v>36</v>
      </c>
      <c r="B25">
        <f t="shared" si="1"/>
        <v>20021</v>
      </c>
      <c r="C25" s="13">
        <f t="shared" si="2"/>
        <v>53</v>
      </c>
      <c r="D25" s="15">
        <f t="shared" si="3"/>
        <v>0.84126984126984128</v>
      </c>
    </row>
    <row r="26" spans="1:4" x14ac:dyDescent="0.3">
      <c r="A26" s="2" t="s">
        <v>37</v>
      </c>
      <c r="B26">
        <f t="shared" si="1"/>
        <v>27643</v>
      </c>
      <c r="C26" s="13">
        <f t="shared" si="2"/>
        <v>59</v>
      </c>
      <c r="D26" s="15">
        <f t="shared" si="3"/>
        <v>0.93650793650793651</v>
      </c>
    </row>
    <row r="27" spans="1:4" x14ac:dyDescent="0.3">
      <c r="A27" s="2" t="s">
        <v>38</v>
      </c>
      <c r="B27">
        <f t="shared" si="1"/>
        <v>38154</v>
      </c>
      <c r="C27" s="13">
        <f t="shared" si="2"/>
        <v>10</v>
      </c>
      <c r="D27" s="15">
        <f t="shared" si="3"/>
        <v>0.15873015873015872</v>
      </c>
    </row>
    <row r="28" spans="1:4" x14ac:dyDescent="0.3">
      <c r="A28" s="2" t="s">
        <v>39</v>
      </c>
      <c r="B28">
        <f t="shared" si="1"/>
        <v>52656</v>
      </c>
      <c r="C28" s="13">
        <f t="shared" si="2"/>
        <v>48</v>
      </c>
      <c r="D28" s="15">
        <f t="shared" si="3"/>
        <v>0.76190476190476186</v>
      </c>
    </row>
    <row r="29" spans="1:4" x14ac:dyDescent="0.3">
      <c r="A29" s="2" t="s">
        <v>40</v>
      </c>
      <c r="B29">
        <f t="shared" si="1"/>
        <v>72677</v>
      </c>
      <c r="C29" s="13">
        <f t="shared" si="2"/>
        <v>37</v>
      </c>
      <c r="D29" s="15">
        <f t="shared" si="3"/>
        <v>0.58730158730158732</v>
      </c>
    </row>
    <row r="30" spans="1:4" x14ac:dyDescent="0.3">
      <c r="A30" s="2" t="s">
        <v>41</v>
      </c>
      <c r="B30">
        <f t="shared" si="1"/>
        <v>100320</v>
      </c>
      <c r="C30" s="13">
        <f t="shared" si="2"/>
        <v>32</v>
      </c>
      <c r="D30" s="15">
        <f t="shared" si="3"/>
        <v>0.50793650793650791</v>
      </c>
    </row>
    <row r="31" spans="1:4" x14ac:dyDescent="0.3">
      <c r="A31" s="2" t="s">
        <v>42</v>
      </c>
      <c r="B31">
        <f t="shared" si="1"/>
        <v>138474</v>
      </c>
      <c r="C31" s="13">
        <f t="shared" si="2"/>
        <v>42</v>
      </c>
      <c r="D31" s="15">
        <f t="shared" si="3"/>
        <v>0.66666666666666663</v>
      </c>
    </row>
    <row r="32" spans="1:4" x14ac:dyDescent="0.3">
      <c r="A32" s="2" t="s">
        <v>43</v>
      </c>
      <c r="B32">
        <f t="shared" si="1"/>
        <v>191130</v>
      </c>
      <c r="C32" s="13">
        <f t="shared" si="2"/>
        <v>26</v>
      </c>
      <c r="D32" s="15">
        <f t="shared" si="3"/>
        <v>0.41269841269841268</v>
      </c>
    </row>
    <row r="33" spans="1:4" x14ac:dyDescent="0.3">
      <c r="A33" s="2" t="s">
        <v>44</v>
      </c>
      <c r="B33">
        <f t="shared" si="1"/>
        <v>263807</v>
      </c>
      <c r="C33" s="13">
        <f t="shared" si="2"/>
        <v>63</v>
      </c>
      <c r="D33" s="15">
        <f t="shared" si="3"/>
        <v>1</v>
      </c>
    </row>
    <row r="34" spans="1:4" x14ac:dyDescent="0.3">
      <c r="A34" s="2" t="s">
        <v>45</v>
      </c>
      <c r="B34">
        <f t="shared" si="1"/>
        <v>364127</v>
      </c>
      <c r="C34" s="13">
        <f t="shared" si="2"/>
        <v>31</v>
      </c>
      <c r="D34" s="15">
        <f t="shared" si="3"/>
        <v>0.49206349206349204</v>
      </c>
    </row>
    <row r="35" spans="1:4" x14ac:dyDescent="0.3">
      <c r="A35" s="2" t="s">
        <v>46</v>
      </c>
      <c r="B35">
        <f t="shared" si="1"/>
        <v>502601</v>
      </c>
      <c r="C35" s="13">
        <f t="shared" si="2"/>
        <v>9</v>
      </c>
      <c r="D35" s="15">
        <f t="shared" si="3"/>
        <v>0.14285714285714285</v>
      </c>
    </row>
    <row r="36" spans="1:4" x14ac:dyDescent="0.3">
      <c r="A36" s="2" t="s">
        <v>47</v>
      </c>
      <c r="B36">
        <f t="shared" si="1"/>
        <v>693731</v>
      </c>
      <c r="C36" s="13">
        <f t="shared" si="2"/>
        <v>35</v>
      </c>
      <c r="D36" s="15">
        <f t="shared" si="3"/>
        <v>0.55555555555555558</v>
      </c>
    </row>
    <row r="37" spans="1:4" x14ac:dyDescent="0.3">
      <c r="A37" s="2" t="s">
        <v>48</v>
      </c>
      <c r="B37">
        <f t="shared" si="1"/>
        <v>957538</v>
      </c>
      <c r="C37" s="13">
        <f t="shared" si="2"/>
        <v>34</v>
      </c>
      <c r="D37" s="15">
        <f t="shared" si="3"/>
        <v>0.53968253968253965</v>
      </c>
    </row>
    <row r="38" spans="1:4" x14ac:dyDescent="0.3">
      <c r="A38" s="2" t="s">
        <v>49</v>
      </c>
      <c r="B38">
        <f t="shared" si="1"/>
        <v>1321665</v>
      </c>
      <c r="C38" s="13">
        <f t="shared" si="2"/>
        <v>1</v>
      </c>
      <c r="D38" s="15">
        <f t="shared" si="3"/>
        <v>1.5873015873015872E-2</v>
      </c>
    </row>
    <row r="39" spans="1:4" x14ac:dyDescent="0.3">
      <c r="A39" s="2" t="s">
        <v>50</v>
      </c>
      <c r="B39">
        <f t="shared" si="1"/>
        <v>1824266</v>
      </c>
      <c r="C39" s="13">
        <f t="shared" si="2"/>
        <v>10</v>
      </c>
      <c r="D39" s="15">
        <f t="shared" si="3"/>
        <v>0.15873015873015872</v>
      </c>
    </row>
    <row r="40" spans="1:4" x14ac:dyDescent="0.3">
      <c r="A40" s="2" t="s">
        <v>51</v>
      </c>
      <c r="B40">
        <f t="shared" si="1"/>
        <v>2517997</v>
      </c>
      <c r="C40" s="13">
        <f t="shared" si="2"/>
        <v>45</v>
      </c>
      <c r="D40" s="15">
        <f t="shared" si="3"/>
        <v>0.7142857142857143</v>
      </c>
    </row>
    <row r="41" spans="1:4" x14ac:dyDescent="0.3">
      <c r="A41" s="2" t="s">
        <v>52</v>
      </c>
      <c r="B41">
        <f t="shared" si="1"/>
        <v>3475535</v>
      </c>
      <c r="C41" s="13">
        <f t="shared" si="2"/>
        <v>15</v>
      </c>
      <c r="D41" s="15">
        <f t="shared" si="3"/>
        <v>0.23809523809523808</v>
      </c>
    </row>
    <row r="42" spans="1:4" x14ac:dyDescent="0.3">
      <c r="A42" s="2" t="s">
        <v>53</v>
      </c>
      <c r="B42">
        <f t="shared" si="1"/>
        <v>4797200</v>
      </c>
      <c r="C42" s="13">
        <f t="shared" si="2"/>
        <v>16</v>
      </c>
      <c r="D42" s="15">
        <f t="shared" si="3"/>
        <v>0.25396825396825395</v>
      </c>
    </row>
    <row r="43" spans="1:4" x14ac:dyDescent="0.3">
      <c r="A43" s="2" t="s">
        <v>54</v>
      </c>
      <c r="B43">
        <f t="shared" si="1"/>
        <v>6621466</v>
      </c>
      <c r="C43" s="13">
        <f t="shared" si="2"/>
        <v>26</v>
      </c>
      <c r="D43" s="15">
        <f t="shared" si="3"/>
        <v>0.41269841269841268</v>
      </c>
    </row>
    <row r="44" spans="1:4" x14ac:dyDescent="0.3">
      <c r="A44" s="2" t="s">
        <v>55</v>
      </c>
      <c r="B44">
        <f t="shared" si="1"/>
        <v>9139463</v>
      </c>
      <c r="C44" s="13">
        <f t="shared" si="2"/>
        <v>7</v>
      </c>
      <c r="D44" s="15">
        <f t="shared" si="3"/>
        <v>0.1111111111111111</v>
      </c>
    </row>
    <row r="45" spans="1:4" x14ac:dyDescent="0.3">
      <c r="A45" s="2" t="s">
        <v>56</v>
      </c>
      <c r="B45">
        <f t="shared" si="1"/>
        <v>12614998</v>
      </c>
      <c r="C45" s="13">
        <f t="shared" si="2"/>
        <v>22</v>
      </c>
      <c r="D45" s="15">
        <f t="shared" si="3"/>
        <v>0.34920634920634919</v>
      </c>
    </row>
    <row r="46" spans="1:4" x14ac:dyDescent="0.3">
      <c r="A46" s="2" t="s">
        <v>57</v>
      </c>
      <c r="B46">
        <f t="shared" si="1"/>
        <v>17412198</v>
      </c>
      <c r="C46" s="13">
        <f t="shared" si="2"/>
        <v>38</v>
      </c>
      <c r="D46" s="15">
        <f t="shared" si="3"/>
        <v>0.60317460317460314</v>
      </c>
    </row>
    <row r="47" spans="1:4" x14ac:dyDescent="0.3">
      <c r="A47" s="2" t="s">
        <v>58</v>
      </c>
      <c r="B47">
        <f t="shared" si="1"/>
        <v>24033664</v>
      </c>
      <c r="C47" s="13">
        <f t="shared" si="2"/>
        <v>0</v>
      </c>
      <c r="D47" s="15">
        <f t="shared" si="3"/>
        <v>0</v>
      </c>
    </row>
    <row r="48" spans="1:4" x14ac:dyDescent="0.3">
      <c r="A48" s="2" t="s">
        <v>59</v>
      </c>
      <c r="B48">
        <f t="shared" si="1"/>
        <v>33173127</v>
      </c>
      <c r="C48" s="13">
        <f t="shared" si="2"/>
        <v>7</v>
      </c>
      <c r="D48" s="15">
        <f t="shared" si="3"/>
        <v>0.1111111111111111</v>
      </c>
    </row>
    <row r="49" spans="1:4" x14ac:dyDescent="0.3">
      <c r="A49" s="2" t="s">
        <v>60</v>
      </c>
      <c r="B49">
        <f t="shared" si="1"/>
        <v>45788125</v>
      </c>
      <c r="C49" s="13">
        <f t="shared" si="2"/>
        <v>29</v>
      </c>
      <c r="D49" s="15">
        <f t="shared" si="3"/>
        <v>0.46031746031746029</v>
      </c>
    </row>
    <row r="50" spans="1:4" x14ac:dyDescent="0.3">
      <c r="A50" s="2" t="s">
        <v>61</v>
      </c>
      <c r="B50">
        <f t="shared" si="1"/>
        <v>63200323</v>
      </c>
      <c r="C50" s="13">
        <f t="shared" si="2"/>
        <v>3</v>
      </c>
      <c r="D50" s="15">
        <f t="shared" si="3"/>
        <v>4.7619047619047616E-2</v>
      </c>
    </row>
    <row r="51" spans="1:4" x14ac:dyDescent="0.3">
      <c r="A51" s="2" t="s">
        <v>62</v>
      </c>
      <c r="B51">
        <f t="shared" si="1"/>
        <v>87233987</v>
      </c>
      <c r="C51" s="13">
        <f t="shared" si="2"/>
        <v>3</v>
      </c>
      <c r="D51" s="15">
        <f t="shared" si="3"/>
        <v>4.7619047619047616E-2</v>
      </c>
    </row>
    <row r="52" spans="1:4" x14ac:dyDescent="0.3">
      <c r="A52" s="2" t="s">
        <v>63</v>
      </c>
      <c r="B52">
        <f t="shared" si="1"/>
        <v>120407114</v>
      </c>
      <c r="C52" s="13">
        <f t="shared" si="2"/>
        <v>10</v>
      </c>
      <c r="D52" s="15">
        <f t="shared" si="3"/>
        <v>0.15873015873015872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1A80-DD44-422D-8713-52CF26B15549}">
  <dimension ref="A1:J53"/>
  <sheetViews>
    <sheetView tabSelected="1" workbookViewId="0">
      <selection activeCell="F2" sqref="F2:F31"/>
    </sheetView>
  </sheetViews>
  <sheetFormatPr baseColWidth="10" defaultRowHeight="14.4" x14ac:dyDescent="0.3"/>
  <cols>
    <col min="8" max="8" width="14.33203125" customWidth="1"/>
  </cols>
  <sheetData>
    <row r="1" spans="1:10" x14ac:dyDescent="0.3">
      <c r="A1" s="7" t="s">
        <v>66</v>
      </c>
      <c r="B1" s="8" t="s">
        <v>67</v>
      </c>
      <c r="C1" s="14" t="s">
        <v>68</v>
      </c>
      <c r="D1" s="9" t="s">
        <v>2</v>
      </c>
      <c r="E1" s="10" t="s">
        <v>3</v>
      </c>
      <c r="F1" t="s">
        <v>4</v>
      </c>
    </row>
    <row r="2" spans="1:10" x14ac:dyDescent="0.3">
      <c r="A2" s="11">
        <v>38</v>
      </c>
      <c r="B2" s="2">
        <v>45</v>
      </c>
      <c r="C2" s="3">
        <v>33</v>
      </c>
      <c r="D2" s="12">
        <v>64</v>
      </c>
      <c r="E2" s="13">
        <v>39</v>
      </c>
      <c r="F2" s="15">
        <f>E2/(D$2-1)</f>
        <v>0.61904761904761907</v>
      </c>
    </row>
    <row r="3" spans="1:10" x14ac:dyDescent="0.3">
      <c r="D3" s="12">
        <f>A$2*E2^2+B$2*E2+C$2</f>
        <v>59586</v>
      </c>
      <c r="E3" s="13">
        <f>MOD(D3,D$2)</f>
        <v>2</v>
      </c>
      <c r="F3" s="15">
        <f t="shared" ref="F3:F53" si="0">E3/(D$2-1)</f>
        <v>3.1746031746031744E-2</v>
      </c>
      <c r="H3" s="3" t="s">
        <v>6</v>
      </c>
      <c r="I3" s="4">
        <f>AVERAGE(F2:F51)</f>
        <v>0.49809523809523809</v>
      </c>
    </row>
    <row r="4" spans="1:10" x14ac:dyDescent="0.3">
      <c r="D4" s="12">
        <f>A$2*E3^2+B$2*E3+C$2</f>
        <v>275</v>
      </c>
      <c r="E4" s="13">
        <f t="shared" ref="E4:E53" si="1">MOD(D4,D$2)</f>
        <v>19</v>
      </c>
      <c r="F4" s="15">
        <f t="shared" si="0"/>
        <v>0.30158730158730157</v>
      </c>
      <c r="H4" s="5" t="s">
        <v>7</v>
      </c>
      <c r="I4" s="6">
        <f>_xlfn.VAR.S(F2:F51)</f>
        <v>9.1123451648232962E-2</v>
      </c>
    </row>
    <row r="5" spans="1:10" x14ac:dyDescent="0.3">
      <c r="D5" s="12">
        <f t="shared" ref="D5:D53" si="2">A$2*E4^2+B$2*E4+C$2</f>
        <v>14606</v>
      </c>
      <c r="E5" s="13">
        <f t="shared" si="1"/>
        <v>14</v>
      </c>
      <c r="F5" s="15">
        <f t="shared" si="0"/>
        <v>0.22222222222222221</v>
      </c>
    </row>
    <row r="6" spans="1:10" x14ac:dyDescent="0.3">
      <c r="D6" s="12">
        <f t="shared" si="2"/>
        <v>8111</v>
      </c>
      <c r="E6" s="13">
        <f t="shared" si="1"/>
        <v>47</v>
      </c>
      <c r="F6" s="15">
        <f t="shared" si="0"/>
        <v>0.74603174603174605</v>
      </c>
      <c r="H6" t="s">
        <v>69</v>
      </c>
      <c r="I6" t="s">
        <v>9</v>
      </c>
      <c r="J6" t="s">
        <v>10</v>
      </c>
    </row>
    <row r="7" spans="1:10" x14ac:dyDescent="0.3">
      <c r="D7" s="12">
        <f t="shared" si="2"/>
        <v>86090</v>
      </c>
      <c r="E7" s="13">
        <f t="shared" si="1"/>
        <v>10</v>
      </c>
      <c r="F7" s="15">
        <f t="shared" si="0"/>
        <v>0.15873015873015872</v>
      </c>
      <c r="H7" s="3" t="s">
        <v>11</v>
      </c>
      <c r="I7" s="4">
        <f>1/2-ABS(NORMSINV(0.1))/(SQRT(12*50))</f>
        <v>0.44768087642251297</v>
      </c>
      <c r="J7" s="4">
        <f>1/2+ABS(NORMSINV(0.1))/(SQRT((12*50)))</f>
        <v>0.55231912357748703</v>
      </c>
    </row>
    <row r="8" spans="1:10" x14ac:dyDescent="0.3">
      <c r="D8" s="12">
        <f t="shared" si="2"/>
        <v>4283</v>
      </c>
      <c r="E8" s="13">
        <f t="shared" si="1"/>
        <v>59</v>
      </c>
      <c r="F8" s="15">
        <f t="shared" si="0"/>
        <v>0.93650793650793651</v>
      </c>
      <c r="H8" s="5" t="s">
        <v>12</v>
      </c>
      <c r="I8" s="6">
        <f>CHIINV(0.9/2,49)/(12*49)</f>
        <v>8.4319041200384109E-2</v>
      </c>
      <c r="J8" s="6">
        <f>CHIINV(0.1/2,49)/(12*49)</f>
        <v>0.11282083139960684</v>
      </c>
    </row>
    <row r="9" spans="1:10" x14ac:dyDescent="0.3">
      <c r="D9" s="12">
        <f t="shared" si="2"/>
        <v>134966</v>
      </c>
      <c r="E9" s="13">
        <f t="shared" si="1"/>
        <v>54</v>
      </c>
      <c r="F9" s="15">
        <f t="shared" si="0"/>
        <v>0.8571428571428571</v>
      </c>
    </row>
    <row r="10" spans="1:10" x14ac:dyDescent="0.3">
      <c r="D10" s="12">
        <f t="shared" si="2"/>
        <v>113271</v>
      </c>
      <c r="E10" s="13">
        <f t="shared" si="1"/>
        <v>55</v>
      </c>
      <c r="F10" s="15">
        <f t="shared" si="0"/>
        <v>0.87301587301587302</v>
      </c>
    </row>
    <row r="11" spans="1:10" x14ac:dyDescent="0.3">
      <c r="D11" s="12">
        <f t="shared" si="2"/>
        <v>117458</v>
      </c>
      <c r="E11" s="13">
        <f t="shared" si="1"/>
        <v>18</v>
      </c>
      <c r="F11" s="15">
        <f t="shared" si="0"/>
        <v>0.2857142857142857</v>
      </c>
    </row>
    <row r="12" spans="1:10" x14ac:dyDescent="0.3">
      <c r="D12" s="12">
        <f t="shared" si="2"/>
        <v>13155</v>
      </c>
      <c r="E12" s="13">
        <f t="shared" si="1"/>
        <v>35</v>
      </c>
      <c r="F12" s="15">
        <f t="shared" si="0"/>
        <v>0.55555555555555558</v>
      </c>
    </row>
    <row r="13" spans="1:10" x14ac:dyDescent="0.3">
      <c r="D13" s="12">
        <f t="shared" si="2"/>
        <v>48158</v>
      </c>
      <c r="E13" s="13">
        <f t="shared" si="1"/>
        <v>30</v>
      </c>
      <c r="F13" s="15">
        <f t="shared" si="0"/>
        <v>0.47619047619047616</v>
      </c>
    </row>
    <row r="14" spans="1:10" x14ac:dyDescent="0.3">
      <c r="D14" s="12">
        <f t="shared" si="2"/>
        <v>35583</v>
      </c>
      <c r="E14" s="13">
        <f t="shared" si="1"/>
        <v>63</v>
      </c>
      <c r="F14" s="15">
        <f t="shared" si="0"/>
        <v>1</v>
      </c>
    </row>
    <row r="15" spans="1:10" x14ac:dyDescent="0.3">
      <c r="D15" s="12">
        <f t="shared" si="2"/>
        <v>153690</v>
      </c>
      <c r="E15" s="13">
        <f t="shared" si="1"/>
        <v>26</v>
      </c>
      <c r="F15" s="15">
        <f t="shared" si="0"/>
        <v>0.41269841269841268</v>
      </c>
    </row>
    <row r="16" spans="1:10" x14ac:dyDescent="0.3">
      <c r="D16" s="12">
        <f t="shared" si="2"/>
        <v>26891</v>
      </c>
      <c r="E16" s="13">
        <f t="shared" si="1"/>
        <v>11</v>
      </c>
      <c r="F16" s="15">
        <f t="shared" si="0"/>
        <v>0.17460317460317459</v>
      </c>
    </row>
    <row r="17" spans="4:6" x14ac:dyDescent="0.3">
      <c r="D17" s="12">
        <f t="shared" si="2"/>
        <v>5126</v>
      </c>
      <c r="E17" s="13">
        <f t="shared" si="1"/>
        <v>6</v>
      </c>
      <c r="F17" s="15">
        <f t="shared" si="0"/>
        <v>9.5238095238095233E-2</v>
      </c>
    </row>
    <row r="18" spans="4:6" x14ac:dyDescent="0.3">
      <c r="D18" s="12">
        <f t="shared" si="2"/>
        <v>1671</v>
      </c>
      <c r="E18" s="13">
        <f t="shared" si="1"/>
        <v>7</v>
      </c>
      <c r="F18" s="15">
        <f t="shared" si="0"/>
        <v>0.1111111111111111</v>
      </c>
    </row>
    <row r="19" spans="4:6" x14ac:dyDescent="0.3">
      <c r="D19" s="12">
        <f t="shared" si="2"/>
        <v>2210</v>
      </c>
      <c r="E19" s="13">
        <f t="shared" si="1"/>
        <v>34</v>
      </c>
      <c r="F19" s="15">
        <f t="shared" si="0"/>
        <v>0.53968253968253965</v>
      </c>
    </row>
    <row r="20" spans="4:6" x14ac:dyDescent="0.3">
      <c r="D20" s="12">
        <f t="shared" si="2"/>
        <v>45491</v>
      </c>
      <c r="E20" s="13">
        <f t="shared" si="1"/>
        <v>51</v>
      </c>
      <c r="F20" s="15">
        <f t="shared" si="0"/>
        <v>0.80952380952380953</v>
      </c>
    </row>
    <row r="21" spans="4:6" x14ac:dyDescent="0.3">
      <c r="D21" s="12">
        <f t="shared" si="2"/>
        <v>101166</v>
      </c>
      <c r="E21" s="13">
        <f t="shared" si="1"/>
        <v>46</v>
      </c>
      <c r="F21" s="15">
        <f t="shared" si="0"/>
        <v>0.73015873015873012</v>
      </c>
    </row>
    <row r="22" spans="4:6" x14ac:dyDescent="0.3">
      <c r="D22" s="12">
        <f t="shared" si="2"/>
        <v>82511</v>
      </c>
      <c r="E22" s="13">
        <f t="shared" si="1"/>
        <v>15</v>
      </c>
      <c r="F22" s="15">
        <f t="shared" si="0"/>
        <v>0.23809523809523808</v>
      </c>
    </row>
    <row r="23" spans="4:6" x14ac:dyDescent="0.3">
      <c r="D23" s="12">
        <f t="shared" si="2"/>
        <v>9258</v>
      </c>
      <c r="E23" s="13">
        <f t="shared" si="1"/>
        <v>42</v>
      </c>
      <c r="F23" s="15">
        <f t="shared" si="0"/>
        <v>0.66666666666666663</v>
      </c>
    </row>
    <row r="24" spans="4:6" x14ac:dyDescent="0.3">
      <c r="D24" s="12">
        <f t="shared" si="2"/>
        <v>68955</v>
      </c>
      <c r="E24" s="13">
        <f t="shared" si="1"/>
        <v>27</v>
      </c>
      <c r="F24" s="15">
        <f t="shared" si="0"/>
        <v>0.42857142857142855</v>
      </c>
    </row>
    <row r="25" spans="4:6" x14ac:dyDescent="0.3">
      <c r="D25" s="12">
        <f t="shared" si="2"/>
        <v>28950</v>
      </c>
      <c r="E25" s="13">
        <f t="shared" si="1"/>
        <v>22</v>
      </c>
      <c r="F25" s="15">
        <f t="shared" si="0"/>
        <v>0.34920634920634919</v>
      </c>
    </row>
    <row r="26" spans="4:6" x14ac:dyDescent="0.3">
      <c r="D26" s="12">
        <f t="shared" si="2"/>
        <v>19415</v>
      </c>
      <c r="E26" s="13">
        <f t="shared" si="1"/>
        <v>23</v>
      </c>
      <c r="F26" s="15">
        <f t="shared" si="0"/>
        <v>0.36507936507936506</v>
      </c>
    </row>
    <row r="27" spans="4:6" x14ac:dyDescent="0.3">
      <c r="D27" s="12">
        <f t="shared" si="2"/>
        <v>21170</v>
      </c>
      <c r="E27" s="13">
        <f t="shared" si="1"/>
        <v>50</v>
      </c>
      <c r="F27" s="15">
        <f t="shared" si="0"/>
        <v>0.79365079365079361</v>
      </c>
    </row>
    <row r="28" spans="4:6" x14ac:dyDescent="0.3">
      <c r="D28" s="12">
        <f t="shared" si="2"/>
        <v>97283</v>
      </c>
      <c r="E28" s="13">
        <f t="shared" si="1"/>
        <v>3</v>
      </c>
      <c r="F28" s="15">
        <f t="shared" si="0"/>
        <v>4.7619047619047616E-2</v>
      </c>
    </row>
    <row r="29" spans="4:6" x14ac:dyDescent="0.3">
      <c r="D29" s="12">
        <f t="shared" si="2"/>
        <v>510</v>
      </c>
      <c r="E29" s="13">
        <f t="shared" si="1"/>
        <v>62</v>
      </c>
      <c r="F29" s="15">
        <f t="shared" si="0"/>
        <v>0.98412698412698407</v>
      </c>
    </row>
    <row r="30" spans="4:6" x14ac:dyDescent="0.3">
      <c r="D30" s="12">
        <f t="shared" si="2"/>
        <v>148895</v>
      </c>
      <c r="E30" s="13">
        <f t="shared" si="1"/>
        <v>31</v>
      </c>
      <c r="F30" s="15">
        <f t="shared" si="0"/>
        <v>0.49206349206349204</v>
      </c>
    </row>
    <row r="31" spans="4:6" x14ac:dyDescent="0.3">
      <c r="D31" s="12">
        <f t="shared" si="2"/>
        <v>37946</v>
      </c>
      <c r="E31" s="13">
        <f t="shared" si="1"/>
        <v>58</v>
      </c>
      <c r="F31" s="15">
        <f t="shared" si="0"/>
        <v>0.92063492063492058</v>
      </c>
    </row>
    <row r="32" spans="4:6" x14ac:dyDescent="0.3">
      <c r="D32" s="12">
        <f t="shared" si="2"/>
        <v>130475</v>
      </c>
      <c r="E32" s="13">
        <f t="shared" si="1"/>
        <v>43</v>
      </c>
      <c r="F32" s="1">
        <f t="shared" si="0"/>
        <v>0.68253968253968256</v>
      </c>
    </row>
    <row r="33" spans="4:6" x14ac:dyDescent="0.3">
      <c r="D33" s="12">
        <f t="shared" si="2"/>
        <v>72230</v>
      </c>
      <c r="E33" s="13">
        <f t="shared" si="1"/>
        <v>38</v>
      </c>
      <c r="F33" s="1">
        <f t="shared" si="0"/>
        <v>0.60317460317460314</v>
      </c>
    </row>
    <row r="34" spans="4:6" x14ac:dyDescent="0.3">
      <c r="D34" s="12">
        <f t="shared" si="2"/>
        <v>56615</v>
      </c>
      <c r="E34" s="13">
        <f t="shared" si="1"/>
        <v>39</v>
      </c>
      <c r="F34" s="1">
        <f t="shared" si="0"/>
        <v>0.61904761904761907</v>
      </c>
    </row>
    <row r="35" spans="4:6" x14ac:dyDescent="0.3">
      <c r="D35" s="12">
        <f t="shared" si="2"/>
        <v>59586</v>
      </c>
      <c r="E35" s="13">
        <f t="shared" si="1"/>
        <v>2</v>
      </c>
      <c r="F35" s="1">
        <f t="shared" si="0"/>
        <v>3.1746031746031744E-2</v>
      </c>
    </row>
    <row r="36" spans="4:6" x14ac:dyDescent="0.3">
      <c r="D36" s="12">
        <f t="shared" si="2"/>
        <v>275</v>
      </c>
      <c r="E36" s="13">
        <f t="shared" si="1"/>
        <v>19</v>
      </c>
      <c r="F36" s="1">
        <f t="shared" si="0"/>
        <v>0.30158730158730157</v>
      </c>
    </row>
    <row r="37" spans="4:6" x14ac:dyDescent="0.3">
      <c r="D37" s="12">
        <f t="shared" si="2"/>
        <v>14606</v>
      </c>
      <c r="E37" s="13">
        <f t="shared" si="1"/>
        <v>14</v>
      </c>
      <c r="F37" s="1">
        <f t="shared" si="0"/>
        <v>0.22222222222222221</v>
      </c>
    </row>
    <row r="38" spans="4:6" x14ac:dyDescent="0.3">
      <c r="D38" s="12">
        <f t="shared" si="2"/>
        <v>8111</v>
      </c>
      <c r="E38" s="13">
        <f t="shared" si="1"/>
        <v>47</v>
      </c>
      <c r="F38" s="1">
        <f t="shared" si="0"/>
        <v>0.74603174603174605</v>
      </c>
    </row>
    <row r="39" spans="4:6" x14ac:dyDescent="0.3">
      <c r="D39" s="12">
        <f t="shared" si="2"/>
        <v>86090</v>
      </c>
      <c r="E39" s="13">
        <f t="shared" si="1"/>
        <v>10</v>
      </c>
      <c r="F39" s="1">
        <f t="shared" si="0"/>
        <v>0.15873015873015872</v>
      </c>
    </row>
    <row r="40" spans="4:6" x14ac:dyDescent="0.3">
      <c r="D40" s="12">
        <f t="shared" si="2"/>
        <v>4283</v>
      </c>
      <c r="E40" s="13">
        <f t="shared" si="1"/>
        <v>59</v>
      </c>
      <c r="F40" s="1">
        <f t="shared" si="0"/>
        <v>0.93650793650793651</v>
      </c>
    </row>
    <row r="41" spans="4:6" x14ac:dyDescent="0.3">
      <c r="D41" s="12">
        <f t="shared" si="2"/>
        <v>134966</v>
      </c>
      <c r="E41" s="13">
        <f t="shared" si="1"/>
        <v>54</v>
      </c>
      <c r="F41" s="1">
        <f t="shared" si="0"/>
        <v>0.8571428571428571</v>
      </c>
    </row>
    <row r="42" spans="4:6" x14ac:dyDescent="0.3">
      <c r="D42" s="12">
        <f t="shared" si="2"/>
        <v>113271</v>
      </c>
      <c r="E42" s="13">
        <f t="shared" si="1"/>
        <v>55</v>
      </c>
      <c r="F42" s="1">
        <f t="shared" si="0"/>
        <v>0.87301587301587302</v>
      </c>
    </row>
    <row r="43" spans="4:6" x14ac:dyDescent="0.3">
      <c r="D43" s="12">
        <f t="shared" si="2"/>
        <v>117458</v>
      </c>
      <c r="E43" s="13">
        <f t="shared" si="1"/>
        <v>18</v>
      </c>
      <c r="F43" s="1">
        <f t="shared" si="0"/>
        <v>0.2857142857142857</v>
      </c>
    </row>
    <row r="44" spans="4:6" x14ac:dyDescent="0.3">
      <c r="D44" s="12">
        <f t="shared" si="2"/>
        <v>13155</v>
      </c>
      <c r="E44" s="13">
        <f t="shared" si="1"/>
        <v>35</v>
      </c>
      <c r="F44" s="1">
        <f t="shared" si="0"/>
        <v>0.55555555555555558</v>
      </c>
    </row>
    <row r="45" spans="4:6" x14ac:dyDescent="0.3">
      <c r="D45" s="12">
        <f t="shared" si="2"/>
        <v>48158</v>
      </c>
      <c r="E45" s="13">
        <f t="shared" si="1"/>
        <v>30</v>
      </c>
      <c r="F45" s="1">
        <f t="shared" si="0"/>
        <v>0.47619047619047616</v>
      </c>
    </row>
    <row r="46" spans="4:6" x14ac:dyDescent="0.3">
      <c r="D46" s="12">
        <f t="shared" si="2"/>
        <v>35583</v>
      </c>
      <c r="E46" s="13">
        <f t="shared" si="1"/>
        <v>63</v>
      </c>
      <c r="F46" s="1">
        <f t="shared" si="0"/>
        <v>1</v>
      </c>
    </row>
    <row r="47" spans="4:6" x14ac:dyDescent="0.3">
      <c r="D47" s="12">
        <f t="shared" si="2"/>
        <v>153690</v>
      </c>
      <c r="E47" s="13">
        <f t="shared" si="1"/>
        <v>26</v>
      </c>
      <c r="F47" s="1">
        <f t="shared" si="0"/>
        <v>0.41269841269841268</v>
      </c>
    </row>
    <row r="48" spans="4:6" x14ac:dyDescent="0.3">
      <c r="D48" s="12">
        <f t="shared" si="2"/>
        <v>26891</v>
      </c>
      <c r="E48" s="13">
        <f t="shared" si="1"/>
        <v>11</v>
      </c>
      <c r="F48" s="1">
        <f t="shared" si="0"/>
        <v>0.17460317460317459</v>
      </c>
    </row>
    <row r="49" spans="4:6" x14ac:dyDescent="0.3">
      <c r="D49" s="12">
        <f t="shared" si="2"/>
        <v>5126</v>
      </c>
      <c r="E49" s="13">
        <f t="shared" si="1"/>
        <v>6</v>
      </c>
      <c r="F49" s="1">
        <f t="shared" si="0"/>
        <v>9.5238095238095233E-2</v>
      </c>
    </row>
    <row r="50" spans="4:6" x14ac:dyDescent="0.3">
      <c r="D50" s="12">
        <f t="shared" si="2"/>
        <v>1671</v>
      </c>
      <c r="E50" s="13">
        <f t="shared" si="1"/>
        <v>7</v>
      </c>
      <c r="F50" s="1">
        <f t="shared" si="0"/>
        <v>0.1111111111111111</v>
      </c>
    </row>
    <row r="51" spans="4:6" x14ac:dyDescent="0.3">
      <c r="D51" s="12">
        <f t="shared" si="2"/>
        <v>2210</v>
      </c>
      <c r="E51" s="13">
        <f t="shared" si="1"/>
        <v>34</v>
      </c>
      <c r="F51" s="1">
        <f t="shared" si="0"/>
        <v>0.53968253968253965</v>
      </c>
    </row>
    <row r="52" spans="4:6" x14ac:dyDescent="0.3">
      <c r="D52" s="12">
        <f t="shared" si="2"/>
        <v>45491</v>
      </c>
      <c r="E52" s="13">
        <f t="shared" si="1"/>
        <v>51</v>
      </c>
      <c r="F52" s="1">
        <f t="shared" si="0"/>
        <v>0.80952380952380953</v>
      </c>
    </row>
    <row r="53" spans="4:6" x14ac:dyDescent="0.3">
      <c r="D53" s="12">
        <f t="shared" si="2"/>
        <v>101166</v>
      </c>
      <c r="E53" s="13">
        <f t="shared" si="1"/>
        <v>46</v>
      </c>
      <c r="F53" s="1">
        <f t="shared" si="0"/>
        <v>0.73015873015873012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CLM</vt:lpstr>
      <vt:lpstr>Congruencial Aditivo</vt:lpstr>
      <vt:lpstr>No lineal Cuadratico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Cortes Resendiz</dc:creator>
  <cp:lastModifiedBy>Edgar Cortes Resendiz</cp:lastModifiedBy>
  <dcterms:created xsi:type="dcterms:W3CDTF">2024-03-13T02:54:13Z</dcterms:created>
  <dcterms:modified xsi:type="dcterms:W3CDTF">2024-03-20T05:01:35Z</dcterms:modified>
</cp:coreProperties>
</file>